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\Home Economics Dropbox\Sarthak Vij\Home Economics\Ad Hoc Project\2025-04-19_Existing Home Sales v Treasury Rates\"/>
    </mc:Choice>
  </mc:AlternateContent>
  <xr:revisionPtr revIDLastSave="0" documentId="13_ncr:1_{C09C7D4E-E2E5-47D7-A2FB-420E4F2588C5}" xr6:coauthVersionLast="47" xr6:coauthVersionMax="47" xr10:uidLastSave="{00000000-0000-0000-0000-000000000000}"/>
  <bookViews>
    <workbookView xWindow="-110" yWindow="-110" windowWidth="22780" windowHeight="14540" activeTab="3" xr2:uid="{F525C6B4-5B33-463E-AEFE-E467363FC84B}"/>
  </bookViews>
  <sheets>
    <sheet name="Existing home sales" sheetId="5" r:id="rId1"/>
    <sheet name="NAR EHS NSA History" sheetId="4" r:id="rId2"/>
    <sheet name="Final clean sheet" sheetId="6" r:id="rId3"/>
    <sheet name="Existing Home Sales_2025 Apr" sheetId="7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123Graph_A" hidden="1">#REF!</definedName>
    <definedName name="__123Graph_AGraph1" hidden="1">#REF!</definedName>
    <definedName name="__123Graph_AGraph10" hidden="1">#REF!</definedName>
    <definedName name="__123Graph_AGraph11" hidden="1">#REF!</definedName>
    <definedName name="__123Graph_AGraph3" hidden="1">#REF!</definedName>
    <definedName name="__123Graph_AGraph5" hidden="1">#REF!</definedName>
    <definedName name="__123Graph_AGraph6" hidden="1">#REF!</definedName>
    <definedName name="__123Graph_AGraph7" hidden="1">#REF!</definedName>
    <definedName name="__123Graph_AGraph8" hidden="1">#REF!</definedName>
    <definedName name="__123Graph_BGraph8" hidden="1">#REF!</definedName>
    <definedName name="__123Graph_CGraph8" hidden="1">#REF!</definedName>
    <definedName name="__123Graph_DGraph8" hidden="1">#REF!</definedName>
    <definedName name="__123Graph_X" hidden="1">#REF!</definedName>
    <definedName name="__123Graph_XGraph11" hidden="1">#REF!</definedName>
    <definedName name="__123Graph_XGraph3" hidden="1">#REF!</definedName>
    <definedName name="__123Graph_XGraph5" hidden="1">#REF!</definedName>
    <definedName name="_DLX1.USE">'NAR EHS NSA History'!$A$1:$S$4</definedName>
    <definedName name="_xlnm._FilterDatabase" localSheetId="0" hidden="1">'Existing home sales'!$B$2:$F$653</definedName>
    <definedName name="_xlnm._FilterDatabase" localSheetId="3" hidden="1">'Existing Home Sales_2025 Apr'!$B$2:$G$665</definedName>
    <definedName name="_Key1" hidden="1">#REF!</definedName>
    <definedName name="_Order1" hidden="1">255</definedName>
    <definedName name="_Order2" hidden="1">255</definedName>
    <definedName name="_Regression_X" hidden="1">#REF!</definedName>
    <definedName name="_Regression_Y" hidden="1">#REF!</definedName>
    <definedName name="_Sort" hidden="1">#REF!</definedName>
    <definedName name="aus">'[1]US Affordability'!$A:$L</definedName>
    <definedName name="CBSA_01">#REF!</definedName>
    <definedName name="CDOPRI">[2]price!$T$41:$AI$69</definedName>
    <definedName name="CDOprir">[2]price!$A$41:$P$69</definedName>
    <definedName name="CURRENT2">#REF!</definedName>
    <definedName name="currperiod">'[3]Diagnostics--Tests &amp; NSA vs. SA'!$C$8</definedName>
    <definedName name="date_final_use">'[4]Input Page'!$B$2</definedName>
    <definedName name="date_final_use_penultimate">'[4]Graphing Data-relative_to_peak'!$N$3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x_ind">'[4]Graphing Data-relative_to_peak'!$E$249</definedName>
    <definedName name="max_ind_penultimate">'[4]Graphing Data-relative_to_peak'!$Q$249</definedName>
    <definedName name="Mnsa">#REF!</definedName>
    <definedName name="month_final_use">'[4]Input Page'!$B$4</definedName>
    <definedName name="month_within_final_use">'[4]Input Page'!$B$5</definedName>
    <definedName name="month2">#REF!</definedName>
    <definedName name="monumb">'[4]Diagnostics--Part 1'!$B$1</definedName>
    <definedName name="MRSAU">'[2]sfh adj output'!$J$50:$N$55</definedName>
    <definedName name="MRSAUr">'[2]sfh adj output'!$A$50:$E$55</definedName>
    <definedName name="MVol">'[1]SF SAAR'!$A:$H</definedName>
    <definedName name="SAARCDO">'[1]CDO SAAR'!$A$43:$T$65536</definedName>
    <definedName name="SFHpri">[5]price!$T$3:$AI$35</definedName>
    <definedName name="SFHPrir">[5]price!$A$3:$P$35</definedName>
    <definedName name="year_final_use">'[4]Input Page'!$B$6</definedName>
    <definedName name="yrmo">'[4]Input Page'!$B$7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A658" i="6"/>
  <c r="A659" i="6"/>
  <c r="A660" i="6"/>
  <c r="A661" i="6"/>
  <c r="BN47" i="6"/>
  <c r="BN105" i="6" s="1"/>
  <c r="A657" i="6"/>
  <c r="BN41" i="6"/>
  <c r="BN99" i="6" s="1"/>
  <c r="BN42" i="6"/>
  <c r="BN100" i="6" s="1"/>
  <c r="BN43" i="6"/>
  <c r="BN101" i="6" s="1"/>
  <c r="BN44" i="6"/>
  <c r="BN102" i="6" s="1"/>
  <c r="BN45" i="6"/>
  <c r="BN103" i="6" s="1"/>
  <c r="BN46" i="6"/>
  <c r="BN104" i="6" s="1"/>
  <c r="X674" i="6"/>
  <c r="X675" i="6"/>
  <c r="X676" i="6"/>
  <c r="X677" i="6"/>
  <c r="X678" i="6"/>
  <c r="X679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11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7" i="6"/>
  <c r="AJ27" i="6"/>
  <c r="AK27" i="6"/>
  <c r="AL27" i="6"/>
  <c r="AI28" i="6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J6" i="6"/>
  <c r="AK6" i="6"/>
  <c r="AL6" i="6"/>
  <c r="AI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6" i="6"/>
  <c r="AB31" i="6"/>
  <c r="AC31" i="6" s="1"/>
  <c r="AE31" i="6"/>
  <c r="AF31" i="6"/>
  <c r="AG31" i="6"/>
  <c r="AH31" i="6"/>
  <c r="AM31" i="6"/>
  <c r="AA31" i="6"/>
  <c r="A651" i="6"/>
  <c r="A652" i="6"/>
  <c r="A653" i="6"/>
  <c r="A654" i="6"/>
  <c r="A655" i="6"/>
  <c r="A656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BK6" i="6"/>
  <c r="BN3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" i="6"/>
  <c r="G673" i="6"/>
  <c r="H673" i="6"/>
  <c r="BJ65" i="6"/>
  <c r="BJ7" i="6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J51" i="6" s="1"/>
  <c r="BJ52" i="6" s="1"/>
  <c r="BJ53" i="6" s="1"/>
  <c r="BJ54" i="6" s="1"/>
  <c r="BJ55" i="6" s="1"/>
  <c r="BI65" i="6"/>
  <c r="BI7" i="6"/>
  <c r="BI66" i="6" s="1"/>
  <c r="BE6" i="6"/>
  <c r="BL6" i="6" s="1"/>
  <c r="BF6" i="6"/>
  <c r="BM6" i="6" s="1"/>
  <c r="BG6" i="6"/>
  <c r="BN6" i="6" s="1"/>
  <c r="BD6" i="6"/>
  <c r="AR6" i="5"/>
  <c r="BJ66" i="6" l="1"/>
  <c r="BI8" i="6"/>
  <c r="BJ114" i="6"/>
  <c r="BJ56" i="6"/>
  <c r="BJ110" i="6"/>
  <c r="BJ102" i="6"/>
  <c r="BJ94" i="6"/>
  <c r="BJ86" i="6"/>
  <c r="BJ78" i="6"/>
  <c r="BJ109" i="6"/>
  <c r="BJ101" i="6"/>
  <c r="BJ93" i="6"/>
  <c r="BJ85" i="6"/>
  <c r="BJ77" i="6"/>
  <c r="BJ108" i="6"/>
  <c r="BJ92" i="6"/>
  <c r="BJ76" i="6"/>
  <c r="BJ107" i="6"/>
  <c r="BJ91" i="6"/>
  <c r="BJ83" i="6"/>
  <c r="BJ98" i="6"/>
  <c r="BJ90" i="6"/>
  <c r="BJ113" i="6"/>
  <c r="BJ97" i="6"/>
  <c r="BJ89" i="6"/>
  <c r="BJ81" i="6"/>
  <c r="BJ112" i="6"/>
  <c r="BJ111" i="6"/>
  <c r="BJ103" i="6"/>
  <c r="BJ95" i="6"/>
  <c r="BJ87" i="6"/>
  <c r="BJ79" i="6"/>
  <c r="BJ71" i="6"/>
  <c r="BJ70" i="6"/>
  <c r="BJ69" i="6"/>
  <c r="BJ68" i="6"/>
  <c r="BJ67" i="6"/>
  <c r="BJ74" i="6"/>
  <c r="BJ73" i="6"/>
  <c r="BJ100" i="6"/>
  <c r="BJ84" i="6"/>
  <c r="BJ99" i="6"/>
  <c r="BJ75" i="6"/>
  <c r="BJ106" i="6"/>
  <c r="BJ82" i="6"/>
  <c r="BJ105" i="6"/>
  <c r="BJ104" i="6"/>
  <c r="BJ96" i="6"/>
  <c r="BJ88" i="6"/>
  <c r="BJ80" i="6"/>
  <c r="BJ72" i="6"/>
  <c r="BI9" i="6"/>
  <c r="BI67" i="6"/>
  <c r="BC7" i="6"/>
  <c r="AO7" i="6"/>
  <c r="AB6" i="6"/>
  <c r="AC6" i="6" s="1"/>
  <c r="AA7" i="6"/>
  <c r="AB7" i="6" s="1"/>
  <c r="AG7" i="6" s="1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56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AS6" i="5"/>
  <c r="AT6" i="5"/>
  <c r="AU6" i="5"/>
  <c r="AV6" i="5"/>
  <c r="AW6" i="5"/>
  <c r="I646" i="5"/>
  <c r="J646" i="5" s="1"/>
  <c r="K646" i="5" s="1"/>
  <c r="L646" i="5" s="1"/>
  <c r="I645" i="5"/>
  <c r="J645" i="5" s="1"/>
  <c r="K645" i="5" s="1"/>
  <c r="L645" i="5" s="1"/>
  <c r="I644" i="5"/>
  <c r="J644" i="5" s="1"/>
  <c r="K644" i="5" s="1"/>
  <c r="I643" i="5"/>
  <c r="J643" i="5" s="1"/>
  <c r="K643" i="5" s="1"/>
  <c r="I642" i="5"/>
  <c r="J642" i="5" s="1"/>
  <c r="K642" i="5" s="1"/>
  <c r="I641" i="5"/>
  <c r="J641" i="5" s="1"/>
  <c r="K641" i="5" s="1"/>
  <c r="I640" i="5"/>
  <c r="J640" i="5" s="1"/>
  <c r="K640" i="5" s="1"/>
  <c r="I639" i="5"/>
  <c r="J639" i="5" s="1"/>
  <c r="K639" i="5" s="1"/>
  <c r="I638" i="5"/>
  <c r="J638" i="5" s="1"/>
  <c r="K638" i="5" s="1"/>
  <c r="I637" i="5"/>
  <c r="J637" i="5" s="1"/>
  <c r="K637" i="5" s="1"/>
  <c r="I636" i="5"/>
  <c r="J636" i="5" s="1"/>
  <c r="K636" i="5" s="1"/>
  <c r="I635" i="5"/>
  <c r="J635" i="5" s="1"/>
  <c r="K635" i="5" s="1"/>
  <c r="I634" i="5"/>
  <c r="J634" i="5" s="1"/>
  <c r="K634" i="5" s="1"/>
  <c r="I633" i="5"/>
  <c r="I632" i="5"/>
  <c r="I631" i="5"/>
  <c r="I630" i="5"/>
  <c r="I629" i="5"/>
  <c r="I628" i="5"/>
  <c r="J628" i="5" s="1"/>
  <c r="K628" i="5" s="1"/>
  <c r="I627" i="5"/>
  <c r="J627" i="5" s="1"/>
  <c r="K627" i="5" s="1"/>
  <c r="I626" i="5"/>
  <c r="J626" i="5" s="1"/>
  <c r="K626" i="5" s="1"/>
  <c r="I625" i="5"/>
  <c r="J625" i="5" s="1"/>
  <c r="K625" i="5" s="1"/>
  <c r="I624" i="5"/>
  <c r="I623" i="5"/>
  <c r="I622" i="5"/>
  <c r="I621" i="5"/>
  <c r="I620" i="5"/>
  <c r="I619" i="5"/>
  <c r="J619" i="5" s="1"/>
  <c r="K619" i="5" s="1"/>
  <c r="I618" i="5"/>
  <c r="J618" i="5" s="1"/>
  <c r="K618" i="5" s="1"/>
  <c r="I617" i="5"/>
  <c r="J617" i="5" s="1"/>
  <c r="K617" i="5" s="1"/>
  <c r="I616" i="5"/>
  <c r="I615" i="5"/>
  <c r="I614" i="5"/>
  <c r="I613" i="5"/>
  <c r="I612" i="5"/>
  <c r="I611" i="5"/>
  <c r="I610" i="5"/>
  <c r="I609" i="5"/>
  <c r="I608" i="5"/>
  <c r="AZ7" i="5" s="1"/>
  <c r="I607" i="5"/>
  <c r="AZ8" i="5" s="1"/>
  <c r="I606" i="5"/>
  <c r="AZ9" i="5" s="1"/>
  <c r="I605" i="5"/>
  <c r="I604" i="5"/>
  <c r="AZ11" i="5" s="1"/>
  <c r="I603" i="5"/>
  <c r="I602" i="5"/>
  <c r="I601" i="5"/>
  <c r="AZ14" i="5" s="1"/>
  <c r="I600" i="5"/>
  <c r="AZ15" i="5" s="1"/>
  <c r="I599" i="5"/>
  <c r="AZ16" i="5" s="1"/>
  <c r="I598" i="5"/>
  <c r="I597" i="5"/>
  <c r="I596" i="5"/>
  <c r="AZ19" i="5" s="1"/>
  <c r="I595" i="5"/>
  <c r="AZ20" i="5" s="1"/>
  <c r="I594" i="5"/>
  <c r="AZ21" i="5" s="1"/>
  <c r="I593" i="5"/>
  <c r="I592" i="5"/>
  <c r="AZ23" i="5" s="1"/>
  <c r="I591" i="5"/>
  <c r="AZ24" i="5" s="1"/>
  <c r="I590" i="5"/>
  <c r="AZ25" i="5" s="1"/>
  <c r="I589" i="5"/>
  <c r="I588" i="5"/>
  <c r="AZ27" i="5" s="1"/>
  <c r="I587" i="5"/>
  <c r="I586" i="5"/>
  <c r="AZ29" i="5" s="1"/>
  <c r="I585" i="5"/>
  <c r="I584" i="5"/>
  <c r="AZ31" i="5" s="1"/>
  <c r="I583" i="5"/>
  <c r="AZ32" i="5" s="1"/>
  <c r="I582" i="5"/>
  <c r="I581" i="5"/>
  <c r="AZ34" i="5" s="1"/>
  <c r="I580" i="5"/>
  <c r="AZ35" i="5" s="1"/>
  <c r="I579" i="5"/>
  <c r="AZ36" i="5" s="1"/>
  <c r="I578" i="5"/>
  <c r="AZ37" i="5" s="1"/>
  <c r="I577" i="5"/>
  <c r="I576" i="5"/>
  <c r="AZ39" i="5" s="1"/>
  <c r="I575" i="5"/>
  <c r="AZ40" i="5" s="1"/>
  <c r="I574" i="5"/>
  <c r="AZ41" i="5" s="1"/>
  <c r="I573" i="5"/>
  <c r="I572" i="5"/>
  <c r="AZ43" i="5" s="1"/>
  <c r="I571" i="5"/>
  <c r="AZ44" i="5" s="1"/>
  <c r="I570" i="5"/>
  <c r="AZ45" i="5" s="1"/>
  <c r="I569" i="5"/>
  <c r="AZ46" i="5" s="1"/>
  <c r="I568" i="5"/>
  <c r="AZ47" i="5" s="1"/>
  <c r="I567" i="5"/>
  <c r="AZ48" i="5" s="1"/>
  <c r="I566" i="5"/>
  <c r="I565" i="5"/>
  <c r="AZ50" i="5" s="1"/>
  <c r="I564" i="5"/>
  <c r="AZ51" i="5" s="1"/>
  <c r="I563" i="5"/>
  <c r="I562" i="5"/>
  <c r="AZ53" i="5" s="1"/>
  <c r="I561" i="5"/>
  <c r="I560" i="5"/>
  <c r="AZ55" i="5" s="1"/>
  <c r="I559" i="5"/>
  <c r="AZ56" i="5" s="1"/>
  <c r="I558" i="5"/>
  <c r="AZ57" i="5" s="1"/>
  <c r="I557" i="5"/>
  <c r="I556" i="5"/>
  <c r="AZ59" i="5" s="1"/>
  <c r="I555" i="5"/>
  <c r="I554" i="5"/>
  <c r="AZ61" i="5" s="1"/>
  <c r="I553" i="5"/>
  <c r="I552" i="5"/>
  <c r="AZ63" i="5" s="1"/>
  <c r="I551" i="5"/>
  <c r="AZ64" i="5" s="1"/>
  <c r="I550" i="5"/>
  <c r="AZ65" i="5" s="1"/>
  <c r="I549" i="5"/>
  <c r="I548" i="5"/>
  <c r="AZ67" i="5" s="1"/>
  <c r="I547" i="5"/>
  <c r="I546" i="5"/>
  <c r="I545" i="5"/>
  <c r="I544" i="5"/>
  <c r="AZ71" i="5" s="1"/>
  <c r="I543" i="5"/>
  <c r="AZ72" i="5" s="1"/>
  <c r="I542" i="5"/>
  <c r="AZ73" i="5" s="1"/>
  <c r="I541" i="5"/>
  <c r="I540" i="5"/>
  <c r="AZ75" i="5" s="1"/>
  <c r="I539" i="5"/>
  <c r="I538" i="5"/>
  <c r="I537" i="5"/>
  <c r="I536" i="5"/>
  <c r="I535" i="5"/>
  <c r="BA10" i="5" s="1"/>
  <c r="I534" i="5"/>
  <c r="I533" i="5"/>
  <c r="I532" i="5"/>
  <c r="I531" i="5"/>
  <c r="I530" i="5"/>
  <c r="I529" i="5"/>
  <c r="I528" i="5"/>
  <c r="I527" i="5"/>
  <c r="BA18" i="5" s="1"/>
  <c r="I526" i="5"/>
  <c r="I525" i="5"/>
  <c r="I524" i="5"/>
  <c r="I523" i="5"/>
  <c r="I522" i="5"/>
  <c r="I521" i="5"/>
  <c r="J521" i="5" s="1"/>
  <c r="K521" i="5" s="1"/>
  <c r="I520" i="5"/>
  <c r="AZ95" i="5" s="1"/>
  <c r="I519" i="5"/>
  <c r="I518" i="5"/>
  <c r="I517" i="5"/>
  <c r="I516" i="5"/>
  <c r="BA29" i="5" s="1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AZ118" i="5" s="1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AZ150" i="5" s="1"/>
  <c r="I464" i="5"/>
  <c r="I463" i="5"/>
  <c r="I462" i="5"/>
  <c r="BA83" i="5" s="1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BA157" i="5" s="1"/>
  <c r="I387" i="5"/>
  <c r="I386" i="5"/>
  <c r="I385" i="5"/>
  <c r="I384" i="5"/>
  <c r="BB64" i="5" s="1"/>
  <c r="I383" i="5"/>
  <c r="I382" i="5"/>
  <c r="I381" i="5"/>
  <c r="I380" i="5"/>
  <c r="I379" i="5"/>
  <c r="I378" i="5"/>
  <c r="I377" i="5"/>
  <c r="I376" i="5"/>
  <c r="I375" i="5"/>
  <c r="I374" i="5"/>
  <c r="I373" i="5"/>
  <c r="I372" i="5"/>
  <c r="BB76" i="5" s="1"/>
  <c r="I371" i="5"/>
  <c r="J371" i="5" s="1"/>
  <c r="K371" i="5" s="1"/>
  <c r="I370" i="5"/>
  <c r="I369" i="5"/>
  <c r="I368" i="5"/>
  <c r="BA177" i="5" s="1"/>
  <c r="I367" i="5"/>
  <c r="I366" i="5"/>
  <c r="I365" i="5"/>
  <c r="I364" i="5"/>
  <c r="I363" i="5"/>
  <c r="I362" i="5"/>
  <c r="I361" i="5"/>
  <c r="I360" i="5"/>
  <c r="BA185" i="5" s="1"/>
  <c r="I359" i="5"/>
  <c r="I358" i="5"/>
  <c r="BB90" i="5" s="1"/>
  <c r="I357" i="5"/>
  <c r="I356" i="5"/>
  <c r="I355" i="5"/>
  <c r="I354" i="5"/>
  <c r="I353" i="5"/>
  <c r="I352" i="5"/>
  <c r="I351" i="5"/>
  <c r="I350" i="5"/>
  <c r="I349" i="5"/>
  <c r="I348" i="5"/>
  <c r="I347" i="5"/>
  <c r="J347" i="5" s="1"/>
  <c r="K347" i="5" s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J314" i="5" s="1"/>
  <c r="K314" i="5" s="1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BC68" i="5" s="1"/>
  <c r="I295" i="5"/>
  <c r="I294" i="5"/>
  <c r="I293" i="5"/>
  <c r="I292" i="5"/>
  <c r="BB156" i="5" s="1"/>
  <c r="I291" i="5"/>
  <c r="I290" i="5"/>
  <c r="I289" i="5"/>
  <c r="I288" i="5"/>
  <c r="BB160" i="5" s="1"/>
  <c r="I287" i="5"/>
  <c r="I286" i="5"/>
  <c r="I285" i="5"/>
  <c r="I284" i="5"/>
  <c r="BB164" i="5" s="1"/>
  <c r="I283" i="5"/>
  <c r="I282" i="5"/>
  <c r="I281" i="5"/>
  <c r="I280" i="5"/>
  <c r="BC84" i="5" s="1"/>
  <c r="I279" i="5"/>
  <c r="I278" i="5"/>
  <c r="I277" i="5"/>
  <c r="I276" i="5"/>
  <c r="BB172" i="5" s="1"/>
  <c r="I275" i="5"/>
  <c r="I274" i="5"/>
  <c r="I273" i="5"/>
  <c r="I272" i="5"/>
  <c r="BB176" i="5" s="1"/>
  <c r="I271" i="5"/>
  <c r="I270" i="5"/>
  <c r="I269" i="5"/>
  <c r="I268" i="5"/>
  <c r="BB180" i="5" s="1"/>
  <c r="I267" i="5"/>
  <c r="I266" i="5"/>
  <c r="I265" i="5"/>
  <c r="I264" i="5"/>
  <c r="BC100" i="5" s="1"/>
  <c r="I263" i="5"/>
  <c r="I262" i="5"/>
  <c r="I261" i="5"/>
  <c r="BC103" i="5" s="1"/>
  <c r="I260" i="5"/>
  <c r="J260" i="5" s="1"/>
  <c r="K260" i="5" s="1"/>
  <c r="I259" i="5"/>
  <c r="BC105" i="5" s="1"/>
  <c r="I258" i="5"/>
  <c r="I257" i="5"/>
  <c r="I256" i="5"/>
  <c r="BC108" i="5" s="1"/>
  <c r="I255" i="5"/>
  <c r="I254" i="5"/>
  <c r="BC110" i="5" s="1"/>
  <c r="I253" i="5"/>
  <c r="BC111" i="5" s="1"/>
  <c r="I252" i="5"/>
  <c r="BC112" i="5" s="1"/>
  <c r="I251" i="5"/>
  <c r="BC113" i="5" s="1"/>
  <c r="I250" i="5"/>
  <c r="BC114" i="5" s="1"/>
  <c r="I249" i="5"/>
  <c r="I248" i="5"/>
  <c r="BC116" i="5" s="1"/>
  <c r="I247" i="5"/>
  <c r="BC117" i="5" s="1"/>
  <c r="I246" i="5"/>
  <c r="BC118" i="5" s="1"/>
  <c r="I245" i="5"/>
  <c r="BC119" i="5" s="1"/>
  <c r="I244" i="5"/>
  <c r="J244" i="5" s="1"/>
  <c r="K244" i="5" s="1"/>
  <c r="I243" i="5"/>
  <c r="BC121" i="5" s="1"/>
  <c r="I242" i="5"/>
  <c r="BC122" i="5" s="1"/>
  <c r="I241" i="5"/>
  <c r="BC123" i="5" s="1"/>
  <c r="I240" i="5"/>
  <c r="I239" i="5"/>
  <c r="I238" i="5"/>
  <c r="I237" i="5"/>
  <c r="BC127" i="5" s="1"/>
  <c r="I236" i="5"/>
  <c r="BC128" i="5" s="1"/>
  <c r="I235" i="5"/>
  <c r="I234" i="5"/>
  <c r="BC130" i="5" s="1"/>
  <c r="I233" i="5"/>
  <c r="I232" i="5"/>
  <c r="BC132" i="5" s="1"/>
  <c r="I231" i="5"/>
  <c r="I230" i="5"/>
  <c r="I229" i="5"/>
  <c r="I228" i="5"/>
  <c r="BC136" i="5" s="1"/>
  <c r="I227" i="5"/>
  <c r="BC137" i="5" s="1"/>
  <c r="I226" i="5"/>
  <c r="BC138" i="5" s="1"/>
  <c r="I225" i="5"/>
  <c r="I224" i="5"/>
  <c r="I223" i="5"/>
  <c r="BC141" i="5" s="1"/>
  <c r="I222" i="5"/>
  <c r="I221" i="5"/>
  <c r="BC143" i="5" s="1"/>
  <c r="I220" i="5"/>
  <c r="BC144" i="5" s="1"/>
  <c r="I219" i="5"/>
  <c r="I218" i="5"/>
  <c r="BC146" i="5" s="1"/>
  <c r="I217" i="5"/>
  <c r="BC147" i="5" s="1"/>
  <c r="I216" i="5"/>
  <c r="BD7" i="5" s="1"/>
  <c r="I215" i="5"/>
  <c r="I214" i="5"/>
  <c r="I213" i="5"/>
  <c r="I212" i="5"/>
  <c r="I211" i="5"/>
  <c r="I210" i="5"/>
  <c r="I209" i="5"/>
  <c r="I208" i="5"/>
  <c r="J208" i="5" s="1"/>
  <c r="K208" i="5" s="1"/>
  <c r="I207" i="5"/>
  <c r="I206" i="5"/>
  <c r="BD17" i="5" s="1"/>
  <c r="I205" i="5"/>
  <c r="I204" i="5"/>
  <c r="I203" i="5"/>
  <c r="I202" i="5"/>
  <c r="I201" i="5"/>
  <c r="I200" i="5"/>
  <c r="I199" i="5"/>
  <c r="I198" i="5"/>
  <c r="BD25" i="5" s="1"/>
  <c r="I197" i="5"/>
  <c r="I196" i="5"/>
  <c r="I195" i="5"/>
  <c r="I194" i="5"/>
  <c r="I193" i="5"/>
  <c r="I192" i="5"/>
  <c r="I191" i="5"/>
  <c r="I190" i="5"/>
  <c r="BC174" i="5" s="1"/>
  <c r="I189" i="5"/>
  <c r="I188" i="5"/>
  <c r="I187" i="5"/>
  <c r="I186" i="5"/>
  <c r="I185" i="5"/>
  <c r="I184" i="5"/>
  <c r="I183" i="5"/>
  <c r="I182" i="5"/>
  <c r="BD41" i="5" s="1"/>
  <c r="I181" i="5"/>
  <c r="I180" i="5"/>
  <c r="I179" i="5"/>
  <c r="I178" i="5"/>
  <c r="I177" i="5"/>
  <c r="BD46" i="5" s="1"/>
  <c r="I176" i="5"/>
  <c r="I175" i="5"/>
  <c r="I174" i="5"/>
  <c r="BD49" i="5" s="1"/>
  <c r="I173" i="5"/>
  <c r="BD50" i="5" s="1"/>
  <c r="I172" i="5"/>
  <c r="I171" i="5"/>
  <c r="I170" i="5"/>
  <c r="BD53" i="5" s="1"/>
  <c r="I169" i="5"/>
  <c r="BD54" i="5" s="1"/>
  <c r="I168" i="5"/>
  <c r="BD55" i="5" s="1"/>
  <c r="I167" i="5"/>
  <c r="BD56" i="5" s="1"/>
  <c r="I166" i="5"/>
  <c r="BD57" i="5" s="1"/>
  <c r="I165" i="5"/>
  <c r="I164" i="5"/>
  <c r="I163" i="5"/>
  <c r="BD60" i="5" s="1"/>
  <c r="I162" i="5"/>
  <c r="I161" i="5"/>
  <c r="BD62" i="5" s="1"/>
  <c r="I160" i="5"/>
  <c r="BD63" i="5" s="1"/>
  <c r="I159" i="5"/>
  <c r="I158" i="5"/>
  <c r="I157" i="5"/>
  <c r="BD66" i="5" s="1"/>
  <c r="I156" i="5"/>
  <c r="BD67" i="5" s="1"/>
  <c r="I155" i="5"/>
  <c r="BD68" i="5" s="1"/>
  <c r="I154" i="5"/>
  <c r="I153" i="5"/>
  <c r="BD70" i="5" s="1"/>
  <c r="I152" i="5"/>
  <c r="BD71" i="5" s="1"/>
  <c r="I151" i="5"/>
  <c r="I150" i="5"/>
  <c r="I149" i="5"/>
  <c r="J149" i="5" s="1"/>
  <c r="K149" i="5" s="1"/>
  <c r="I148" i="5"/>
  <c r="BD75" i="5" s="1"/>
  <c r="I147" i="5"/>
  <c r="BD76" i="5" s="1"/>
  <c r="I146" i="5"/>
  <c r="I145" i="5"/>
  <c r="BD78" i="5" s="1"/>
  <c r="I144" i="5"/>
  <c r="BD79" i="5" s="1"/>
  <c r="I143" i="5"/>
  <c r="BD80" i="5" s="1"/>
  <c r="I142" i="5"/>
  <c r="BD81" i="5" s="1"/>
  <c r="I141" i="5"/>
  <c r="BD82" i="5" s="1"/>
  <c r="I140" i="5"/>
  <c r="BD83" i="5" s="1"/>
  <c r="I139" i="5"/>
  <c r="I138" i="5"/>
  <c r="I137" i="5"/>
  <c r="BD86" i="5" s="1"/>
  <c r="I136" i="5"/>
  <c r="I135" i="5"/>
  <c r="I134" i="5"/>
  <c r="I133" i="5"/>
  <c r="BD90" i="5" s="1"/>
  <c r="I132" i="5"/>
  <c r="I131" i="5"/>
  <c r="BD92" i="5" s="1"/>
  <c r="I130" i="5"/>
  <c r="BD93" i="5" s="1"/>
  <c r="I129" i="5"/>
  <c r="BD94" i="5" s="1"/>
  <c r="I128" i="5"/>
  <c r="BD95" i="5" s="1"/>
  <c r="I127" i="5"/>
  <c r="BD96" i="5" s="1"/>
  <c r="I126" i="5"/>
  <c r="BD97" i="5" s="1"/>
  <c r="I125" i="5"/>
  <c r="J125" i="5" s="1"/>
  <c r="K125" i="5" s="1"/>
  <c r="I124" i="5"/>
  <c r="I123" i="5"/>
  <c r="BD100" i="5" s="1"/>
  <c r="I122" i="5"/>
  <c r="BD101" i="5" s="1"/>
  <c r="I121" i="5"/>
  <c r="BD102" i="5" s="1"/>
  <c r="I120" i="5"/>
  <c r="I119" i="5"/>
  <c r="BD104" i="5" s="1"/>
  <c r="I118" i="5"/>
  <c r="BD105" i="5" s="1"/>
  <c r="I117" i="5"/>
  <c r="BD106" i="5" s="1"/>
  <c r="I116" i="5"/>
  <c r="I115" i="5"/>
  <c r="I114" i="5"/>
  <c r="BD109" i="5" s="1"/>
  <c r="I113" i="5"/>
  <c r="BD110" i="5" s="1"/>
  <c r="I112" i="5"/>
  <c r="BD111" i="5" s="1"/>
  <c r="I111" i="5"/>
  <c r="I110" i="5"/>
  <c r="I109" i="5"/>
  <c r="BD114" i="5" s="1"/>
  <c r="I108" i="5"/>
  <c r="BD115" i="5" s="1"/>
  <c r="I107" i="5"/>
  <c r="BD116" i="5" s="1"/>
  <c r="I106" i="5"/>
  <c r="I105" i="5"/>
  <c r="BD118" i="5" s="1"/>
  <c r="I104" i="5"/>
  <c r="BD119" i="5" s="1"/>
  <c r="I103" i="5"/>
  <c r="BD120" i="5" s="1"/>
  <c r="I102" i="5"/>
  <c r="I101" i="5"/>
  <c r="BD122" i="5" s="1"/>
  <c r="I100" i="5"/>
  <c r="I99" i="5"/>
  <c r="BD124" i="5" s="1"/>
  <c r="I98" i="5"/>
  <c r="BD125" i="5" s="1"/>
  <c r="I97" i="5"/>
  <c r="J97" i="5" s="1"/>
  <c r="K97" i="5" s="1"/>
  <c r="I96" i="5"/>
  <c r="BD127" i="5" s="1"/>
  <c r="I95" i="5"/>
  <c r="I94" i="5"/>
  <c r="BD129" i="5" s="1"/>
  <c r="I93" i="5"/>
  <c r="BD130" i="5" s="1"/>
  <c r="I92" i="5"/>
  <c r="BD131" i="5" s="1"/>
  <c r="I91" i="5"/>
  <c r="BD132" i="5" s="1"/>
  <c r="I90" i="5"/>
  <c r="I89" i="5"/>
  <c r="BD134" i="5" s="1"/>
  <c r="I88" i="5"/>
  <c r="BD135" i="5" s="1"/>
  <c r="I87" i="5"/>
  <c r="I86" i="5"/>
  <c r="I85" i="5"/>
  <c r="I84" i="5"/>
  <c r="I83" i="5"/>
  <c r="BD140" i="5" s="1"/>
  <c r="I82" i="5"/>
  <c r="I81" i="5"/>
  <c r="I80" i="5"/>
  <c r="BD143" i="5" s="1"/>
  <c r="I79" i="5"/>
  <c r="I78" i="5"/>
  <c r="BD145" i="5" s="1"/>
  <c r="I77" i="5"/>
  <c r="BD146" i="5" s="1"/>
  <c r="I76" i="5"/>
  <c r="I75" i="5"/>
  <c r="BD148" i="5" s="1"/>
  <c r="I74" i="5"/>
  <c r="BD149" i="5" s="1"/>
  <c r="I73" i="5"/>
  <c r="BD150" i="5" s="1"/>
  <c r="I72" i="5"/>
  <c r="J72" i="5" s="1"/>
  <c r="K72" i="5" s="1"/>
  <c r="I71" i="5"/>
  <c r="I70" i="5"/>
  <c r="BD153" i="5" s="1"/>
  <c r="I69" i="5"/>
  <c r="BD154" i="5" s="1"/>
  <c r="I68" i="5"/>
  <c r="BD155" i="5" s="1"/>
  <c r="I67" i="5"/>
  <c r="I66" i="5"/>
  <c r="BD157" i="5" s="1"/>
  <c r="I65" i="5"/>
  <c r="BD158" i="5" s="1"/>
  <c r="I64" i="5"/>
  <c r="BD159" i="5" s="1"/>
  <c r="I63" i="5"/>
  <c r="I62" i="5"/>
  <c r="I61" i="5"/>
  <c r="BD162" i="5" s="1"/>
  <c r="I60" i="5"/>
  <c r="BD163" i="5" s="1"/>
  <c r="I59" i="5"/>
  <c r="BD164" i="5" s="1"/>
  <c r="I58" i="5"/>
  <c r="BD165" i="5" s="1"/>
  <c r="I57" i="5"/>
  <c r="I56" i="5"/>
  <c r="BD167" i="5" s="1"/>
  <c r="I55" i="5"/>
  <c r="BD168" i="5" s="1"/>
  <c r="I54" i="5"/>
  <c r="I53" i="5"/>
  <c r="BD170" i="5" s="1"/>
  <c r="I52" i="5"/>
  <c r="I51" i="5"/>
  <c r="I50" i="5"/>
  <c r="BD173" i="5" s="1"/>
  <c r="I49" i="5"/>
  <c r="BD174" i="5" s="1"/>
  <c r="I48" i="5"/>
  <c r="BD175" i="5" s="1"/>
  <c r="I47" i="5"/>
  <c r="I46" i="5"/>
  <c r="BD177" i="5" s="1"/>
  <c r="I45" i="5"/>
  <c r="BD178" i="5" s="1"/>
  <c r="I44" i="5"/>
  <c r="BD179" i="5" s="1"/>
  <c r="I43" i="5"/>
  <c r="I42" i="5"/>
  <c r="I41" i="5"/>
  <c r="I40" i="5"/>
  <c r="BD183" i="5" s="1"/>
  <c r="I39" i="5"/>
  <c r="I38" i="5"/>
  <c r="I37" i="5"/>
  <c r="J37" i="5" s="1"/>
  <c r="K37" i="5" s="1"/>
  <c r="I36" i="5"/>
  <c r="I35" i="5"/>
  <c r="I34" i="5"/>
  <c r="BE8" i="5" s="1"/>
  <c r="I33" i="5"/>
  <c r="BE9" i="5" s="1"/>
  <c r="I32" i="5"/>
  <c r="BE10" i="5" s="1"/>
  <c r="I31" i="5"/>
  <c r="BE11" i="5" s="1"/>
  <c r="I30" i="5"/>
  <c r="I29" i="5"/>
  <c r="BE13" i="5" s="1"/>
  <c r="I28" i="5"/>
  <c r="I27" i="5"/>
  <c r="I26" i="5"/>
  <c r="BE16" i="5" s="1"/>
  <c r="I25" i="5"/>
  <c r="BE17" i="5" s="1"/>
  <c r="I24" i="5"/>
  <c r="BE18" i="5" s="1"/>
  <c r="I23" i="5"/>
  <c r="I22" i="5"/>
  <c r="BE20" i="5" s="1"/>
  <c r="I21" i="5"/>
  <c r="I20" i="5"/>
  <c r="BE22" i="5" s="1"/>
  <c r="I19" i="5"/>
  <c r="I18" i="5"/>
  <c r="I17" i="5"/>
  <c r="I16" i="5"/>
  <c r="I15" i="5"/>
  <c r="I14" i="5"/>
  <c r="BE28" i="5" s="1"/>
  <c r="I13" i="5"/>
  <c r="Y10" i="5"/>
  <c r="W10" i="5"/>
  <c r="X10" i="5" s="1"/>
  <c r="R10" i="5"/>
  <c r="I12" i="5"/>
  <c r="Y9" i="5"/>
  <c r="W9" i="5"/>
  <c r="X9" i="5" s="1"/>
  <c r="R9" i="5"/>
  <c r="I11" i="5"/>
  <c r="BE31" i="5" s="1"/>
  <c r="Y8" i="5"/>
  <c r="W8" i="5"/>
  <c r="X8" i="5" s="1"/>
  <c r="R8" i="5"/>
  <c r="I10" i="5"/>
  <c r="Y7" i="5"/>
  <c r="W7" i="5"/>
  <c r="X7" i="5" s="1"/>
  <c r="R7" i="5"/>
  <c r="I9" i="5"/>
  <c r="Y6" i="5"/>
  <c r="W6" i="5"/>
  <c r="X6" i="5" s="1"/>
  <c r="R6" i="5"/>
  <c r="I8" i="5"/>
  <c r="Y5" i="5"/>
  <c r="W5" i="5"/>
  <c r="X5" i="5" s="1"/>
  <c r="R5" i="5"/>
  <c r="I7" i="5"/>
  <c r="I6" i="5"/>
  <c r="I5" i="5"/>
  <c r="BE37" i="5" s="1"/>
  <c r="J633" i="5" l="1"/>
  <c r="K633" i="5" s="1"/>
  <c r="L633" i="5" s="1"/>
  <c r="J610" i="5"/>
  <c r="K610" i="5" s="1"/>
  <c r="J24" i="5"/>
  <c r="K24" i="5" s="1"/>
  <c r="J468" i="5"/>
  <c r="K468" i="5" s="1"/>
  <c r="J243" i="5"/>
  <c r="K243" i="5" s="1"/>
  <c r="J522" i="5"/>
  <c r="K522" i="5" s="1"/>
  <c r="J228" i="5"/>
  <c r="K228" i="5" s="1"/>
  <c r="J240" i="5"/>
  <c r="K240" i="5" s="1"/>
  <c r="BC72" i="5"/>
  <c r="BC92" i="5"/>
  <c r="J109" i="5"/>
  <c r="K109" i="5" s="1"/>
  <c r="L109" i="5" s="1"/>
  <c r="J252" i="5"/>
  <c r="K252" i="5" s="1"/>
  <c r="J609" i="5"/>
  <c r="K609" i="5" s="1"/>
  <c r="BC182" i="5"/>
  <c r="BA173" i="5"/>
  <c r="BC120" i="5"/>
  <c r="J69" i="5"/>
  <c r="K69" i="5" s="1"/>
  <c r="J104" i="5"/>
  <c r="K104" i="5" s="1"/>
  <c r="BD151" i="5"/>
  <c r="J613" i="5"/>
  <c r="K613" i="5" s="1"/>
  <c r="L636" i="5"/>
  <c r="J224" i="5"/>
  <c r="K224" i="5" s="1"/>
  <c r="BC6" i="5"/>
  <c r="BL6" i="5" s="1"/>
  <c r="BC76" i="5"/>
  <c r="BB6" i="5"/>
  <c r="BK6" i="5" s="1"/>
  <c r="BC158" i="5"/>
  <c r="J204" i="5"/>
  <c r="K204" i="5" s="1"/>
  <c r="L641" i="5"/>
  <c r="BC166" i="5"/>
  <c r="BJ57" i="6"/>
  <c r="BJ115" i="6"/>
  <c r="BD7" i="6"/>
  <c r="BK7" i="6" s="1"/>
  <c r="BK65" i="6" s="1"/>
  <c r="BG7" i="6"/>
  <c r="BN7" i="6" s="1"/>
  <c r="BN65" i="6" s="1"/>
  <c r="BE7" i="6"/>
  <c r="BL7" i="6" s="1"/>
  <c r="BL65" i="6" s="1"/>
  <c r="BF7" i="6"/>
  <c r="BM7" i="6" s="1"/>
  <c r="BM65" i="6" s="1"/>
  <c r="BC8" i="6"/>
  <c r="BI10" i="6"/>
  <c r="BI68" i="6"/>
  <c r="AM7" i="6"/>
  <c r="AM6" i="6"/>
  <c r="AQ6" i="6"/>
  <c r="AR6" i="6"/>
  <c r="AT7" i="6"/>
  <c r="AY6" i="6"/>
  <c r="BA7" i="6"/>
  <c r="AS7" i="6"/>
  <c r="AX6" i="6"/>
  <c r="AZ7" i="6"/>
  <c r="AR7" i="6"/>
  <c r="AW6" i="6"/>
  <c r="AY7" i="6"/>
  <c r="AQ7" i="6"/>
  <c r="AA8" i="6"/>
  <c r="AA9" i="6" s="1"/>
  <c r="AB9" i="6" s="1"/>
  <c r="AC9" i="6" s="1"/>
  <c r="AV6" i="6"/>
  <c r="AX7" i="6"/>
  <c r="AP7" i="6"/>
  <c r="AO8" i="6"/>
  <c r="AU6" i="6"/>
  <c r="AW7" i="6"/>
  <c r="AP6" i="6"/>
  <c r="AT6" i="6"/>
  <c r="AV7" i="6"/>
  <c r="BA6" i="6"/>
  <c r="AS6" i="6"/>
  <c r="AU7" i="6"/>
  <c r="AZ6" i="6"/>
  <c r="AE9" i="6"/>
  <c r="AC7" i="6"/>
  <c r="AF7" i="6"/>
  <c r="AE7" i="6"/>
  <c r="AH6" i="6"/>
  <c r="AG6" i="6"/>
  <c r="AF6" i="6"/>
  <c r="AE6" i="6"/>
  <c r="AH7" i="6"/>
  <c r="J6" i="5"/>
  <c r="K6" i="5" s="1"/>
  <c r="BE36" i="5"/>
  <c r="J7" i="5"/>
  <c r="K7" i="5" s="1"/>
  <c r="BE35" i="5"/>
  <c r="J194" i="5"/>
  <c r="K194" i="5" s="1"/>
  <c r="BD29" i="5"/>
  <c r="J215" i="5"/>
  <c r="K215" i="5" s="1"/>
  <c r="BD8" i="5"/>
  <c r="BC149" i="5"/>
  <c r="J238" i="5"/>
  <c r="K238" i="5" s="1"/>
  <c r="BC126" i="5"/>
  <c r="J338" i="5"/>
  <c r="K338" i="5" s="1"/>
  <c r="BB110" i="5"/>
  <c r="BC26" i="5"/>
  <c r="BB87" i="5"/>
  <c r="BA184" i="5"/>
  <c r="J376" i="5"/>
  <c r="K376" i="5" s="1"/>
  <c r="BB72" i="5"/>
  <c r="BB48" i="5"/>
  <c r="BA145" i="5"/>
  <c r="J423" i="5"/>
  <c r="K423" i="5" s="1"/>
  <c r="L422" i="5" s="1"/>
  <c r="BB25" i="5"/>
  <c r="BK25" i="5" s="1"/>
  <c r="BK74" i="5" s="1"/>
  <c r="BA122" i="5"/>
  <c r="J445" i="5"/>
  <c r="K445" i="5" s="1"/>
  <c r="AZ170" i="5"/>
  <c r="BA100" i="5"/>
  <c r="J566" i="5"/>
  <c r="K566" i="5" s="1"/>
  <c r="AZ49" i="5"/>
  <c r="J603" i="5"/>
  <c r="K603" i="5" s="1"/>
  <c r="AZ12" i="5"/>
  <c r="J19" i="5"/>
  <c r="K19" i="5" s="1"/>
  <c r="BE23" i="5"/>
  <c r="J39" i="5"/>
  <c r="K39" i="5" s="1"/>
  <c r="L39" i="5" s="1"/>
  <c r="BD184" i="5"/>
  <c r="J134" i="5"/>
  <c r="K134" i="5" s="1"/>
  <c r="BD89" i="5"/>
  <c r="J12" i="5"/>
  <c r="K12" i="5" s="1"/>
  <c r="BE30" i="5"/>
  <c r="J16" i="5"/>
  <c r="K16" i="5" s="1"/>
  <c r="BE26" i="5"/>
  <c r="J23" i="5"/>
  <c r="K23" i="5" s="1"/>
  <c r="L23" i="5" s="1"/>
  <c r="BE19" i="5"/>
  <c r="J43" i="5"/>
  <c r="K43" i="5" s="1"/>
  <c r="L42" i="5" s="1"/>
  <c r="BD180" i="5"/>
  <c r="J57" i="5"/>
  <c r="K57" i="5" s="1"/>
  <c r="BD166" i="5"/>
  <c r="J71" i="5"/>
  <c r="K71" i="5" s="1"/>
  <c r="L71" i="5" s="1"/>
  <c r="BD152" i="5"/>
  <c r="J79" i="5"/>
  <c r="K79" i="5" s="1"/>
  <c r="BD144" i="5"/>
  <c r="J87" i="5"/>
  <c r="K87" i="5" s="1"/>
  <c r="BD136" i="5"/>
  <c r="J95" i="5"/>
  <c r="K95" i="5" s="1"/>
  <c r="BD128" i="5"/>
  <c r="J116" i="5"/>
  <c r="K116" i="5" s="1"/>
  <c r="BD107" i="5"/>
  <c r="J127" i="5"/>
  <c r="K127" i="5" s="1"/>
  <c r="BD84" i="5"/>
  <c r="J146" i="5"/>
  <c r="K146" i="5" s="1"/>
  <c r="BD77" i="5"/>
  <c r="J176" i="5"/>
  <c r="K176" i="5" s="1"/>
  <c r="BD47" i="5"/>
  <c r="BD39" i="5"/>
  <c r="BC180" i="5"/>
  <c r="J192" i="5"/>
  <c r="K192" i="5" s="1"/>
  <c r="BD31" i="5"/>
  <c r="BC172" i="5"/>
  <c r="J200" i="5"/>
  <c r="K200" i="5" s="1"/>
  <c r="BD23" i="5"/>
  <c r="BC164" i="5"/>
  <c r="BD16" i="5"/>
  <c r="BC157" i="5"/>
  <c r="J213" i="5"/>
  <c r="K213" i="5" s="1"/>
  <c r="BD10" i="5"/>
  <c r="BC151" i="5"/>
  <c r="J258" i="5"/>
  <c r="K258" i="5" s="1"/>
  <c r="BC106" i="5"/>
  <c r="BC98" i="5"/>
  <c r="BB182" i="5"/>
  <c r="J274" i="5"/>
  <c r="K274" i="5" s="1"/>
  <c r="L274" i="5" s="1"/>
  <c r="BC90" i="5"/>
  <c r="BB174" i="5"/>
  <c r="J282" i="5"/>
  <c r="K282" i="5" s="1"/>
  <c r="BC82" i="5"/>
  <c r="BB166" i="5"/>
  <c r="J290" i="5"/>
  <c r="K290" i="5" s="1"/>
  <c r="BC74" i="5"/>
  <c r="BB158" i="5"/>
  <c r="J298" i="5"/>
  <c r="K298" i="5" s="1"/>
  <c r="BB150" i="5"/>
  <c r="BC66" i="5"/>
  <c r="BB143" i="5"/>
  <c r="BC59" i="5"/>
  <c r="BB135" i="5"/>
  <c r="BC51" i="5"/>
  <c r="J320" i="5"/>
  <c r="K320" i="5" s="1"/>
  <c r="BC44" i="5"/>
  <c r="BB128" i="5"/>
  <c r="J328" i="5"/>
  <c r="K328" i="5" s="1"/>
  <c r="BC36" i="5"/>
  <c r="BB120" i="5"/>
  <c r="J336" i="5"/>
  <c r="K336" i="5" s="1"/>
  <c r="BC28" i="5"/>
  <c r="BB112" i="5"/>
  <c r="BC20" i="5"/>
  <c r="BL20" i="5" s="1"/>
  <c r="BL69" i="5" s="1"/>
  <c r="BB104" i="5"/>
  <c r="BC13" i="5"/>
  <c r="BB97" i="5"/>
  <c r="J359" i="5"/>
  <c r="K359" i="5" s="1"/>
  <c r="BB89" i="5"/>
  <c r="BB81" i="5"/>
  <c r="BA178" i="5"/>
  <c r="BB74" i="5"/>
  <c r="BA171" i="5"/>
  <c r="BB66" i="5"/>
  <c r="BA163" i="5"/>
  <c r="BB58" i="5"/>
  <c r="BA155" i="5"/>
  <c r="BB50" i="5"/>
  <c r="BK50" i="5" s="1"/>
  <c r="BK99" i="5" s="1"/>
  <c r="BA147" i="5"/>
  <c r="J406" i="5"/>
  <c r="K406" i="5" s="1"/>
  <c r="BB42" i="5"/>
  <c r="BA139" i="5"/>
  <c r="BB35" i="5"/>
  <c r="BA132" i="5"/>
  <c r="BB27" i="5"/>
  <c r="BA124" i="5"/>
  <c r="J429" i="5"/>
  <c r="K429" i="5" s="1"/>
  <c r="BB19" i="5"/>
  <c r="BA116" i="5"/>
  <c r="BB12" i="5"/>
  <c r="BK12" i="5" s="1"/>
  <c r="BK61" i="5" s="1"/>
  <c r="BA109" i="5"/>
  <c r="AZ179" i="5"/>
  <c r="BA102" i="5"/>
  <c r="AZ172" i="5"/>
  <c r="J451" i="5"/>
  <c r="K451" i="5" s="1"/>
  <c r="BA94" i="5"/>
  <c r="AZ164" i="5"/>
  <c r="BA86" i="5"/>
  <c r="AZ156" i="5"/>
  <c r="J467" i="5"/>
  <c r="K467" i="5" s="1"/>
  <c r="L467" i="5" s="1"/>
  <c r="BA78" i="5"/>
  <c r="AZ148" i="5"/>
  <c r="AZ141" i="5"/>
  <c r="BA71" i="5"/>
  <c r="J481" i="5"/>
  <c r="K481" i="5" s="1"/>
  <c r="AZ134" i="5"/>
  <c r="BA64" i="5"/>
  <c r="J495" i="5"/>
  <c r="K495" i="5" s="1"/>
  <c r="BA50" i="5"/>
  <c r="AZ120" i="5"/>
  <c r="BA42" i="5"/>
  <c r="AZ112" i="5"/>
  <c r="AZ104" i="5"/>
  <c r="BA34" i="5"/>
  <c r="BA27" i="5"/>
  <c r="AZ97" i="5"/>
  <c r="BA21" i="5"/>
  <c r="AZ91" i="5"/>
  <c r="BA13" i="5"/>
  <c r="AZ83" i="5"/>
  <c r="L617" i="5"/>
  <c r="AZ6" i="5"/>
  <c r="BI6" i="5" s="1"/>
  <c r="BA169" i="5"/>
  <c r="AZ153" i="5"/>
  <c r="BC148" i="5"/>
  <c r="J17" i="5"/>
  <c r="K17" i="5" s="1"/>
  <c r="BE25" i="5"/>
  <c r="J30" i="5"/>
  <c r="K30" i="5" s="1"/>
  <c r="BE12" i="5"/>
  <c r="J51" i="5"/>
  <c r="K51" i="5" s="1"/>
  <c r="BD172" i="5"/>
  <c r="J112" i="5"/>
  <c r="K112" i="5" s="1"/>
  <c r="BD99" i="5"/>
  <c r="J132" i="5"/>
  <c r="K132" i="5" s="1"/>
  <c r="BD91" i="5"/>
  <c r="J154" i="5"/>
  <c r="K154" i="5" s="1"/>
  <c r="L153" i="5" s="1"/>
  <c r="BD69" i="5"/>
  <c r="J185" i="5"/>
  <c r="K185" i="5" s="1"/>
  <c r="BD38" i="5"/>
  <c r="BC179" i="5"/>
  <c r="BD30" i="5"/>
  <c r="BC171" i="5"/>
  <c r="BD22" i="5"/>
  <c r="BC163" i="5"/>
  <c r="BD15" i="5"/>
  <c r="BC156" i="5"/>
  <c r="BD9" i="5"/>
  <c r="BC150" i="5"/>
  <c r="J222" i="5"/>
  <c r="K222" i="5" s="1"/>
  <c r="BC142" i="5"/>
  <c r="J229" i="5"/>
  <c r="K229" i="5" s="1"/>
  <c r="BC135" i="5"/>
  <c r="BB181" i="5"/>
  <c r="BC97" i="5"/>
  <c r="J275" i="5"/>
  <c r="K275" i="5" s="1"/>
  <c r="BB173" i="5"/>
  <c r="BC89" i="5"/>
  <c r="BB165" i="5"/>
  <c r="BC81" i="5"/>
  <c r="BB157" i="5"/>
  <c r="BC73" i="5"/>
  <c r="BC65" i="5"/>
  <c r="BB149" i="5"/>
  <c r="BB142" i="5"/>
  <c r="BC58" i="5"/>
  <c r="BC50" i="5"/>
  <c r="BB134" i="5"/>
  <c r="J321" i="5"/>
  <c r="K321" i="5" s="1"/>
  <c r="BB127" i="5"/>
  <c r="BC43" i="5"/>
  <c r="J329" i="5"/>
  <c r="K329" i="5" s="1"/>
  <c r="BB119" i="5"/>
  <c r="BC35" i="5"/>
  <c r="J337" i="5"/>
  <c r="K337" i="5" s="1"/>
  <c r="L337" i="5" s="1"/>
  <c r="BC27" i="5"/>
  <c r="BB111" i="5"/>
  <c r="BC19" i="5"/>
  <c r="BB103" i="5"/>
  <c r="BC12" i="5"/>
  <c r="BB96" i="5"/>
  <c r="J360" i="5"/>
  <c r="K360" i="5" s="1"/>
  <c r="BB88" i="5"/>
  <c r="J368" i="5"/>
  <c r="K368" i="5" s="1"/>
  <c r="L368" i="5" s="1"/>
  <c r="BB80" i="5"/>
  <c r="BB73" i="5"/>
  <c r="BA170" i="5"/>
  <c r="J383" i="5"/>
  <c r="K383" i="5" s="1"/>
  <c r="BB65" i="5"/>
  <c r="BA162" i="5"/>
  <c r="BA154" i="5"/>
  <c r="BB57" i="5"/>
  <c r="BA146" i="5"/>
  <c r="BB49" i="5"/>
  <c r="J407" i="5"/>
  <c r="K407" i="5" s="1"/>
  <c r="BB41" i="5"/>
  <c r="BA138" i="5"/>
  <c r="BB34" i="5"/>
  <c r="BK34" i="5" s="1"/>
  <c r="BK83" i="5" s="1"/>
  <c r="BA131" i="5"/>
  <c r="J422" i="5"/>
  <c r="K422" i="5" s="1"/>
  <c r="BB26" i="5"/>
  <c r="BA123" i="5"/>
  <c r="BB18" i="5"/>
  <c r="BA115" i="5"/>
  <c r="AZ185" i="5"/>
  <c r="J436" i="5"/>
  <c r="K436" i="5" s="1"/>
  <c r="BA101" i="5"/>
  <c r="AZ171" i="5"/>
  <c r="J452" i="5"/>
  <c r="K452" i="5" s="1"/>
  <c r="L451" i="5" s="1"/>
  <c r="BA93" i="5"/>
  <c r="AZ163" i="5"/>
  <c r="J460" i="5"/>
  <c r="K460" i="5" s="1"/>
  <c r="BA85" i="5"/>
  <c r="AZ155" i="5"/>
  <c r="BA77" i="5"/>
  <c r="AZ147" i="5"/>
  <c r="J475" i="5"/>
  <c r="K475" i="5" s="1"/>
  <c r="BA70" i="5"/>
  <c r="AZ140" i="5"/>
  <c r="J482" i="5"/>
  <c r="K482" i="5" s="1"/>
  <c r="AZ133" i="5"/>
  <c r="BA63" i="5"/>
  <c r="AZ126" i="5"/>
  <c r="BA56" i="5"/>
  <c r="J496" i="5"/>
  <c r="K496" i="5" s="1"/>
  <c r="BA49" i="5"/>
  <c r="AZ119" i="5"/>
  <c r="BA41" i="5"/>
  <c r="AZ111" i="5"/>
  <c r="J512" i="5"/>
  <c r="K512" i="5" s="1"/>
  <c r="BA33" i="5"/>
  <c r="AZ103" i="5"/>
  <c r="BA26" i="5"/>
  <c r="AZ96" i="5"/>
  <c r="BA20" i="5"/>
  <c r="AZ90" i="5"/>
  <c r="J533" i="5"/>
  <c r="K533" i="5" s="1"/>
  <c r="BA12" i="5"/>
  <c r="AZ82" i="5"/>
  <c r="J541" i="5"/>
  <c r="K541" i="5" s="1"/>
  <c r="AZ74" i="5"/>
  <c r="J587" i="5"/>
  <c r="K587" i="5" s="1"/>
  <c r="AZ28" i="5"/>
  <c r="BI28" i="5" s="1"/>
  <c r="BI77" i="5" s="1"/>
  <c r="AZ13" i="5"/>
  <c r="J602" i="5"/>
  <c r="K602" i="5" s="1"/>
  <c r="BE6" i="5"/>
  <c r="BN6" i="5" s="1"/>
  <c r="BD142" i="5"/>
  <c r="BD126" i="5"/>
  <c r="BC104" i="5"/>
  <c r="J45" i="5"/>
  <c r="K45" i="5" s="1"/>
  <c r="J148" i="5"/>
  <c r="K148" i="5" s="1"/>
  <c r="L148" i="5" s="1"/>
  <c r="J171" i="5"/>
  <c r="K171" i="5" s="1"/>
  <c r="BD52" i="5"/>
  <c r="BC169" i="5"/>
  <c r="BD28" i="5"/>
  <c r="BD20" i="5"/>
  <c r="BC161" i="5"/>
  <c r="J231" i="5"/>
  <c r="K231" i="5" s="1"/>
  <c r="BC133" i="5"/>
  <c r="BC87" i="5"/>
  <c r="BB171" i="5"/>
  <c r="J308" i="5"/>
  <c r="K308" i="5" s="1"/>
  <c r="BB140" i="5"/>
  <c r="BC56" i="5"/>
  <c r="BC25" i="5"/>
  <c r="BB109" i="5"/>
  <c r="J362" i="5"/>
  <c r="K362" i="5" s="1"/>
  <c r="BB86" i="5"/>
  <c r="BA183" i="5"/>
  <c r="J385" i="5"/>
  <c r="K385" i="5" s="1"/>
  <c r="BB63" i="5"/>
  <c r="BA160" i="5"/>
  <c r="J416" i="5"/>
  <c r="K416" i="5" s="1"/>
  <c r="BB32" i="5"/>
  <c r="BA129" i="5"/>
  <c r="BB10" i="5"/>
  <c r="BA107" i="5"/>
  <c r="AZ177" i="5"/>
  <c r="AZ138" i="5"/>
  <c r="BA68" i="5"/>
  <c r="J484" i="5"/>
  <c r="K484" i="5" s="1"/>
  <c r="BA61" i="5"/>
  <c r="AZ131" i="5"/>
  <c r="J491" i="5"/>
  <c r="K491" i="5" s="1"/>
  <c r="AZ124" i="5"/>
  <c r="BA54" i="5"/>
  <c r="AZ117" i="5"/>
  <c r="BA47" i="5"/>
  <c r="J506" i="5"/>
  <c r="K506" i="5" s="1"/>
  <c r="BA39" i="5"/>
  <c r="AZ109" i="5"/>
  <c r="BA31" i="5"/>
  <c r="AZ101" i="5"/>
  <c r="J589" i="5"/>
  <c r="K589" i="5" s="1"/>
  <c r="AZ26" i="5"/>
  <c r="J597" i="5"/>
  <c r="K597" i="5" s="1"/>
  <c r="AZ18" i="5"/>
  <c r="BD98" i="5"/>
  <c r="J90" i="5"/>
  <c r="K90" i="5" s="1"/>
  <c r="BD133" i="5"/>
  <c r="BC78" i="5"/>
  <c r="BB162" i="5"/>
  <c r="J309" i="5"/>
  <c r="K309" i="5" s="1"/>
  <c r="BB139" i="5"/>
  <c r="BC55" i="5"/>
  <c r="J324" i="5"/>
  <c r="K324" i="5" s="1"/>
  <c r="BC40" i="5"/>
  <c r="BB124" i="5"/>
  <c r="J340" i="5"/>
  <c r="K340" i="5" s="1"/>
  <c r="BC24" i="5"/>
  <c r="BB108" i="5"/>
  <c r="BB85" i="5"/>
  <c r="BA182" i="5"/>
  <c r="BB62" i="5"/>
  <c r="BA159" i="5"/>
  <c r="BB46" i="5"/>
  <c r="BK46" i="5" s="1"/>
  <c r="BK95" i="5" s="1"/>
  <c r="BA143" i="5"/>
  <c r="J417" i="5"/>
  <c r="K417" i="5" s="1"/>
  <c r="BB31" i="5"/>
  <c r="BA128" i="5"/>
  <c r="J432" i="5"/>
  <c r="K432" i="5" s="1"/>
  <c r="BB16" i="5"/>
  <c r="BA113" i="5"/>
  <c r="AZ183" i="5"/>
  <c r="BA98" i="5"/>
  <c r="AZ168" i="5"/>
  <c r="BA82" i="5"/>
  <c r="AZ152" i="5"/>
  <c r="J477" i="5"/>
  <c r="K477" i="5" s="1"/>
  <c r="AZ123" i="5"/>
  <c r="BA53" i="5"/>
  <c r="J515" i="5"/>
  <c r="K515" i="5" s="1"/>
  <c r="BA30" i="5"/>
  <c r="AZ100" i="5"/>
  <c r="J528" i="5"/>
  <c r="K528" i="5" s="1"/>
  <c r="AZ87" i="5"/>
  <c r="BA17" i="5"/>
  <c r="J582" i="5"/>
  <c r="K582" i="5" s="1"/>
  <c r="AZ33" i="5"/>
  <c r="BA161" i="5"/>
  <c r="BC140" i="5"/>
  <c r="BC124" i="5"/>
  <c r="J21" i="5"/>
  <c r="K21" i="5" s="1"/>
  <c r="BE21" i="5"/>
  <c r="J26" i="5"/>
  <c r="K26" i="5" s="1"/>
  <c r="J40" i="5"/>
  <c r="K40" i="5" s="1"/>
  <c r="J47" i="5"/>
  <c r="K47" i="5" s="1"/>
  <c r="BD176" i="5"/>
  <c r="J61" i="5"/>
  <c r="K61" i="5" s="1"/>
  <c r="J64" i="5"/>
  <c r="K64" i="5" s="1"/>
  <c r="L64" i="5" s="1"/>
  <c r="BD147" i="5"/>
  <c r="J84" i="5"/>
  <c r="K84" i="5" s="1"/>
  <c r="L84" i="5" s="1"/>
  <c r="BD139" i="5"/>
  <c r="J100" i="5"/>
  <c r="K100" i="5" s="1"/>
  <c r="BD123" i="5"/>
  <c r="J120" i="5"/>
  <c r="K120" i="5" s="1"/>
  <c r="BD103" i="5"/>
  <c r="J136" i="5"/>
  <c r="K136" i="5" s="1"/>
  <c r="BD87" i="5"/>
  <c r="J143" i="5"/>
  <c r="K143" i="5" s="1"/>
  <c r="J150" i="5"/>
  <c r="K150" i="5" s="1"/>
  <c r="L149" i="5" s="1"/>
  <c r="BD73" i="5"/>
  <c r="J165" i="5"/>
  <c r="K165" i="5" s="1"/>
  <c r="BD58" i="5"/>
  <c r="BD42" i="5"/>
  <c r="BC183" i="5"/>
  <c r="BC175" i="5"/>
  <c r="BD34" i="5"/>
  <c r="BD26" i="5"/>
  <c r="BC167" i="5"/>
  <c r="J210" i="5"/>
  <c r="K210" i="5" s="1"/>
  <c r="BD13" i="5"/>
  <c r="J233" i="5"/>
  <c r="K233" i="5" s="1"/>
  <c r="BC131" i="5"/>
  <c r="J248" i="5"/>
  <c r="K248" i="5" s="1"/>
  <c r="J255" i="5"/>
  <c r="K255" i="5" s="1"/>
  <c r="BC109" i="5"/>
  <c r="BB185" i="5"/>
  <c r="BC101" i="5"/>
  <c r="BB177" i="5"/>
  <c r="BC93" i="5"/>
  <c r="BB169" i="5"/>
  <c r="BC85" i="5"/>
  <c r="J287" i="5"/>
  <c r="K287" i="5" s="1"/>
  <c r="BB161" i="5"/>
  <c r="BC77" i="5"/>
  <c r="BB153" i="5"/>
  <c r="BC69" i="5"/>
  <c r="BB146" i="5"/>
  <c r="BC62" i="5"/>
  <c r="J310" i="5"/>
  <c r="K310" i="5" s="1"/>
  <c r="BB138" i="5"/>
  <c r="BC54" i="5"/>
  <c r="BC47" i="5"/>
  <c r="BB131" i="5"/>
  <c r="J313" i="5"/>
  <c r="K313" i="5" s="1"/>
  <c r="L313" i="5" s="1"/>
  <c r="BB123" i="5"/>
  <c r="BC39" i="5"/>
  <c r="BB115" i="5"/>
  <c r="BC31" i="5"/>
  <c r="J341" i="5"/>
  <c r="K341" i="5" s="1"/>
  <c r="BC23" i="5"/>
  <c r="BB107" i="5"/>
  <c r="J348" i="5"/>
  <c r="K348" i="5" s="1"/>
  <c r="L347" i="5" s="1"/>
  <c r="BC16" i="5"/>
  <c r="BB100" i="5"/>
  <c r="J356" i="5"/>
  <c r="K356" i="5" s="1"/>
  <c r="BC8" i="5"/>
  <c r="BB92" i="5"/>
  <c r="J364" i="5"/>
  <c r="K364" i="5" s="1"/>
  <c r="BB84" i="5"/>
  <c r="J367" i="5"/>
  <c r="K367" i="5" s="1"/>
  <c r="L367" i="5" s="1"/>
  <c r="BB69" i="5"/>
  <c r="BA166" i="5"/>
  <c r="J387" i="5"/>
  <c r="K387" i="5" s="1"/>
  <c r="BB61" i="5"/>
  <c r="BA158" i="5"/>
  <c r="BA150" i="5"/>
  <c r="BB53" i="5"/>
  <c r="J403" i="5"/>
  <c r="K403" i="5" s="1"/>
  <c r="BA142" i="5"/>
  <c r="BB45" i="5"/>
  <c r="BB37" i="5"/>
  <c r="BA134" i="5"/>
  <c r="J418" i="5"/>
  <c r="K418" i="5" s="1"/>
  <c r="L417" i="5" s="1"/>
  <c r="BB30" i="5"/>
  <c r="BA127" i="5"/>
  <c r="BB22" i="5"/>
  <c r="BA119" i="5"/>
  <c r="J433" i="5"/>
  <c r="K433" i="5" s="1"/>
  <c r="BB15" i="5"/>
  <c r="AZ182" i="5"/>
  <c r="BA112" i="5"/>
  <c r="BB8" i="5"/>
  <c r="BA105" i="5"/>
  <c r="AZ175" i="5"/>
  <c r="BA97" i="5"/>
  <c r="AZ167" i="5"/>
  <c r="BA89" i="5"/>
  <c r="AZ159" i="5"/>
  <c r="J464" i="5"/>
  <c r="K464" i="5" s="1"/>
  <c r="BA81" i="5"/>
  <c r="AZ151" i="5"/>
  <c r="BA74" i="5"/>
  <c r="AZ144" i="5"/>
  <c r="J478" i="5"/>
  <c r="K478" i="5" s="1"/>
  <c r="AZ137" i="5"/>
  <c r="BA67" i="5"/>
  <c r="AZ129" i="5"/>
  <c r="BA59" i="5"/>
  <c r="AZ122" i="5"/>
  <c r="BA52" i="5"/>
  <c r="AZ115" i="5"/>
  <c r="BA45" i="5"/>
  <c r="J508" i="5"/>
  <c r="K508" i="5" s="1"/>
  <c r="BA37" i="5"/>
  <c r="AZ107" i="5"/>
  <c r="J545" i="5"/>
  <c r="K545" i="5" s="1"/>
  <c r="AZ70" i="5"/>
  <c r="J553" i="5"/>
  <c r="K553" i="5" s="1"/>
  <c r="AZ62" i="5"/>
  <c r="J561" i="5"/>
  <c r="K561" i="5" s="1"/>
  <c r="AZ54" i="5"/>
  <c r="J598" i="5"/>
  <c r="K598" i="5" s="1"/>
  <c r="AZ17" i="5"/>
  <c r="J614" i="5"/>
  <c r="K614" i="5" s="1"/>
  <c r="J18" i="5"/>
  <c r="K18" i="5" s="1"/>
  <c r="BE24" i="5"/>
  <c r="J38" i="5"/>
  <c r="K38" i="5" s="1"/>
  <c r="L37" i="5" s="1"/>
  <c r="BD185" i="5"/>
  <c r="J52" i="5"/>
  <c r="K52" i="5" s="1"/>
  <c r="BD171" i="5"/>
  <c r="J162" i="5"/>
  <c r="K162" i="5" s="1"/>
  <c r="BD61" i="5"/>
  <c r="J178" i="5"/>
  <c r="K178" i="5" s="1"/>
  <c r="BD45" i="5"/>
  <c r="J202" i="5"/>
  <c r="K202" i="5" s="1"/>
  <c r="BD21" i="5"/>
  <c r="BB148" i="5"/>
  <c r="BC64" i="5"/>
  <c r="BB126" i="5"/>
  <c r="BC42" i="5"/>
  <c r="BB102" i="5"/>
  <c r="BC18" i="5"/>
  <c r="BL18" i="5" s="1"/>
  <c r="BL67" i="5" s="1"/>
  <c r="BB40" i="5"/>
  <c r="BA137" i="5"/>
  <c r="J431" i="5"/>
  <c r="K431" i="5" s="1"/>
  <c r="BB17" i="5"/>
  <c r="BA114" i="5"/>
  <c r="AZ184" i="5"/>
  <c r="J461" i="5"/>
  <c r="K461" i="5" s="1"/>
  <c r="BA84" i="5"/>
  <c r="AZ154" i="5"/>
  <c r="J483" i="5"/>
  <c r="K483" i="5" s="1"/>
  <c r="BA62" i="5"/>
  <c r="AZ132" i="5"/>
  <c r="BC162" i="5"/>
  <c r="BC88" i="5"/>
  <c r="J67" i="5"/>
  <c r="K67" i="5" s="1"/>
  <c r="BD156" i="5"/>
  <c r="J187" i="5"/>
  <c r="K187" i="5" s="1"/>
  <c r="BD36" i="5"/>
  <c r="BC177" i="5"/>
  <c r="J239" i="5"/>
  <c r="K239" i="5" s="1"/>
  <c r="L239" i="5" s="1"/>
  <c r="BC125" i="5"/>
  <c r="BC79" i="5"/>
  <c r="BB163" i="5"/>
  <c r="BB147" i="5"/>
  <c r="BC63" i="5"/>
  <c r="J323" i="5"/>
  <c r="K323" i="5" s="1"/>
  <c r="BC41" i="5"/>
  <c r="BB125" i="5"/>
  <c r="BC17" i="5"/>
  <c r="BB101" i="5"/>
  <c r="J370" i="5"/>
  <c r="K370" i="5" s="1"/>
  <c r="L370" i="5" s="1"/>
  <c r="BB78" i="5"/>
  <c r="BA175" i="5"/>
  <c r="BB55" i="5"/>
  <c r="BA152" i="5"/>
  <c r="BB39" i="5"/>
  <c r="BK39" i="5" s="1"/>
  <c r="BK88" i="5" s="1"/>
  <c r="BA136" i="5"/>
  <c r="J424" i="5"/>
  <c r="K424" i="5" s="1"/>
  <c r="BB24" i="5"/>
  <c r="BA121" i="5"/>
  <c r="J446" i="5"/>
  <c r="K446" i="5" s="1"/>
  <c r="BA99" i="5"/>
  <c r="AZ169" i="5"/>
  <c r="BA91" i="5"/>
  <c r="AZ161" i="5"/>
  <c r="J469" i="5"/>
  <c r="K469" i="5" s="1"/>
  <c r="L468" i="5" s="1"/>
  <c r="AZ146" i="5"/>
  <c r="BA76" i="5"/>
  <c r="J13" i="5"/>
  <c r="K13" i="5" s="1"/>
  <c r="BE29" i="5"/>
  <c r="J32" i="5"/>
  <c r="K32" i="5" s="1"/>
  <c r="J54" i="5"/>
  <c r="K54" i="5" s="1"/>
  <c r="BD169" i="5"/>
  <c r="J106" i="5"/>
  <c r="K106" i="5" s="1"/>
  <c r="BD117" i="5"/>
  <c r="J135" i="5"/>
  <c r="K135" i="5" s="1"/>
  <c r="L135" i="5" s="1"/>
  <c r="BD88" i="5"/>
  <c r="J156" i="5"/>
  <c r="K156" i="5" s="1"/>
  <c r="L156" i="5" s="1"/>
  <c r="J164" i="5"/>
  <c r="K164" i="5" s="1"/>
  <c r="L164" i="5" s="1"/>
  <c r="BD59" i="5"/>
  <c r="J172" i="5"/>
  <c r="K172" i="5" s="1"/>
  <c r="BD51" i="5"/>
  <c r="BD43" i="5"/>
  <c r="BC184" i="5"/>
  <c r="BD35" i="5"/>
  <c r="BC176" i="5"/>
  <c r="BD27" i="5"/>
  <c r="BC168" i="5"/>
  <c r="BD19" i="5"/>
  <c r="BC160" i="5"/>
  <c r="J209" i="5"/>
  <c r="K209" i="5" s="1"/>
  <c r="L208" i="5" s="1"/>
  <c r="BD14" i="5"/>
  <c r="BC155" i="5"/>
  <c r="J225" i="5"/>
  <c r="K225" i="5" s="1"/>
  <c r="BC139" i="5"/>
  <c r="J262" i="5"/>
  <c r="K262" i="5" s="1"/>
  <c r="BC102" i="5"/>
  <c r="BC94" i="5"/>
  <c r="BB178" i="5"/>
  <c r="BC86" i="5"/>
  <c r="BB170" i="5"/>
  <c r="J294" i="5"/>
  <c r="K294" i="5" s="1"/>
  <c r="BC70" i="5"/>
  <c r="BB154" i="5"/>
  <c r="J301" i="5"/>
  <c r="K301" i="5" s="1"/>
  <c r="BC48" i="5"/>
  <c r="BB132" i="5"/>
  <c r="J332" i="5"/>
  <c r="K332" i="5" s="1"/>
  <c r="BC32" i="5"/>
  <c r="BB116" i="5"/>
  <c r="J355" i="5"/>
  <c r="K355" i="5" s="1"/>
  <c r="BC9" i="5"/>
  <c r="BB93" i="5"/>
  <c r="BB77" i="5"/>
  <c r="BA174" i="5"/>
  <c r="J378" i="5"/>
  <c r="K378" i="5" s="1"/>
  <c r="BB70" i="5"/>
  <c r="BA167" i="5"/>
  <c r="BA151" i="5"/>
  <c r="BB54" i="5"/>
  <c r="J410" i="5"/>
  <c r="K410" i="5" s="1"/>
  <c r="BA135" i="5"/>
  <c r="BB38" i="5"/>
  <c r="BK38" i="5" s="1"/>
  <c r="BK87" i="5" s="1"/>
  <c r="J425" i="5"/>
  <c r="K425" i="5" s="1"/>
  <c r="BB23" i="5"/>
  <c r="BA120" i="5"/>
  <c r="BB9" i="5"/>
  <c r="BK9" i="5" s="1"/>
  <c r="BK58" i="5" s="1"/>
  <c r="BA106" i="5"/>
  <c r="AZ176" i="5"/>
  <c r="BA90" i="5"/>
  <c r="AZ160" i="5"/>
  <c r="AZ145" i="5"/>
  <c r="BA75" i="5"/>
  <c r="AZ130" i="5"/>
  <c r="BA60" i="5"/>
  <c r="BA46" i="5"/>
  <c r="AZ116" i="5"/>
  <c r="J507" i="5"/>
  <c r="K507" i="5" s="1"/>
  <c r="L507" i="5" s="1"/>
  <c r="BA38" i="5"/>
  <c r="AZ108" i="5"/>
  <c r="BA9" i="5"/>
  <c r="AZ79" i="5"/>
  <c r="J605" i="5"/>
  <c r="K605" i="5" s="1"/>
  <c r="AZ10" i="5"/>
  <c r="J8" i="5"/>
  <c r="K8" i="5" s="1"/>
  <c r="BE34" i="5"/>
  <c r="J10" i="5"/>
  <c r="K10" i="5" s="1"/>
  <c r="BE32" i="5"/>
  <c r="J14" i="5"/>
  <c r="K14" i="5" s="1"/>
  <c r="J27" i="5"/>
  <c r="K27" i="5" s="1"/>
  <c r="L26" i="5" s="1"/>
  <c r="BE15" i="5"/>
  <c r="J41" i="5"/>
  <c r="K41" i="5" s="1"/>
  <c r="BD182" i="5"/>
  <c r="J62" i="5"/>
  <c r="K62" i="5" s="1"/>
  <c r="BD161" i="5"/>
  <c r="J77" i="5"/>
  <c r="K77" i="5" s="1"/>
  <c r="J85" i="5"/>
  <c r="K85" i="5" s="1"/>
  <c r="L85" i="5" s="1"/>
  <c r="J129" i="5"/>
  <c r="K129" i="5" s="1"/>
  <c r="J137" i="5"/>
  <c r="K137" i="5" s="1"/>
  <c r="J151" i="5"/>
  <c r="K151" i="5" s="1"/>
  <c r="BD72" i="5"/>
  <c r="J158" i="5"/>
  <c r="K158" i="5" s="1"/>
  <c r="BD65" i="5"/>
  <c r="J190" i="5"/>
  <c r="K190" i="5" s="1"/>
  <c r="BD33" i="5"/>
  <c r="J205" i="5"/>
  <c r="K205" i="5" s="1"/>
  <c r="L204" i="5" s="1"/>
  <c r="BD18" i="5"/>
  <c r="BC159" i="5"/>
  <c r="BD12" i="5"/>
  <c r="BC153" i="5"/>
  <c r="J219" i="5"/>
  <c r="K219" i="5" s="1"/>
  <c r="BC145" i="5"/>
  <c r="J249" i="5"/>
  <c r="K249" i="5" s="1"/>
  <c r="BC115" i="5"/>
  <c r="J264" i="5"/>
  <c r="K264" i="5" s="1"/>
  <c r="BB184" i="5"/>
  <c r="J280" i="5"/>
  <c r="K280" i="5" s="1"/>
  <c r="BB168" i="5"/>
  <c r="J296" i="5"/>
  <c r="K296" i="5" s="1"/>
  <c r="BB152" i="5"/>
  <c r="J303" i="5"/>
  <c r="K303" i="5" s="1"/>
  <c r="BB145" i="5"/>
  <c r="BC61" i="5"/>
  <c r="BC53" i="5"/>
  <c r="BB137" i="5"/>
  <c r="BB130" i="5"/>
  <c r="BC46" i="5"/>
  <c r="BB122" i="5"/>
  <c r="BC38" i="5"/>
  <c r="BB114" i="5"/>
  <c r="BC30" i="5"/>
  <c r="BC22" i="5"/>
  <c r="BB106" i="5"/>
  <c r="J349" i="5"/>
  <c r="K349" i="5" s="1"/>
  <c r="BC15" i="5"/>
  <c r="BB99" i="5"/>
  <c r="BC7" i="5"/>
  <c r="BB91" i="5"/>
  <c r="BB83" i="5"/>
  <c r="BA180" i="5"/>
  <c r="J380" i="5"/>
  <c r="K380" i="5" s="1"/>
  <c r="BB68" i="5"/>
  <c r="J388" i="5"/>
  <c r="K388" i="5" s="1"/>
  <c r="BB60" i="5"/>
  <c r="J396" i="5"/>
  <c r="K396" i="5" s="1"/>
  <c r="BB52" i="5"/>
  <c r="BK52" i="5" s="1"/>
  <c r="BK101" i="5" s="1"/>
  <c r="BA149" i="5"/>
  <c r="J404" i="5"/>
  <c r="K404" i="5" s="1"/>
  <c r="BB44" i="5"/>
  <c r="BK44" i="5" s="1"/>
  <c r="BK93" i="5" s="1"/>
  <c r="BA141" i="5"/>
  <c r="J411" i="5"/>
  <c r="K411" i="5" s="1"/>
  <c r="J419" i="5"/>
  <c r="K419" i="5" s="1"/>
  <c r="BA126" i="5"/>
  <c r="BB29" i="5"/>
  <c r="BB21" i="5"/>
  <c r="BA118" i="5"/>
  <c r="J434" i="5"/>
  <c r="K434" i="5" s="1"/>
  <c r="BB14" i="5"/>
  <c r="BK14" i="5" s="1"/>
  <c r="BK63" i="5" s="1"/>
  <c r="BA111" i="5"/>
  <c r="AZ181" i="5"/>
  <c r="BB7" i="5"/>
  <c r="BK7" i="5" s="1"/>
  <c r="BK56" i="5" s="1"/>
  <c r="AZ174" i="5"/>
  <c r="BA104" i="5"/>
  <c r="AZ166" i="5"/>
  <c r="BA96" i="5"/>
  <c r="AZ158" i="5"/>
  <c r="BA88" i="5"/>
  <c r="J465" i="5"/>
  <c r="K465" i="5" s="1"/>
  <c r="BA80" i="5"/>
  <c r="BA73" i="5"/>
  <c r="AZ143" i="5"/>
  <c r="BA66" i="5"/>
  <c r="AZ136" i="5"/>
  <c r="BA58" i="5"/>
  <c r="AZ128" i="5"/>
  <c r="J494" i="5"/>
  <c r="K494" i="5" s="1"/>
  <c r="AZ121" i="5"/>
  <c r="BA51" i="5"/>
  <c r="J501" i="5"/>
  <c r="K501" i="5" s="1"/>
  <c r="AZ114" i="5"/>
  <c r="BA44" i="5"/>
  <c r="J509" i="5"/>
  <c r="K509" i="5" s="1"/>
  <c r="BA36" i="5"/>
  <c r="AZ106" i="5"/>
  <c r="J516" i="5"/>
  <c r="K516" i="5" s="1"/>
  <c r="BA15" i="5"/>
  <c r="AZ85" i="5"/>
  <c r="BA7" i="5"/>
  <c r="AZ77" i="5"/>
  <c r="J546" i="5"/>
  <c r="K546" i="5" s="1"/>
  <c r="AZ69" i="5"/>
  <c r="J569" i="5"/>
  <c r="K569" i="5" s="1"/>
  <c r="BD6" i="5"/>
  <c r="BM6" i="5" s="1"/>
  <c r="BA181" i="5"/>
  <c r="BC170" i="5"/>
  <c r="BA165" i="5"/>
  <c r="BC154" i="5"/>
  <c r="BC96" i="5"/>
  <c r="BC80" i="5"/>
  <c r="J9" i="5"/>
  <c r="K9" i="5" s="1"/>
  <c r="BE33" i="5"/>
  <c r="J110" i="5"/>
  <c r="K110" i="5" s="1"/>
  <c r="BD113" i="5"/>
  <c r="J186" i="5"/>
  <c r="K186" i="5" s="1"/>
  <c r="L186" i="5" s="1"/>
  <c r="BD37" i="5"/>
  <c r="J230" i="5"/>
  <c r="K230" i="5" s="1"/>
  <c r="BC134" i="5"/>
  <c r="BB141" i="5"/>
  <c r="BC57" i="5"/>
  <c r="BB118" i="5"/>
  <c r="BC34" i="5"/>
  <c r="J353" i="5"/>
  <c r="K353" i="5" s="1"/>
  <c r="BC11" i="5"/>
  <c r="BB95" i="5"/>
  <c r="J369" i="5"/>
  <c r="K369" i="5" s="1"/>
  <c r="L369" i="5" s="1"/>
  <c r="BB79" i="5"/>
  <c r="BA176" i="5"/>
  <c r="J392" i="5"/>
  <c r="K392" i="5" s="1"/>
  <c r="BB56" i="5"/>
  <c r="BA153" i="5"/>
  <c r="BA130" i="5"/>
  <c r="BB33" i="5"/>
  <c r="BB11" i="5"/>
  <c r="AZ178" i="5"/>
  <c r="BA108" i="5"/>
  <c r="AZ162" i="5"/>
  <c r="BA92" i="5"/>
  <c r="J476" i="5"/>
  <c r="K476" i="5" s="1"/>
  <c r="L476" i="5" s="1"/>
  <c r="BA69" i="5"/>
  <c r="AZ139" i="5"/>
  <c r="BA55" i="5"/>
  <c r="AZ125" i="5"/>
  <c r="BC178" i="5"/>
  <c r="J82" i="5"/>
  <c r="K82" i="5" s="1"/>
  <c r="BD141" i="5"/>
  <c r="J111" i="5"/>
  <c r="K111" i="5" s="1"/>
  <c r="L111" i="5" s="1"/>
  <c r="BD112" i="5"/>
  <c r="J118" i="5"/>
  <c r="K118" i="5" s="1"/>
  <c r="BD44" i="5"/>
  <c r="BC185" i="5"/>
  <c r="J269" i="5"/>
  <c r="K269" i="5" s="1"/>
  <c r="BC95" i="5"/>
  <c r="BB179" i="5"/>
  <c r="J293" i="5"/>
  <c r="K293" i="5" s="1"/>
  <c r="BC71" i="5"/>
  <c r="BB155" i="5"/>
  <c r="BB133" i="5"/>
  <c r="BC49" i="5"/>
  <c r="BC33" i="5"/>
  <c r="BB117" i="5"/>
  <c r="J354" i="5"/>
  <c r="K354" i="5" s="1"/>
  <c r="BC10" i="5"/>
  <c r="BB94" i="5"/>
  <c r="J377" i="5"/>
  <c r="K377" i="5" s="1"/>
  <c r="L376" i="5" s="1"/>
  <c r="BB71" i="5"/>
  <c r="BA168" i="5"/>
  <c r="J401" i="5"/>
  <c r="K401" i="5" s="1"/>
  <c r="BA144" i="5"/>
  <c r="BB47" i="5"/>
  <c r="BA24" i="5"/>
  <c r="AZ94" i="5"/>
  <c r="J15" i="5"/>
  <c r="K15" i="5" s="1"/>
  <c r="BE27" i="5"/>
  <c r="J22" i="5"/>
  <c r="K22" i="5" s="1"/>
  <c r="J28" i="5"/>
  <c r="K28" i="5" s="1"/>
  <c r="BE14" i="5"/>
  <c r="J35" i="5"/>
  <c r="K35" i="5" s="1"/>
  <c r="BE7" i="5"/>
  <c r="J42" i="5"/>
  <c r="K42" i="5" s="1"/>
  <c r="BD181" i="5"/>
  <c r="J56" i="5"/>
  <c r="K56" i="5" s="1"/>
  <c r="J63" i="5"/>
  <c r="K63" i="5" s="1"/>
  <c r="L63" i="5" s="1"/>
  <c r="BD160" i="5"/>
  <c r="J70" i="5"/>
  <c r="K70" i="5" s="1"/>
  <c r="L69" i="5" s="1"/>
  <c r="J86" i="5"/>
  <c r="K86" i="5" s="1"/>
  <c r="BD137" i="5"/>
  <c r="J102" i="5"/>
  <c r="K102" i="5" s="1"/>
  <c r="BD121" i="5"/>
  <c r="J115" i="5"/>
  <c r="K115" i="5" s="1"/>
  <c r="BD108" i="5"/>
  <c r="J138" i="5"/>
  <c r="K138" i="5" s="1"/>
  <c r="BD85" i="5"/>
  <c r="J145" i="5"/>
  <c r="K145" i="5" s="1"/>
  <c r="J159" i="5"/>
  <c r="K159" i="5" s="1"/>
  <c r="BD64" i="5"/>
  <c r="J175" i="5"/>
  <c r="K175" i="5" s="1"/>
  <c r="BD48" i="5"/>
  <c r="BD40" i="5"/>
  <c r="BC181" i="5"/>
  <c r="J191" i="5"/>
  <c r="K191" i="5" s="1"/>
  <c r="BC173" i="5"/>
  <c r="BD32" i="5"/>
  <c r="BD24" i="5"/>
  <c r="BC165" i="5"/>
  <c r="BD11" i="5"/>
  <c r="BC152" i="5"/>
  <c r="J220" i="5"/>
  <c r="K220" i="5" s="1"/>
  <c r="J235" i="5"/>
  <c r="K235" i="5" s="1"/>
  <c r="BC129" i="5"/>
  <c r="J257" i="5"/>
  <c r="K257" i="5" s="1"/>
  <c r="L257" i="5" s="1"/>
  <c r="BC107" i="5"/>
  <c r="J265" i="5"/>
  <c r="K265" i="5" s="1"/>
  <c r="L265" i="5" s="1"/>
  <c r="BC99" i="5"/>
  <c r="BB183" i="5"/>
  <c r="J273" i="5"/>
  <c r="K273" i="5" s="1"/>
  <c r="BC91" i="5"/>
  <c r="BB175" i="5"/>
  <c r="BC83" i="5"/>
  <c r="BB167" i="5"/>
  <c r="J289" i="5"/>
  <c r="K289" i="5" s="1"/>
  <c r="BC75" i="5"/>
  <c r="BB159" i="5"/>
  <c r="BC67" i="5"/>
  <c r="BB151" i="5"/>
  <c r="BB144" i="5"/>
  <c r="BC60" i="5"/>
  <c r="BC52" i="5"/>
  <c r="BB136" i="5"/>
  <c r="J307" i="5"/>
  <c r="K307" i="5" s="1"/>
  <c r="BC45" i="5"/>
  <c r="BB129" i="5"/>
  <c r="BC37" i="5"/>
  <c r="BB121" i="5"/>
  <c r="J335" i="5"/>
  <c r="K335" i="5" s="1"/>
  <c r="BC29" i="5"/>
  <c r="BB113" i="5"/>
  <c r="J343" i="5"/>
  <c r="K343" i="5" s="1"/>
  <c r="BC21" i="5"/>
  <c r="BB105" i="5"/>
  <c r="BB98" i="5"/>
  <c r="BC14" i="5"/>
  <c r="BL14" i="5" s="1"/>
  <c r="BL63" i="5" s="1"/>
  <c r="BB82" i="5"/>
  <c r="BA179" i="5"/>
  <c r="BB75" i="5"/>
  <c r="BA172" i="5"/>
  <c r="J381" i="5"/>
  <c r="K381" i="5" s="1"/>
  <c r="BB67" i="5"/>
  <c r="BA164" i="5"/>
  <c r="BB59" i="5"/>
  <c r="BA156" i="5"/>
  <c r="BB51" i="5"/>
  <c r="BA148" i="5"/>
  <c r="BB43" i="5"/>
  <c r="BA140" i="5"/>
  <c r="J412" i="5"/>
  <c r="K412" i="5" s="1"/>
  <c r="BB36" i="5"/>
  <c r="BK36" i="5" s="1"/>
  <c r="BK85" i="5" s="1"/>
  <c r="BA133" i="5"/>
  <c r="J420" i="5"/>
  <c r="K420" i="5" s="1"/>
  <c r="BB28" i="5"/>
  <c r="BA125" i="5"/>
  <c r="BB20" i="5"/>
  <c r="BK20" i="5" s="1"/>
  <c r="BK69" i="5" s="1"/>
  <c r="BA117" i="5"/>
  <c r="BB13" i="5"/>
  <c r="BA110" i="5"/>
  <c r="AZ180" i="5"/>
  <c r="J442" i="5"/>
  <c r="K442" i="5" s="1"/>
  <c r="BA103" i="5"/>
  <c r="AZ173" i="5"/>
  <c r="J450" i="5"/>
  <c r="K450" i="5" s="1"/>
  <c r="L450" i="5" s="1"/>
  <c r="BA95" i="5"/>
  <c r="AZ165" i="5"/>
  <c r="BA87" i="5"/>
  <c r="AZ157" i="5"/>
  <c r="AZ149" i="5"/>
  <c r="BA79" i="5"/>
  <c r="J473" i="5"/>
  <c r="K473" i="5" s="1"/>
  <c r="AZ142" i="5"/>
  <c r="BA72" i="5"/>
  <c r="J480" i="5"/>
  <c r="K480" i="5" s="1"/>
  <c r="BA65" i="5"/>
  <c r="AZ135" i="5"/>
  <c r="J488" i="5"/>
  <c r="K488" i="5" s="1"/>
  <c r="BA57" i="5"/>
  <c r="AZ127" i="5"/>
  <c r="BA43" i="5"/>
  <c r="AZ113" i="5"/>
  <c r="J510" i="5"/>
  <c r="K510" i="5" s="1"/>
  <c r="BA35" i="5"/>
  <c r="AZ105" i="5"/>
  <c r="J517" i="5"/>
  <c r="K517" i="5" s="1"/>
  <c r="BA28" i="5"/>
  <c r="AZ98" i="5"/>
  <c r="J523" i="5"/>
  <c r="K523" i="5" s="1"/>
  <c r="L522" i="5" s="1"/>
  <c r="BA22" i="5"/>
  <c r="AZ92" i="5"/>
  <c r="J531" i="5"/>
  <c r="K531" i="5" s="1"/>
  <c r="BA14" i="5"/>
  <c r="AZ84" i="5"/>
  <c r="J539" i="5"/>
  <c r="K539" i="5" s="1"/>
  <c r="AZ76" i="5"/>
  <c r="BA6" i="5"/>
  <c r="BJ6" i="5" s="1"/>
  <c r="J547" i="5"/>
  <c r="K547" i="5" s="1"/>
  <c r="AZ68" i="5"/>
  <c r="J555" i="5"/>
  <c r="K555" i="5" s="1"/>
  <c r="AZ60" i="5"/>
  <c r="J563" i="5"/>
  <c r="K563" i="5" s="1"/>
  <c r="AZ52" i="5"/>
  <c r="J577" i="5"/>
  <c r="K577" i="5" s="1"/>
  <c r="AZ38" i="5"/>
  <c r="J585" i="5"/>
  <c r="K585" i="5" s="1"/>
  <c r="AZ30" i="5"/>
  <c r="BD138" i="5"/>
  <c r="BD74" i="5"/>
  <c r="BA23" i="5"/>
  <c r="AZ93" i="5"/>
  <c r="J529" i="5"/>
  <c r="K529" i="5" s="1"/>
  <c r="L528" i="5" s="1"/>
  <c r="BA16" i="5"/>
  <c r="AZ86" i="5"/>
  <c r="J537" i="5"/>
  <c r="K537" i="5" s="1"/>
  <c r="BA8" i="5"/>
  <c r="AZ78" i="5"/>
  <c r="J573" i="5"/>
  <c r="K573" i="5" s="1"/>
  <c r="AZ42" i="5"/>
  <c r="J632" i="5"/>
  <c r="K632" i="5" s="1"/>
  <c r="AZ88" i="5"/>
  <c r="AZ80" i="5"/>
  <c r="BA25" i="5"/>
  <c r="J493" i="5"/>
  <c r="K493" i="5" s="1"/>
  <c r="BA40" i="5"/>
  <c r="AZ110" i="5"/>
  <c r="J513" i="5"/>
  <c r="K513" i="5" s="1"/>
  <c r="L512" i="5" s="1"/>
  <c r="BA32" i="5"/>
  <c r="AZ102" i="5"/>
  <c r="J526" i="5"/>
  <c r="K526" i="5" s="1"/>
  <c r="BA19" i="5"/>
  <c r="AZ89" i="5"/>
  <c r="BA11" i="5"/>
  <c r="BJ11" i="5" s="1"/>
  <c r="BJ60" i="5" s="1"/>
  <c r="AZ81" i="5"/>
  <c r="J549" i="5"/>
  <c r="K549" i="5" s="1"/>
  <c r="AZ66" i="5"/>
  <c r="J557" i="5"/>
  <c r="K557" i="5" s="1"/>
  <c r="AZ58" i="5"/>
  <c r="J578" i="5"/>
  <c r="K578" i="5" s="1"/>
  <c r="J593" i="5"/>
  <c r="K593" i="5" s="1"/>
  <c r="AZ22" i="5"/>
  <c r="J615" i="5"/>
  <c r="K615" i="5" s="1"/>
  <c r="AZ99" i="5"/>
  <c r="BA48" i="5"/>
  <c r="J565" i="5"/>
  <c r="K565" i="5" s="1"/>
  <c r="J571" i="5"/>
  <c r="K571" i="5" s="1"/>
  <c r="J623" i="5"/>
  <c r="K623" i="5" s="1"/>
  <c r="J46" i="5"/>
  <c r="K46" i="5" s="1"/>
  <c r="L46" i="5" s="1"/>
  <c r="J58" i="5"/>
  <c r="K58" i="5" s="1"/>
  <c r="L191" i="5"/>
  <c r="L243" i="5"/>
  <c r="L625" i="5"/>
  <c r="J518" i="5"/>
  <c r="K518" i="5" s="1"/>
  <c r="J579" i="5"/>
  <c r="K579" i="5" s="1"/>
  <c r="L627" i="5"/>
  <c r="J525" i="5"/>
  <c r="K525" i="5" s="1"/>
  <c r="J558" i="5"/>
  <c r="K558" i="5" s="1"/>
  <c r="J601" i="5"/>
  <c r="K601" i="5" s="1"/>
  <c r="J152" i="5"/>
  <c r="K152" i="5" s="1"/>
  <c r="J317" i="5"/>
  <c r="K317" i="5" s="1"/>
  <c r="J65" i="5"/>
  <c r="K65" i="5" s="1"/>
  <c r="J201" i="5"/>
  <c r="K201" i="5" s="1"/>
  <c r="J331" i="5"/>
  <c r="K331" i="5" s="1"/>
  <c r="J394" i="5"/>
  <c r="K394" i="5" s="1"/>
  <c r="L393" i="5" s="1"/>
  <c r="J447" i="5"/>
  <c r="K447" i="5" s="1"/>
  <c r="J29" i="5"/>
  <c r="K29" i="5" s="1"/>
  <c r="L29" i="5" s="1"/>
  <c r="O39" i="5"/>
  <c r="J88" i="5"/>
  <c r="K88" i="5" s="1"/>
  <c r="J160" i="5"/>
  <c r="K160" i="5" s="1"/>
  <c r="J188" i="5"/>
  <c r="K188" i="5" s="1"/>
  <c r="L187" i="5" s="1"/>
  <c r="J277" i="5"/>
  <c r="K277" i="5" s="1"/>
  <c r="J284" i="5"/>
  <c r="K284" i="5" s="1"/>
  <c r="J319" i="5"/>
  <c r="K319" i="5" s="1"/>
  <c r="L319" i="5" s="1"/>
  <c r="J408" i="5"/>
  <c r="K408" i="5" s="1"/>
  <c r="J435" i="5"/>
  <c r="K435" i="5" s="1"/>
  <c r="J505" i="5"/>
  <c r="K505" i="5" s="1"/>
  <c r="J581" i="5"/>
  <c r="K581" i="5" s="1"/>
  <c r="J93" i="5"/>
  <c r="K93" i="5" s="1"/>
  <c r="J34" i="5"/>
  <c r="K34" i="5" s="1"/>
  <c r="J153" i="5"/>
  <c r="K153" i="5" s="1"/>
  <c r="J350" i="5"/>
  <c r="K350" i="5" s="1"/>
  <c r="J393" i="5"/>
  <c r="K393" i="5" s="1"/>
  <c r="J122" i="5"/>
  <c r="K122" i="5" s="1"/>
  <c r="J189" i="5"/>
  <c r="K189" i="5" s="1"/>
  <c r="J241" i="5"/>
  <c r="K241" i="5" s="1"/>
  <c r="L240" i="5" s="1"/>
  <c r="J253" i="5"/>
  <c r="K253" i="5" s="1"/>
  <c r="J278" i="5"/>
  <c r="K278" i="5" s="1"/>
  <c r="L277" i="5" s="1"/>
  <c r="J285" i="5"/>
  <c r="K285" i="5" s="1"/>
  <c r="J395" i="5"/>
  <c r="K395" i="5" s="1"/>
  <c r="J448" i="5"/>
  <c r="K448" i="5" s="1"/>
  <c r="J80" i="5"/>
  <c r="K80" i="5" s="1"/>
  <c r="L79" i="5" s="1"/>
  <c r="J92" i="5"/>
  <c r="K92" i="5" s="1"/>
  <c r="J141" i="5"/>
  <c r="K141" i="5" s="1"/>
  <c r="J207" i="5"/>
  <c r="K207" i="5" s="1"/>
  <c r="L207" i="5" s="1"/>
  <c r="J226" i="5"/>
  <c r="K226" i="5" s="1"/>
  <c r="J113" i="5"/>
  <c r="K113" i="5" s="1"/>
  <c r="J291" i="5"/>
  <c r="K291" i="5" s="1"/>
  <c r="L290" i="5" s="1"/>
  <c r="J400" i="5"/>
  <c r="K400" i="5" s="1"/>
  <c r="J25" i="5"/>
  <c r="K25" i="5" s="1"/>
  <c r="L24" i="5" s="1"/>
  <c r="J31" i="5"/>
  <c r="K31" i="5" s="1"/>
  <c r="L30" i="5" s="1"/>
  <c r="J68" i="5"/>
  <c r="K68" i="5" s="1"/>
  <c r="J83" i="5"/>
  <c r="K83" i="5" s="1"/>
  <c r="J236" i="5"/>
  <c r="K236" i="5" s="1"/>
  <c r="J389" i="5"/>
  <c r="K389" i="5" s="1"/>
  <c r="L388" i="5" s="1"/>
  <c r="J500" i="5"/>
  <c r="K500" i="5" s="1"/>
  <c r="L521" i="5"/>
  <c r="J101" i="5"/>
  <c r="K101" i="5" s="1"/>
  <c r="L101" i="5" s="1"/>
  <c r="J206" i="5"/>
  <c r="K206" i="5" s="1"/>
  <c r="L206" i="5" s="1"/>
  <c r="J344" i="5"/>
  <c r="K344" i="5" s="1"/>
  <c r="J11" i="5"/>
  <c r="K11" i="5" s="1"/>
  <c r="L11" i="5" s="1"/>
  <c r="J44" i="5"/>
  <c r="K44" i="5" s="1"/>
  <c r="J33" i="5"/>
  <c r="K33" i="5" s="1"/>
  <c r="J60" i="5"/>
  <c r="K60" i="5" s="1"/>
  <c r="L60" i="5" s="1"/>
  <c r="J74" i="5"/>
  <c r="K74" i="5" s="1"/>
  <c r="J99" i="5"/>
  <c r="K99" i="5" s="1"/>
  <c r="L99" i="5" s="1"/>
  <c r="J142" i="5"/>
  <c r="K142" i="5" s="1"/>
  <c r="J170" i="5"/>
  <c r="K170" i="5" s="1"/>
  <c r="L170" i="5" s="1"/>
  <c r="J183" i="5"/>
  <c r="K183" i="5" s="1"/>
  <c r="J199" i="5"/>
  <c r="K199" i="5" s="1"/>
  <c r="J217" i="5"/>
  <c r="K217" i="5" s="1"/>
  <c r="J221" i="5"/>
  <c r="K221" i="5" s="1"/>
  <c r="L220" i="5" s="1"/>
  <c r="J227" i="5"/>
  <c r="K227" i="5" s="1"/>
  <c r="L227" i="5" s="1"/>
  <c r="J232" i="5"/>
  <c r="K232" i="5" s="1"/>
  <c r="J237" i="5"/>
  <c r="K237" i="5" s="1"/>
  <c r="J272" i="5"/>
  <c r="K272" i="5" s="1"/>
  <c r="J281" i="5"/>
  <c r="K281" i="5" s="1"/>
  <c r="L281" i="5" s="1"/>
  <c r="J318" i="5"/>
  <c r="K318" i="5" s="1"/>
  <c r="J342" i="5"/>
  <c r="K342" i="5" s="1"/>
  <c r="J415" i="5"/>
  <c r="K415" i="5" s="1"/>
  <c r="J441" i="5"/>
  <c r="K441" i="5" s="1"/>
  <c r="J463" i="5"/>
  <c r="K463" i="5" s="1"/>
  <c r="L463" i="5" s="1"/>
  <c r="J472" i="5"/>
  <c r="K472" i="5" s="1"/>
  <c r="J474" i="5"/>
  <c r="K474" i="5" s="1"/>
  <c r="L474" i="5" s="1"/>
  <c r="J498" i="5"/>
  <c r="K498" i="5" s="1"/>
  <c r="J590" i="5"/>
  <c r="K590" i="5" s="1"/>
  <c r="J611" i="5"/>
  <c r="K611" i="5" s="1"/>
  <c r="L610" i="5" s="1"/>
  <c r="J622" i="5"/>
  <c r="K622" i="5" s="1"/>
  <c r="J631" i="5"/>
  <c r="K631" i="5" s="1"/>
  <c r="L639" i="5"/>
  <c r="J128" i="5"/>
  <c r="K128" i="5" s="1"/>
  <c r="P37" i="5"/>
  <c r="J121" i="5"/>
  <c r="K121" i="5" s="1"/>
  <c r="J131" i="5"/>
  <c r="K131" i="5" s="1"/>
  <c r="J144" i="5"/>
  <c r="K144" i="5" s="1"/>
  <c r="J167" i="5"/>
  <c r="K167" i="5" s="1"/>
  <c r="J174" i="5"/>
  <c r="K174" i="5" s="1"/>
  <c r="L174" i="5" s="1"/>
  <c r="J168" i="5"/>
  <c r="K168" i="5" s="1"/>
  <c r="J245" i="5"/>
  <c r="K245" i="5" s="1"/>
  <c r="J358" i="5"/>
  <c r="K358" i="5" s="1"/>
  <c r="J413" i="5"/>
  <c r="K413" i="5" s="1"/>
  <c r="J437" i="5"/>
  <c r="K437" i="5" s="1"/>
  <c r="J629" i="5"/>
  <c r="K629" i="5" s="1"/>
  <c r="L644" i="5"/>
  <c r="J316" i="5"/>
  <c r="K316" i="5" s="1"/>
  <c r="J78" i="5"/>
  <c r="K78" i="5" s="1"/>
  <c r="L78" i="5" s="1"/>
  <c r="J96" i="5"/>
  <c r="K96" i="5" s="1"/>
  <c r="L96" i="5" s="1"/>
  <c r="J147" i="5"/>
  <c r="K147" i="5" s="1"/>
  <c r="L175" i="5"/>
  <c r="J198" i="5"/>
  <c r="K198" i="5" s="1"/>
  <c r="J246" i="5"/>
  <c r="K246" i="5" s="1"/>
  <c r="J270" i="5"/>
  <c r="K270" i="5" s="1"/>
  <c r="J305" i="5"/>
  <c r="K305" i="5" s="1"/>
  <c r="J312" i="5"/>
  <c r="K312" i="5" s="1"/>
  <c r="J326" i="5"/>
  <c r="K326" i="5" s="1"/>
  <c r="J345" i="5"/>
  <c r="K345" i="5" s="1"/>
  <c r="J365" i="5"/>
  <c r="K365" i="5" s="1"/>
  <c r="J382" i="5"/>
  <c r="K382" i="5" s="1"/>
  <c r="L382" i="5" s="1"/>
  <c r="J409" i="5"/>
  <c r="K409" i="5" s="1"/>
  <c r="J462" i="5"/>
  <c r="K462" i="5" s="1"/>
  <c r="L461" i="5" s="1"/>
  <c r="J466" i="5"/>
  <c r="K466" i="5" s="1"/>
  <c r="L465" i="5" s="1"/>
  <c r="J514" i="5"/>
  <c r="K514" i="5" s="1"/>
  <c r="J621" i="5"/>
  <c r="K621" i="5" s="1"/>
  <c r="L637" i="5"/>
  <c r="J173" i="5"/>
  <c r="K173" i="5" s="1"/>
  <c r="J184" i="5"/>
  <c r="K184" i="5" s="1"/>
  <c r="J453" i="5"/>
  <c r="K453" i="5" s="1"/>
  <c r="J20" i="5"/>
  <c r="K20" i="5" s="1"/>
  <c r="L20" i="5" s="1"/>
  <c r="J49" i="5"/>
  <c r="K49" i="5" s="1"/>
  <c r="J73" i="5"/>
  <c r="K73" i="5" s="1"/>
  <c r="L72" i="5" s="1"/>
  <c r="J98" i="5"/>
  <c r="K98" i="5" s="1"/>
  <c r="L97" i="5" s="1"/>
  <c r="J103" i="5"/>
  <c r="K103" i="5" s="1"/>
  <c r="J108" i="5"/>
  <c r="K108" i="5" s="1"/>
  <c r="L108" i="5" s="1"/>
  <c r="J117" i="5"/>
  <c r="K117" i="5" s="1"/>
  <c r="J126" i="5"/>
  <c r="K126" i="5" s="1"/>
  <c r="L125" i="5" s="1"/>
  <c r="J157" i="5"/>
  <c r="K157" i="5" s="1"/>
  <c r="J182" i="5"/>
  <c r="K182" i="5" s="1"/>
  <c r="J203" i="5"/>
  <c r="K203" i="5" s="1"/>
  <c r="L203" i="5" s="1"/>
  <c r="J211" i="5"/>
  <c r="K211" i="5" s="1"/>
  <c r="L210" i="5" s="1"/>
  <c r="J216" i="5"/>
  <c r="K216" i="5" s="1"/>
  <c r="J247" i="5"/>
  <c r="K247" i="5" s="1"/>
  <c r="J266" i="5"/>
  <c r="K266" i="5" s="1"/>
  <c r="J366" i="5"/>
  <c r="K366" i="5" s="1"/>
  <c r="J399" i="5"/>
  <c r="K399" i="5" s="1"/>
  <c r="J414" i="5"/>
  <c r="K414" i="5" s="1"/>
  <c r="J430" i="5"/>
  <c r="K430" i="5" s="1"/>
  <c r="J457" i="5"/>
  <c r="K457" i="5" s="1"/>
  <c r="J504" i="5"/>
  <c r="K504" i="5" s="1"/>
  <c r="J520" i="5"/>
  <c r="K520" i="5" s="1"/>
  <c r="L520" i="5" s="1"/>
  <c r="J534" i="5"/>
  <c r="K534" i="5" s="1"/>
  <c r="J595" i="5"/>
  <c r="K595" i="5" s="1"/>
  <c r="J630" i="5"/>
  <c r="K630" i="5" s="1"/>
  <c r="L31" i="5"/>
  <c r="L14" i="5"/>
  <c r="J81" i="5"/>
  <c r="K81" i="5" s="1"/>
  <c r="J169" i="5"/>
  <c r="K169" i="5" s="1"/>
  <c r="P38" i="5"/>
  <c r="J48" i="5"/>
  <c r="K48" i="5" s="1"/>
  <c r="J53" i="5"/>
  <c r="K53" i="5" s="1"/>
  <c r="L53" i="5" s="1"/>
  <c r="J89" i="5"/>
  <c r="K89" i="5" s="1"/>
  <c r="L89" i="5" s="1"/>
  <c r="J114" i="5"/>
  <c r="K114" i="5" s="1"/>
  <c r="J133" i="5"/>
  <c r="K133" i="5" s="1"/>
  <c r="J161" i="5"/>
  <c r="K161" i="5" s="1"/>
  <c r="L161" i="5" s="1"/>
  <c r="L387" i="5"/>
  <c r="J288" i="5"/>
  <c r="K288" i="5" s="1"/>
  <c r="J276" i="5"/>
  <c r="K276" i="5" s="1"/>
  <c r="J299" i="5"/>
  <c r="K299" i="5" s="1"/>
  <c r="J311" i="5"/>
  <c r="K311" i="5" s="1"/>
  <c r="L355" i="5"/>
  <c r="J449" i="5"/>
  <c r="K449" i="5" s="1"/>
  <c r="J5" i="5"/>
  <c r="K5" i="5" s="1"/>
  <c r="L5" i="5" s="1"/>
  <c r="J373" i="5"/>
  <c r="K373" i="5" s="1"/>
  <c r="J361" i="5"/>
  <c r="K361" i="5" s="1"/>
  <c r="J212" i="5"/>
  <c r="K212" i="5" s="1"/>
  <c r="L212" i="5" s="1"/>
  <c r="J36" i="5"/>
  <c r="K36" i="5" s="1"/>
  <c r="L36" i="5" s="1"/>
  <c r="L110" i="5"/>
  <c r="J124" i="5"/>
  <c r="K124" i="5" s="1"/>
  <c r="L124" i="5" s="1"/>
  <c r="J193" i="5"/>
  <c r="K193" i="5" s="1"/>
  <c r="J196" i="5"/>
  <c r="K196" i="5" s="1"/>
  <c r="J218" i="5"/>
  <c r="K218" i="5" s="1"/>
  <c r="L218" i="5" s="1"/>
  <c r="J263" i="5"/>
  <c r="K263" i="5" s="1"/>
  <c r="J251" i="5"/>
  <c r="K251" i="5" s="1"/>
  <c r="J140" i="5"/>
  <c r="K140" i="5" s="1"/>
  <c r="J66" i="5"/>
  <c r="K66" i="5" s="1"/>
  <c r="J105" i="5"/>
  <c r="K105" i="5" s="1"/>
  <c r="L105" i="5" s="1"/>
  <c r="J130" i="5"/>
  <c r="K130" i="5" s="1"/>
  <c r="J177" i="5"/>
  <c r="K177" i="5" s="1"/>
  <c r="J180" i="5"/>
  <c r="K180" i="5" s="1"/>
  <c r="J197" i="5"/>
  <c r="K197" i="5" s="1"/>
  <c r="J76" i="5"/>
  <c r="K76" i="5" s="1"/>
  <c r="L76" i="5" s="1"/>
  <c r="J163" i="5"/>
  <c r="K163" i="5" s="1"/>
  <c r="J50" i="5"/>
  <c r="K50" i="5" s="1"/>
  <c r="J55" i="5"/>
  <c r="K55" i="5" s="1"/>
  <c r="J94" i="5"/>
  <c r="K94" i="5" s="1"/>
  <c r="J119" i="5"/>
  <c r="K119" i="5" s="1"/>
  <c r="J181" i="5"/>
  <c r="K181" i="5" s="1"/>
  <c r="L229" i="5"/>
  <c r="L238" i="5"/>
  <c r="J300" i="5"/>
  <c r="K300" i="5" s="1"/>
  <c r="J306" i="5"/>
  <c r="K306" i="5" s="1"/>
  <c r="J384" i="5"/>
  <c r="K384" i="5" s="1"/>
  <c r="J486" i="5"/>
  <c r="K486" i="5" s="1"/>
  <c r="L495" i="5"/>
  <c r="J542" i="5"/>
  <c r="K542" i="5" s="1"/>
  <c r="J530" i="5"/>
  <c r="K530" i="5" s="1"/>
  <c r="J304" i="5"/>
  <c r="K304" i="5" s="1"/>
  <c r="J292" i="5"/>
  <c r="K292" i="5" s="1"/>
  <c r="J330" i="5"/>
  <c r="K330" i="5" s="1"/>
  <c r="J166" i="5"/>
  <c r="K166" i="5" s="1"/>
  <c r="J254" i="5"/>
  <c r="K254" i="5" s="1"/>
  <c r="J271" i="5"/>
  <c r="K271" i="5" s="1"/>
  <c r="J259" i="5"/>
  <c r="K259" i="5" s="1"/>
  <c r="L259" i="5" s="1"/>
  <c r="J351" i="5"/>
  <c r="K351" i="5" s="1"/>
  <c r="J339" i="5"/>
  <c r="K339" i="5" s="1"/>
  <c r="L339" i="5" s="1"/>
  <c r="J59" i="5"/>
  <c r="K59" i="5" s="1"/>
  <c r="J75" i="5"/>
  <c r="K75" i="5" s="1"/>
  <c r="L75" i="5" s="1"/>
  <c r="J91" i="5"/>
  <c r="K91" i="5" s="1"/>
  <c r="L91" i="5" s="1"/>
  <c r="J107" i="5"/>
  <c r="K107" i="5" s="1"/>
  <c r="J123" i="5"/>
  <c r="K123" i="5" s="1"/>
  <c r="J139" i="5"/>
  <c r="K139" i="5" s="1"/>
  <c r="J155" i="5"/>
  <c r="K155" i="5" s="1"/>
  <c r="J179" i="5"/>
  <c r="K179" i="5" s="1"/>
  <c r="J195" i="5"/>
  <c r="K195" i="5" s="1"/>
  <c r="L194" i="5" s="1"/>
  <c r="J214" i="5"/>
  <c r="K214" i="5" s="1"/>
  <c r="L228" i="5"/>
  <c r="J261" i="5"/>
  <c r="K261" i="5" s="1"/>
  <c r="L261" i="5" s="1"/>
  <c r="J256" i="5"/>
  <c r="K256" i="5" s="1"/>
  <c r="J268" i="5"/>
  <c r="K268" i="5" s="1"/>
  <c r="J315" i="5"/>
  <c r="K315" i="5" s="1"/>
  <c r="J327" i="5"/>
  <c r="K327" i="5" s="1"/>
  <c r="J334" i="5"/>
  <c r="K334" i="5" s="1"/>
  <c r="J322" i="5"/>
  <c r="K322" i="5" s="1"/>
  <c r="J372" i="5"/>
  <c r="K372" i="5" s="1"/>
  <c r="J283" i="5"/>
  <c r="K283" i="5" s="1"/>
  <c r="J295" i="5"/>
  <c r="K295" i="5" s="1"/>
  <c r="L295" i="5" s="1"/>
  <c r="J333" i="5"/>
  <c r="K333" i="5" s="1"/>
  <c r="J440" i="5"/>
  <c r="K440" i="5" s="1"/>
  <c r="J428" i="5"/>
  <c r="K428" i="5" s="1"/>
  <c r="J489" i="5"/>
  <c r="K489" i="5" s="1"/>
  <c r="J223" i="5"/>
  <c r="K223" i="5" s="1"/>
  <c r="J234" i="5"/>
  <c r="K234" i="5" s="1"/>
  <c r="J242" i="5"/>
  <c r="K242" i="5" s="1"/>
  <c r="L242" i="5" s="1"/>
  <c r="J250" i="5"/>
  <c r="K250" i="5" s="1"/>
  <c r="J286" i="5"/>
  <c r="K286" i="5" s="1"/>
  <c r="J346" i="5"/>
  <c r="K346" i="5" s="1"/>
  <c r="L346" i="5" s="1"/>
  <c r="J352" i="5"/>
  <c r="K352" i="5" s="1"/>
  <c r="J398" i="5"/>
  <c r="K398" i="5" s="1"/>
  <c r="J386" i="5"/>
  <c r="K386" i="5" s="1"/>
  <c r="J405" i="5"/>
  <c r="K405" i="5" s="1"/>
  <c r="L405" i="5" s="1"/>
  <c r="J438" i="5"/>
  <c r="K438" i="5" s="1"/>
  <c r="J456" i="5"/>
  <c r="K456" i="5" s="1"/>
  <c r="J444" i="5"/>
  <c r="K444" i="5" s="1"/>
  <c r="L444" i="5" s="1"/>
  <c r="J497" i="5"/>
  <c r="K497" i="5" s="1"/>
  <c r="J502" i="5"/>
  <c r="K502" i="5" s="1"/>
  <c r="J490" i="5"/>
  <c r="K490" i="5" s="1"/>
  <c r="L490" i="5" s="1"/>
  <c r="J267" i="5"/>
  <c r="K267" i="5" s="1"/>
  <c r="J279" i="5"/>
  <c r="K279" i="5" s="1"/>
  <c r="J297" i="5"/>
  <c r="K297" i="5" s="1"/>
  <c r="L297" i="5" s="1"/>
  <c r="L320" i="5"/>
  <c r="J363" i="5"/>
  <c r="K363" i="5" s="1"/>
  <c r="J375" i="5"/>
  <c r="K375" i="5" s="1"/>
  <c r="L375" i="5" s="1"/>
  <c r="J439" i="5"/>
  <c r="K439" i="5" s="1"/>
  <c r="J427" i="5"/>
  <c r="K427" i="5" s="1"/>
  <c r="J550" i="5"/>
  <c r="K550" i="5" s="1"/>
  <c r="J538" i="5"/>
  <c r="K538" i="5" s="1"/>
  <c r="J302" i="5"/>
  <c r="K302" i="5" s="1"/>
  <c r="J325" i="5"/>
  <c r="K325" i="5" s="1"/>
  <c r="J402" i="5"/>
  <c r="K402" i="5" s="1"/>
  <c r="L402" i="5" s="1"/>
  <c r="J426" i="5"/>
  <c r="K426" i="5" s="1"/>
  <c r="L426" i="5" s="1"/>
  <c r="J455" i="5"/>
  <c r="K455" i="5" s="1"/>
  <c r="J443" i="5"/>
  <c r="K443" i="5" s="1"/>
  <c r="J485" i="5"/>
  <c r="K485" i="5" s="1"/>
  <c r="J606" i="5"/>
  <c r="K606" i="5" s="1"/>
  <c r="L605" i="5" s="1"/>
  <c r="J594" i="5"/>
  <c r="K594" i="5" s="1"/>
  <c r="J470" i="5"/>
  <c r="K470" i="5" s="1"/>
  <c r="J379" i="5"/>
  <c r="K379" i="5" s="1"/>
  <c r="L379" i="5" s="1"/>
  <c r="J391" i="5"/>
  <c r="K391" i="5" s="1"/>
  <c r="L391" i="5" s="1"/>
  <c r="L409" i="5"/>
  <c r="J421" i="5"/>
  <c r="K421" i="5" s="1"/>
  <c r="L421" i="5" s="1"/>
  <c r="J471" i="5"/>
  <c r="K471" i="5" s="1"/>
  <c r="J459" i="5"/>
  <c r="K459" i="5" s="1"/>
  <c r="L459" i="5" s="1"/>
  <c r="J574" i="5"/>
  <c r="K574" i="5" s="1"/>
  <c r="J562" i="5"/>
  <c r="K562" i="5" s="1"/>
  <c r="J357" i="5"/>
  <c r="K357" i="5" s="1"/>
  <c r="J397" i="5"/>
  <c r="K397" i="5" s="1"/>
  <c r="J454" i="5"/>
  <c r="K454" i="5" s="1"/>
  <c r="J458" i="5"/>
  <c r="K458" i="5" s="1"/>
  <c r="L464" i="5"/>
  <c r="J511" i="5"/>
  <c r="K511" i="5" s="1"/>
  <c r="J499" i="5"/>
  <c r="K499" i="5" s="1"/>
  <c r="J570" i="5"/>
  <c r="K570" i="5" s="1"/>
  <c r="J479" i="5"/>
  <c r="K479" i="5" s="1"/>
  <c r="L479" i="5" s="1"/>
  <c r="L613" i="5"/>
  <c r="J374" i="5"/>
  <c r="K374" i="5" s="1"/>
  <c r="J390" i="5"/>
  <c r="K390" i="5" s="1"/>
  <c r="J492" i="5"/>
  <c r="K492" i="5" s="1"/>
  <c r="L491" i="5" s="1"/>
  <c r="J519" i="5"/>
  <c r="K519" i="5" s="1"/>
  <c r="J554" i="5"/>
  <c r="K554" i="5" s="1"/>
  <c r="J586" i="5"/>
  <c r="K586" i="5" s="1"/>
  <c r="L618" i="5"/>
  <c r="J527" i="5"/>
  <c r="K527" i="5" s="1"/>
  <c r="L527" i="5" s="1"/>
  <c r="J535" i="5"/>
  <c r="K535" i="5" s="1"/>
  <c r="J543" i="5"/>
  <c r="K543" i="5" s="1"/>
  <c r="J551" i="5"/>
  <c r="K551" i="5" s="1"/>
  <c r="J559" i="5"/>
  <c r="K559" i="5" s="1"/>
  <c r="J567" i="5"/>
  <c r="K567" i="5" s="1"/>
  <c r="J575" i="5"/>
  <c r="K575" i="5" s="1"/>
  <c r="J583" i="5"/>
  <c r="K583" i="5" s="1"/>
  <c r="J591" i="5"/>
  <c r="K591" i="5" s="1"/>
  <c r="J599" i="5"/>
  <c r="K599" i="5" s="1"/>
  <c r="L598" i="5" s="1"/>
  <c r="J607" i="5"/>
  <c r="K607" i="5" s="1"/>
  <c r="L632" i="5"/>
  <c r="M632" i="5" s="1"/>
  <c r="L640" i="5"/>
  <c r="L626" i="5"/>
  <c r="L634" i="5"/>
  <c r="L642" i="5"/>
  <c r="J536" i="5"/>
  <c r="K536" i="5" s="1"/>
  <c r="J524" i="5"/>
  <c r="K524" i="5" s="1"/>
  <c r="J544" i="5"/>
  <c r="K544" i="5" s="1"/>
  <c r="J532" i="5"/>
  <c r="K532" i="5" s="1"/>
  <c r="L532" i="5" s="1"/>
  <c r="J552" i="5"/>
  <c r="K552" i="5" s="1"/>
  <c r="J540" i="5"/>
  <c r="K540" i="5" s="1"/>
  <c r="L540" i="5" s="1"/>
  <c r="J560" i="5"/>
  <c r="K560" i="5" s="1"/>
  <c r="L560" i="5" s="1"/>
  <c r="J548" i="5"/>
  <c r="K548" i="5" s="1"/>
  <c r="J568" i="5"/>
  <c r="K568" i="5" s="1"/>
  <c r="L568" i="5" s="1"/>
  <c r="J556" i="5"/>
  <c r="K556" i="5" s="1"/>
  <c r="L556" i="5" s="1"/>
  <c r="J576" i="5"/>
  <c r="K576" i="5" s="1"/>
  <c r="J564" i="5"/>
  <c r="K564" i="5" s="1"/>
  <c r="J584" i="5"/>
  <c r="K584" i="5" s="1"/>
  <c r="J572" i="5"/>
  <c r="K572" i="5" s="1"/>
  <c r="J592" i="5"/>
  <c r="K592" i="5" s="1"/>
  <c r="J580" i="5"/>
  <c r="K580" i="5" s="1"/>
  <c r="J600" i="5"/>
  <c r="K600" i="5" s="1"/>
  <c r="J588" i="5"/>
  <c r="K588" i="5" s="1"/>
  <c r="L588" i="5" s="1"/>
  <c r="J608" i="5"/>
  <c r="K608" i="5" s="1"/>
  <c r="J596" i="5"/>
  <c r="K596" i="5" s="1"/>
  <c r="J616" i="5"/>
  <c r="K616" i="5" s="1"/>
  <c r="J604" i="5"/>
  <c r="K604" i="5" s="1"/>
  <c r="L604" i="5" s="1"/>
  <c r="J624" i="5"/>
  <c r="K624" i="5" s="1"/>
  <c r="J612" i="5"/>
  <c r="K612" i="5" s="1"/>
  <c r="L612" i="5" s="1"/>
  <c r="L635" i="5"/>
  <c r="L643" i="5"/>
  <c r="J487" i="5"/>
  <c r="K487" i="5" s="1"/>
  <c r="J503" i="5"/>
  <c r="K503" i="5" s="1"/>
  <c r="L638" i="5"/>
  <c r="J620" i="5"/>
  <c r="K620" i="5" s="1"/>
  <c r="L620" i="5" s="1"/>
  <c r="L469" i="5" l="1"/>
  <c r="L181" i="5"/>
  <c r="L143" i="5"/>
  <c r="L112" i="5"/>
  <c r="L200" i="5"/>
  <c r="L273" i="5"/>
  <c r="BL7" i="5"/>
  <c r="BL56" i="5" s="1"/>
  <c r="L248" i="5"/>
  <c r="L436" i="5"/>
  <c r="L38" i="5"/>
  <c r="L394" i="5"/>
  <c r="L158" i="5"/>
  <c r="L199" i="5"/>
  <c r="BL9" i="5"/>
  <c r="BL58" i="5" s="1"/>
  <c r="BL8" i="5"/>
  <c r="BL57" i="5" s="1"/>
  <c r="L506" i="5"/>
  <c r="L94" i="5"/>
  <c r="L216" i="5"/>
  <c r="L441" i="5"/>
  <c r="BJ14" i="5"/>
  <c r="BJ63" i="5" s="1"/>
  <c r="L115" i="5"/>
  <c r="BL15" i="5"/>
  <c r="BL64" i="5" s="1"/>
  <c r="BL12" i="5"/>
  <c r="BL61" i="5" s="1"/>
  <c r="L352" i="5"/>
  <c r="L251" i="5"/>
  <c r="BJ32" i="5"/>
  <c r="BJ81" i="5" s="1"/>
  <c r="BJ8" i="5"/>
  <c r="BJ57" i="5" s="1"/>
  <c r="L128" i="5"/>
  <c r="BJ10" i="5"/>
  <c r="BJ59" i="5" s="1"/>
  <c r="L56" i="5"/>
  <c r="L482" i="5"/>
  <c r="L365" i="5"/>
  <c r="BL21" i="5"/>
  <c r="BL70" i="5" s="1"/>
  <c r="L452" i="5"/>
  <c r="L151" i="5"/>
  <c r="L562" i="5"/>
  <c r="L223" i="5"/>
  <c r="L127" i="5"/>
  <c r="L159" i="5"/>
  <c r="L601" i="5"/>
  <c r="L578" i="5"/>
  <c r="BL17" i="5"/>
  <c r="BL66" i="5" s="1"/>
  <c r="BL16" i="5"/>
  <c r="BL65" i="5" s="1"/>
  <c r="BL19" i="5"/>
  <c r="BL68" i="5" s="1"/>
  <c r="L247" i="5"/>
  <c r="BJ22" i="5"/>
  <c r="BJ71" i="5" s="1"/>
  <c r="L22" i="5"/>
  <c r="BL22" i="5"/>
  <c r="BL71" i="5" s="1"/>
  <c r="L62" i="5"/>
  <c r="L173" i="5"/>
  <c r="BL10" i="5"/>
  <c r="BL59" i="5" s="1"/>
  <c r="L428" i="5"/>
  <c r="L412" i="5"/>
  <c r="L631" i="5"/>
  <c r="BI21" i="5"/>
  <c r="BI70" i="5" s="1"/>
  <c r="BJ40" i="5"/>
  <c r="BJ89" i="5" s="1"/>
  <c r="BJ16" i="5"/>
  <c r="BJ65" i="5" s="1"/>
  <c r="L353" i="5"/>
  <c r="L431" i="5"/>
  <c r="BJ48" i="5"/>
  <c r="BJ97" i="5" s="1"/>
  <c r="L193" i="5"/>
  <c r="L622" i="5"/>
  <c r="BI29" i="5"/>
  <c r="BI78" i="5" s="1"/>
  <c r="BJ20" i="5"/>
  <c r="BJ69" i="5" s="1"/>
  <c r="L185" i="5"/>
  <c r="L17" i="5"/>
  <c r="BL13" i="5"/>
  <c r="BL62" i="5" s="1"/>
  <c r="L252" i="5"/>
  <c r="BJ15" i="5"/>
  <c r="BJ64" i="5" s="1"/>
  <c r="L582" i="5"/>
  <c r="L362" i="5"/>
  <c r="L306" i="5"/>
  <c r="L429" i="5"/>
  <c r="BJ25" i="5"/>
  <c r="BJ74" i="5" s="1"/>
  <c r="L411" i="5"/>
  <c r="BL11" i="5"/>
  <c r="BL60" i="5" s="1"/>
  <c r="L340" i="5"/>
  <c r="L477" i="5"/>
  <c r="BJ18" i="5"/>
  <c r="BJ67" i="5" s="1"/>
  <c r="L231" i="5"/>
  <c r="L609" i="5"/>
  <c r="L577" i="5"/>
  <c r="L59" i="5"/>
  <c r="L146" i="5"/>
  <c r="BK28" i="5"/>
  <c r="BK77" i="5" s="1"/>
  <c r="BK23" i="5"/>
  <c r="BK72" i="5" s="1"/>
  <c r="BK55" i="5"/>
  <c r="BK104" i="5" s="1"/>
  <c r="BK37" i="5"/>
  <c r="BK86" i="5" s="1"/>
  <c r="BK19" i="5"/>
  <c r="BK68" i="5" s="1"/>
  <c r="L52" i="5"/>
  <c r="L237" i="5"/>
  <c r="L395" i="5"/>
  <c r="L449" i="5"/>
  <c r="L232" i="5"/>
  <c r="L557" i="5"/>
  <c r="L335" i="5"/>
  <c r="L545" i="5"/>
  <c r="BK8" i="5"/>
  <c r="BK57" i="5" s="1"/>
  <c r="BK45" i="5"/>
  <c r="BK94" i="5" s="1"/>
  <c r="BK41" i="5"/>
  <c r="BK90" i="5" s="1"/>
  <c r="BK27" i="5"/>
  <c r="BK76" i="5" s="1"/>
  <c r="BK15" i="5"/>
  <c r="BK64" i="5" s="1"/>
  <c r="BK53" i="5"/>
  <c r="BK102" i="5" s="1"/>
  <c r="BK10" i="5"/>
  <c r="BK59" i="5" s="1"/>
  <c r="L302" i="5"/>
  <c r="L377" i="5"/>
  <c r="L264" i="5"/>
  <c r="L77" i="5"/>
  <c r="L276" i="5"/>
  <c r="L226" i="5"/>
  <c r="BN11" i="5"/>
  <c r="BN60" i="5" s="1"/>
  <c r="BK21" i="5"/>
  <c r="BK70" i="5" s="1"/>
  <c r="BK54" i="5"/>
  <c r="BK103" i="5" s="1"/>
  <c r="BI17" i="5"/>
  <c r="BI66" i="5" s="1"/>
  <c r="BK16" i="5"/>
  <c r="BK65" i="5" s="1"/>
  <c r="BK35" i="5"/>
  <c r="BK84" i="5" s="1"/>
  <c r="L133" i="5"/>
  <c r="L513" i="5"/>
  <c r="BN27" i="5"/>
  <c r="BN76" i="5" s="1"/>
  <c r="L435" i="5"/>
  <c r="L548" i="5"/>
  <c r="L286" i="5"/>
  <c r="BN39" i="5"/>
  <c r="BN88" i="5" s="1"/>
  <c r="BI8" i="5"/>
  <c r="BI57" i="5" s="1"/>
  <c r="BI19" i="5"/>
  <c r="BI68" i="5" s="1"/>
  <c r="BK43" i="5"/>
  <c r="BK92" i="5" s="1"/>
  <c r="BN33" i="5"/>
  <c r="BN82" i="5" s="1"/>
  <c r="BK29" i="5"/>
  <c r="BK78" i="5" s="1"/>
  <c r="BK17" i="5"/>
  <c r="BK66" i="5" s="1"/>
  <c r="BK32" i="5"/>
  <c r="BK81" i="5" s="1"/>
  <c r="L308" i="5"/>
  <c r="BK18" i="5"/>
  <c r="BK67" i="5" s="1"/>
  <c r="L51" i="5"/>
  <c r="L328" i="5"/>
  <c r="L6" i="5"/>
  <c r="L357" i="5"/>
  <c r="L48" i="5"/>
  <c r="BN34" i="5"/>
  <c r="BN83" i="5" s="1"/>
  <c r="BK49" i="5"/>
  <c r="BK98" i="5" s="1"/>
  <c r="L586" i="5"/>
  <c r="L475" i="5"/>
  <c r="L504" i="5"/>
  <c r="L157" i="5"/>
  <c r="BI15" i="5"/>
  <c r="BI64" i="5" s="1"/>
  <c r="BI27" i="5"/>
  <c r="BI76" i="5" s="1"/>
  <c r="BM17" i="5"/>
  <c r="BM66" i="5" s="1"/>
  <c r="L145" i="5"/>
  <c r="BK47" i="5"/>
  <c r="BK96" i="5" s="1"/>
  <c r="BK11" i="5"/>
  <c r="BK60" i="5" s="1"/>
  <c r="L224" i="5"/>
  <c r="BN22" i="5"/>
  <c r="BN71" i="5" s="1"/>
  <c r="BK24" i="5"/>
  <c r="BK73" i="5" s="1"/>
  <c r="BI24" i="5"/>
  <c r="BI73" i="5" s="1"/>
  <c r="BK22" i="5"/>
  <c r="BK71" i="5" s="1"/>
  <c r="L514" i="5"/>
  <c r="L597" i="5"/>
  <c r="L415" i="5"/>
  <c r="BN17" i="5"/>
  <c r="BN66" i="5" s="1"/>
  <c r="L481" i="5"/>
  <c r="BK42" i="5"/>
  <c r="BK91" i="5" s="1"/>
  <c r="L68" i="5"/>
  <c r="L343" i="5"/>
  <c r="BI16" i="5"/>
  <c r="BI65" i="5" s="1"/>
  <c r="L345" i="5"/>
  <c r="L608" i="5"/>
  <c r="L570" i="5"/>
  <c r="L354" i="5"/>
  <c r="L554" i="5"/>
  <c r="L163" i="5"/>
  <c r="L621" i="5"/>
  <c r="L270" i="5"/>
  <c r="L342" i="5"/>
  <c r="L392" i="5"/>
  <c r="BI7" i="5"/>
  <c r="BI56" i="5" s="1"/>
  <c r="BI22" i="5"/>
  <c r="BI71" i="5" s="1"/>
  <c r="BI30" i="5"/>
  <c r="BI79" i="5" s="1"/>
  <c r="BK13" i="5"/>
  <c r="BK62" i="5" s="1"/>
  <c r="BK51" i="5"/>
  <c r="BK100" i="5" s="1"/>
  <c r="BK33" i="5"/>
  <c r="BK82" i="5" s="1"/>
  <c r="BJ7" i="5"/>
  <c r="BJ56" i="5" s="1"/>
  <c r="L190" i="5"/>
  <c r="L41" i="5"/>
  <c r="BN29" i="5"/>
  <c r="BN78" i="5" s="1"/>
  <c r="L423" i="5"/>
  <c r="L323" i="5"/>
  <c r="L309" i="5"/>
  <c r="BK31" i="5"/>
  <c r="BK80" i="5" s="1"/>
  <c r="BK26" i="5"/>
  <c r="BK75" i="5" s="1"/>
  <c r="L359" i="5"/>
  <c r="L292" i="5"/>
  <c r="L552" i="5"/>
  <c r="L529" i="5"/>
  <c r="L511" i="5"/>
  <c r="L234" i="5"/>
  <c r="L246" i="5"/>
  <c r="L235" i="5"/>
  <c r="BI14" i="5"/>
  <c r="BI63" i="5" s="1"/>
  <c r="L410" i="5"/>
  <c r="BN8" i="5"/>
  <c r="BN57" i="5" s="1"/>
  <c r="L13" i="5"/>
  <c r="BK40" i="5"/>
  <c r="BK89" i="5" s="1"/>
  <c r="BK30" i="5"/>
  <c r="BK79" i="5" s="1"/>
  <c r="L534" i="5"/>
  <c r="L177" i="5"/>
  <c r="L596" i="5"/>
  <c r="L594" i="5"/>
  <c r="L386" i="5"/>
  <c r="L315" i="5"/>
  <c r="L183" i="5"/>
  <c r="BJ38" i="5"/>
  <c r="BJ87" i="5" s="1"/>
  <c r="L418" i="5"/>
  <c r="L341" i="5"/>
  <c r="L499" i="5"/>
  <c r="L480" i="5"/>
  <c r="L330" i="5"/>
  <c r="L55" i="5"/>
  <c r="L130" i="5"/>
  <c r="L114" i="5"/>
  <c r="L141" i="5"/>
  <c r="L565" i="5"/>
  <c r="L493" i="5"/>
  <c r="L230" i="5"/>
  <c r="L472" i="5"/>
  <c r="L419" i="5"/>
  <c r="L380" i="5"/>
  <c r="L102" i="5"/>
  <c r="L269" i="5"/>
  <c r="L137" i="5"/>
  <c r="L424" i="5"/>
  <c r="L364" i="5"/>
  <c r="L581" i="5"/>
  <c r="BJ26" i="5"/>
  <c r="BJ75" i="5" s="1"/>
  <c r="L57" i="5"/>
  <c r="L515" i="5"/>
  <c r="L414" i="5"/>
  <c r="L304" i="5"/>
  <c r="L66" i="5"/>
  <c r="L399" i="5"/>
  <c r="L198" i="5"/>
  <c r="L284" i="5"/>
  <c r="L509" i="5"/>
  <c r="L349" i="5"/>
  <c r="L9" i="5"/>
  <c r="L326" i="5"/>
  <c r="L189" i="5"/>
  <c r="L325" i="5"/>
  <c r="L267" i="5"/>
  <c r="L538" i="5"/>
  <c r="L300" i="5"/>
  <c r="L311" i="5"/>
  <c r="L103" i="5"/>
  <c r="L272" i="5"/>
  <c r="L82" i="5"/>
  <c r="L289" i="5"/>
  <c r="L86" i="5"/>
  <c r="BJ37" i="5"/>
  <c r="BJ86" i="5" s="1"/>
  <c r="L403" i="5"/>
  <c r="BJ33" i="5"/>
  <c r="BJ82" i="5" s="1"/>
  <c r="L407" i="5"/>
  <c r="L18" i="5"/>
  <c r="BK48" i="5"/>
  <c r="BK97" i="5" s="1"/>
  <c r="L279" i="5"/>
  <c r="L50" i="5"/>
  <c r="L519" i="5"/>
  <c r="L572" i="5"/>
  <c r="L524" i="5"/>
  <c r="L566" i="5"/>
  <c r="L458" i="5"/>
  <c r="L502" i="5"/>
  <c r="L351" i="5"/>
  <c r="L530" i="5"/>
  <c r="L67" i="5"/>
  <c r="L317" i="5"/>
  <c r="BJ23" i="5"/>
  <c r="BJ72" i="5" s="1"/>
  <c r="BJ28" i="5"/>
  <c r="BJ77" i="5" s="1"/>
  <c r="L70" i="5"/>
  <c r="L15" i="5"/>
  <c r="L8" i="5"/>
  <c r="L614" i="5"/>
  <c r="L580" i="5"/>
  <c r="L536" i="5"/>
  <c r="L558" i="5"/>
  <c r="L455" i="5"/>
  <c r="L427" i="5"/>
  <c r="L408" i="5"/>
  <c r="L44" i="5"/>
  <c r="L34" i="5"/>
  <c r="L152" i="5"/>
  <c r="BJ19" i="5"/>
  <c r="BJ68" i="5" s="1"/>
  <c r="BJ29" i="5"/>
  <c r="BJ78" i="5" s="1"/>
  <c r="L517" i="5"/>
  <c r="L500" i="5"/>
  <c r="L331" i="5"/>
  <c r="BN31" i="5"/>
  <c r="BN80" i="5" s="1"/>
  <c r="L327" i="5"/>
  <c r="L221" i="5"/>
  <c r="L87" i="5"/>
  <c r="L32" i="5"/>
  <c r="BJ58" i="6"/>
  <c r="BJ116" i="6"/>
  <c r="BI11" i="6"/>
  <c r="BI69" i="6"/>
  <c r="BC9" i="6"/>
  <c r="BE8" i="6"/>
  <c r="BL8" i="6" s="1"/>
  <c r="BL66" i="6" s="1"/>
  <c r="BG8" i="6"/>
  <c r="BN8" i="6" s="1"/>
  <c r="BN66" i="6" s="1"/>
  <c r="BF8" i="6"/>
  <c r="BM8" i="6" s="1"/>
  <c r="BM66" i="6" s="1"/>
  <c r="BD8" i="6"/>
  <c r="BK8" i="6" s="1"/>
  <c r="BK66" i="6" s="1"/>
  <c r="AG9" i="6"/>
  <c r="AM9" i="6"/>
  <c r="AH9" i="6"/>
  <c r="AF9" i="6"/>
  <c r="AO9" i="6"/>
  <c r="AP8" i="6"/>
  <c r="AX8" i="6"/>
  <c r="AQ8" i="6"/>
  <c r="AY8" i="6"/>
  <c r="AR8" i="6"/>
  <c r="AZ8" i="6"/>
  <c r="AS8" i="6"/>
  <c r="BA8" i="6"/>
  <c r="AT8" i="6"/>
  <c r="AU8" i="6"/>
  <c r="AV8" i="6"/>
  <c r="AW8" i="6"/>
  <c r="AB8" i="6"/>
  <c r="AA10" i="6"/>
  <c r="AB10" i="6" s="1"/>
  <c r="L546" i="5"/>
  <c r="BM13" i="5"/>
  <c r="BM62" i="5" s="1"/>
  <c r="L416" i="5"/>
  <c r="BM23" i="5"/>
  <c r="BM72" i="5" s="1"/>
  <c r="BN30" i="5"/>
  <c r="BN79" i="5" s="1"/>
  <c r="L592" i="5"/>
  <c r="L363" i="5"/>
  <c r="L497" i="5"/>
  <c r="L283" i="5"/>
  <c r="L268" i="5"/>
  <c r="L155" i="5"/>
  <c r="L508" i="5"/>
  <c r="L254" i="5"/>
  <c r="L318" i="5"/>
  <c r="L117" i="5"/>
  <c r="L184" i="5"/>
  <c r="L168" i="5"/>
  <c r="L209" i="5"/>
  <c r="BJ43" i="5"/>
  <c r="BJ92" i="5" s="1"/>
  <c r="BM11" i="5"/>
  <c r="BM60" i="5" s="1"/>
  <c r="BM7" i="5"/>
  <c r="BM56" i="5" s="1"/>
  <c r="BN10" i="5"/>
  <c r="BN59" i="5" s="1"/>
  <c r="BJ44" i="5"/>
  <c r="BJ93" i="5" s="1"/>
  <c r="BM12" i="5"/>
  <c r="BM61" i="5" s="1"/>
  <c r="BN32" i="5"/>
  <c r="BN81" i="5" s="1"/>
  <c r="BJ9" i="5"/>
  <c r="BJ58" i="5" s="1"/>
  <c r="BN16" i="5"/>
  <c r="BN65" i="5" s="1"/>
  <c r="BI9" i="5"/>
  <c r="BI58" i="5" s="1"/>
  <c r="BJ30" i="5"/>
  <c r="BJ79" i="5" s="1"/>
  <c r="BI26" i="5"/>
  <c r="BI75" i="5" s="1"/>
  <c r="BJ47" i="5"/>
  <c r="BJ96" i="5" s="1"/>
  <c r="BM20" i="5"/>
  <c r="BM69" i="5" s="1"/>
  <c r="BM15" i="5"/>
  <c r="BM64" i="5" s="1"/>
  <c r="BJ27" i="5"/>
  <c r="BJ76" i="5" s="1"/>
  <c r="L12" i="5"/>
  <c r="BI12" i="5"/>
  <c r="BI61" i="5" s="1"/>
  <c r="BM29" i="5"/>
  <c r="BM78" i="5" s="1"/>
  <c r="BM14" i="5"/>
  <c r="BM63" i="5" s="1"/>
  <c r="L40" i="5"/>
  <c r="BM28" i="5"/>
  <c r="BM77" i="5" s="1"/>
  <c r="BN12" i="5"/>
  <c r="BN61" i="5" s="1"/>
  <c r="BJ34" i="5"/>
  <c r="BJ83" i="5" s="1"/>
  <c r="BN37" i="5"/>
  <c r="BN86" i="5" s="1"/>
  <c r="BM26" i="5"/>
  <c r="BM75" i="5" s="1"/>
  <c r="L150" i="5"/>
  <c r="BN9" i="5"/>
  <c r="BN58" i="5" s="1"/>
  <c r="BM22" i="5"/>
  <c r="BM71" i="5" s="1"/>
  <c r="BM10" i="5"/>
  <c r="BM59" i="5" s="1"/>
  <c r="BM31" i="5"/>
  <c r="BM80" i="5" s="1"/>
  <c r="BN13" i="5"/>
  <c r="BN62" i="5" s="1"/>
  <c r="BN35" i="5"/>
  <c r="BN84" i="5" s="1"/>
  <c r="L406" i="5"/>
  <c r="BN19" i="5"/>
  <c r="BN68" i="5" s="1"/>
  <c r="L134" i="5"/>
  <c r="L7" i="5"/>
  <c r="L126" i="5"/>
  <c r="BM18" i="5"/>
  <c r="BM67" i="5" s="1"/>
  <c r="L579" i="5"/>
  <c r="L107" i="5"/>
  <c r="L236" i="5"/>
  <c r="L83" i="5"/>
  <c r="BM21" i="5"/>
  <c r="BM70" i="5" s="1"/>
  <c r="L348" i="5"/>
  <c r="L440" i="5"/>
  <c r="L201" i="5"/>
  <c r="L119" i="5"/>
  <c r="L263" i="5"/>
  <c r="L142" i="5"/>
  <c r="L65" i="5"/>
  <c r="L131" i="5"/>
  <c r="L25" i="5"/>
  <c r="L307" i="5"/>
  <c r="L446" i="5"/>
  <c r="BM32" i="5"/>
  <c r="BM81" i="5" s="1"/>
  <c r="BN7" i="5"/>
  <c r="BN56" i="5" s="1"/>
  <c r="BJ24" i="5"/>
  <c r="BJ73" i="5" s="1"/>
  <c r="L293" i="5"/>
  <c r="BI23" i="5"/>
  <c r="BI72" i="5" s="1"/>
  <c r="L516" i="5"/>
  <c r="BM25" i="5"/>
  <c r="BM74" i="5" s="1"/>
  <c r="BN15" i="5"/>
  <c r="BN64" i="5" s="1"/>
  <c r="BI10" i="5"/>
  <c r="BI59" i="5" s="1"/>
  <c r="BM19" i="5"/>
  <c r="BM68" i="5" s="1"/>
  <c r="BN21" i="5"/>
  <c r="BN70" i="5" s="1"/>
  <c r="BJ17" i="5"/>
  <c r="BJ66" i="5" s="1"/>
  <c r="L432" i="5"/>
  <c r="BJ31" i="5"/>
  <c r="BJ80" i="5" s="1"/>
  <c r="L171" i="5"/>
  <c r="L602" i="5"/>
  <c r="BJ12" i="5"/>
  <c r="BJ61" i="5" s="1"/>
  <c r="BM30" i="5"/>
  <c r="BM79" i="5" s="1"/>
  <c r="BN25" i="5"/>
  <c r="BN74" i="5" s="1"/>
  <c r="BJ13" i="5"/>
  <c r="BJ62" i="5" s="1"/>
  <c r="BJ42" i="5"/>
  <c r="BJ91" i="5" s="1"/>
  <c r="BN36" i="5"/>
  <c r="BN85" i="5" s="1"/>
  <c r="L443" i="5"/>
  <c r="L584" i="5"/>
  <c r="L434" i="5"/>
  <c r="L123" i="5"/>
  <c r="L533" i="5"/>
  <c r="L503" i="5"/>
  <c r="M631" i="5"/>
  <c r="L573" i="5"/>
  <c r="L372" i="5"/>
  <c r="L81" i="5"/>
  <c r="L448" i="5"/>
  <c r="BM24" i="5"/>
  <c r="BM73" i="5" s="1"/>
  <c r="L544" i="5"/>
  <c r="L492" i="5"/>
  <c r="L214" i="5"/>
  <c r="L172" i="5"/>
  <c r="L344" i="5"/>
  <c r="L630" i="5"/>
  <c r="L466" i="5"/>
  <c r="L312" i="5"/>
  <c r="L121" i="5"/>
  <c r="L589" i="5"/>
  <c r="L33" i="5"/>
  <c r="L505" i="5"/>
  <c r="BN38" i="5"/>
  <c r="BN87" i="5" s="1"/>
  <c r="BJ35" i="5"/>
  <c r="BJ84" i="5" s="1"/>
  <c r="L494" i="5"/>
  <c r="BM33" i="5"/>
  <c r="BM82" i="5" s="1"/>
  <c r="L27" i="5"/>
  <c r="BJ46" i="5"/>
  <c r="BJ95" i="5" s="1"/>
  <c r="BN24" i="5"/>
  <c r="BN73" i="5" s="1"/>
  <c r="BJ45" i="5"/>
  <c r="BJ94" i="5" s="1"/>
  <c r="L433" i="5"/>
  <c r="L136" i="5"/>
  <c r="L21" i="5"/>
  <c r="BI11" i="5"/>
  <c r="BI60" i="5" s="1"/>
  <c r="BI13" i="5"/>
  <c r="BI62" i="5" s="1"/>
  <c r="BM16" i="5"/>
  <c r="BM65" i="5" s="1"/>
  <c r="BN26" i="5"/>
  <c r="BN75" i="5" s="1"/>
  <c r="L225" i="5"/>
  <c r="L564" i="5"/>
  <c r="L166" i="5"/>
  <c r="L483" i="5"/>
  <c r="BN18" i="5"/>
  <c r="BN67" i="5" s="1"/>
  <c r="L487" i="5"/>
  <c r="L576" i="5"/>
  <c r="L484" i="5"/>
  <c r="L334" i="5"/>
  <c r="L600" i="5"/>
  <c r="L447" i="5"/>
  <c r="L398" i="5"/>
  <c r="L333" i="5"/>
  <c r="L180" i="5"/>
  <c r="L140" i="5"/>
  <c r="L196" i="5"/>
  <c r="L144" i="5"/>
  <c r="L54" i="5"/>
  <c r="L366" i="5"/>
  <c r="L358" i="5"/>
  <c r="L400" i="5"/>
  <c r="L525" i="5"/>
  <c r="BN14" i="5"/>
  <c r="BN63" i="5" s="1"/>
  <c r="BJ36" i="5"/>
  <c r="BJ85" i="5" s="1"/>
  <c r="L219" i="5"/>
  <c r="BN20" i="5"/>
  <c r="BN69" i="5" s="1"/>
  <c r="BI25" i="5"/>
  <c r="BI74" i="5" s="1"/>
  <c r="BM27" i="5"/>
  <c r="BM76" i="5" s="1"/>
  <c r="L61" i="5"/>
  <c r="BN28" i="5"/>
  <c r="BN77" i="5" s="1"/>
  <c r="BI18" i="5"/>
  <c r="BI67" i="5" s="1"/>
  <c r="BJ39" i="5"/>
  <c r="BJ88" i="5" s="1"/>
  <c r="BI20" i="5"/>
  <c r="BI69" i="5" s="1"/>
  <c r="BJ41" i="5"/>
  <c r="BJ90" i="5" s="1"/>
  <c r="L460" i="5"/>
  <c r="BM9" i="5"/>
  <c r="BM58" i="5" s="1"/>
  <c r="BJ21" i="5"/>
  <c r="BJ70" i="5" s="1"/>
  <c r="L336" i="5"/>
  <c r="L16" i="5"/>
  <c r="BN23" i="5"/>
  <c r="BN72" i="5" s="1"/>
  <c r="L445" i="5"/>
  <c r="BM8" i="5"/>
  <c r="BM57" i="5" s="1"/>
  <c r="L575" i="5"/>
  <c r="L593" i="5"/>
  <c r="L430" i="5"/>
  <c r="L217" i="5"/>
  <c r="L47" i="5"/>
  <c r="L266" i="5"/>
  <c r="L80" i="5"/>
  <c r="L169" i="5"/>
  <c r="L98" i="5"/>
  <c r="L10" i="5"/>
  <c r="L245" i="5"/>
  <c r="L43" i="5"/>
  <c r="L88" i="5"/>
  <c r="L280" i="5"/>
  <c r="L332" i="5"/>
  <c r="L629" i="5"/>
  <c r="L215" i="5"/>
  <c r="L95" i="5"/>
  <c r="L262" i="5"/>
  <c r="L167" i="5"/>
  <c r="L205" i="5"/>
  <c r="L473" i="5"/>
  <c r="L202" i="5"/>
  <c r="L100" i="5"/>
  <c r="L397" i="5"/>
  <c r="L531" i="5"/>
  <c r="L569" i="5"/>
  <c r="L523" i="5"/>
  <c r="L550" i="5"/>
  <c r="L456" i="5"/>
  <c r="L294" i="5"/>
  <c r="L179" i="5"/>
  <c r="L611" i="5"/>
  <c r="L73" i="5"/>
  <c r="L192" i="5"/>
  <c r="L147" i="5"/>
  <c r="L182" i="5"/>
  <c r="L413" i="5"/>
  <c r="L92" i="5"/>
  <c r="L45" i="5"/>
  <c r="L628" i="5"/>
  <c r="L587" i="5"/>
  <c r="L471" i="5"/>
  <c r="L438" i="5"/>
  <c r="L271" i="5"/>
  <c r="L188" i="5"/>
  <c r="L310" i="5"/>
  <c r="L116" i="5"/>
  <c r="L462" i="5"/>
  <c r="L381" i="5"/>
  <c r="L28" i="5"/>
  <c r="L19" i="5"/>
  <c r="L244" i="5"/>
  <c r="L305" i="5"/>
  <c r="L374" i="5"/>
  <c r="L470" i="5"/>
  <c r="L485" i="5"/>
  <c r="L439" i="5"/>
  <c r="L139" i="5"/>
  <c r="L542" i="5"/>
  <c r="L197" i="5"/>
  <c r="L285" i="5"/>
  <c r="L258" i="5"/>
  <c r="L35" i="5"/>
  <c r="L316" i="5"/>
  <c r="L120" i="5"/>
  <c r="L591" i="5"/>
  <c r="L539" i="5"/>
  <c r="L619" i="5"/>
  <c r="L338" i="5"/>
  <c r="L420" i="5"/>
  <c r="L437" i="5"/>
  <c r="L253" i="5"/>
  <c r="L233" i="5"/>
  <c r="L583" i="5"/>
  <c r="L549" i="5"/>
  <c r="L537" i="5"/>
  <c r="L547" i="5"/>
  <c r="L606" i="5"/>
  <c r="L371" i="5"/>
  <c r="L571" i="5"/>
  <c r="L595" i="5"/>
  <c r="L486" i="5"/>
  <c r="L541" i="5"/>
  <c r="L384" i="5"/>
  <c r="L383" i="5"/>
  <c r="L396" i="5"/>
  <c r="L260" i="5"/>
  <c r="L329" i="5"/>
  <c r="L291" i="5"/>
  <c r="L324" i="5"/>
  <c r="L213" i="5"/>
  <c r="L74" i="5"/>
  <c r="L623" i="5"/>
  <c r="L624" i="5"/>
  <c r="L250" i="5"/>
  <c r="L249" i="5"/>
  <c r="L489" i="5"/>
  <c r="L488" i="5"/>
  <c r="L256" i="5"/>
  <c r="L255" i="5"/>
  <c r="L501" i="5"/>
  <c r="L299" i="5"/>
  <c r="L298" i="5"/>
  <c r="L211" i="5"/>
  <c r="L122" i="5"/>
  <c r="L106" i="5"/>
  <c r="L567" i="5"/>
  <c r="L526" i="5"/>
  <c r="L404" i="5"/>
  <c r="L301" i="5"/>
  <c r="L282" i="5"/>
  <c r="L49" i="5"/>
  <c r="L165" i="5"/>
  <c r="L615" i="5"/>
  <c r="L616" i="5"/>
  <c r="L559" i="5"/>
  <c r="L322" i="5"/>
  <c r="L321" i="5"/>
  <c r="L385" i="5"/>
  <c r="L401" i="5"/>
  <c r="L162" i="5"/>
  <c r="L178" i="5"/>
  <c r="L278" i="5"/>
  <c r="L129" i="5"/>
  <c r="L138" i="5"/>
  <c r="L551" i="5"/>
  <c r="L590" i="5"/>
  <c r="L510" i="5"/>
  <c r="L553" i="5"/>
  <c r="L378" i="5"/>
  <c r="L361" i="5"/>
  <c r="L360" i="5"/>
  <c r="L241" i="5"/>
  <c r="L296" i="5"/>
  <c r="L132" i="5"/>
  <c r="L154" i="5"/>
  <c r="L607" i="5"/>
  <c r="L543" i="5"/>
  <c r="L390" i="5"/>
  <c r="L518" i="5"/>
  <c r="L425" i="5"/>
  <c r="L498" i="5"/>
  <c r="L603" i="5"/>
  <c r="L585" i="5"/>
  <c r="L478" i="5"/>
  <c r="L350" i="5"/>
  <c r="L563" i="5"/>
  <c r="L314" i="5"/>
  <c r="L176" i="5"/>
  <c r="L373" i="5"/>
  <c r="L288" i="5"/>
  <c r="L287" i="5"/>
  <c r="L275" i="5"/>
  <c r="L118" i="5"/>
  <c r="L599" i="5"/>
  <c r="L535" i="5"/>
  <c r="L561" i="5"/>
  <c r="L454" i="5"/>
  <c r="L574" i="5"/>
  <c r="L457" i="5"/>
  <c r="L453" i="5"/>
  <c r="L555" i="5"/>
  <c r="L195" i="5"/>
  <c r="L442" i="5"/>
  <c r="L496" i="5"/>
  <c r="L389" i="5"/>
  <c r="L160" i="5"/>
  <c r="L356" i="5"/>
  <c r="L222" i="5"/>
  <c r="L58" i="5"/>
  <c r="L93" i="5"/>
  <c r="L113" i="5"/>
  <c r="L303" i="5"/>
  <c r="L104" i="5"/>
  <c r="L90" i="5"/>
  <c r="M630" i="5" l="1"/>
  <c r="M629" i="5" s="1"/>
  <c r="M628" i="5" s="1"/>
  <c r="M627" i="5" s="1"/>
  <c r="M626" i="5" s="1"/>
  <c r="M625" i="5" s="1"/>
  <c r="M624" i="5" s="1"/>
  <c r="M623" i="5" s="1"/>
  <c r="M622" i="5" s="1"/>
  <c r="M621" i="5" s="1"/>
  <c r="M620" i="5" s="1"/>
  <c r="M619" i="5" s="1"/>
  <c r="M618" i="5" s="1"/>
  <c r="M617" i="5" s="1"/>
  <c r="M616" i="5" s="1"/>
  <c r="M615" i="5" s="1"/>
  <c r="M614" i="5" s="1"/>
  <c r="M613" i="5" s="1"/>
  <c r="M612" i="5" s="1"/>
  <c r="M611" i="5" s="1"/>
  <c r="M610" i="5" s="1"/>
  <c r="M609" i="5" s="1"/>
  <c r="M608" i="5" s="1"/>
  <c r="M607" i="5" s="1"/>
  <c r="M606" i="5" s="1"/>
  <c r="M605" i="5" s="1"/>
  <c r="M604" i="5" s="1"/>
  <c r="M603" i="5" s="1"/>
  <c r="M602" i="5" s="1"/>
  <c r="M601" i="5" s="1"/>
  <c r="M600" i="5" s="1"/>
  <c r="M599" i="5" s="1"/>
  <c r="M598" i="5" s="1"/>
  <c r="M597" i="5" s="1"/>
  <c r="M596" i="5" s="1"/>
  <c r="M595" i="5" s="1"/>
  <c r="M594" i="5" s="1"/>
  <c r="M593" i="5" s="1"/>
  <c r="M592" i="5" s="1"/>
  <c r="M591" i="5" s="1"/>
  <c r="M590" i="5" s="1"/>
  <c r="M589" i="5" s="1"/>
  <c r="M588" i="5" s="1"/>
  <c r="M587" i="5" s="1"/>
  <c r="M586" i="5" s="1"/>
  <c r="M585" i="5" s="1"/>
  <c r="M584" i="5" s="1"/>
  <c r="M583" i="5" s="1"/>
  <c r="M582" i="5" s="1"/>
  <c r="M581" i="5" s="1"/>
  <c r="M580" i="5" s="1"/>
  <c r="M579" i="5" s="1"/>
  <c r="M578" i="5" s="1"/>
  <c r="M577" i="5" s="1"/>
  <c r="M576" i="5" s="1"/>
  <c r="M575" i="5" s="1"/>
  <c r="M574" i="5" s="1"/>
  <c r="M573" i="5" s="1"/>
  <c r="M572" i="5" s="1"/>
  <c r="M571" i="5" s="1"/>
  <c r="M570" i="5" s="1"/>
  <c r="M569" i="5" s="1"/>
  <c r="M568" i="5" s="1"/>
  <c r="M567" i="5" s="1"/>
  <c r="M566" i="5" s="1"/>
  <c r="M565" i="5" s="1"/>
  <c r="M564" i="5" s="1"/>
  <c r="M563" i="5" s="1"/>
  <c r="M562" i="5" s="1"/>
  <c r="M561" i="5" s="1"/>
  <c r="M560" i="5" s="1"/>
  <c r="M559" i="5" s="1"/>
  <c r="M558" i="5" s="1"/>
  <c r="M557" i="5" s="1"/>
  <c r="M556" i="5" s="1"/>
  <c r="M555" i="5" s="1"/>
  <c r="M554" i="5" s="1"/>
  <c r="M553" i="5" s="1"/>
  <c r="M552" i="5" s="1"/>
  <c r="M551" i="5" s="1"/>
  <c r="M550" i="5" s="1"/>
  <c r="M549" i="5" s="1"/>
  <c r="M548" i="5" s="1"/>
  <c r="M547" i="5" s="1"/>
  <c r="M546" i="5" s="1"/>
  <c r="M545" i="5" s="1"/>
  <c r="M544" i="5" s="1"/>
  <c r="M543" i="5" s="1"/>
  <c r="M542" i="5" s="1"/>
  <c r="M541" i="5" s="1"/>
  <c r="M540" i="5" s="1"/>
  <c r="M539" i="5" s="1"/>
  <c r="M538" i="5" s="1"/>
  <c r="M537" i="5" s="1"/>
  <c r="M536" i="5" s="1"/>
  <c r="M535" i="5" s="1"/>
  <c r="M534" i="5" s="1"/>
  <c r="M533" i="5" s="1"/>
  <c r="M532" i="5" s="1"/>
  <c r="M531" i="5" s="1"/>
  <c r="M530" i="5" s="1"/>
  <c r="M529" i="5" s="1"/>
  <c r="M528" i="5" s="1"/>
  <c r="M527" i="5" s="1"/>
  <c r="M526" i="5" s="1"/>
  <c r="M525" i="5" s="1"/>
  <c r="M524" i="5" s="1"/>
  <c r="M523" i="5" s="1"/>
  <c r="M522" i="5" s="1"/>
  <c r="M521" i="5" s="1"/>
  <c r="M520" i="5" s="1"/>
  <c r="M519" i="5" s="1"/>
  <c r="M518" i="5" s="1"/>
  <c r="M517" i="5" s="1"/>
  <c r="M516" i="5" s="1"/>
  <c r="M515" i="5" s="1"/>
  <c r="M514" i="5" s="1"/>
  <c r="M513" i="5" s="1"/>
  <c r="M512" i="5" s="1"/>
  <c r="M511" i="5" s="1"/>
  <c r="M510" i="5" s="1"/>
  <c r="M509" i="5" s="1"/>
  <c r="M508" i="5" s="1"/>
  <c r="M507" i="5" s="1"/>
  <c r="M506" i="5" s="1"/>
  <c r="M505" i="5" s="1"/>
  <c r="M504" i="5" s="1"/>
  <c r="M503" i="5" s="1"/>
  <c r="M502" i="5" s="1"/>
  <c r="M501" i="5" s="1"/>
  <c r="M500" i="5" s="1"/>
  <c r="M499" i="5" s="1"/>
  <c r="M498" i="5" s="1"/>
  <c r="M497" i="5" s="1"/>
  <c r="M496" i="5" s="1"/>
  <c r="M495" i="5" s="1"/>
  <c r="M494" i="5" s="1"/>
  <c r="M493" i="5" s="1"/>
  <c r="M492" i="5" s="1"/>
  <c r="M491" i="5" s="1"/>
  <c r="M490" i="5" s="1"/>
  <c r="M489" i="5" s="1"/>
  <c r="M488" i="5" s="1"/>
  <c r="M487" i="5" s="1"/>
  <c r="M486" i="5" s="1"/>
  <c r="M485" i="5" s="1"/>
  <c r="M484" i="5" s="1"/>
  <c r="M483" i="5" s="1"/>
  <c r="M482" i="5" s="1"/>
  <c r="M481" i="5" s="1"/>
  <c r="M480" i="5" s="1"/>
  <c r="M479" i="5" s="1"/>
  <c r="M478" i="5" s="1"/>
  <c r="M477" i="5" s="1"/>
  <c r="M476" i="5" s="1"/>
  <c r="M475" i="5" s="1"/>
  <c r="M474" i="5" s="1"/>
  <c r="M473" i="5" s="1"/>
  <c r="M472" i="5" s="1"/>
  <c r="M471" i="5" s="1"/>
  <c r="M470" i="5" s="1"/>
  <c r="M469" i="5" s="1"/>
  <c r="M468" i="5" s="1"/>
  <c r="M467" i="5" s="1"/>
  <c r="M466" i="5" s="1"/>
  <c r="M465" i="5" s="1"/>
  <c r="M464" i="5" s="1"/>
  <c r="M463" i="5" s="1"/>
  <c r="M462" i="5" s="1"/>
  <c r="M461" i="5" s="1"/>
  <c r="M460" i="5" s="1"/>
  <c r="M459" i="5" s="1"/>
  <c r="M458" i="5" s="1"/>
  <c r="M457" i="5" s="1"/>
  <c r="M456" i="5" s="1"/>
  <c r="M455" i="5" s="1"/>
  <c r="M454" i="5" s="1"/>
  <c r="M453" i="5" s="1"/>
  <c r="M452" i="5" s="1"/>
  <c r="M451" i="5" s="1"/>
  <c r="M450" i="5" s="1"/>
  <c r="M449" i="5" s="1"/>
  <c r="M448" i="5" s="1"/>
  <c r="M447" i="5" s="1"/>
  <c r="M446" i="5" s="1"/>
  <c r="M445" i="5" s="1"/>
  <c r="M444" i="5" s="1"/>
  <c r="M443" i="5" s="1"/>
  <c r="M442" i="5" s="1"/>
  <c r="M441" i="5" s="1"/>
  <c r="M440" i="5" s="1"/>
  <c r="M439" i="5" s="1"/>
  <c r="M438" i="5" s="1"/>
  <c r="M437" i="5" s="1"/>
  <c r="M436" i="5" s="1"/>
  <c r="M435" i="5" s="1"/>
  <c r="M434" i="5" s="1"/>
  <c r="M433" i="5" s="1"/>
  <c r="M432" i="5" s="1"/>
  <c r="M431" i="5" s="1"/>
  <c r="M430" i="5" s="1"/>
  <c r="M429" i="5" s="1"/>
  <c r="M428" i="5" s="1"/>
  <c r="M427" i="5" s="1"/>
  <c r="M426" i="5" s="1"/>
  <c r="M425" i="5" s="1"/>
  <c r="M424" i="5" s="1"/>
  <c r="M423" i="5" s="1"/>
  <c r="M422" i="5" s="1"/>
  <c r="M421" i="5" s="1"/>
  <c r="M420" i="5" s="1"/>
  <c r="M419" i="5" s="1"/>
  <c r="M418" i="5" s="1"/>
  <c r="M417" i="5" s="1"/>
  <c r="M416" i="5" s="1"/>
  <c r="M415" i="5" s="1"/>
  <c r="M414" i="5" s="1"/>
  <c r="M413" i="5" s="1"/>
  <c r="M412" i="5" s="1"/>
  <c r="M411" i="5" s="1"/>
  <c r="M410" i="5" s="1"/>
  <c r="M409" i="5" s="1"/>
  <c r="M408" i="5" s="1"/>
  <c r="M407" i="5" s="1"/>
  <c r="M406" i="5" s="1"/>
  <c r="M405" i="5" s="1"/>
  <c r="M404" i="5" s="1"/>
  <c r="M403" i="5" s="1"/>
  <c r="M402" i="5" s="1"/>
  <c r="M401" i="5" s="1"/>
  <c r="M400" i="5" s="1"/>
  <c r="M399" i="5" s="1"/>
  <c r="M398" i="5" s="1"/>
  <c r="M397" i="5" s="1"/>
  <c r="M396" i="5" s="1"/>
  <c r="M395" i="5" s="1"/>
  <c r="M394" i="5" s="1"/>
  <c r="M393" i="5" s="1"/>
  <c r="M392" i="5" s="1"/>
  <c r="M391" i="5" s="1"/>
  <c r="M390" i="5" s="1"/>
  <c r="M389" i="5" s="1"/>
  <c r="M388" i="5" s="1"/>
  <c r="M387" i="5" s="1"/>
  <c r="M386" i="5" s="1"/>
  <c r="M385" i="5" s="1"/>
  <c r="M384" i="5" s="1"/>
  <c r="M383" i="5" s="1"/>
  <c r="M382" i="5" s="1"/>
  <c r="M381" i="5" s="1"/>
  <c r="M380" i="5" s="1"/>
  <c r="M379" i="5" s="1"/>
  <c r="M378" i="5" s="1"/>
  <c r="M377" i="5" s="1"/>
  <c r="M376" i="5" s="1"/>
  <c r="M375" i="5" s="1"/>
  <c r="M374" i="5" s="1"/>
  <c r="M373" i="5" s="1"/>
  <c r="M372" i="5" s="1"/>
  <c r="M371" i="5" s="1"/>
  <c r="M370" i="5" s="1"/>
  <c r="M369" i="5" s="1"/>
  <c r="M368" i="5" s="1"/>
  <c r="M367" i="5" s="1"/>
  <c r="M366" i="5" s="1"/>
  <c r="M365" i="5" s="1"/>
  <c r="M364" i="5" s="1"/>
  <c r="M363" i="5" s="1"/>
  <c r="M362" i="5" s="1"/>
  <c r="M361" i="5" s="1"/>
  <c r="M360" i="5" s="1"/>
  <c r="M359" i="5" s="1"/>
  <c r="M358" i="5" s="1"/>
  <c r="M357" i="5" s="1"/>
  <c r="M356" i="5" s="1"/>
  <c r="M355" i="5" s="1"/>
  <c r="M354" i="5" s="1"/>
  <c r="M353" i="5" s="1"/>
  <c r="M352" i="5" s="1"/>
  <c r="M351" i="5" s="1"/>
  <c r="M350" i="5" s="1"/>
  <c r="M349" i="5" s="1"/>
  <c r="M348" i="5" s="1"/>
  <c r="M347" i="5" s="1"/>
  <c r="M346" i="5" s="1"/>
  <c r="M345" i="5" s="1"/>
  <c r="M344" i="5" s="1"/>
  <c r="M343" i="5" s="1"/>
  <c r="M342" i="5" s="1"/>
  <c r="M341" i="5" s="1"/>
  <c r="M340" i="5" s="1"/>
  <c r="M339" i="5" s="1"/>
  <c r="M338" i="5" s="1"/>
  <c r="M337" i="5" s="1"/>
  <c r="M336" i="5" s="1"/>
  <c r="M335" i="5" s="1"/>
  <c r="M334" i="5" s="1"/>
  <c r="M333" i="5" s="1"/>
  <c r="M332" i="5" s="1"/>
  <c r="M331" i="5" s="1"/>
  <c r="M330" i="5" s="1"/>
  <c r="M329" i="5" s="1"/>
  <c r="M328" i="5" s="1"/>
  <c r="M327" i="5" s="1"/>
  <c r="M326" i="5" s="1"/>
  <c r="M325" i="5" s="1"/>
  <c r="M324" i="5" s="1"/>
  <c r="M323" i="5" s="1"/>
  <c r="M322" i="5" s="1"/>
  <c r="M321" i="5" s="1"/>
  <c r="M320" i="5" s="1"/>
  <c r="M319" i="5" s="1"/>
  <c r="M318" i="5" s="1"/>
  <c r="M317" i="5" s="1"/>
  <c r="M316" i="5" s="1"/>
  <c r="M315" i="5" s="1"/>
  <c r="M314" i="5" s="1"/>
  <c r="M313" i="5" s="1"/>
  <c r="M312" i="5" s="1"/>
  <c r="M311" i="5" s="1"/>
  <c r="M310" i="5" s="1"/>
  <c r="M309" i="5" s="1"/>
  <c r="M308" i="5" s="1"/>
  <c r="M307" i="5" s="1"/>
  <c r="M306" i="5" s="1"/>
  <c r="M305" i="5" s="1"/>
  <c r="M304" i="5" s="1"/>
  <c r="M303" i="5" s="1"/>
  <c r="M302" i="5" s="1"/>
  <c r="M301" i="5" s="1"/>
  <c r="M300" i="5" s="1"/>
  <c r="M299" i="5" s="1"/>
  <c r="M298" i="5" s="1"/>
  <c r="M297" i="5" s="1"/>
  <c r="M296" i="5" s="1"/>
  <c r="M295" i="5" s="1"/>
  <c r="M294" i="5" s="1"/>
  <c r="M293" i="5" s="1"/>
  <c r="M292" i="5" s="1"/>
  <c r="M291" i="5" s="1"/>
  <c r="M290" i="5" s="1"/>
  <c r="M289" i="5" s="1"/>
  <c r="M288" i="5" s="1"/>
  <c r="M287" i="5" s="1"/>
  <c r="M286" i="5" s="1"/>
  <c r="M285" i="5" s="1"/>
  <c r="M284" i="5" s="1"/>
  <c r="M283" i="5" s="1"/>
  <c r="M282" i="5" s="1"/>
  <c r="M281" i="5" s="1"/>
  <c r="M280" i="5" s="1"/>
  <c r="M279" i="5" s="1"/>
  <c r="M278" i="5" s="1"/>
  <c r="M277" i="5" s="1"/>
  <c r="M276" i="5" s="1"/>
  <c r="M275" i="5" s="1"/>
  <c r="M274" i="5" s="1"/>
  <c r="M273" i="5" s="1"/>
  <c r="M272" i="5" s="1"/>
  <c r="M271" i="5" s="1"/>
  <c r="M270" i="5" s="1"/>
  <c r="M269" i="5" s="1"/>
  <c r="M268" i="5" s="1"/>
  <c r="M267" i="5" s="1"/>
  <c r="M266" i="5" s="1"/>
  <c r="M265" i="5" s="1"/>
  <c r="M264" i="5" s="1"/>
  <c r="M263" i="5" s="1"/>
  <c r="M262" i="5" s="1"/>
  <c r="M261" i="5" s="1"/>
  <c r="M260" i="5" s="1"/>
  <c r="M259" i="5" s="1"/>
  <c r="M258" i="5" s="1"/>
  <c r="M257" i="5" s="1"/>
  <c r="M256" i="5" s="1"/>
  <c r="M255" i="5" s="1"/>
  <c r="M254" i="5" s="1"/>
  <c r="M253" i="5" s="1"/>
  <c r="M252" i="5" s="1"/>
  <c r="M251" i="5" s="1"/>
  <c r="M250" i="5" s="1"/>
  <c r="M249" i="5" s="1"/>
  <c r="M248" i="5" s="1"/>
  <c r="M247" i="5" s="1"/>
  <c r="M246" i="5" s="1"/>
  <c r="M245" i="5" s="1"/>
  <c r="M244" i="5" s="1"/>
  <c r="M243" i="5" s="1"/>
  <c r="M242" i="5" s="1"/>
  <c r="M241" i="5" s="1"/>
  <c r="M240" i="5" s="1"/>
  <c r="M239" i="5" s="1"/>
  <c r="M238" i="5" s="1"/>
  <c r="M237" i="5" s="1"/>
  <c r="M236" i="5" s="1"/>
  <c r="M235" i="5" s="1"/>
  <c r="M234" i="5" s="1"/>
  <c r="M233" i="5" s="1"/>
  <c r="M232" i="5" s="1"/>
  <c r="M231" i="5" s="1"/>
  <c r="M230" i="5" s="1"/>
  <c r="M229" i="5" s="1"/>
  <c r="M228" i="5" s="1"/>
  <c r="M227" i="5" s="1"/>
  <c r="M226" i="5" s="1"/>
  <c r="M225" i="5" s="1"/>
  <c r="M224" i="5" s="1"/>
  <c r="M223" i="5" s="1"/>
  <c r="M222" i="5" s="1"/>
  <c r="M221" i="5" s="1"/>
  <c r="M220" i="5" s="1"/>
  <c r="M219" i="5" s="1"/>
  <c r="M218" i="5" s="1"/>
  <c r="M217" i="5" s="1"/>
  <c r="M216" i="5" s="1"/>
  <c r="M215" i="5" s="1"/>
  <c r="M214" i="5" s="1"/>
  <c r="M213" i="5" s="1"/>
  <c r="M212" i="5" s="1"/>
  <c r="M211" i="5" s="1"/>
  <c r="M210" i="5" s="1"/>
  <c r="M209" i="5" s="1"/>
  <c r="M208" i="5" s="1"/>
  <c r="M207" i="5" s="1"/>
  <c r="M206" i="5" s="1"/>
  <c r="M205" i="5" s="1"/>
  <c r="M204" i="5" s="1"/>
  <c r="M203" i="5" s="1"/>
  <c r="M202" i="5" s="1"/>
  <c r="M201" i="5" s="1"/>
  <c r="M200" i="5" s="1"/>
  <c r="M199" i="5" s="1"/>
  <c r="M198" i="5" s="1"/>
  <c r="M197" i="5" s="1"/>
  <c r="M196" i="5" s="1"/>
  <c r="M195" i="5" s="1"/>
  <c r="M194" i="5" s="1"/>
  <c r="M193" i="5" s="1"/>
  <c r="M192" i="5" s="1"/>
  <c r="M191" i="5" s="1"/>
  <c r="M190" i="5" s="1"/>
  <c r="M189" i="5" s="1"/>
  <c r="M188" i="5" s="1"/>
  <c r="M187" i="5" s="1"/>
  <c r="M186" i="5" s="1"/>
  <c r="M185" i="5" s="1"/>
  <c r="M184" i="5" s="1"/>
  <c r="M183" i="5" s="1"/>
  <c r="M182" i="5" s="1"/>
  <c r="M181" i="5" s="1"/>
  <c r="M180" i="5" s="1"/>
  <c r="M179" i="5" s="1"/>
  <c r="M178" i="5" s="1"/>
  <c r="M177" i="5" s="1"/>
  <c r="M176" i="5" s="1"/>
  <c r="M175" i="5" s="1"/>
  <c r="M174" i="5" s="1"/>
  <c r="M173" i="5" s="1"/>
  <c r="M172" i="5" s="1"/>
  <c r="M171" i="5" s="1"/>
  <c r="M170" i="5" s="1"/>
  <c r="M169" i="5" s="1"/>
  <c r="M168" i="5" s="1"/>
  <c r="M167" i="5" s="1"/>
  <c r="M166" i="5" s="1"/>
  <c r="M165" i="5" s="1"/>
  <c r="M164" i="5" s="1"/>
  <c r="M163" i="5" s="1"/>
  <c r="M162" i="5" s="1"/>
  <c r="M161" i="5" s="1"/>
  <c r="M160" i="5" s="1"/>
  <c r="M159" i="5" s="1"/>
  <c r="M158" i="5" s="1"/>
  <c r="M157" i="5" s="1"/>
  <c r="M156" i="5" s="1"/>
  <c r="M155" i="5" s="1"/>
  <c r="M154" i="5" s="1"/>
  <c r="M153" i="5" s="1"/>
  <c r="M152" i="5" s="1"/>
  <c r="M151" i="5" s="1"/>
  <c r="M150" i="5" s="1"/>
  <c r="M149" i="5" s="1"/>
  <c r="M148" i="5" s="1"/>
  <c r="M147" i="5" s="1"/>
  <c r="M146" i="5" s="1"/>
  <c r="M145" i="5" s="1"/>
  <c r="M144" i="5" s="1"/>
  <c r="M143" i="5" s="1"/>
  <c r="M142" i="5" s="1"/>
  <c r="M141" i="5" s="1"/>
  <c r="M140" i="5" s="1"/>
  <c r="M139" i="5" s="1"/>
  <c r="M138" i="5" s="1"/>
  <c r="M137" i="5" s="1"/>
  <c r="M136" i="5" s="1"/>
  <c r="M135" i="5" s="1"/>
  <c r="M134" i="5" s="1"/>
  <c r="M133" i="5" s="1"/>
  <c r="M132" i="5" s="1"/>
  <c r="M131" i="5" s="1"/>
  <c r="M130" i="5" s="1"/>
  <c r="M129" i="5" s="1"/>
  <c r="M128" i="5" s="1"/>
  <c r="M127" i="5" s="1"/>
  <c r="M126" i="5" s="1"/>
  <c r="M125" i="5" s="1"/>
  <c r="M124" i="5" s="1"/>
  <c r="M123" i="5" s="1"/>
  <c r="M122" i="5" s="1"/>
  <c r="M121" i="5" s="1"/>
  <c r="M120" i="5" s="1"/>
  <c r="M119" i="5" s="1"/>
  <c r="M118" i="5" s="1"/>
  <c r="M117" i="5" s="1"/>
  <c r="M116" i="5" s="1"/>
  <c r="M115" i="5" s="1"/>
  <c r="M114" i="5" s="1"/>
  <c r="M113" i="5" s="1"/>
  <c r="M112" i="5" s="1"/>
  <c r="M111" i="5" s="1"/>
  <c r="M110" i="5" s="1"/>
  <c r="M109" i="5" s="1"/>
  <c r="M108" i="5" s="1"/>
  <c r="M107" i="5" s="1"/>
  <c r="M106" i="5" s="1"/>
  <c r="M105" i="5" s="1"/>
  <c r="M104" i="5" s="1"/>
  <c r="M103" i="5" s="1"/>
  <c r="M102" i="5" s="1"/>
  <c r="M101" i="5" s="1"/>
  <c r="M100" i="5" s="1"/>
  <c r="M99" i="5" s="1"/>
  <c r="M98" i="5" s="1"/>
  <c r="M97" i="5" s="1"/>
  <c r="M96" i="5" s="1"/>
  <c r="M95" i="5" s="1"/>
  <c r="M94" i="5" s="1"/>
  <c r="M93" i="5" s="1"/>
  <c r="M92" i="5" s="1"/>
  <c r="M91" i="5" s="1"/>
  <c r="M90" i="5" s="1"/>
  <c r="M89" i="5" s="1"/>
  <c r="M88" i="5" s="1"/>
  <c r="M87" i="5" s="1"/>
  <c r="M86" i="5" s="1"/>
  <c r="M85" i="5" s="1"/>
  <c r="M84" i="5" s="1"/>
  <c r="M83" i="5" s="1"/>
  <c r="M82" i="5" s="1"/>
  <c r="M81" i="5" s="1"/>
  <c r="M80" i="5" s="1"/>
  <c r="M79" i="5" s="1"/>
  <c r="M78" i="5" s="1"/>
  <c r="M77" i="5" s="1"/>
  <c r="M76" i="5" s="1"/>
  <c r="M75" i="5" s="1"/>
  <c r="M74" i="5" s="1"/>
  <c r="M73" i="5" s="1"/>
  <c r="M72" i="5" s="1"/>
  <c r="M71" i="5" s="1"/>
  <c r="M70" i="5" s="1"/>
  <c r="M69" i="5" s="1"/>
  <c r="M68" i="5" s="1"/>
  <c r="M67" i="5" s="1"/>
  <c r="M66" i="5" s="1"/>
  <c r="M65" i="5" s="1"/>
  <c r="M64" i="5" s="1"/>
  <c r="M63" i="5" s="1"/>
  <c r="M62" i="5" s="1"/>
  <c r="M61" i="5" s="1"/>
  <c r="M60" i="5" s="1"/>
  <c r="M59" i="5" s="1"/>
  <c r="M58" i="5" s="1"/>
  <c r="M57" i="5" s="1"/>
  <c r="M56" i="5" s="1"/>
  <c r="M55" i="5" s="1"/>
  <c r="M54" i="5" s="1"/>
  <c r="M53" i="5" s="1"/>
  <c r="M52" i="5" s="1"/>
  <c r="M51" i="5" s="1"/>
  <c r="M50" i="5" s="1"/>
  <c r="M49" i="5" s="1"/>
  <c r="M48" i="5" s="1"/>
  <c r="M47" i="5" s="1"/>
  <c r="M46" i="5" s="1"/>
  <c r="M45" i="5" s="1"/>
  <c r="M44" i="5" s="1"/>
  <c r="M43" i="5" s="1"/>
  <c r="M42" i="5" s="1"/>
  <c r="M41" i="5" s="1"/>
  <c r="M40" i="5" s="1"/>
  <c r="M39" i="5" s="1"/>
  <c r="M38" i="5" s="1"/>
  <c r="M37" i="5" s="1"/>
  <c r="M36" i="5" s="1"/>
  <c r="M35" i="5" s="1"/>
  <c r="M34" i="5" s="1"/>
  <c r="M33" i="5" s="1"/>
  <c r="M32" i="5" s="1"/>
  <c r="M31" i="5" s="1"/>
  <c r="M30" i="5" s="1"/>
  <c r="M29" i="5" s="1"/>
  <c r="M28" i="5" s="1"/>
  <c r="M27" i="5" s="1"/>
  <c r="M26" i="5" s="1"/>
  <c r="M25" i="5" s="1"/>
  <c r="M24" i="5" s="1"/>
  <c r="M23" i="5" s="1"/>
  <c r="M22" i="5" s="1"/>
  <c r="M21" i="5" s="1"/>
  <c r="M20" i="5" s="1"/>
  <c r="M19" i="5" s="1"/>
  <c r="M18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BJ59" i="6"/>
  <c r="BJ117" i="6"/>
  <c r="BC10" i="6"/>
  <c r="BD9" i="6"/>
  <c r="BK9" i="6" s="1"/>
  <c r="BK67" i="6" s="1"/>
  <c r="BE9" i="6"/>
  <c r="BL9" i="6" s="1"/>
  <c r="BL67" i="6" s="1"/>
  <c r="BF9" i="6"/>
  <c r="BM9" i="6" s="1"/>
  <c r="BM67" i="6" s="1"/>
  <c r="BG9" i="6"/>
  <c r="BN9" i="6" s="1"/>
  <c r="BN67" i="6" s="1"/>
  <c r="BI12" i="6"/>
  <c r="BI70" i="6"/>
  <c r="AC8" i="6"/>
  <c r="AM8" i="6"/>
  <c r="AE10" i="6"/>
  <c r="AM10" i="6"/>
  <c r="AG8" i="6"/>
  <c r="AF8" i="6"/>
  <c r="AE8" i="6"/>
  <c r="AH8" i="6"/>
  <c r="AA11" i="6"/>
  <c r="AB11" i="6" s="1"/>
  <c r="AG11" i="6" s="1"/>
  <c r="AH10" i="6"/>
  <c r="AF10" i="6"/>
  <c r="AG10" i="6"/>
  <c r="AC10" i="6"/>
  <c r="AO10" i="6"/>
  <c r="AT9" i="6"/>
  <c r="AU9" i="6"/>
  <c r="AV9" i="6"/>
  <c r="AW9" i="6"/>
  <c r="AP9" i="6"/>
  <c r="AX9" i="6"/>
  <c r="AQ9" i="6"/>
  <c r="AY9" i="6"/>
  <c r="AR9" i="6"/>
  <c r="AZ9" i="6"/>
  <c r="AS9" i="6"/>
  <c r="BA9" i="6"/>
  <c r="BJ60" i="6" l="1"/>
  <c r="BJ118" i="6"/>
  <c r="AH11" i="6"/>
  <c r="BI13" i="6"/>
  <c r="BI71" i="6"/>
  <c r="BC11" i="6"/>
  <c r="BE10" i="6"/>
  <c r="BL10" i="6" s="1"/>
  <c r="BL68" i="6" s="1"/>
  <c r="BF10" i="6"/>
  <c r="BM10" i="6" s="1"/>
  <c r="BM68" i="6" s="1"/>
  <c r="BG10" i="6"/>
  <c r="BN10" i="6" s="1"/>
  <c r="BN68" i="6" s="1"/>
  <c r="BD10" i="6"/>
  <c r="BK10" i="6" s="1"/>
  <c r="BK68" i="6" s="1"/>
  <c r="AE11" i="6"/>
  <c r="AM11" i="6"/>
  <c r="AA12" i="6"/>
  <c r="AB12" i="6" s="1"/>
  <c r="AM12" i="6" s="1"/>
  <c r="AF11" i="6"/>
  <c r="AC11" i="6"/>
  <c r="AO11" i="6"/>
  <c r="AP10" i="6"/>
  <c r="AX10" i="6"/>
  <c r="AQ10" i="6"/>
  <c r="AY10" i="6"/>
  <c r="AR10" i="6"/>
  <c r="AZ10" i="6"/>
  <c r="AS10" i="6"/>
  <c r="BA10" i="6"/>
  <c r="AT10" i="6"/>
  <c r="AU10" i="6"/>
  <c r="AV10" i="6"/>
  <c r="AW10" i="6"/>
  <c r="AE12" i="6"/>
  <c r="P34" i="5"/>
  <c r="P32" i="5"/>
  <c r="P29" i="5"/>
  <c r="P24" i="5"/>
  <c r="P21" i="5"/>
  <c r="P16" i="5"/>
  <c r="P13" i="5"/>
  <c r="P30" i="5"/>
  <c r="P22" i="5"/>
  <c r="P9" i="5"/>
  <c r="P33" i="5"/>
  <c r="P7" i="5"/>
  <c r="P23" i="5"/>
  <c r="P27" i="5"/>
  <c r="P19" i="5"/>
  <c r="P11" i="5"/>
  <c r="P14" i="5"/>
  <c r="P20" i="5"/>
  <c r="P10" i="5"/>
  <c r="P8" i="5"/>
  <c r="P28" i="5"/>
  <c r="P12" i="5"/>
  <c r="P26" i="5"/>
  <c r="P18" i="5"/>
  <c r="P25" i="5"/>
  <c r="P17" i="5"/>
  <c r="P31" i="5"/>
  <c r="P15" i="5"/>
  <c r="BJ61" i="6" l="1"/>
  <c r="BJ119" i="6"/>
  <c r="BC12" i="6"/>
  <c r="BD11" i="6"/>
  <c r="BK11" i="6" s="1"/>
  <c r="BK69" i="6" s="1"/>
  <c r="BE11" i="6"/>
  <c r="BL11" i="6" s="1"/>
  <c r="BL69" i="6" s="1"/>
  <c r="BG11" i="6"/>
  <c r="BN11" i="6" s="1"/>
  <c r="BN69" i="6" s="1"/>
  <c r="BF11" i="6"/>
  <c r="BM11" i="6" s="1"/>
  <c r="BM69" i="6" s="1"/>
  <c r="BI14" i="6"/>
  <c r="BI72" i="6"/>
  <c r="AG12" i="6"/>
  <c r="AA13" i="6"/>
  <c r="AB13" i="6" s="1"/>
  <c r="AM13" i="6" s="1"/>
  <c r="AH12" i="6"/>
  <c r="AC12" i="6"/>
  <c r="AF12" i="6"/>
  <c r="AO12" i="6"/>
  <c r="AT11" i="6"/>
  <c r="AU11" i="6"/>
  <c r="AV11" i="6"/>
  <c r="AW11" i="6"/>
  <c r="AP11" i="6"/>
  <c r="AX11" i="6"/>
  <c r="AQ11" i="6"/>
  <c r="AY11" i="6"/>
  <c r="AR11" i="6"/>
  <c r="AZ11" i="6"/>
  <c r="AS11" i="6"/>
  <c r="BA11" i="6"/>
  <c r="AG13" i="6"/>
  <c r="Y32" i="4"/>
  <c r="Z32" i="4"/>
  <c r="AA32" i="4"/>
  <c r="AB32" i="4"/>
  <c r="Y31" i="4"/>
  <c r="Z31" i="4"/>
  <c r="AA31" i="4"/>
  <c r="AB31" i="4"/>
  <c r="X31" i="4"/>
  <c r="X32" i="4"/>
  <c r="AF34" i="4"/>
  <c r="AG34" i="4"/>
  <c r="AH34" i="4"/>
  <c r="AI34" i="4"/>
  <c r="AJ34" i="4"/>
  <c r="AK34" i="4"/>
  <c r="AE34" i="4"/>
  <c r="AF33" i="4"/>
  <c r="AG33" i="4"/>
  <c r="AH33" i="4"/>
  <c r="AI33" i="4"/>
  <c r="AJ33" i="4"/>
  <c r="AK33" i="4"/>
  <c r="AE33" i="4"/>
  <c r="AS30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E125" i="4"/>
  <c r="AF125" i="4"/>
  <c r="AG125" i="4"/>
  <c r="AH125" i="4"/>
  <c r="AI125" i="4"/>
  <c r="AJ125" i="4"/>
  <c r="AK125" i="4"/>
  <c r="AF101" i="4"/>
  <c r="AG101" i="4"/>
  <c r="AH101" i="4"/>
  <c r="AI101" i="4"/>
  <c r="AJ101" i="4"/>
  <c r="AK101" i="4"/>
  <c r="AL101" i="4"/>
  <c r="AM101" i="4"/>
  <c r="AN101" i="4"/>
  <c r="AO101" i="4"/>
  <c r="AP101" i="4"/>
  <c r="AE101" i="4"/>
  <c r="AF30" i="4"/>
  <c r="AG30" i="4"/>
  <c r="AH30" i="4"/>
  <c r="AI30" i="4"/>
  <c r="AJ30" i="4"/>
  <c r="AK30" i="4"/>
  <c r="AL30" i="4"/>
  <c r="AM30" i="4"/>
  <c r="AN30" i="4"/>
  <c r="AO30" i="4"/>
  <c r="AP30" i="4"/>
  <c r="AE30" i="4"/>
  <c r="AE31" i="4" s="1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10" i="4"/>
  <c r="AE42" i="4"/>
  <c r="AE66" i="4" s="1"/>
  <c r="AE68" i="4" s="1"/>
  <c r="AF42" i="4"/>
  <c r="AF66" i="4" s="1"/>
  <c r="AF68" i="4" s="1"/>
  <c r="AG42" i="4"/>
  <c r="AG66" i="4" s="1"/>
  <c r="AG68" i="4" s="1"/>
  <c r="AH42" i="4"/>
  <c r="AH66" i="4" s="1"/>
  <c r="AH68" i="4" s="1"/>
  <c r="AI42" i="4"/>
  <c r="AI66" i="4" s="1"/>
  <c r="AI68" i="4" s="1"/>
  <c r="AJ42" i="4"/>
  <c r="AK42" i="4"/>
  <c r="AU38" i="4" s="1"/>
  <c r="AL42" i="4"/>
  <c r="AM42" i="4"/>
  <c r="AN42" i="4"/>
  <c r="AO42" i="4"/>
  <c r="AP42" i="4"/>
  <c r="AE43" i="4"/>
  <c r="AF43" i="4"/>
  <c r="AG43" i="4"/>
  <c r="AH43" i="4"/>
  <c r="AI43" i="4"/>
  <c r="AJ43" i="4"/>
  <c r="AK43" i="4"/>
  <c r="AU39" i="4" s="1"/>
  <c r="AL43" i="4"/>
  <c r="AM43" i="4"/>
  <c r="AN43" i="4"/>
  <c r="AO43" i="4"/>
  <c r="AP43" i="4"/>
  <c r="AE44" i="4"/>
  <c r="AF44" i="4"/>
  <c r="AG44" i="4"/>
  <c r="AH44" i="4"/>
  <c r="AI44" i="4"/>
  <c r="AJ44" i="4"/>
  <c r="AK44" i="4"/>
  <c r="AU40" i="4" s="1"/>
  <c r="AL44" i="4"/>
  <c r="AM44" i="4"/>
  <c r="AN44" i="4"/>
  <c r="AO44" i="4"/>
  <c r="AP44" i="4"/>
  <c r="AE45" i="4"/>
  <c r="AF45" i="4"/>
  <c r="AG45" i="4"/>
  <c r="AH45" i="4"/>
  <c r="AI45" i="4"/>
  <c r="AJ45" i="4"/>
  <c r="AK45" i="4"/>
  <c r="AU41" i="4" s="1"/>
  <c r="AL45" i="4"/>
  <c r="AM45" i="4"/>
  <c r="AN45" i="4"/>
  <c r="AO45" i="4"/>
  <c r="AP45" i="4"/>
  <c r="AE46" i="4"/>
  <c r="AF46" i="4"/>
  <c r="AG46" i="4"/>
  <c r="AH46" i="4"/>
  <c r="AI46" i="4"/>
  <c r="AJ46" i="4"/>
  <c r="AK46" i="4"/>
  <c r="AU42" i="4" s="1"/>
  <c r="AL46" i="4"/>
  <c r="AM46" i="4"/>
  <c r="AN46" i="4"/>
  <c r="AO46" i="4"/>
  <c r="AP46" i="4"/>
  <c r="AE47" i="4"/>
  <c r="AF47" i="4"/>
  <c r="AG47" i="4"/>
  <c r="AH47" i="4"/>
  <c r="AI47" i="4"/>
  <c r="AJ47" i="4"/>
  <c r="AK47" i="4"/>
  <c r="AU43" i="4" s="1"/>
  <c r="AL47" i="4"/>
  <c r="AM47" i="4"/>
  <c r="AN47" i="4"/>
  <c r="AO47" i="4"/>
  <c r="AP47" i="4"/>
  <c r="AE48" i="4"/>
  <c r="AF48" i="4"/>
  <c r="AG48" i="4"/>
  <c r="AH48" i="4"/>
  <c r="AI48" i="4"/>
  <c r="AJ48" i="4"/>
  <c r="AK48" i="4"/>
  <c r="AU44" i="4" s="1"/>
  <c r="AL48" i="4"/>
  <c r="AM48" i="4"/>
  <c r="AN48" i="4"/>
  <c r="AO48" i="4"/>
  <c r="AP48" i="4"/>
  <c r="AE49" i="4"/>
  <c r="AF49" i="4"/>
  <c r="AG49" i="4"/>
  <c r="AH49" i="4"/>
  <c r="AI49" i="4"/>
  <c r="AJ49" i="4"/>
  <c r="AK49" i="4"/>
  <c r="AU45" i="4" s="1"/>
  <c r="AL49" i="4"/>
  <c r="AM49" i="4"/>
  <c r="AN49" i="4"/>
  <c r="AO49" i="4"/>
  <c r="AP49" i="4"/>
  <c r="AE50" i="4"/>
  <c r="AF50" i="4"/>
  <c r="AG50" i="4"/>
  <c r="AH50" i="4"/>
  <c r="AI50" i="4"/>
  <c r="AJ50" i="4"/>
  <c r="AK50" i="4"/>
  <c r="AU46" i="4" s="1"/>
  <c r="AL50" i="4"/>
  <c r="AM50" i="4"/>
  <c r="AN50" i="4"/>
  <c r="AO50" i="4"/>
  <c r="AP50" i="4"/>
  <c r="AE51" i="4"/>
  <c r="AF51" i="4"/>
  <c r="AG51" i="4"/>
  <c r="AH51" i="4"/>
  <c r="AI51" i="4"/>
  <c r="AJ51" i="4"/>
  <c r="AK51" i="4"/>
  <c r="AU47" i="4" s="1"/>
  <c r="AL51" i="4"/>
  <c r="AM51" i="4"/>
  <c r="AN51" i="4"/>
  <c r="AO51" i="4"/>
  <c r="AP51" i="4"/>
  <c r="AE52" i="4"/>
  <c r="AF52" i="4"/>
  <c r="AG52" i="4"/>
  <c r="AH52" i="4"/>
  <c r="AI52" i="4"/>
  <c r="AJ52" i="4"/>
  <c r="AK52" i="4"/>
  <c r="AU48" i="4" s="1"/>
  <c r="AL52" i="4"/>
  <c r="AM52" i="4"/>
  <c r="AN52" i="4"/>
  <c r="AO52" i="4"/>
  <c r="AP52" i="4"/>
  <c r="AE53" i="4"/>
  <c r="AF53" i="4"/>
  <c r="AG53" i="4"/>
  <c r="AH53" i="4"/>
  <c r="AI53" i="4"/>
  <c r="AJ53" i="4"/>
  <c r="AK53" i="4"/>
  <c r="AU49" i="4" s="1"/>
  <c r="AL53" i="4"/>
  <c r="AM53" i="4"/>
  <c r="AN53" i="4"/>
  <c r="AO53" i="4"/>
  <c r="AP53" i="4"/>
  <c r="AE54" i="4"/>
  <c r="AF54" i="4"/>
  <c r="AG54" i="4"/>
  <c r="AH54" i="4"/>
  <c r="AI54" i="4"/>
  <c r="AJ54" i="4"/>
  <c r="AK54" i="4"/>
  <c r="AU50" i="4" s="1"/>
  <c r="AL54" i="4"/>
  <c r="AM54" i="4"/>
  <c r="AN54" i="4"/>
  <c r="AO54" i="4"/>
  <c r="AP54" i="4"/>
  <c r="AE55" i="4"/>
  <c r="AF55" i="4"/>
  <c r="AG55" i="4"/>
  <c r="AH55" i="4"/>
  <c r="AI55" i="4"/>
  <c r="AJ55" i="4"/>
  <c r="AK55" i="4"/>
  <c r="AU51" i="4" s="1"/>
  <c r="AL55" i="4"/>
  <c r="AM55" i="4"/>
  <c r="AN55" i="4"/>
  <c r="AO55" i="4"/>
  <c r="AP55" i="4"/>
  <c r="AE56" i="4"/>
  <c r="AF56" i="4"/>
  <c r="AG56" i="4"/>
  <c r="AH56" i="4"/>
  <c r="AI56" i="4"/>
  <c r="AJ56" i="4"/>
  <c r="AK56" i="4"/>
  <c r="AU52" i="4" s="1"/>
  <c r="AL56" i="4"/>
  <c r="AM56" i="4"/>
  <c r="AN56" i="4"/>
  <c r="AO56" i="4"/>
  <c r="AP56" i="4"/>
  <c r="AE57" i="4"/>
  <c r="AF57" i="4"/>
  <c r="AG57" i="4"/>
  <c r="AH57" i="4"/>
  <c r="AI57" i="4"/>
  <c r="AJ57" i="4"/>
  <c r="AK57" i="4"/>
  <c r="AU53" i="4" s="1"/>
  <c r="AL57" i="4"/>
  <c r="AM57" i="4"/>
  <c r="AN57" i="4"/>
  <c r="AO57" i="4"/>
  <c r="AP57" i="4"/>
  <c r="AE58" i="4"/>
  <c r="AF58" i="4"/>
  <c r="AG58" i="4"/>
  <c r="AH58" i="4"/>
  <c r="AI58" i="4"/>
  <c r="AJ58" i="4"/>
  <c r="AK58" i="4"/>
  <c r="AU54" i="4" s="1"/>
  <c r="AL58" i="4"/>
  <c r="AM58" i="4"/>
  <c r="AN58" i="4"/>
  <c r="AO58" i="4"/>
  <c r="AP58" i="4"/>
  <c r="AE59" i="4"/>
  <c r="AF59" i="4"/>
  <c r="AG59" i="4"/>
  <c r="AH59" i="4"/>
  <c r="AI59" i="4"/>
  <c r="AJ59" i="4"/>
  <c r="AK59" i="4"/>
  <c r="AU55" i="4" s="1"/>
  <c r="AL59" i="4"/>
  <c r="AM59" i="4"/>
  <c r="AN59" i="4"/>
  <c r="AO59" i="4"/>
  <c r="AP59" i="4"/>
  <c r="AE60" i="4"/>
  <c r="AF60" i="4"/>
  <c r="AG60" i="4"/>
  <c r="AH60" i="4"/>
  <c r="AI60" i="4"/>
  <c r="AJ60" i="4"/>
  <c r="AK60" i="4"/>
  <c r="AU56" i="4" s="1"/>
  <c r="AL60" i="4"/>
  <c r="AM60" i="4"/>
  <c r="AN60" i="4"/>
  <c r="AO60" i="4"/>
  <c r="AP60" i="4"/>
  <c r="AE61" i="4"/>
  <c r="AF61" i="4"/>
  <c r="AG61" i="4"/>
  <c r="AH61" i="4"/>
  <c r="AI61" i="4"/>
  <c r="AJ61" i="4"/>
  <c r="AK61" i="4"/>
  <c r="AU57" i="4" s="1"/>
  <c r="AL61" i="4"/>
  <c r="AM61" i="4"/>
  <c r="AN61" i="4"/>
  <c r="AO61" i="4"/>
  <c r="AP61" i="4"/>
  <c r="AE62" i="4"/>
  <c r="AF62" i="4"/>
  <c r="AG62" i="4"/>
  <c r="AH62" i="4"/>
  <c r="AI62" i="4"/>
  <c r="AJ62" i="4"/>
  <c r="AK62" i="4"/>
  <c r="AU58" i="4" s="1"/>
  <c r="AL62" i="4"/>
  <c r="AM62" i="4"/>
  <c r="AN62" i="4"/>
  <c r="AO62" i="4"/>
  <c r="AP62" i="4"/>
  <c r="AE63" i="4"/>
  <c r="AF63" i="4"/>
  <c r="AG63" i="4"/>
  <c r="AH63" i="4"/>
  <c r="AI63" i="4"/>
  <c r="AJ63" i="4"/>
  <c r="AK63" i="4"/>
  <c r="AU59" i="4" s="1"/>
  <c r="AL63" i="4"/>
  <c r="AM63" i="4"/>
  <c r="AN63" i="4"/>
  <c r="AO63" i="4"/>
  <c r="AP63" i="4"/>
  <c r="AE64" i="4"/>
  <c r="AF64" i="4"/>
  <c r="AG64" i="4"/>
  <c r="AH64" i="4"/>
  <c r="AI64" i="4"/>
  <c r="AJ64" i="4"/>
  <c r="AK64" i="4"/>
  <c r="AU60" i="4" s="1"/>
  <c r="AL64" i="4"/>
  <c r="AM64" i="4"/>
  <c r="AN64" i="4"/>
  <c r="AO64" i="4"/>
  <c r="AP64" i="4"/>
  <c r="AE65" i="4"/>
  <c r="AF65" i="4"/>
  <c r="AG65" i="4"/>
  <c r="AH65" i="4"/>
  <c r="AI65" i="4"/>
  <c r="AJ65" i="4"/>
  <c r="AK65" i="4"/>
  <c r="AJ41" i="4"/>
  <c r="AJ66" i="4" s="1"/>
  <c r="AJ68" i="4" s="1"/>
  <c r="AK41" i="4"/>
  <c r="AK66" i="4" s="1"/>
  <c r="AK68" i="4" s="1"/>
  <c r="AL41" i="4"/>
  <c r="AL66" i="4" s="1"/>
  <c r="AL68" i="4" s="1"/>
  <c r="AM41" i="4"/>
  <c r="AM66" i="4" s="1"/>
  <c r="AM68" i="4" s="1"/>
  <c r="AN41" i="4"/>
  <c r="AN66" i="4" s="1"/>
  <c r="AN68" i="4" s="1"/>
  <c r="AO41" i="4"/>
  <c r="AO66" i="4" s="1"/>
  <c r="AO68" i="4" s="1"/>
  <c r="AP41" i="4"/>
  <c r="AP66" i="4" s="1"/>
  <c r="AP68" i="4" s="1"/>
  <c r="AP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D5" i="4"/>
  <c r="C5" i="4"/>
  <c r="AE6" i="4" s="1"/>
  <c r="BJ62" i="6" l="1"/>
  <c r="BJ120" i="6"/>
  <c r="AH13" i="6"/>
  <c r="BI15" i="6"/>
  <c r="BI73" i="6"/>
  <c r="AA14" i="6"/>
  <c r="AB14" i="6" s="1"/>
  <c r="AM14" i="6" s="1"/>
  <c r="AE13" i="6"/>
  <c r="BC13" i="6"/>
  <c r="BE12" i="6"/>
  <c r="BL12" i="6" s="1"/>
  <c r="BL70" i="6" s="1"/>
  <c r="BD12" i="6"/>
  <c r="BK12" i="6" s="1"/>
  <c r="BK70" i="6" s="1"/>
  <c r="BF12" i="6"/>
  <c r="BM12" i="6" s="1"/>
  <c r="BM70" i="6" s="1"/>
  <c r="BG12" i="6"/>
  <c r="BN12" i="6" s="1"/>
  <c r="BN70" i="6" s="1"/>
  <c r="AC13" i="6"/>
  <c r="AF13" i="6"/>
  <c r="AO13" i="6"/>
  <c r="AP12" i="6"/>
  <c r="AX12" i="6"/>
  <c r="AQ12" i="6"/>
  <c r="AY12" i="6"/>
  <c r="AR12" i="6"/>
  <c r="AZ12" i="6"/>
  <c r="AS12" i="6"/>
  <c r="BA12" i="6"/>
  <c r="AT12" i="6"/>
  <c r="AU12" i="6"/>
  <c r="AV12" i="6"/>
  <c r="AW12" i="6"/>
  <c r="AA15" i="6"/>
  <c r="AB15" i="6" s="1"/>
  <c r="AM15" i="6" s="1"/>
  <c r="AU37" i="4"/>
  <c r="AE32" i="4"/>
  <c r="AL67" i="4"/>
  <c r="AL94" i="4" s="1"/>
  <c r="AK67" i="4"/>
  <c r="AK85" i="4" s="1"/>
  <c r="AJ67" i="4"/>
  <c r="AJ81" i="4" s="1"/>
  <c r="AK79" i="4"/>
  <c r="AK75" i="4"/>
  <c r="AK94" i="4"/>
  <c r="AK78" i="4"/>
  <c r="AK76" i="4"/>
  <c r="AE67" i="4"/>
  <c r="AE82" i="4" s="1"/>
  <c r="AI67" i="4"/>
  <c r="AI87" i="4" s="1"/>
  <c r="AP67" i="4"/>
  <c r="AP89" i="4" s="1"/>
  <c r="AH67" i="4"/>
  <c r="AH78" i="4" s="1"/>
  <c r="AO67" i="4"/>
  <c r="AO86" i="4" s="1"/>
  <c r="AG67" i="4"/>
  <c r="AG92" i="4" s="1"/>
  <c r="AJ72" i="4"/>
  <c r="AN67" i="4"/>
  <c r="AN84" i="4" s="1"/>
  <c r="AF67" i="4"/>
  <c r="AF90" i="4" s="1"/>
  <c r="AM67" i="4"/>
  <c r="AM92" i="4" s="1"/>
  <c r="AJ5" i="4"/>
  <c r="AH29" i="4"/>
  <c r="AL28" i="4"/>
  <c r="AP27" i="4"/>
  <c r="AH27" i="4"/>
  <c r="AL26" i="4"/>
  <c r="AP25" i="4"/>
  <c r="AH25" i="4"/>
  <c r="AL24" i="4"/>
  <c r="AP23" i="4"/>
  <c r="AH23" i="4"/>
  <c r="AL22" i="4"/>
  <c r="AP21" i="4"/>
  <c r="AH21" i="4"/>
  <c r="AL20" i="4"/>
  <c r="AP19" i="4"/>
  <c r="AH19" i="4"/>
  <c r="AL18" i="4"/>
  <c r="AP17" i="4"/>
  <c r="AH17" i="4"/>
  <c r="AL16" i="4"/>
  <c r="AP15" i="4"/>
  <c r="AH15" i="4"/>
  <c r="AL14" i="4"/>
  <c r="AP13" i="4"/>
  <c r="AH13" i="4"/>
  <c r="AL12" i="4"/>
  <c r="AP11" i="4"/>
  <c r="AH11" i="4"/>
  <c r="AL10" i="4"/>
  <c r="AP9" i="4"/>
  <c r="AH9" i="4"/>
  <c r="AL8" i="4"/>
  <c r="AP7" i="4"/>
  <c r="AH7" i="4"/>
  <c r="AL6" i="4"/>
  <c r="AE5" i="4"/>
  <c r="AI5" i="4"/>
  <c r="AG29" i="4"/>
  <c r="AK28" i="4"/>
  <c r="AO27" i="4"/>
  <c r="AG27" i="4"/>
  <c r="AK26" i="4"/>
  <c r="AO25" i="4"/>
  <c r="AG25" i="4"/>
  <c r="AK24" i="4"/>
  <c r="AO23" i="4"/>
  <c r="AG23" i="4"/>
  <c r="AK22" i="4"/>
  <c r="AO21" i="4"/>
  <c r="AG21" i="4"/>
  <c r="AK20" i="4"/>
  <c r="AO19" i="4"/>
  <c r="AG19" i="4"/>
  <c r="AK18" i="4"/>
  <c r="AO17" i="4"/>
  <c r="AG17" i="4"/>
  <c r="AK16" i="4"/>
  <c r="AO15" i="4"/>
  <c r="AG15" i="4"/>
  <c r="AK14" i="4"/>
  <c r="AO13" i="4"/>
  <c r="AG13" i="4"/>
  <c r="AK12" i="4"/>
  <c r="AO11" i="4"/>
  <c r="AG11" i="4"/>
  <c r="AK10" i="4"/>
  <c r="AO9" i="4"/>
  <c r="AG9" i="4"/>
  <c r="AK8" i="4"/>
  <c r="AO7" i="4"/>
  <c r="AG7" i="4"/>
  <c r="AK6" i="4"/>
  <c r="AH5" i="4"/>
  <c r="AF29" i="4"/>
  <c r="AJ28" i="4"/>
  <c r="AN27" i="4"/>
  <c r="AF27" i="4"/>
  <c r="AJ26" i="4"/>
  <c r="AN25" i="4"/>
  <c r="AF25" i="4"/>
  <c r="AJ24" i="4"/>
  <c r="AN23" i="4"/>
  <c r="AF23" i="4"/>
  <c r="AJ22" i="4"/>
  <c r="AN21" i="4"/>
  <c r="AF21" i="4"/>
  <c r="AJ20" i="4"/>
  <c r="AN19" i="4"/>
  <c r="AF19" i="4"/>
  <c r="AJ18" i="4"/>
  <c r="AN17" i="4"/>
  <c r="AF17" i="4"/>
  <c r="AJ16" i="4"/>
  <c r="AN15" i="4"/>
  <c r="AF15" i="4"/>
  <c r="AJ14" i="4"/>
  <c r="AN13" i="4"/>
  <c r="AF13" i="4"/>
  <c r="AJ12" i="4"/>
  <c r="AN11" i="4"/>
  <c r="AF11" i="4"/>
  <c r="AJ10" i="4"/>
  <c r="AN9" i="4"/>
  <c r="AF9" i="4"/>
  <c r="AJ8" i="4"/>
  <c r="AN7" i="4"/>
  <c r="AF7" i="4"/>
  <c r="AJ6" i="4"/>
  <c r="AO5" i="4"/>
  <c r="AG5" i="4"/>
  <c r="AE29" i="4"/>
  <c r="AI28" i="4"/>
  <c r="AM27" i="4"/>
  <c r="AE27" i="4"/>
  <c r="AI26" i="4"/>
  <c r="AM25" i="4"/>
  <c r="AE25" i="4"/>
  <c r="AI24" i="4"/>
  <c r="AM23" i="4"/>
  <c r="AE23" i="4"/>
  <c r="AI22" i="4"/>
  <c r="AM21" i="4"/>
  <c r="AE21" i="4"/>
  <c r="AI20" i="4"/>
  <c r="AM19" i="4"/>
  <c r="AE19" i="4"/>
  <c r="AI18" i="4"/>
  <c r="AM17" i="4"/>
  <c r="AE17" i="4"/>
  <c r="AI16" i="4"/>
  <c r="AM15" i="4"/>
  <c r="AE15" i="4"/>
  <c r="AI14" i="4"/>
  <c r="AM13" i="4"/>
  <c r="AE13" i="4"/>
  <c r="AI12" i="4"/>
  <c r="AM11" i="4"/>
  <c r="AE11" i="4"/>
  <c r="AI10" i="4"/>
  <c r="AM9" i="4"/>
  <c r="AE9" i="4"/>
  <c r="AI8" i="4"/>
  <c r="AM7" i="4"/>
  <c r="AE7" i="4"/>
  <c r="AI6" i="4"/>
  <c r="AN5" i="4"/>
  <c r="AF5" i="4"/>
  <c r="AP28" i="4"/>
  <c r="AH28" i="4"/>
  <c r="AL27" i="4"/>
  <c r="AP26" i="4"/>
  <c r="AH26" i="4"/>
  <c r="AL25" i="4"/>
  <c r="AP24" i="4"/>
  <c r="AH24" i="4"/>
  <c r="AL23" i="4"/>
  <c r="AP22" i="4"/>
  <c r="AH22" i="4"/>
  <c r="AL21" i="4"/>
  <c r="AP20" i="4"/>
  <c r="AH20" i="4"/>
  <c r="AL19" i="4"/>
  <c r="AP18" i="4"/>
  <c r="AH18" i="4"/>
  <c r="AL17" i="4"/>
  <c r="AP16" i="4"/>
  <c r="AH16" i="4"/>
  <c r="AL15" i="4"/>
  <c r="AP14" i="4"/>
  <c r="AH14" i="4"/>
  <c r="AL13" i="4"/>
  <c r="AP12" i="4"/>
  <c r="AH12" i="4"/>
  <c r="AL11" i="4"/>
  <c r="AP10" i="4"/>
  <c r="AH10" i="4"/>
  <c r="AL9" i="4"/>
  <c r="AP8" i="4"/>
  <c r="AH8" i="4"/>
  <c r="AL7" i="4"/>
  <c r="AP6" i="4"/>
  <c r="AP31" i="4" s="1"/>
  <c r="AH6" i="4"/>
  <c r="AM5" i="4"/>
  <c r="AK29" i="4"/>
  <c r="AO28" i="4"/>
  <c r="AG28" i="4"/>
  <c r="AK27" i="4"/>
  <c r="AO26" i="4"/>
  <c r="AG26" i="4"/>
  <c r="AK25" i="4"/>
  <c r="AO24" i="4"/>
  <c r="AG24" i="4"/>
  <c r="AK23" i="4"/>
  <c r="AO22" i="4"/>
  <c r="AG22" i="4"/>
  <c r="AK21" i="4"/>
  <c r="AO20" i="4"/>
  <c r="AG20" i="4"/>
  <c r="AK19" i="4"/>
  <c r="AO18" i="4"/>
  <c r="AG18" i="4"/>
  <c r="AK17" i="4"/>
  <c r="AO16" i="4"/>
  <c r="AG16" i="4"/>
  <c r="AK15" i="4"/>
  <c r="AO14" i="4"/>
  <c r="AG14" i="4"/>
  <c r="AK13" i="4"/>
  <c r="AO12" i="4"/>
  <c r="AG12" i="4"/>
  <c r="AK11" i="4"/>
  <c r="AO10" i="4"/>
  <c r="AG10" i="4"/>
  <c r="AK9" i="4"/>
  <c r="AO8" i="4"/>
  <c r="AG8" i="4"/>
  <c r="AK7" i="4"/>
  <c r="AO6" i="4"/>
  <c r="AG6" i="4"/>
  <c r="AL5" i="4"/>
  <c r="AJ29" i="4"/>
  <c r="AN28" i="4"/>
  <c r="AF28" i="4"/>
  <c r="AJ27" i="4"/>
  <c r="AN26" i="4"/>
  <c r="AF26" i="4"/>
  <c r="AJ25" i="4"/>
  <c r="AN24" i="4"/>
  <c r="AF24" i="4"/>
  <c r="AJ23" i="4"/>
  <c r="AN22" i="4"/>
  <c r="AF22" i="4"/>
  <c r="AJ21" i="4"/>
  <c r="AN20" i="4"/>
  <c r="AF20" i="4"/>
  <c r="AJ19" i="4"/>
  <c r="AN18" i="4"/>
  <c r="AF18" i="4"/>
  <c r="AJ17" i="4"/>
  <c r="AN16" i="4"/>
  <c r="AF16" i="4"/>
  <c r="AJ15" i="4"/>
  <c r="AN14" i="4"/>
  <c r="AF14" i="4"/>
  <c r="AJ13" i="4"/>
  <c r="AN12" i="4"/>
  <c r="AF12" i="4"/>
  <c r="AJ11" i="4"/>
  <c r="AN10" i="4"/>
  <c r="AF10" i="4"/>
  <c r="AJ9" i="4"/>
  <c r="AN8" i="4"/>
  <c r="AF8" i="4"/>
  <c r="AJ7" i="4"/>
  <c r="AN6" i="4"/>
  <c r="AF6" i="4"/>
  <c r="AK5" i="4"/>
  <c r="AI29" i="4"/>
  <c r="AM28" i="4"/>
  <c r="AE28" i="4"/>
  <c r="AI27" i="4"/>
  <c r="AM26" i="4"/>
  <c r="AE26" i="4"/>
  <c r="AI25" i="4"/>
  <c r="AM24" i="4"/>
  <c r="AE24" i="4"/>
  <c r="AI23" i="4"/>
  <c r="AM22" i="4"/>
  <c r="AE22" i="4"/>
  <c r="AI21" i="4"/>
  <c r="AM20" i="4"/>
  <c r="AE20" i="4"/>
  <c r="AI19" i="4"/>
  <c r="AM18" i="4"/>
  <c r="AE18" i="4"/>
  <c r="AI17" i="4"/>
  <c r="AM16" i="4"/>
  <c r="AE16" i="4"/>
  <c r="AI15" i="4"/>
  <c r="AM14" i="4"/>
  <c r="AE14" i="4"/>
  <c r="AI13" i="4"/>
  <c r="AM12" i="4"/>
  <c r="AE12" i="4"/>
  <c r="AI11" i="4"/>
  <c r="AM10" i="4"/>
  <c r="AE10" i="4"/>
  <c r="AI9" i="4"/>
  <c r="AM8" i="4"/>
  <c r="AE8" i="4"/>
  <c r="AI7" i="4"/>
  <c r="AM6" i="4"/>
  <c r="AG14" i="6" l="1"/>
  <c r="BJ63" i="6"/>
  <c r="BJ121" i="6"/>
  <c r="AE14" i="6"/>
  <c r="AC14" i="6"/>
  <c r="BC14" i="6"/>
  <c r="BD13" i="6"/>
  <c r="BK13" i="6" s="1"/>
  <c r="BK71" i="6" s="1"/>
  <c r="BG13" i="6"/>
  <c r="BN13" i="6" s="1"/>
  <c r="BN71" i="6" s="1"/>
  <c r="BE13" i="6"/>
  <c r="BL13" i="6" s="1"/>
  <c r="BL71" i="6" s="1"/>
  <c r="BF13" i="6"/>
  <c r="BM13" i="6" s="1"/>
  <c r="BM71" i="6" s="1"/>
  <c r="AH14" i="6"/>
  <c r="BI16" i="6"/>
  <c r="BI74" i="6"/>
  <c r="AF14" i="6"/>
  <c r="AO14" i="6"/>
  <c r="AT13" i="6"/>
  <c r="AU13" i="6"/>
  <c r="AV13" i="6"/>
  <c r="AW13" i="6"/>
  <c r="AP13" i="6"/>
  <c r="AX13" i="6"/>
  <c r="AQ13" i="6"/>
  <c r="AY13" i="6"/>
  <c r="AR13" i="6"/>
  <c r="AZ13" i="6"/>
  <c r="AS13" i="6"/>
  <c r="BA13" i="6"/>
  <c r="AG15" i="6"/>
  <c r="AH15" i="6"/>
  <c r="AC15" i="6"/>
  <c r="AE15" i="6"/>
  <c r="AF15" i="6"/>
  <c r="AA16" i="6"/>
  <c r="AB16" i="6" s="1"/>
  <c r="AM16" i="6" s="1"/>
  <c r="AL89" i="4"/>
  <c r="AK90" i="4"/>
  <c r="AL80" i="4"/>
  <c r="AL85" i="4"/>
  <c r="AL75" i="4"/>
  <c r="AL77" i="4"/>
  <c r="AL72" i="4"/>
  <c r="AK74" i="4"/>
  <c r="AK92" i="4"/>
  <c r="AL82" i="4"/>
  <c r="AL73" i="4"/>
  <c r="AK73" i="4"/>
  <c r="AL93" i="4"/>
  <c r="AL84" i="4"/>
  <c r="AL83" i="4"/>
  <c r="AL79" i="4"/>
  <c r="AL86" i="4"/>
  <c r="AL91" i="4"/>
  <c r="AJ74" i="4"/>
  <c r="AK80" i="4"/>
  <c r="AL87" i="4"/>
  <c r="AL88" i="4"/>
  <c r="AL95" i="4"/>
  <c r="AK81" i="4"/>
  <c r="AJ86" i="4"/>
  <c r="AK82" i="4"/>
  <c r="AL74" i="4"/>
  <c r="AL90" i="4"/>
  <c r="AJ73" i="4"/>
  <c r="AK91" i="4"/>
  <c r="AK72" i="4"/>
  <c r="AJ88" i="4"/>
  <c r="AK86" i="4"/>
  <c r="AL76" i="4"/>
  <c r="AL92" i="4"/>
  <c r="AJ87" i="4"/>
  <c r="AK93" i="4"/>
  <c r="AL81" i="4"/>
  <c r="AK88" i="4"/>
  <c r="AL78" i="4"/>
  <c r="AJ93" i="4"/>
  <c r="AK95" i="4"/>
  <c r="AK96" i="4"/>
  <c r="AJ80" i="4"/>
  <c r="AJ75" i="4"/>
  <c r="AJ82" i="4"/>
  <c r="AJ77" i="4"/>
  <c r="AJ84" i="4"/>
  <c r="AJ83" i="4"/>
  <c r="AJ85" i="4"/>
  <c r="AK77" i="4"/>
  <c r="AM73" i="4"/>
  <c r="AJ90" i="4"/>
  <c r="AJ89" i="4"/>
  <c r="AM89" i="4"/>
  <c r="AJ96" i="4"/>
  <c r="AK84" i="4"/>
  <c r="AJ91" i="4"/>
  <c r="AK87" i="4"/>
  <c r="AG82" i="4"/>
  <c r="AJ76" i="4"/>
  <c r="AJ92" i="4"/>
  <c r="AM82" i="4"/>
  <c r="AJ79" i="4"/>
  <c r="AJ95" i="4"/>
  <c r="AJ78" i="4"/>
  <c r="AJ94" i="4"/>
  <c r="AH85" i="4"/>
  <c r="AK89" i="4"/>
  <c r="AE81" i="4"/>
  <c r="AF73" i="4"/>
  <c r="AP86" i="4"/>
  <c r="AG89" i="4"/>
  <c r="AE94" i="4"/>
  <c r="AI84" i="4"/>
  <c r="AP90" i="4"/>
  <c r="AN90" i="4"/>
  <c r="AE85" i="4"/>
  <c r="AF89" i="4"/>
  <c r="AG73" i="4"/>
  <c r="AG83" i="4"/>
  <c r="AI77" i="4"/>
  <c r="AP80" i="4"/>
  <c r="AG85" i="4"/>
  <c r="AE87" i="4"/>
  <c r="AG93" i="4"/>
  <c r="AE78" i="4"/>
  <c r="AF80" i="4"/>
  <c r="AE75" i="4"/>
  <c r="AE91" i="4"/>
  <c r="AG77" i="4"/>
  <c r="AG95" i="4"/>
  <c r="AP79" i="4"/>
  <c r="AE84" i="4"/>
  <c r="AF96" i="4"/>
  <c r="AK83" i="4"/>
  <c r="AE77" i="4"/>
  <c r="AE93" i="4"/>
  <c r="AN83" i="4"/>
  <c r="AG87" i="4"/>
  <c r="AE88" i="4"/>
  <c r="AE79" i="4"/>
  <c r="AE95" i="4"/>
  <c r="AG79" i="4"/>
  <c r="AP74" i="4"/>
  <c r="AP95" i="4"/>
  <c r="AI93" i="4"/>
  <c r="AN74" i="4"/>
  <c r="AO81" i="4"/>
  <c r="AO76" i="4"/>
  <c r="AO92" i="4"/>
  <c r="AI74" i="4"/>
  <c r="AM79" i="4"/>
  <c r="AI90" i="4"/>
  <c r="AM95" i="4"/>
  <c r="AN73" i="4"/>
  <c r="AF79" i="4"/>
  <c r="AN89" i="4"/>
  <c r="AN95" i="4"/>
  <c r="AO87" i="4"/>
  <c r="AH75" i="4"/>
  <c r="AP85" i="4"/>
  <c r="AH91" i="4"/>
  <c r="AH72" i="4"/>
  <c r="AP94" i="4"/>
  <c r="AI83" i="4"/>
  <c r="AM88" i="4"/>
  <c r="AN80" i="4"/>
  <c r="AF86" i="4"/>
  <c r="AO82" i="4"/>
  <c r="AG88" i="4"/>
  <c r="AI80" i="4"/>
  <c r="AM85" i="4"/>
  <c r="AI96" i="4"/>
  <c r="AN79" i="4"/>
  <c r="AF85" i="4"/>
  <c r="AH94" i="4"/>
  <c r="AO77" i="4"/>
  <c r="AO93" i="4"/>
  <c r="AH82" i="4"/>
  <c r="AP75" i="4"/>
  <c r="AH81" i="4"/>
  <c r="AP91" i="4"/>
  <c r="AP72" i="4"/>
  <c r="AI73" i="4"/>
  <c r="AM78" i="4"/>
  <c r="AI89" i="4"/>
  <c r="AM94" i="4"/>
  <c r="AH86" i="4"/>
  <c r="AF76" i="4"/>
  <c r="AN86" i="4"/>
  <c r="AF92" i="4"/>
  <c r="AH92" i="4"/>
  <c r="AG78" i="4"/>
  <c r="AO88" i="4"/>
  <c r="AG94" i="4"/>
  <c r="AM75" i="4"/>
  <c r="AI86" i="4"/>
  <c r="AM91" i="4"/>
  <c r="AM72" i="4"/>
  <c r="AF75" i="4"/>
  <c r="AN85" i="4"/>
  <c r="AF91" i="4"/>
  <c r="AN72" i="4"/>
  <c r="AO83" i="4"/>
  <c r="AP84" i="4"/>
  <c r="AP81" i="4"/>
  <c r="AH87" i="4"/>
  <c r="AH76" i="4"/>
  <c r="AE74" i="4"/>
  <c r="AI79" i="4"/>
  <c r="AM84" i="4"/>
  <c r="AE90" i="4"/>
  <c r="AI95" i="4"/>
  <c r="AP88" i="4"/>
  <c r="AN76" i="4"/>
  <c r="AF82" i="4"/>
  <c r="AN92" i="4"/>
  <c r="AO78" i="4"/>
  <c r="AG84" i="4"/>
  <c r="AO94" i="4"/>
  <c r="AI76" i="4"/>
  <c r="AM81" i="4"/>
  <c r="AI92" i="4"/>
  <c r="AF95" i="4"/>
  <c r="AN75" i="4"/>
  <c r="AF81" i="4"/>
  <c r="AN91" i="4"/>
  <c r="AH74" i="4"/>
  <c r="AO73" i="4"/>
  <c r="AO89" i="4"/>
  <c r="AH77" i="4"/>
  <c r="AP87" i="4"/>
  <c r="AH93" i="4"/>
  <c r="AH80" i="4"/>
  <c r="AM74" i="4"/>
  <c r="AE80" i="4"/>
  <c r="AI85" i="4"/>
  <c r="AM90" i="4"/>
  <c r="AE96" i="4"/>
  <c r="AN82" i="4"/>
  <c r="AF88" i="4"/>
  <c r="AG74" i="4"/>
  <c r="AO84" i="4"/>
  <c r="AG90" i="4"/>
  <c r="AI82" i="4"/>
  <c r="AM87" i="4"/>
  <c r="AP76" i="4"/>
  <c r="AN81" i="4"/>
  <c r="AF87" i="4"/>
  <c r="AP78" i="4"/>
  <c r="AO79" i="4"/>
  <c r="AO95" i="4"/>
  <c r="AH90" i="4"/>
  <c r="AP77" i="4"/>
  <c r="AH83" i="4"/>
  <c r="AP93" i="4"/>
  <c r="AP82" i="4"/>
  <c r="AI75" i="4"/>
  <c r="AM80" i="4"/>
  <c r="AE86" i="4"/>
  <c r="AI91" i="4"/>
  <c r="AI72" i="4"/>
  <c r="AF78" i="4"/>
  <c r="AN88" i="4"/>
  <c r="AF94" i="4"/>
  <c r="AO74" i="4"/>
  <c r="AG80" i="4"/>
  <c r="AO90" i="4"/>
  <c r="AG96" i="4"/>
  <c r="AM77" i="4"/>
  <c r="AE83" i="4"/>
  <c r="AI88" i="4"/>
  <c r="AM93" i="4"/>
  <c r="AP92" i="4"/>
  <c r="AF77" i="4"/>
  <c r="AN87" i="4"/>
  <c r="AF93" i="4"/>
  <c r="AG75" i="4"/>
  <c r="AO85" i="4"/>
  <c r="AG91" i="4"/>
  <c r="AH73" i="4"/>
  <c r="AP83" i="4"/>
  <c r="AH89" i="4"/>
  <c r="AE76" i="4"/>
  <c r="AI81" i="4"/>
  <c r="AM86" i="4"/>
  <c r="AE92" i="4"/>
  <c r="AN78" i="4"/>
  <c r="AF84" i="4"/>
  <c r="AN94" i="4"/>
  <c r="AO80" i="4"/>
  <c r="AG86" i="4"/>
  <c r="AE73" i="4"/>
  <c r="AI78" i="4"/>
  <c r="AM83" i="4"/>
  <c r="AE89" i="4"/>
  <c r="AI94" i="4"/>
  <c r="AH96" i="4"/>
  <c r="AN77" i="4"/>
  <c r="AF83" i="4"/>
  <c r="AN93" i="4"/>
  <c r="AH84" i="4"/>
  <c r="AO75" i="4"/>
  <c r="AG81" i="4"/>
  <c r="AO91" i="4"/>
  <c r="AO72" i="4"/>
  <c r="AP73" i="4"/>
  <c r="AH79" i="4"/>
  <c r="AH95" i="4"/>
  <c r="AH88" i="4"/>
  <c r="AM76" i="4"/>
  <c r="AF74" i="4"/>
  <c r="AG76" i="4"/>
  <c r="AO31" i="4"/>
  <c r="AO32" i="4"/>
  <c r="AL32" i="4"/>
  <c r="AL31" i="4"/>
  <c r="AP32" i="4"/>
  <c r="AI31" i="4"/>
  <c r="AI32" i="4"/>
  <c r="AF31" i="4"/>
  <c r="AF32" i="4"/>
  <c r="AN31" i="4"/>
  <c r="AN32" i="4"/>
  <c r="AK32" i="4"/>
  <c r="AK31" i="4"/>
  <c r="AH31" i="4"/>
  <c r="AH32" i="4"/>
  <c r="AM32" i="4"/>
  <c r="AM31" i="4"/>
  <c r="AJ31" i="4"/>
  <c r="AJ32" i="4"/>
  <c r="AG31" i="4"/>
  <c r="AG32" i="4"/>
  <c r="BJ64" i="6" l="1"/>
  <c r="BJ122" i="6"/>
  <c r="BI17" i="6"/>
  <c r="BI75" i="6"/>
  <c r="BC15" i="6"/>
  <c r="BE14" i="6"/>
  <c r="BL14" i="6" s="1"/>
  <c r="BL72" i="6" s="1"/>
  <c r="BD14" i="6"/>
  <c r="BK14" i="6" s="1"/>
  <c r="BK72" i="6" s="1"/>
  <c r="BG14" i="6"/>
  <c r="BN14" i="6" s="1"/>
  <c r="BN72" i="6" s="1"/>
  <c r="BF14" i="6"/>
  <c r="BM14" i="6" s="1"/>
  <c r="BM72" i="6" s="1"/>
  <c r="AO15" i="6"/>
  <c r="AP14" i="6"/>
  <c r="AX14" i="6"/>
  <c r="AQ14" i="6"/>
  <c r="AY14" i="6"/>
  <c r="AR14" i="6"/>
  <c r="AZ14" i="6"/>
  <c r="AS14" i="6"/>
  <c r="BA14" i="6"/>
  <c r="AT14" i="6"/>
  <c r="AU14" i="6"/>
  <c r="AV14" i="6"/>
  <c r="AW14" i="6"/>
  <c r="AE16" i="6"/>
  <c r="AF16" i="6"/>
  <c r="AG16" i="6"/>
  <c r="AH16" i="6"/>
  <c r="AC16" i="6"/>
  <c r="AA17" i="6"/>
  <c r="AB17" i="6" s="1"/>
  <c r="AM17" i="6" s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BC16" i="6" l="1"/>
  <c r="BD15" i="6"/>
  <c r="BK15" i="6" s="1"/>
  <c r="BK73" i="6" s="1"/>
  <c r="BE15" i="6"/>
  <c r="BL15" i="6" s="1"/>
  <c r="BL73" i="6" s="1"/>
  <c r="BF15" i="6"/>
  <c r="BM15" i="6" s="1"/>
  <c r="BM73" i="6" s="1"/>
  <c r="BG15" i="6"/>
  <c r="BN15" i="6" s="1"/>
  <c r="BN73" i="6" s="1"/>
  <c r="BI18" i="6"/>
  <c r="BI76" i="6"/>
  <c r="AO16" i="6"/>
  <c r="AT15" i="6"/>
  <c r="AU15" i="6"/>
  <c r="AV15" i="6"/>
  <c r="AW15" i="6"/>
  <c r="AP15" i="6"/>
  <c r="AX15" i="6"/>
  <c r="AQ15" i="6"/>
  <c r="AY15" i="6"/>
  <c r="AR15" i="6"/>
  <c r="AZ15" i="6"/>
  <c r="AS15" i="6"/>
  <c r="BA15" i="6"/>
  <c r="AG17" i="6"/>
  <c r="AH17" i="6"/>
  <c r="AE17" i="6"/>
  <c r="AC17" i="6"/>
  <c r="AF17" i="6"/>
  <c r="AA18" i="6"/>
  <c r="AB18" i="6" s="1"/>
  <c r="AM18" i="6" s="1"/>
  <c r="Y14" i="4"/>
  <c r="AA14" i="4"/>
  <c r="AB14" i="4"/>
  <c r="X14" i="4"/>
  <c r="Z14" i="4"/>
  <c r="Y23" i="4"/>
  <c r="X23" i="4"/>
  <c r="Z23" i="4"/>
  <c r="AA23" i="4"/>
  <c r="AB23" i="4"/>
  <c r="Y15" i="4"/>
  <c r="X15" i="4"/>
  <c r="Z15" i="4"/>
  <c r="AA15" i="4"/>
  <c r="AB15" i="4"/>
  <c r="Y7" i="4"/>
  <c r="X7" i="4"/>
  <c r="Z7" i="4"/>
  <c r="AA7" i="4"/>
  <c r="AB7" i="4"/>
  <c r="Y22" i="4"/>
  <c r="AA22" i="4"/>
  <c r="AB22" i="4"/>
  <c r="X22" i="4"/>
  <c r="Z22" i="4"/>
  <c r="Y29" i="4"/>
  <c r="Z29" i="4"/>
  <c r="AA29" i="4"/>
  <c r="AB29" i="4"/>
  <c r="X29" i="4"/>
  <c r="Y5" i="4"/>
  <c r="Z5" i="4"/>
  <c r="AA5" i="4"/>
  <c r="AB5" i="4"/>
  <c r="X5" i="4"/>
  <c r="Y19" i="4"/>
  <c r="Z19" i="4"/>
  <c r="AA19" i="4"/>
  <c r="AB19" i="4"/>
  <c r="X19" i="4"/>
  <c r="Y26" i="4"/>
  <c r="X26" i="4"/>
  <c r="AA26" i="4"/>
  <c r="AB26" i="4"/>
  <c r="Z26" i="4"/>
  <c r="X18" i="4"/>
  <c r="Y18" i="4"/>
  <c r="AA18" i="4"/>
  <c r="AB18" i="4"/>
  <c r="Z18" i="4"/>
  <c r="X10" i="4"/>
  <c r="Y10" i="4"/>
  <c r="AA10" i="4"/>
  <c r="AB10" i="4"/>
  <c r="Z10" i="4"/>
  <c r="Y6" i="4"/>
  <c r="AA6" i="4"/>
  <c r="AB6" i="4"/>
  <c r="X6" i="4"/>
  <c r="Z6" i="4"/>
  <c r="Y13" i="4"/>
  <c r="Z13" i="4"/>
  <c r="AA13" i="4"/>
  <c r="AB13" i="4"/>
  <c r="X13" i="4"/>
  <c r="Y20" i="4"/>
  <c r="AA20" i="4"/>
  <c r="AB20" i="4"/>
  <c r="Z20" i="4"/>
  <c r="X20" i="4"/>
  <c r="Y11" i="4"/>
  <c r="Z11" i="4"/>
  <c r="X11" i="4"/>
  <c r="AA11" i="4"/>
  <c r="AB11" i="4"/>
  <c r="Y21" i="4"/>
  <c r="Z21" i="4"/>
  <c r="AA21" i="4"/>
  <c r="AB21" i="4"/>
  <c r="X21" i="4"/>
  <c r="Y28" i="4"/>
  <c r="AA28" i="4"/>
  <c r="AB28" i="4"/>
  <c r="X28" i="4"/>
  <c r="Z28" i="4"/>
  <c r="Y12" i="4"/>
  <c r="AA12" i="4"/>
  <c r="AB12" i="4"/>
  <c r="X12" i="4"/>
  <c r="Z12" i="4"/>
  <c r="Y27" i="4"/>
  <c r="Z27" i="4"/>
  <c r="AB27" i="4"/>
  <c r="X27" i="4"/>
  <c r="AA27" i="4"/>
  <c r="Y25" i="4"/>
  <c r="Z25" i="4"/>
  <c r="AB25" i="4"/>
  <c r="AA25" i="4"/>
  <c r="X25" i="4"/>
  <c r="Y17" i="4"/>
  <c r="Z17" i="4"/>
  <c r="AA17" i="4"/>
  <c r="X17" i="4"/>
  <c r="AB17" i="4"/>
  <c r="Y9" i="4"/>
  <c r="Z9" i="4"/>
  <c r="AA9" i="4"/>
  <c r="X9" i="4"/>
  <c r="AB9" i="4"/>
  <c r="X24" i="4"/>
  <c r="Y24" i="4"/>
  <c r="AA24" i="4"/>
  <c r="AB24" i="4"/>
  <c r="Z24" i="4"/>
  <c r="Y16" i="4"/>
  <c r="X16" i="4"/>
  <c r="AA16" i="4"/>
  <c r="AB16" i="4"/>
  <c r="Z16" i="4"/>
  <c r="X8" i="4"/>
  <c r="Y8" i="4"/>
  <c r="AA8" i="4"/>
  <c r="AB8" i="4"/>
  <c r="Z8" i="4"/>
  <c r="BI19" i="6" l="1"/>
  <c r="BI77" i="6"/>
  <c r="BC17" i="6"/>
  <c r="BE16" i="6"/>
  <c r="BL16" i="6" s="1"/>
  <c r="BL74" i="6" s="1"/>
  <c r="BD16" i="6"/>
  <c r="BK16" i="6" s="1"/>
  <c r="BK74" i="6" s="1"/>
  <c r="BF16" i="6"/>
  <c r="BM16" i="6" s="1"/>
  <c r="BM74" i="6" s="1"/>
  <c r="BG16" i="6"/>
  <c r="BN16" i="6" s="1"/>
  <c r="BN74" i="6" s="1"/>
  <c r="AO17" i="6"/>
  <c r="AP16" i="6"/>
  <c r="AX16" i="6"/>
  <c r="AQ16" i="6"/>
  <c r="AY16" i="6"/>
  <c r="AR16" i="6"/>
  <c r="AZ16" i="6"/>
  <c r="AS16" i="6"/>
  <c r="BA16" i="6"/>
  <c r="AT16" i="6"/>
  <c r="AU16" i="6"/>
  <c r="AV16" i="6"/>
  <c r="AW16" i="6"/>
  <c r="AE18" i="6"/>
  <c r="AF18" i="6"/>
  <c r="AG18" i="6"/>
  <c r="AH18" i="6"/>
  <c r="AC18" i="6"/>
  <c r="AA19" i="6"/>
  <c r="AB19" i="6" s="1"/>
  <c r="AM19" i="6" s="1"/>
  <c r="BC18" i="6" l="1"/>
  <c r="BD17" i="6"/>
  <c r="BK17" i="6" s="1"/>
  <c r="BK75" i="6" s="1"/>
  <c r="BE17" i="6"/>
  <c r="BL17" i="6" s="1"/>
  <c r="BL75" i="6" s="1"/>
  <c r="BG17" i="6"/>
  <c r="BN17" i="6" s="1"/>
  <c r="BN75" i="6" s="1"/>
  <c r="BF17" i="6"/>
  <c r="BM17" i="6" s="1"/>
  <c r="BM75" i="6" s="1"/>
  <c r="BI20" i="6"/>
  <c r="BI78" i="6"/>
  <c r="AO18" i="6"/>
  <c r="AT17" i="6"/>
  <c r="AU17" i="6"/>
  <c r="AV17" i="6"/>
  <c r="AW17" i="6"/>
  <c r="AP17" i="6"/>
  <c r="AX17" i="6"/>
  <c r="AQ17" i="6"/>
  <c r="AY17" i="6"/>
  <c r="AR17" i="6"/>
  <c r="AZ17" i="6"/>
  <c r="AS17" i="6"/>
  <c r="BA17" i="6"/>
  <c r="AG19" i="6"/>
  <c r="AC19" i="6"/>
  <c r="AH19" i="6"/>
  <c r="AE19" i="6"/>
  <c r="AF19" i="6"/>
  <c r="AA20" i="6"/>
  <c r="AB20" i="6" s="1"/>
  <c r="AM20" i="6" s="1"/>
  <c r="BI21" i="6" l="1"/>
  <c r="BI79" i="6"/>
  <c r="BC19" i="6"/>
  <c r="BE18" i="6"/>
  <c r="BL18" i="6" s="1"/>
  <c r="BL76" i="6" s="1"/>
  <c r="BD18" i="6"/>
  <c r="BK18" i="6" s="1"/>
  <c r="BK76" i="6" s="1"/>
  <c r="BF18" i="6"/>
  <c r="BM18" i="6" s="1"/>
  <c r="BM76" i="6" s="1"/>
  <c r="BG18" i="6"/>
  <c r="BN18" i="6" s="1"/>
  <c r="BN76" i="6" s="1"/>
  <c r="AO19" i="6"/>
  <c r="AP18" i="6"/>
  <c r="AX18" i="6"/>
  <c r="AQ18" i="6"/>
  <c r="AY18" i="6"/>
  <c r="AR18" i="6"/>
  <c r="AZ18" i="6"/>
  <c r="AS18" i="6"/>
  <c r="BA18" i="6"/>
  <c r="AT18" i="6"/>
  <c r="AU18" i="6"/>
  <c r="AV18" i="6"/>
  <c r="AW18" i="6"/>
  <c r="AC20" i="6"/>
  <c r="AE20" i="6"/>
  <c r="AF20" i="6"/>
  <c r="AG20" i="6"/>
  <c r="AH20" i="6"/>
  <c r="AA21" i="6"/>
  <c r="AB21" i="6" s="1"/>
  <c r="AM21" i="6" s="1"/>
  <c r="BC20" i="6" l="1"/>
  <c r="BD19" i="6"/>
  <c r="BK19" i="6" s="1"/>
  <c r="BK77" i="6" s="1"/>
  <c r="BG19" i="6"/>
  <c r="BN19" i="6" s="1"/>
  <c r="BN77" i="6" s="1"/>
  <c r="BE19" i="6"/>
  <c r="BL19" i="6" s="1"/>
  <c r="BL77" i="6" s="1"/>
  <c r="BF19" i="6"/>
  <c r="BM19" i="6" s="1"/>
  <c r="BM77" i="6" s="1"/>
  <c r="BI22" i="6"/>
  <c r="BI80" i="6"/>
  <c r="AO20" i="6"/>
  <c r="AT19" i="6"/>
  <c r="AU19" i="6"/>
  <c r="AV19" i="6"/>
  <c r="AW19" i="6"/>
  <c r="AP19" i="6"/>
  <c r="AX19" i="6"/>
  <c r="AQ19" i="6"/>
  <c r="AY19" i="6"/>
  <c r="AR19" i="6"/>
  <c r="AZ19" i="6"/>
  <c r="AS19" i="6"/>
  <c r="BA19" i="6"/>
  <c r="AG21" i="6"/>
  <c r="AH21" i="6"/>
  <c r="AE21" i="6"/>
  <c r="AF21" i="6"/>
  <c r="AC21" i="6"/>
  <c r="AA22" i="6"/>
  <c r="AB22" i="6" s="1"/>
  <c r="AM22" i="6" s="1"/>
  <c r="BI23" i="6" l="1"/>
  <c r="BI81" i="6"/>
  <c r="BC21" i="6"/>
  <c r="BE20" i="6"/>
  <c r="BL20" i="6" s="1"/>
  <c r="BL78" i="6" s="1"/>
  <c r="BG20" i="6"/>
  <c r="BN20" i="6" s="1"/>
  <c r="BN78" i="6" s="1"/>
  <c r="BD20" i="6"/>
  <c r="BK20" i="6" s="1"/>
  <c r="BK78" i="6" s="1"/>
  <c r="BF20" i="6"/>
  <c r="BM20" i="6" s="1"/>
  <c r="BM78" i="6" s="1"/>
  <c r="AO21" i="6"/>
  <c r="AP20" i="6"/>
  <c r="AX20" i="6"/>
  <c r="AQ20" i="6"/>
  <c r="AY20" i="6"/>
  <c r="AR20" i="6"/>
  <c r="AZ20" i="6"/>
  <c r="AS20" i="6"/>
  <c r="BA20" i="6"/>
  <c r="AT20" i="6"/>
  <c r="AU20" i="6"/>
  <c r="AV20" i="6"/>
  <c r="AW20" i="6"/>
  <c r="AC22" i="6"/>
  <c r="AE22" i="6"/>
  <c r="AF22" i="6"/>
  <c r="AG22" i="6"/>
  <c r="AH22" i="6"/>
  <c r="AA23" i="6"/>
  <c r="AB23" i="6" s="1"/>
  <c r="AM23" i="6" s="1"/>
  <c r="BC22" i="6" l="1"/>
  <c r="BD21" i="6"/>
  <c r="BK21" i="6" s="1"/>
  <c r="BK79" i="6" s="1"/>
  <c r="BE21" i="6"/>
  <c r="BL21" i="6" s="1"/>
  <c r="BL79" i="6" s="1"/>
  <c r="BF21" i="6"/>
  <c r="BM21" i="6" s="1"/>
  <c r="BM79" i="6" s="1"/>
  <c r="BG21" i="6"/>
  <c r="BN21" i="6" s="1"/>
  <c r="BN79" i="6" s="1"/>
  <c r="BI24" i="6"/>
  <c r="BI82" i="6"/>
  <c r="AO22" i="6"/>
  <c r="AT21" i="6"/>
  <c r="AU21" i="6"/>
  <c r="AV21" i="6"/>
  <c r="AW21" i="6"/>
  <c r="AP21" i="6"/>
  <c r="AX21" i="6"/>
  <c r="AQ21" i="6"/>
  <c r="AY21" i="6"/>
  <c r="AR21" i="6"/>
  <c r="AZ21" i="6"/>
  <c r="AS21" i="6"/>
  <c r="BA21" i="6"/>
  <c r="AG23" i="6"/>
  <c r="AH23" i="6"/>
  <c r="AC23" i="6"/>
  <c r="AE23" i="6"/>
  <c r="AF23" i="6"/>
  <c r="AA24" i="6"/>
  <c r="AB24" i="6" s="1"/>
  <c r="AM24" i="6" s="1"/>
  <c r="BI25" i="6" l="1"/>
  <c r="BI83" i="6"/>
  <c r="BC23" i="6"/>
  <c r="BE22" i="6"/>
  <c r="BL22" i="6" s="1"/>
  <c r="BL80" i="6" s="1"/>
  <c r="BD22" i="6"/>
  <c r="BK22" i="6" s="1"/>
  <c r="BK80" i="6" s="1"/>
  <c r="BF22" i="6"/>
  <c r="BM22" i="6" s="1"/>
  <c r="BM80" i="6" s="1"/>
  <c r="BG22" i="6"/>
  <c r="BN22" i="6" s="1"/>
  <c r="BN80" i="6" s="1"/>
  <c r="AO23" i="6"/>
  <c r="AP22" i="6"/>
  <c r="AX22" i="6"/>
  <c r="AQ22" i="6"/>
  <c r="AY22" i="6"/>
  <c r="AR22" i="6"/>
  <c r="AZ22" i="6"/>
  <c r="AS22" i="6"/>
  <c r="BA22" i="6"/>
  <c r="AT22" i="6"/>
  <c r="AU22" i="6"/>
  <c r="AV22" i="6"/>
  <c r="AW22" i="6"/>
  <c r="AE24" i="6"/>
  <c r="AF24" i="6"/>
  <c r="AC24" i="6"/>
  <c r="AG24" i="6"/>
  <c r="AH24" i="6"/>
  <c r="AA25" i="6"/>
  <c r="AB25" i="6" s="1"/>
  <c r="AM25" i="6" s="1"/>
  <c r="BC24" i="6" l="1"/>
  <c r="BD23" i="6"/>
  <c r="BK23" i="6" s="1"/>
  <c r="BK81" i="6" s="1"/>
  <c r="BE23" i="6"/>
  <c r="BL23" i="6" s="1"/>
  <c r="BL81" i="6" s="1"/>
  <c r="BG23" i="6"/>
  <c r="BN23" i="6" s="1"/>
  <c r="BN81" i="6" s="1"/>
  <c r="BF23" i="6"/>
  <c r="BM23" i="6" s="1"/>
  <c r="BM81" i="6" s="1"/>
  <c r="BI26" i="6"/>
  <c r="BI84" i="6"/>
  <c r="AO24" i="6"/>
  <c r="AT23" i="6"/>
  <c r="AU23" i="6"/>
  <c r="AV23" i="6"/>
  <c r="AW23" i="6"/>
  <c r="AP23" i="6"/>
  <c r="AX23" i="6"/>
  <c r="AQ23" i="6"/>
  <c r="AY23" i="6"/>
  <c r="AR23" i="6"/>
  <c r="AZ23" i="6"/>
  <c r="AS23" i="6"/>
  <c r="BA23" i="6"/>
  <c r="AG25" i="6"/>
  <c r="AH25" i="6"/>
  <c r="AC25" i="6"/>
  <c r="AE25" i="6"/>
  <c r="AF25" i="6"/>
  <c r="AA26" i="6"/>
  <c r="AB26" i="6" s="1"/>
  <c r="AM26" i="6" s="1"/>
  <c r="BI27" i="6" l="1"/>
  <c r="BI85" i="6"/>
  <c r="BC25" i="6"/>
  <c r="BE24" i="6"/>
  <c r="BL24" i="6" s="1"/>
  <c r="BL82" i="6" s="1"/>
  <c r="BF24" i="6"/>
  <c r="BM24" i="6" s="1"/>
  <c r="BM82" i="6" s="1"/>
  <c r="BG24" i="6"/>
  <c r="BN24" i="6" s="1"/>
  <c r="BN82" i="6" s="1"/>
  <c r="BD24" i="6"/>
  <c r="BK24" i="6" s="1"/>
  <c r="BK82" i="6" s="1"/>
  <c r="AO25" i="6"/>
  <c r="AP24" i="6"/>
  <c r="AX24" i="6"/>
  <c r="AQ24" i="6"/>
  <c r="AY24" i="6"/>
  <c r="AR24" i="6"/>
  <c r="AZ24" i="6"/>
  <c r="AS24" i="6"/>
  <c r="BA24" i="6"/>
  <c r="AT24" i="6"/>
  <c r="AU24" i="6"/>
  <c r="AV24" i="6"/>
  <c r="AW24" i="6"/>
  <c r="AE26" i="6"/>
  <c r="AF26" i="6"/>
  <c r="AG26" i="6"/>
  <c r="AH26" i="6"/>
  <c r="AC26" i="6"/>
  <c r="AA27" i="6"/>
  <c r="AB27" i="6" s="1"/>
  <c r="AM27" i="6" s="1"/>
  <c r="BC26" i="6" l="1"/>
  <c r="BD25" i="6"/>
  <c r="BK25" i="6" s="1"/>
  <c r="BK83" i="6" s="1"/>
  <c r="BG25" i="6"/>
  <c r="BN25" i="6" s="1"/>
  <c r="BN83" i="6" s="1"/>
  <c r="BE25" i="6"/>
  <c r="BL25" i="6" s="1"/>
  <c r="BL83" i="6" s="1"/>
  <c r="BF25" i="6"/>
  <c r="BM25" i="6" s="1"/>
  <c r="BM83" i="6" s="1"/>
  <c r="BI28" i="6"/>
  <c r="BI86" i="6"/>
  <c r="AO26" i="6"/>
  <c r="AT25" i="6"/>
  <c r="AU25" i="6"/>
  <c r="AV25" i="6"/>
  <c r="AW25" i="6"/>
  <c r="AP25" i="6"/>
  <c r="AX25" i="6"/>
  <c r="AQ25" i="6"/>
  <c r="AY25" i="6"/>
  <c r="AR25" i="6"/>
  <c r="AZ25" i="6"/>
  <c r="AS25" i="6"/>
  <c r="BA25" i="6"/>
  <c r="AG27" i="6"/>
  <c r="AH27" i="6"/>
  <c r="AE27" i="6"/>
  <c r="AC27" i="6"/>
  <c r="AF27" i="6"/>
  <c r="AA28" i="6"/>
  <c r="AB28" i="6" s="1"/>
  <c r="AM28" i="6" s="1"/>
  <c r="BI29" i="6" l="1"/>
  <c r="BI87" i="6"/>
  <c r="BC27" i="6"/>
  <c r="BE26" i="6"/>
  <c r="BL26" i="6" s="1"/>
  <c r="BL84" i="6" s="1"/>
  <c r="BF26" i="6"/>
  <c r="BM26" i="6" s="1"/>
  <c r="BM84" i="6" s="1"/>
  <c r="BG26" i="6"/>
  <c r="BN26" i="6" s="1"/>
  <c r="BN84" i="6" s="1"/>
  <c r="BD26" i="6"/>
  <c r="BK26" i="6" s="1"/>
  <c r="BK84" i="6" s="1"/>
  <c r="AO27" i="6"/>
  <c r="AP26" i="6"/>
  <c r="AX26" i="6"/>
  <c r="AQ26" i="6"/>
  <c r="AY26" i="6"/>
  <c r="AR26" i="6"/>
  <c r="AZ26" i="6"/>
  <c r="AS26" i="6"/>
  <c r="BA26" i="6"/>
  <c r="AT26" i="6"/>
  <c r="AU26" i="6"/>
  <c r="AV26" i="6"/>
  <c r="AW26" i="6"/>
  <c r="AE28" i="6"/>
  <c r="AF28" i="6"/>
  <c r="AG28" i="6"/>
  <c r="AH28" i="6"/>
  <c r="AC28" i="6"/>
  <c r="AA29" i="6"/>
  <c r="AB29" i="6" s="1"/>
  <c r="AM29" i="6" s="1"/>
  <c r="BC28" i="6" l="1"/>
  <c r="BD27" i="6"/>
  <c r="BK27" i="6" s="1"/>
  <c r="BK85" i="6" s="1"/>
  <c r="BE27" i="6"/>
  <c r="BL27" i="6" s="1"/>
  <c r="BL85" i="6" s="1"/>
  <c r="BF27" i="6"/>
  <c r="BM27" i="6" s="1"/>
  <c r="BM85" i="6" s="1"/>
  <c r="BG27" i="6"/>
  <c r="BN27" i="6" s="1"/>
  <c r="BN85" i="6" s="1"/>
  <c r="BI30" i="6"/>
  <c r="BI88" i="6"/>
  <c r="AO28" i="6"/>
  <c r="AT27" i="6"/>
  <c r="AU27" i="6"/>
  <c r="AV27" i="6"/>
  <c r="AW27" i="6"/>
  <c r="AP27" i="6"/>
  <c r="AX27" i="6"/>
  <c r="AQ27" i="6"/>
  <c r="AY27" i="6"/>
  <c r="AR27" i="6"/>
  <c r="AZ27" i="6"/>
  <c r="AS27" i="6"/>
  <c r="BA27" i="6"/>
  <c r="AC29" i="6"/>
  <c r="AG29" i="6"/>
  <c r="AH29" i="6"/>
  <c r="AE29" i="6"/>
  <c r="AF29" i="6"/>
  <c r="AA30" i="6"/>
  <c r="AB30" i="6" s="1"/>
  <c r="AM30" i="6" s="1"/>
  <c r="BI31" i="6" l="1"/>
  <c r="BI89" i="6"/>
  <c r="BC29" i="6"/>
  <c r="BE28" i="6"/>
  <c r="BL28" i="6" s="1"/>
  <c r="BL86" i="6" s="1"/>
  <c r="BF28" i="6"/>
  <c r="BM28" i="6" s="1"/>
  <c r="BM86" i="6" s="1"/>
  <c r="BG28" i="6"/>
  <c r="BN28" i="6" s="1"/>
  <c r="BN86" i="6" s="1"/>
  <c r="BD28" i="6"/>
  <c r="BK28" i="6" s="1"/>
  <c r="BK86" i="6" s="1"/>
  <c r="AO29" i="6"/>
  <c r="AP28" i="6"/>
  <c r="AX28" i="6"/>
  <c r="AQ28" i="6"/>
  <c r="AY28" i="6"/>
  <c r="AR28" i="6"/>
  <c r="AZ28" i="6"/>
  <c r="AS28" i="6"/>
  <c r="BA28" i="6"/>
  <c r="AT28" i="6"/>
  <c r="AU28" i="6"/>
  <c r="AV28" i="6"/>
  <c r="AW28" i="6"/>
  <c r="AC30" i="6"/>
  <c r="AE30" i="6"/>
  <c r="AF30" i="6"/>
  <c r="AG30" i="6"/>
  <c r="AH30" i="6"/>
  <c r="BC30" i="6" l="1"/>
  <c r="BD29" i="6"/>
  <c r="BK29" i="6" s="1"/>
  <c r="BK87" i="6" s="1"/>
  <c r="BE29" i="6"/>
  <c r="BL29" i="6" s="1"/>
  <c r="BL87" i="6" s="1"/>
  <c r="BG29" i="6"/>
  <c r="BN29" i="6" s="1"/>
  <c r="BN87" i="6" s="1"/>
  <c r="BF29" i="6"/>
  <c r="BM29" i="6" s="1"/>
  <c r="BM87" i="6" s="1"/>
  <c r="BI32" i="6"/>
  <c r="BI90" i="6"/>
  <c r="AO30" i="6"/>
  <c r="AW30" i="6" s="1"/>
  <c r="AT29" i="6"/>
  <c r="AU29" i="6"/>
  <c r="AV29" i="6"/>
  <c r="AW29" i="6"/>
  <c r="AP29" i="6"/>
  <c r="AX29" i="6"/>
  <c r="AQ29" i="6"/>
  <c r="AY29" i="6"/>
  <c r="AR29" i="6"/>
  <c r="AZ29" i="6"/>
  <c r="AS29" i="6"/>
  <c r="BA29" i="6"/>
  <c r="AH33" i="6"/>
  <c r="AH34" i="6" s="1"/>
  <c r="AF33" i="6"/>
  <c r="AF34" i="6" s="1"/>
  <c r="AG33" i="6"/>
  <c r="AG34" i="6" s="1"/>
  <c r="AE33" i="6"/>
  <c r="AE34" i="6" s="1"/>
  <c r="AC33" i="6"/>
  <c r="AC34" i="6" s="1"/>
  <c r="AY33" i="6" l="1"/>
  <c r="AY34" i="6"/>
  <c r="AY32" i="6"/>
  <c r="AX33" i="6"/>
  <c r="AX32" i="6"/>
  <c r="AX34" i="6"/>
  <c r="AZ33" i="6"/>
  <c r="AZ34" i="6"/>
  <c r="AZ32" i="6"/>
  <c r="AW32" i="6"/>
  <c r="AW34" i="6"/>
  <c r="BA33" i="6"/>
  <c r="BA32" i="6"/>
  <c r="BA34" i="6"/>
  <c r="AW33" i="6"/>
  <c r="AW35" i="6" s="1"/>
  <c r="BI33" i="6"/>
  <c r="BI91" i="6"/>
  <c r="BC31" i="6"/>
  <c r="BE30" i="6"/>
  <c r="BL30" i="6" s="1"/>
  <c r="BL88" i="6" s="1"/>
  <c r="BD30" i="6"/>
  <c r="BK30" i="6" s="1"/>
  <c r="BK88" i="6" s="1"/>
  <c r="BF30" i="6"/>
  <c r="BM30" i="6" s="1"/>
  <c r="BM88" i="6" s="1"/>
  <c r="BG30" i="6"/>
  <c r="BN30" i="6" s="1"/>
  <c r="BN88" i="6" s="1"/>
  <c r="AP30" i="6"/>
  <c r="AQ30" i="6"/>
  <c r="AR30" i="6"/>
  <c r="AS30" i="6"/>
  <c r="AT30" i="6"/>
  <c r="AU30" i="6"/>
  <c r="AV30" i="6"/>
  <c r="AV32" i="6" l="1"/>
  <c r="AV34" i="6"/>
  <c r="AQ34" i="6"/>
  <c r="AQ32" i="6"/>
  <c r="AT34" i="6"/>
  <c r="AT32" i="6"/>
  <c r="AS32" i="6"/>
  <c r="AS34" i="6"/>
  <c r="AP34" i="6"/>
  <c r="AP32" i="6"/>
  <c r="AU32" i="6"/>
  <c r="AU34" i="6"/>
  <c r="AR34" i="6"/>
  <c r="AR32" i="6"/>
  <c r="BC32" i="6"/>
  <c r="BD31" i="6"/>
  <c r="BK31" i="6" s="1"/>
  <c r="BK89" i="6" s="1"/>
  <c r="BG31" i="6"/>
  <c r="BN31" i="6" s="1"/>
  <c r="BN89" i="6" s="1"/>
  <c r="BE31" i="6"/>
  <c r="BL31" i="6" s="1"/>
  <c r="BL89" i="6" s="1"/>
  <c r="BF31" i="6"/>
  <c r="BM31" i="6" s="1"/>
  <c r="BM89" i="6" s="1"/>
  <c r="BI34" i="6"/>
  <c r="BI92" i="6"/>
  <c r="AV33" i="6"/>
  <c r="AV35" i="6" s="1"/>
  <c r="AS33" i="6"/>
  <c r="AS35" i="6" s="1"/>
  <c r="AR33" i="6"/>
  <c r="AR35" i="6" s="1"/>
  <c r="AU33" i="6"/>
  <c r="AU35" i="6" s="1"/>
  <c r="AQ33" i="6"/>
  <c r="AQ35" i="6" s="1"/>
  <c r="AT33" i="6"/>
  <c r="AT35" i="6" s="1"/>
  <c r="AP33" i="6"/>
  <c r="AP35" i="6" s="1"/>
  <c r="BI35" i="6" l="1"/>
  <c r="BI93" i="6"/>
  <c r="BC33" i="6"/>
  <c r="BE32" i="6"/>
  <c r="BL32" i="6" s="1"/>
  <c r="BL90" i="6" s="1"/>
  <c r="BD32" i="6"/>
  <c r="BK32" i="6" s="1"/>
  <c r="BK90" i="6" s="1"/>
  <c r="BF32" i="6"/>
  <c r="BM32" i="6" s="1"/>
  <c r="BM90" i="6" s="1"/>
  <c r="BG32" i="6"/>
  <c r="BN32" i="6" s="1"/>
  <c r="BN90" i="6" s="1"/>
  <c r="BC34" i="6" l="1"/>
  <c r="BD33" i="6"/>
  <c r="BK33" i="6" s="1"/>
  <c r="BK91" i="6" s="1"/>
  <c r="BE33" i="6"/>
  <c r="BL33" i="6" s="1"/>
  <c r="BL91" i="6" s="1"/>
  <c r="BF33" i="6"/>
  <c r="BM33" i="6" s="1"/>
  <c r="BM91" i="6" s="1"/>
  <c r="BG33" i="6"/>
  <c r="BN33" i="6" s="1"/>
  <c r="BN91" i="6" s="1"/>
  <c r="BI36" i="6"/>
  <c r="BI94" i="6"/>
  <c r="BI37" i="6" l="1"/>
  <c r="BI95" i="6"/>
  <c r="BC35" i="6"/>
  <c r="BE34" i="6"/>
  <c r="BL34" i="6" s="1"/>
  <c r="BL92" i="6" s="1"/>
  <c r="BF34" i="6"/>
  <c r="BM34" i="6" s="1"/>
  <c r="BM92" i="6" s="1"/>
  <c r="BD34" i="6"/>
  <c r="BK34" i="6" s="1"/>
  <c r="BK92" i="6" s="1"/>
  <c r="BG34" i="6"/>
  <c r="BN34" i="6" s="1"/>
  <c r="BN92" i="6" s="1"/>
  <c r="BC36" i="6" l="1"/>
  <c r="BD35" i="6"/>
  <c r="BK35" i="6" s="1"/>
  <c r="BK93" i="6" s="1"/>
  <c r="BE35" i="6"/>
  <c r="BL35" i="6" s="1"/>
  <c r="BL93" i="6" s="1"/>
  <c r="BG35" i="6"/>
  <c r="BN35" i="6" s="1"/>
  <c r="BN93" i="6" s="1"/>
  <c r="BF35" i="6"/>
  <c r="BM35" i="6" s="1"/>
  <c r="BM93" i="6" s="1"/>
  <c r="BI38" i="6"/>
  <c r="BI96" i="6"/>
  <c r="BI39" i="6" l="1"/>
  <c r="BI97" i="6"/>
  <c r="BC37" i="6"/>
  <c r="BE36" i="6"/>
  <c r="BL36" i="6" s="1"/>
  <c r="BL94" i="6" s="1"/>
  <c r="BF36" i="6"/>
  <c r="BM36" i="6" s="1"/>
  <c r="BM94" i="6" s="1"/>
  <c r="BG36" i="6"/>
  <c r="BN36" i="6" s="1"/>
  <c r="BN94" i="6" s="1"/>
  <c r="BD36" i="6"/>
  <c r="BK36" i="6" s="1"/>
  <c r="BK94" i="6" s="1"/>
  <c r="BC38" i="6" l="1"/>
  <c r="BD37" i="6"/>
  <c r="BK37" i="6" s="1"/>
  <c r="BK95" i="6" s="1"/>
  <c r="BG37" i="6"/>
  <c r="BN37" i="6" s="1"/>
  <c r="BN95" i="6" s="1"/>
  <c r="BE37" i="6"/>
  <c r="BL37" i="6" s="1"/>
  <c r="BL95" i="6" s="1"/>
  <c r="BF37" i="6"/>
  <c r="BM37" i="6" s="1"/>
  <c r="BM95" i="6" s="1"/>
  <c r="BI40" i="6"/>
  <c r="BI98" i="6"/>
  <c r="BI41" i="6" l="1"/>
  <c r="BI99" i="6"/>
  <c r="BC39" i="6"/>
  <c r="BE38" i="6"/>
  <c r="BL38" i="6" s="1"/>
  <c r="BL96" i="6" s="1"/>
  <c r="BF38" i="6"/>
  <c r="BM38" i="6" s="1"/>
  <c r="BM96" i="6" s="1"/>
  <c r="BG38" i="6"/>
  <c r="BN38" i="6" s="1"/>
  <c r="BN96" i="6" s="1"/>
  <c r="BD38" i="6"/>
  <c r="BK38" i="6" s="1"/>
  <c r="BK96" i="6" s="1"/>
  <c r="BC40" i="6" l="1"/>
  <c r="BD39" i="6"/>
  <c r="BK39" i="6" s="1"/>
  <c r="BK97" i="6" s="1"/>
  <c r="BE39" i="6"/>
  <c r="BL39" i="6" s="1"/>
  <c r="BL97" i="6" s="1"/>
  <c r="BF39" i="6"/>
  <c r="BM39" i="6" s="1"/>
  <c r="BM97" i="6" s="1"/>
  <c r="BG39" i="6"/>
  <c r="BN39" i="6" s="1"/>
  <c r="BN97" i="6" s="1"/>
  <c r="BI42" i="6"/>
  <c r="BI100" i="6"/>
  <c r="BI43" i="6" l="1"/>
  <c r="BI101" i="6"/>
  <c r="BC41" i="6"/>
  <c r="BE40" i="6"/>
  <c r="BL40" i="6" s="1"/>
  <c r="BL98" i="6" s="1"/>
  <c r="BG40" i="6"/>
  <c r="BN40" i="6" s="1"/>
  <c r="BN98" i="6" s="1"/>
  <c r="BD40" i="6"/>
  <c r="BK40" i="6" s="1"/>
  <c r="BK98" i="6" s="1"/>
  <c r="BF40" i="6"/>
  <c r="BM40" i="6" s="1"/>
  <c r="BM98" i="6" s="1"/>
  <c r="BC42" i="6" l="1"/>
  <c r="BD41" i="6"/>
  <c r="BK41" i="6" s="1"/>
  <c r="BK99" i="6" s="1"/>
  <c r="BE41" i="6"/>
  <c r="BL41" i="6" s="1"/>
  <c r="BL99" i="6" s="1"/>
  <c r="BF41" i="6"/>
  <c r="BM41" i="6" s="1"/>
  <c r="BM99" i="6" s="1"/>
  <c r="BG41" i="6"/>
  <c r="BI44" i="6"/>
  <c r="BI102" i="6"/>
  <c r="BI45" i="6" l="1"/>
  <c r="BI103" i="6"/>
  <c r="BC43" i="6"/>
  <c r="BE42" i="6"/>
  <c r="BL42" i="6" s="1"/>
  <c r="BL100" i="6" s="1"/>
  <c r="BD42" i="6"/>
  <c r="BK42" i="6" s="1"/>
  <c r="BK100" i="6" s="1"/>
  <c r="BF42" i="6"/>
  <c r="BM42" i="6" s="1"/>
  <c r="BM100" i="6" s="1"/>
  <c r="BG42" i="6"/>
  <c r="BC44" i="6" l="1"/>
  <c r="BD43" i="6"/>
  <c r="BK43" i="6" s="1"/>
  <c r="BK101" i="6" s="1"/>
  <c r="BE43" i="6"/>
  <c r="BL43" i="6" s="1"/>
  <c r="BL101" i="6" s="1"/>
  <c r="BF43" i="6"/>
  <c r="BM43" i="6" s="1"/>
  <c r="BM101" i="6" s="1"/>
  <c r="BG43" i="6"/>
  <c r="BI46" i="6"/>
  <c r="BI104" i="6"/>
  <c r="BI47" i="6" l="1"/>
  <c r="BI105" i="6"/>
  <c r="BC45" i="6"/>
  <c r="BE44" i="6"/>
  <c r="BL44" i="6" s="1"/>
  <c r="BL102" i="6" s="1"/>
  <c r="BG44" i="6"/>
  <c r="BD44" i="6"/>
  <c r="BK44" i="6" s="1"/>
  <c r="BK102" i="6" s="1"/>
  <c r="BF44" i="6"/>
  <c r="BM44" i="6" s="1"/>
  <c r="BM102" i="6" s="1"/>
  <c r="BC46" i="6" l="1"/>
  <c r="BD45" i="6"/>
  <c r="BK45" i="6" s="1"/>
  <c r="BK103" i="6" s="1"/>
  <c r="BE45" i="6"/>
  <c r="BL45" i="6" s="1"/>
  <c r="BL103" i="6" s="1"/>
  <c r="BF45" i="6"/>
  <c r="BM45" i="6" s="1"/>
  <c r="BM103" i="6" s="1"/>
  <c r="BG45" i="6"/>
  <c r="BI48" i="6"/>
  <c r="BI106" i="6"/>
  <c r="BI49" i="6" l="1"/>
  <c r="BI107" i="6"/>
  <c r="BC47" i="6"/>
  <c r="BE46" i="6"/>
  <c r="BL46" i="6" s="1"/>
  <c r="BL104" i="6" s="1"/>
  <c r="BF46" i="6"/>
  <c r="BM46" i="6" s="1"/>
  <c r="BM104" i="6" s="1"/>
  <c r="BG46" i="6"/>
  <c r="BD46" i="6"/>
  <c r="BK46" i="6" s="1"/>
  <c r="BK104" i="6" s="1"/>
  <c r="BC48" i="6" l="1"/>
  <c r="BD47" i="6"/>
  <c r="BK47" i="6" s="1"/>
  <c r="BK105" i="6" s="1"/>
  <c r="BE47" i="6"/>
  <c r="BL47" i="6" s="1"/>
  <c r="BL105" i="6" s="1"/>
  <c r="BF47" i="6"/>
  <c r="BM47" i="6" s="1"/>
  <c r="BM105" i="6" s="1"/>
  <c r="BG47" i="6"/>
  <c r="BI50" i="6"/>
  <c r="BI108" i="6"/>
  <c r="BI51" i="6" l="1"/>
  <c r="BI109" i="6"/>
  <c r="BC49" i="6"/>
  <c r="BE48" i="6"/>
  <c r="BL48" i="6" s="1"/>
  <c r="BL106" i="6" s="1"/>
  <c r="BG48" i="6"/>
  <c r="BD48" i="6"/>
  <c r="BK48" i="6" s="1"/>
  <c r="BK106" i="6" s="1"/>
  <c r="BF48" i="6"/>
  <c r="BM48" i="6" s="1"/>
  <c r="BM106" i="6" s="1"/>
  <c r="BC50" i="6" l="1"/>
  <c r="BD49" i="6"/>
  <c r="BK49" i="6" s="1"/>
  <c r="BK107" i="6" s="1"/>
  <c r="BE49" i="6"/>
  <c r="BL49" i="6" s="1"/>
  <c r="BL107" i="6" s="1"/>
  <c r="BF49" i="6"/>
  <c r="BM49" i="6" s="1"/>
  <c r="BM107" i="6" s="1"/>
  <c r="BG49" i="6"/>
  <c r="BI52" i="6"/>
  <c r="BI110" i="6"/>
  <c r="BI53" i="6" l="1"/>
  <c r="BI111" i="6"/>
  <c r="BC51" i="6"/>
  <c r="BE50" i="6"/>
  <c r="BL50" i="6" s="1"/>
  <c r="BL108" i="6" s="1"/>
  <c r="BD50" i="6"/>
  <c r="BK50" i="6" s="1"/>
  <c r="BF50" i="6"/>
  <c r="BM50" i="6" s="1"/>
  <c r="BM108" i="6" s="1"/>
  <c r="BG50" i="6"/>
  <c r="BK108" i="6" l="1"/>
  <c r="BC52" i="6"/>
  <c r="BD51" i="6"/>
  <c r="BE51" i="6"/>
  <c r="BL51" i="6" s="1"/>
  <c r="BL109" i="6" s="1"/>
  <c r="BF51" i="6"/>
  <c r="BM51" i="6" s="1"/>
  <c r="BM109" i="6" s="1"/>
  <c r="BG51" i="6"/>
  <c r="BI54" i="6"/>
  <c r="BI112" i="6"/>
  <c r="BI55" i="6" l="1"/>
  <c r="BI113" i="6"/>
  <c r="BC53" i="6"/>
  <c r="BE52" i="6"/>
  <c r="BL52" i="6" s="1"/>
  <c r="BL110" i="6" s="1"/>
  <c r="BG52" i="6"/>
  <c r="BD52" i="6"/>
  <c r="BF52" i="6"/>
  <c r="BM52" i="6" s="1"/>
  <c r="BM110" i="6" s="1"/>
  <c r="BI114" i="6" l="1"/>
  <c r="BI56" i="6"/>
  <c r="BC54" i="6"/>
  <c r="BD53" i="6"/>
  <c r="BE53" i="6"/>
  <c r="BL53" i="6" s="1"/>
  <c r="BL111" i="6" s="1"/>
  <c r="BF53" i="6"/>
  <c r="BM53" i="6" s="1"/>
  <c r="BM111" i="6" s="1"/>
  <c r="BG53" i="6"/>
  <c r="BI57" i="6" l="1"/>
  <c r="BI115" i="6"/>
  <c r="BC55" i="6"/>
  <c r="BE54" i="6"/>
  <c r="BL54" i="6" s="1"/>
  <c r="BL112" i="6" s="1"/>
  <c r="BF54" i="6"/>
  <c r="BM54" i="6" s="1"/>
  <c r="BM112" i="6" s="1"/>
  <c r="BG54" i="6"/>
  <c r="BD54" i="6"/>
  <c r="BI58" i="6" l="1"/>
  <c r="BI116" i="6"/>
  <c r="BD55" i="6"/>
  <c r="BE55" i="6"/>
  <c r="BL55" i="6" s="1"/>
  <c r="BF55" i="6"/>
  <c r="BM55" i="6" s="1"/>
  <c r="BM113" i="6" s="1"/>
  <c r="BG55" i="6"/>
  <c r="BC56" i="6"/>
  <c r="BL113" i="6" l="1"/>
  <c r="BI59" i="6"/>
  <c r="BI117" i="6"/>
  <c r="BC57" i="6"/>
  <c r="BE56" i="6"/>
  <c r="BG56" i="6"/>
  <c r="BD56" i="6"/>
  <c r="BF56" i="6"/>
  <c r="BM56" i="6" s="1"/>
  <c r="BM114" i="6" s="1"/>
  <c r="BI60" i="6" l="1"/>
  <c r="BI118" i="6"/>
  <c r="BC58" i="6"/>
  <c r="BD57" i="6"/>
  <c r="BE57" i="6"/>
  <c r="BF57" i="6"/>
  <c r="BM57" i="6" s="1"/>
  <c r="BM115" i="6" s="1"/>
  <c r="BG57" i="6"/>
  <c r="BI61" i="6" l="1"/>
  <c r="BI119" i="6"/>
  <c r="BC59" i="6"/>
  <c r="BE58" i="6"/>
  <c r="BD58" i="6"/>
  <c r="BF58" i="6"/>
  <c r="BM58" i="6" s="1"/>
  <c r="BM116" i="6" s="1"/>
  <c r="BG58" i="6"/>
  <c r="BI62" i="6" l="1"/>
  <c r="BI120" i="6"/>
  <c r="BD59" i="6"/>
  <c r="BE59" i="6"/>
  <c r="BC60" i="6"/>
  <c r="BF59" i="6"/>
  <c r="BM59" i="6" s="1"/>
  <c r="BM117" i="6" s="1"/>
  <c r="BG59" i="6"/>
  <c r="BI63" i="6" l="1"/>
  <c r="BI121" i="6"/>
  <c r="BD60" i="6"/>
  <c r="BE60" i="6"/>
  <c r="BF60" i="6"/>
  <c r="BM60" i="6" s="1"/>
  <c r="BM118" i="6" s="1"/>
  <c r="BG60" i="6"/>
  <c r="BC61" i="6"/>
  <c r="BI64" i="6" l="1"/>
  <c r="BI122" i="6"/>
  <c r="BF61" i="6"/>
  <c r="BM61" i="6" s="1"/>
  <c r="BM119" i="6" s="1"/>
  <c r="BG61" i="6"/>
  <c r="BC62" i="6"/>
  <c r="BD61" i="6"/>
  <c r="BE61" i="6"/>
  <c r="BC63" i="6" l="1"/>
  <c r="BF62" i="6"/>
  <c r="BM62" i="6" s="1"/>
  <c r="BM120" i="6" s="1"/>
  <c r="BD62" i="6"/>
  <c r="BE62" i="6"/>
  <c r="BG62" i="6"/>
  <c r="BE63" i="6" l="1"/>
  <c r="BF63" i="6"/>
  <c r="BM63" i="6" s="1"/>
  <c r="BM121" i="6" s="1"/>
  <c r="BC64" i="6"/>
  <c r="BG63" i="6"/>
  <c r="BD63" i="6"/>
  <c r="BC65" i="6" l="1"/>
  <c r="BE64" i="6"/>
  <c r="BF64" i="6"/>
  <c r="BM64" i="6" s="1"/>
  <c r="BD64" i="6"/>
  <c r="BG64" i="6"/>
  <c r="BM122" i="6" l="1"/>
  <c r="BK3" i="6"/>
  <c r="BC66" i="6"/>
  <c r="BG65" i="6"/>
  <c r="BE65" i="6"/>
  <c r="BF65" i="6"/>
  <c r="BD65" i="6"/>
  <c r="BF66" i="6" l="1"/>
  <c r="BG66" i="6"/>
  <c r="BD66" i="6"/>
  <c r="BC67" i="6"/>
  <c r="BE66" i="6"/>
  <c r="BG67" i="6" l="1"/>
  <c r="BC68" i="6"/>
  <c r="BF67" i="6"/>
  <c r="BD67" i="6"/>
  <c r="BE67" i="6"/>
  <c r="BF68" i="6" l="1"/>
  <c r="BD68" i="6"/>
  <c r="BE68" i="6"/>
  <c r="BG68" i="6"/>
</calcChain>
</file>

<file path=xl/sharedStrings.xml><?xml version="1.0" encoding="utf-8"?>
<sst xmlns="http://schemas.openxmlformats.org/spreadsheetml/2006/main" count="5758" uniqueCount="1792">
  <si>
    <t>USMNBUU@REALTOR</t>
  </si>
  <si>
    <t>R1MRBUU@REALTOR</t>
  </si>
  <si>
    <t>R2MRBUU@REALTOR</t>
  </si>
  <si>
    <t>R3MRBUU@REALTOR</t>
  </si>
  <si>
    <t>R4MRBUU@REALTOR</t>
  </si>
  <si>
    <t>USMNSUU@REALTOR</t>
  </si>
  <si>
    <t>R1MRSUU@REALTOR</t>
  </si>
  <si>
    <t>R2MRSUU@REALTOR</t>
  </si>
  <si>
    <t>R3MRSUU@REALTOR</t>
  </si>
  <si>
    <t>R4MRSUU@REALTOR</t>
  </si>
  <si>
    <t>USMNCUU@REALTOR</t>
  </si>
  <si>
    <t>R1MRCUU@REALTOR</t>
  </si>
  <si>
    <t>R2MRCUU@REALTOR</t>
  </si>
  <si>
    <t>R3MRCUU@REALTOR</t>
  </si>
  <si>
    <t>R4MRCUU@REALTOR</t>
  </si>
  <si>
    <t>196801 !M</t>
  </si>
  <si>
    <t>196801</t>
  </si>
  <si>
    <t>.DESC</t>
  </si>
  <si>
    <t>NAR Total Existing Home Sales, United States (Units)</t>
  </si>
  <si>
    <t>NAR Total Existing Home Sales, Northeast (Units)</t>
  </si>
  <si>
    <t>NAR Total Existing Home Sales, Midwest (Units)</t>
  </si>
  <si>
    <t>NAR Total Existing Home Sales, South (Units)</t>
  </si>
  <si>
    <t>NAR Total Existing Home Sales, West (Units)</t>
  </si>
  <si>
    <t>NAR Existing 1-Family Home Sales, United States (Units)</t>
  </si>
  <si>
    <t>NAR Existing 1-Family Home Sales, Northeast (Units)</t>
  </si>
  <si>
    <t>NAR Existing 1-Family Home Sales, Midwest (Units)</t>
  </si>
  <si>
    <t>NAR Existing 1-Family Home Sales, South (Units)</t>
  </si>
  <si>
    <t>NAR Existing 1-Family Home Sales, West (Units)</t>
  </si>
  <si>
    <t>NAR Condo and Co-op Sales, United States (Units)</t>
  </si>
  <si>
    <t>NAR Condo and Co-op Sales, Northeast (Units)</t>
  </si>
  <si>
    <t>NAR Condo and Co-op Sales, Midwest (Units)</t>
  </si>
  <si>
    <t>NAR Condo and Co-op Sales, South (Units)</t>
  </si>
  <si>
    <t>NAR Condo and Co-op Sales, West (Units)</t>
  </si>
  <si>
    <t>196802</t>
  </si>
  <si>
    <t>196803</t>
  </si>
  <si>
    <t>196804</t>
  </si>
  <si>
    <t>196805</t>
  </si>
  <si>
    <t>196806</t>
  </si>
  <si>
    <t>196807</t>
  </si>
  <si>
    <t>196808</t>
  </si>
  <si>
    <t>196809</t>
  </si>
  <si>
    <t>196810</t>
  </si>
  <si>
    <t>196811</t>
  </si>
  <si>
    <t>196812</t>
  </si>
  <si>
    <t>196901</t>
  </si>
  <si>
    <t>196902</t>
  </si>
  <si>
    <t>196903</t>
  </si>
  <si>
    <t>196904</t>
  </si>
  <si>
    <t>196905</t>
  </si>
  <si>
    <t>196906</t>
  </si>
  <si>
    <t>196907</t>
  </si>
  <si>
    <t>196908</t>
  </si>
  <si>
    <t>196909</t>
  </si>
  <si>
    <t>196910</t>
  </si>
  <si>
    <t>196911</t>
  </si>
  <si>
    <t>196912</t>
  </si>
  <si>
    <t>197001</t>
  </si>
  <si>
    <t>197002</t>
  </si>
  <si>
    <t>197003</t>
  </si>
  <si>
    <t>197004</t>
  </si>
  <si>
    <t>197005</t>
  </si>
  <si>
    <t>197006</t>
  </si>
  <si>
    <t>197007</t>
  </si>
  <si>
    <t>197008</t>
  </si>
  <si>
    <t>197009</t>
  </si>
  <si>
    <t>197010</t>
  </si>
  <si>
    <t>197011</t>
  </si>
  <si>
    <t>197012</t>
  </si>
  <si>
    <t>197101</t>
  </si>
  <si>
    <t>197102</t>
  </si>
  <si>
    <t>197103</t>
  </si>
  <si>
    <t>197104</t>
  </si>
  <si>
    <t>197105</t>
  </si>
  <si>
    <t>197106</t>
  </si>
  <si>
    <t>197107</t>
  </si>
  <si>
    <t>197108</t>
  </si>
  <si>
    <t>197109</t>
  </si>
  <si>
    <t>197110</t>
  </si>
  <si>
    <t>197111</t>
  </si>
  <si>
    <t>197112</t>
  </si>
  <si>
    <t>197201</t>
  </si>
  <si>
    <t>197202</t>
  </si>
  <si>
    <t>197203</t>
  </si>
  <si>
    <t>197204</t>
  </si>
  <si>
    <t>197205</t>
  </si>
  <si>
    <t>197206</t>
  </si>
  <si>
    <t>197207</t>
  </si>
  <si>
    <t>197208</t>
  </si>
  <si>
    <t>197209</t>
  </si>
  <si>
    <t>197210</t>
  </si>
  <si>
    <t>197211</t>
  </si>
  <si>
    <t>197212</t>
  </si>
  <si>
    <t>197301</t>
  </si>
  <si>
    <t>197302</t>
  </si>
  <si>
    <t>197303</t>
  </si>
  <si>
    <t>197304</t>
  </si>
  <si>
    <t>197305</t>
  </si>
  <si>
    <t>197306</t>
  </si>
  <si>
    <t>197307</t>
  </si>
  <si>
    <t>197308</t>
  </si>
  <si>
    <t>197309</t>
  </si>
  <si>
    <t>197310</t>
  </si>
  <si>
    <t>197311</t>
  </si>
  <si>
    <t>197312</t>
  </si>
  <si>
    <t>197401</t>
  </si>
  <si>
    <t>197402</t>
  </si>
  <si>
    <t>197403</t>
  </si>
  <si>
    <t>197404</t>
  </si>
  <si>
    <t>197405</t>
  </si>
  <si>
    <t>197406</t>
  </si>
  <si>
    <t>197407</t>
  </si>
  <si>
    <t>197408</t>
  </si>
  <si>
    <t>197409</t>
  </si>
  <si>
    <t>197410</t>
  </si>
  <si>
    <t>197411</t>
  </si>
  <si>
    <t>197412</t>
  </si>
  <si>
    <t>197501</t>
  </si>
  <si>
    <t>197502</t>
  </si>
  <si>
    <t>197503</t>
  </si>
  <si>
    <t>197504</t>
  </si>
  <si>
    <t>197505</t>
  </si>
  <si>
    <t>197506</t>
  </si>
  <si>
    <t>197507</t>
  </si>
  <si>
    <t>197508</t>
  </si>
  <si>
    <t>197509</t>
  </si>
  <si>
    <t>197510</t>
  </si>
  <si>
    <t>197511</t>
  </si>
  <si>
    <t>197512</t>
  </si>
  <si>
    <t>197601</t>
  </si>
  <si>
    <t>197602</t>
  </si>
  <si>
    <t>197603</t>
  </si>
  <si>
    <t>197604</t>
  </si>
  <si>
    <t>197605</t>
  </si>
  <si>
    <t>197606</t>
  </si>
  <si>
    <t>197607</t>
  </si>
  <si>
    <t>197608</t>
  </si>
  <si>
    <t>197609</t>
  </si>
  <si>
    <t>197610</t>
  </si>
  <si>
    <t>197611</t>
  </si>
  <si>
    <t>197612</t>
  </si>
  <si>
    <t>197701</t>
  </si>
  <si>
    <t>197702</t>
  </si>
  <si>
    <t>197703</t>
  </si>
  <si>
    <t>197704</t>
  </si>
  <si>
    <t>197705</t>
  </si>
  <si>
    <t>197706</t>
  </si>
  <si>
    <t>197707</t>
  </si>
  <si>
    <t>197708</t>
  </si>
  <si>
    <t>197709</t>
  </si>
  <si>
    <t>197710</t>
  </si>
  <si>
    <t>197711</t>
  </si>
  <si>
    <t>197712</t>
  </si>
  <si>
    <t>197801</t>
  </si>
  <si>
    <t>197802</t>
  </si>
  <si>
    <t>197803</t>
  </si>
  <si>
    <t>197804</t>
  </si>
  <si>
    <t>197805</t>
  </si>
  <si>
    <t>197806</t>
  </si>
  <si>
    <t>197807</t>
  </si>
  <si>
    <t>197808</t>
  </si>
  <si>
    <t>197809</t>
  </si>
  <si>
    <t>197810</t>
  </si>
  <si>
    <t>197811</t>
  </si>
  <si>
    <t>197812</t>
  </si>
  <si>
    <t>197901</t>
  </si>
  <si>
    <t>197902</t>
  </si>
  <si>
    <t>197903</t>
  </si>
  <si>
    <t>197904</t>
  </si>
  <si>
    <t>197905</t>
  </si>
  <si>
    <t>197906</t>
  </si>
  <si>
    <t>197907</t>
  </si>
  <si>
    <t>197908</t>
  </si>
  <si>
    <t>197909</t>
  </si>
  <si>
    <t>197910</t>
  </si>
  <si>
    <t>197911</t>
  </si>
  <si>
    <t>197912</t>
  </si>
  <si>
    <t>198001</t>
  </si>
  <si>
    <t>198002</t>
  </si>
  <si>
    <t>198003</t>
  </si>
  <si>
    <t>198004</t>
  </si>
  <si>
    <t>198005</t>
  </si>
  <si>
    <t>198006</t>
  </si>
  <si>
    <t>198007</t>
  </si>
  <si>
    <t>198008</t>
  </si>
  <si>
    <t>198009</t>
  </si>
  <si>
    <t>198010</t>
  </si>
  <si>
    <t>198011</t>
  </si>
  <si>
    <t>198012</t>
  </si>
  <si>
    <t>198101</t>
  </si>
  <si>
    <t>198102</t>
  </si>
  <si>
    <t>198103</t>
  </si>
  <si>
    <t>198104</t>
  </si>
  <si>
    <t>198105</t>
  </si>
  <si>
    <t>198106</t>
  </si>
  <si>
    <t>198107</t>
  </si>
  <si>
    <t>198108</t>
  </si>
  <si>
    <t>198109</t>
  </si>
  <si>
    <t>198110</t>
  </si>
  <si>
    <t>198111</t>
  </si>
  <si>
    <t>198112</t>
  </si>
  <si>
    <t>198201</t>
  </si>
  <si>
    <t>198202</t>
  </si>
  <si>
    <t>198203</t>
  </si>
  <si>
    <t>198204</t>
  </si>
  <si>
    <t>198205</t>
  </si>
  <si>
    <t>198206</t>
  </si>
  <si>
    <t>198207</t>
  </si>
  <si>
    <t>198208</t>
  </si>
  <si>
    <t>198209</t>
  </si>
  <si>
    <t>198210</t>
  </si>
  <si>
    <t>198211</t>
  </si>
  <si>
    <t>198212</t>
  </si>
  <si>
    <t>198301</t>
  </si>
  <si>
    <t>198302</t>
  </si>
  <si>
    <t>198303</t>
  </si>
  <si>
    <t>198304</t>
  </si>
  <si>
    <t>198305</t>
  </si>
  <si>
    <t>198306</t>
  </si>
  <si>
    <t>198307</t>
  </si>
  <si>
    <t>198308</t>
  </si>
  <si>
    <t>198309</t>
  </si>
  <si>
    <t>198310</t>
  </si>
  <si>
    <t>198311</t>
  </si>
  <si>
    <t>198312</t>
  </si>
  <si>
    <t>198401</t>
  </si>
  <si>
    <t>198402</t>
  </si>
  <si>
    <t>198403</t>
  </si>
  <si>
    <t>198404</t>
  </si>
  <si>
    <t>198405</t>
  </si>
  <si>
    <t>198406</t>
  </si>
  <si>
    <t>198407</t>
  </si>
  <si>
    <t>198408</t>
  </si>
  <si>
    <t>198409</t>
  </si>
  <si>
    <t>198410</t>
  </si>
  <si>
    <t>198411</t>
  </si>
  <si>
    <t>198412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</si>
  <si>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</si>
  <si>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</si>
  <si>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</si>
  <si>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</si>
  <si>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</si>
  <si>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</si>
  <si>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</si>
  <si>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</si>
  <si>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</si>
  <si>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</si>
  <si>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</si>
  <si>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</si>
  <si>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</si>
  <si>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</si>
  <si>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</si>
  <si>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</si>
  <si>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</si>
  <si>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</si>
  <si>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</si>
  <si>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</si>
  <si>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</si>
  <si>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</si>
  <si>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</si>
  <si>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</si>
  <si>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</si>
  <si>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</si>
  <si>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</si>
  <si>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</si>
  <si>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</si>
  <si>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</si>
  <si>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</si>
  <si>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</si>
  <si>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</si>
  <si>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</si>
  <si>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</si>
  <si>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</si>
  <si>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</si>
  <si>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</si>
  <si>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</si>
  <si>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</si>
  <si>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</si>
  <si>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</si>
  <si>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</si>
  <si>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</si>
  <si>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</si>
  <si>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</si>
  <si>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</si>
  <si>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</si>
  <si>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</si>
  <si>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</si>
  <si>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</si>
  <si>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</si>
  <si>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</si>
  <si>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</si>
  <si>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</si>
  <si>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</si>
  <si>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</si>
  <si>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</si>
  <si>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</si>
  <si>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</si>
  <si>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</si>
  <si>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</si>
  <si>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</si>
  <si>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</si>
  <si>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</si>
  <si>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</si>
  <si>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</si>
  <si>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</si>
  <si>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</si>
  <si>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</si>
  <si>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</si>
  <si>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</si>
  <si>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</si>
  <si>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</si>
  <si>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</si>
  <si>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</si>
  <si>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</si>
  <si>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</si>
  <si>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</si>
  <si>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</si>
  <si>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</si>
  <si>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</si>
  <si>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</si>
  <si>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</si>
  <si>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</si>
  <si>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</si>
  <si>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</si>
  <si>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</si>
  <si>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</si>
  <si>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</si>
  <si>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</si>
  <si>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</si>
  <si>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</si>
  <si>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</si>
  <si>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</si>
  <si>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</si>
  <si>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</si>
  <si>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</si>
  <si>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</si>
  <si>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</si>
  <si>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</si>
  <si>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</si>
  <si>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</si>
  <si>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</si>
  <si>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</si>
  <si>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</si>
  <si>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</si>
  <si>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</si>
  <si>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</si>
  <si>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</si>
  <si>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</si>
  <si>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</si>
  <si>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</si>
  <si>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</si>
  <si>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</si>
  <si>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</si>
  <si>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</si>
  <si>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</si>
  <si>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</si>
  <si>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</si>
  <si>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</si>
  <si>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</si>
  <si>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</si>
  <si>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</si>
  <si>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</si>
  <si>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</si>
  <si>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</si>
  <si>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</si>
  <si>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</si>
  <si>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</si>
  <si>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</si>
  <si>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</si>
  <si>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</si>
  <si>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</si>
  <si>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</si>
  <si>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</si>
  <si>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</si>
  <si>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</si>
  <si>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</si>
  <si>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</si>
  <si>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</si>
  <si>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</si>
  <si>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</si>
  <si>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</si>
  <si>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</si>
  <si>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</si>
  <si>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</si>
  <si>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</si>
  <si>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</si>
  <si>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</si>
  <si>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</si>
  <si>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</si>
  <si>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</si>
  <si>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</si>
  <si>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</si>
  <si>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</si>
  <si>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</si>
  <si>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</si>
  <si>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</si>
  <si>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</si>
  <si>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</si>
  <si>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</si>
  <si>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</si>
  <si>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</si>
  <si>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</si>
  <si>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</si>
  <si>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</si>
  <si>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</si>
  <si>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</si>
  <si>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</si>
  <si>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</si>
  <si>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</si>
  <si>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</si>
  <si>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</si>
  <si>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</si>
  <si>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</si>
  <si>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</si>
  <si>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</si>
  <si>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</si>
  <si>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</si>
  <si>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</si>
  <si>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</si>
  <si>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</si>
  <si>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</si>
  <si>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</si>
  <si>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</si>
  <si>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</si>
  <si>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</si>
  <si>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</si>
  <si>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</si>
  <si>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</si>
  <si>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</si>
  <si>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</si>
  <si>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</si>
  <si>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</si>
  <si>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</si>
  <si>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</si>
  <si>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</si>
  <si>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</si>
  <si>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</si>
  <si>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</si>
  <si>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</si>
  <si>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</si>
  <si>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</si>
  <si>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</si>
  <si>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</si>
  <si>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</si>
  <si>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</si>
  <si>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</si>
  <si>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</si>
  <si>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</si>
  <si>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</si>
  <si>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</si>
  <si>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</si>
  <si>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</si>
  <si>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</si>
  <si>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</si>
  <si>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</si>
  <si>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</si>
  <si>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</si>
  <si>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</si>
  <si>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</si>
  <si>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</si>
  <si>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</si>
  <si>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</si>
  <si>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</si>
  <si>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</si>
  <si>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</si>
  <si>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</si>
  <si>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</si>
  <si>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</si>
  <si>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</si>
  <si>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</si>
  <si>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</si>
  <si>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</si>
  <si>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</si>
  <si>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</si>
  <si>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</si>
  <si>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</si>
  <si>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</si>
  <si>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</si>
  <si>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</si>
  <si>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</si>
  <si>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</si>
  <si>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</si>
  <si>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</si>
  <si>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</si>
  <si>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</si>
  <si>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</si>
  <si>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</si>
  <si>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</si>
  <si>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</si>
  <si>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</si>
  <si>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</si>
  <si>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</si>
  <si>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</si>
  <si>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</si>
  <si>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</si>
  <si>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</si>
  <si>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</si>
  <si>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</si>
  <si>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</si>
  <si>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</si>
  <si>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</si>
  <si>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</si>
  <si>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</si>
  <si>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</si>
  <si>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</si>
  <si>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</si>
  <si>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</si>
  <si>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</si>
  <si>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</si>
  <si>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</si>
  <si>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</si>
  <si>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</si>
  <si>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</si>
  <si>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</si>
  <si>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</si>
  <si>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</si>
  <si>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</si>
  <si>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</si>
  <si>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</si>
  <si>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</si>
  <si>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</si>
  <si>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</si>
  <si>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</si>
  <si>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</si>
  <si>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</si>
  <si>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</si>
  <si>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</si>
  <si>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</si>
  <si>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</si>
  <si>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</si>
  <si>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</si>
  <si>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</si>
  <si>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</si>
  <si>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</si>
  <si>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</si>
  <si>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</si>
  <si>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</si>
  <si>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</si>
  <si>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</si>
  <si>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</si>
  <si>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</si>
  <si>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</si>
  <si>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</si>
  <si>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</si>
  <si>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</si>
  <si>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</si>
  <si>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</si>
  <si>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</si>
  <si>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</si>
  <si>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</si>
  <si>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</si>
  <si>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</si>
  <si>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</si>
  <si>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</si>
  <si>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</si>
  <si>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</si>
  <si>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</si>
  <si>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</si>
  <si>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</si>
  <si>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</si>
  <si>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</si>
  <si>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</si>
  <si>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</si>
  <si>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</si>
  <si>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</si>
  <si>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</si>
  <si>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</si>
  <si>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</si>
  <si>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</si>
  <si>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</si>
  <si>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</si>
  <si>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</si>
  <si>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</si>
  <si>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</si>
  <si>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</si>
  <si>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</si>
  <si>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</si>
  <si>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</si>
  <si>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</si>
  <si>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</si>
  <si>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</si>
  <si>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</si>
  <si>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</si>
  <si>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</si>
  <si>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</si>
  <si>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</si>
  <si>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</si>
  <si>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</si>
  <si>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</si>
  <si>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</si>
  <si>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</si>
  <si>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</si>
  <si>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</si>
  <si>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</si>
  <si>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</si>
  <si>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</si>
  <si>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</si>
  <si>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</si>
  <si>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</si>
  <si>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</si>
  <si>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</si>
  <si>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</si>
  <si>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</si>
  <si>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</si>
  <si>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</si>
  <si>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</si>
  <si>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</si>
  <si>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</si>
  <si>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</si>
  <si>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</si>
  <si>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</si>
  <si>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</si>
  <si>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</si>
  <si>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</si>
  <si>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</si>
  <si>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</si>
  <si>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</si>
  <si>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</si>
  <si>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</si>
  <si>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</si>
  <si>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</si>
  <si>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</si>
  <si>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</si>
  <si>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</si>
  <si>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</si>
  <si>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</si>
  <si>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</si>
  <si>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</si>
  <si>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</si>
  <si>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</si>
  <si>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</si>
  <si>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</si>
  <si>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</si>
  <si>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</si>
  <si>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</si>
  <si>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</si>
  <si>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</si>
  <si>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</si>
  <si>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</si>
  <si>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</si>
  <si>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</si>
  <si>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</si>
  <si>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</si>
  <si>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</si>
  <si>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</si>
  <si>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</si>
  <si>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</si>
  <si>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</si>
  <si>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</si>
  <si>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</si>
  <si>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</si>
  <si>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</si>
  <si>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</si>
  <si>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</si>
  <si>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</si>
  <si>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</si>
  <si>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</si>
  <si>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</si>
  <si>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</si>
  <si>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</si>
  <si>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</si>
  <si>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</si>
  <si>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</si>
  <si>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</si>
  <si>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</si>
  <si>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</si>
  <si>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</si>
  <si>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</si>
  <si>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</si>
  <si>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</si>
  <si>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</si>
  <si>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</si>
  <si>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</si>
  <si>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</si>
  <si>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</si>
  <si>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</si>
  <si>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</si>
  <si>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</si>
  <si>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</si>
  <si>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</si>
  <si>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</si>
  <si>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</si>
  <si>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</si>
  <si>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</si>
  <si>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</si>
  <si>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</si>
  <si>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</si>
  <si>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</si>
  <si>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</si>
  <si>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</si>
  <si>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</si>
  <si>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</si>
  <si>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</si>
  <si>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</si>
  <si>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</si>
  <si>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</si>
  <si>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</si>
  <si>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</si>
  <si>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</si>
  <si>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</si>
  <si>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REGIONAL</t>
  </si>
  <si>
    <t>TOTAL</t>
  </si>
  <si>
    <t>1 FAMILY</t>
  </si>
  <si>
    <t>CONDO AND COOP</t>
  </si>
  <si>
    <t>MONTH</t>
  </si>
  <si>
    <t>year</t>
  </si>
  <si>
    <t>month</t>
  </si>
  <si>
    <t>MAX</t>
  </si>
  <si>
    <t>MIN</t>
  </si>
  <si>
    <t>3M CHANGE</t>
  </si>
  <si>
    <t>RELATIVE MOMENTUM</t>
  </si>
  <si>
    <t>AVG</t>
  </si>
  <si>
    <t>MEDIAN</t>
  </si>
  <si>
    <t>6M CHANGE</t>
  </si>
  <si>
    <t>+1 STDEV</t>
  </si>
  <si>
    <t>-1STDEV</t>
  </si>
  <si>
    <t>% below avg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</si>
  <si>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</si>
  <si>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</si>
  <si>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</si>
  <si>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</si>
  <si>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</si>
  <si>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</si>
  <si>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</si>
  <si>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</si>
  <si>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</si>
  <si>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</si>
  <si>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</si>
  <si>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</si>
  <si>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DIFFERENCE FROM AVERAGE</t>
  </si>
  <si>
    <t>2023 vs avg</t>
  </si>
  <si>
    <t>%</t>
  </si>
  <si>
    <t>avg</t>
  </si>
  <si>
    <t>Pasted from investing.com</t>
  </si>
  <si>
    <t>Release Date</t>
  </si>
  <si>
    <t>Time</t>
  </si>
  <si>
    <t>Actual</t>
  </si>
  <si>
    <t>Forecast</t>
  </si>
  <si>
    <t>Previous</t>
  </si>
  <si>
    <t>Date</t>
  </si>
  <si>
    <t>Existing Home Sales (million)</t>
  </si>
  <si>
    <t>y/y</t>
  </si>
  <si>
    <t>Big decline?</t>
  </si>
  <si>
    <t>Episode start?</t>
  </si>
  <si>
    <t>Cumulative</t>
  </si>
  <si>
    <t>HAND CODED</t>
  </si>
  <si>
    <t>Jun 22, 2023 (May)</t>
  </si>
  <si>
    <t>4.30M</t>
  </si>
  <si>
    <t>4.25M</t>
  </si>
  <si>
    <t>4.29M</t>
  </si>
  <si>
    <t>May 18, 2023 (Apr)</t>
  </si>
  <si>
    <t>4.28M</t>
  </si>
  <si>
    <t>4.43M</t>
  </si>
  <si>
    <t>EPISODE</t>
  </si>
  <si>
    <t>PEAK</t>
  </si>
  <si>
    <t>VALUE</t>
  </si>
  <si>
    <t>TROUGH</t>
  </si>
  <si>
    <t>ABS DECLINE</t>
  </si>
  <si>
    <t xml:space="preserve"> % DECLINE</t>
  </si>
  <si>
    <t>DURATION</t>
  </si>
  <si>
    <t>Apr 20, 2023 (Mar)</t>
  </si>
  <si>
    <t>4.44M</t>
  </si>
  <si>
    <t>4.50M</t>
  </si>
  <si>
    <t>4.55M</t>
  </si>
  <si>
    <t>4.58M</t>
  </si>
  <si>
    <t>4.19M</t>
  </si>
  <si>
    <t>4.00M</t>
  </si>
  <si>
    <t>Episode</t>
  </si>
  <si>
    <t>Start</t>
  </si>
  <si>
    <t>Feb 21, 2023 (Jan)</t>
  </si>
  <si>
    <t>4.10M</t>
  </si>
  <si>
    <t>4.03M</t>
  </si>
  <si>
    <t>Jan 20, 2023 (Dec)</t>
  </si>
  <si>
    <t>4.02M</t>
  </si>
  <si>
    <t>3.96M</t>
  </si>
  <si>
    <t>4.08M</t>
  </si>
  <si>
    <t>Dec 21, 2022 (Nov)</t>
  </si>
  <si>
    <t>4.09M</t>
  </si>
  <si>
    <t>4.20M</t>
  </si>
  <si>
    <t>Nov 18, 2022 (Oct)</t>
  </si>
  <si>
    <t>4.38M</t>
  </si>
  <si>
    <t>4.71M</t>
  </si>
  <si>
    <t>Oct 20, 2022 (Sep)</t>
  </si>
  <si>
    <t>4.70M</t>
  </si>
  <si>
    <t>4.78M</t>
  </si>
  <si>
    <t>Sep 21, 2022 (Aug)</t>
  </si>
  <si>
    <t>4.80M</t>
  </si>
  <si>
    <t>4.82M</t>
  </si>
  <si>
    <t>Aug 18, 2022 (Jul)</t>
  </si>
  <si>
    <t>4.81M</t>
  </si>
  <si>
    <t>4.89M</t>
  </si>
  <si>
    <t>5.11M</t>
  </si>
  <si>
    <t>Jul 20, 2022 (Jun)</t>
  </si>
  <si>
    <t>5.12M</t>
  </si>
  <si>
    <t>5.38M</t>
  </si>
  <si>
    <t>5.41M</t>
  </si>
  <si>
    <t>Jun 21, 2022 (May)</t>
  </si>
  <si>
    <t>5.39M</t>
  </si>
  <si>
    <t>5.60M</t>
  </si>
  <si>
    <t>May 19, 2022 (Apr)</t>
  </si>
  <si>
    <t>5.61M</t>
  </si>
  <si>
    <t>5.65M</t>
  </si>
  <si>
    <t>5.75M</t>
  </si>
  <si>
    <t>Apr 20, 2022 (Mar)</t>
  </si>
  <si>
    <t>5.77M</t>
  </si>
  <si>
    <t>5.80M</t>
  </si>
  <si>
    <t>5.93M</t>
  </si>
  <si>
    <t>Mar 18, 2022 (Feb)</t>
  </si>
  <si>
    <t>6.02M</t>
  </si>
  <si>
    <t>6.10M</t>
  </si>
  <si>
    <t>6.49M</t>
  </si>
  <si>
    <t>Feb 18, 2022 (Jan)</t>
  </si>
  <si>
    <t>6.50M</t>
  </si>
  <si>
    <t>6.09M</t>
  </si>
  <si>
    <t>Jan 20, 2022 (Dec)</t>
  </si>
  <si>
    <t>6.18M</t>
  </si>
  <si>
    <t>6.44M</t>
  </si>
  <si>
    <t>6.48M</t>
  </si>
  <si>
    <t>Dec 22, 2021 (Nov)</t>
  </si>
  <si>
    <t>6.46M</t>
  </si>
  <si>
    <t>6.52M</t>
  </si>
  <si>
    <t>6.34M</t>
  </si>
  <si>
    <t>Nov 22, 2021 (Oct)</t>
  </si>
  <si>
    <t>6.20M</t>
  </si>
  <si>
    <t>6.29M</t>
  </si>
  <si>
    <t>Oct 21, 2021 (Sep)</t>
  </si>
  <si>
    <t>5.88M</t>
  </si>
  <si>
    <t>Sep 22, 2021 (Aug)</t>
  </si>
  <si>
    <t>5.89M</t>
  </si>
  <si>
    <t>6.00M</t>
  </si>
  <si>
    <t>Aug 23, 2021 (Jul)</t>
  </si>
  <si>
    <t>5.99M</t>
  </si>
  <si>
    <t>5.83M</t>
  </si>
  <si>
    <t>5.87M</t>
  </si>
  <si>
    <t>Jul 22, 2021 (Jun)</t>
  </si>
  <si>
    <t>5.86M</t>
  </si>
  <si>
    <t>5.90M</t>
  </si>
  <si>
    <t>5.78M</t>
  </si>
  <si>
    <t>Jun 22, 2021 (May)</t>
  </si>
  <si>
    <t>5.72M</t>
  </si>
  <si>
    <t>5.85M</t>
  </si>
  <si>
    <t>May 21, 2021 (Apr)</t>
  </si>
  <si>
    <t>6.01M</t>
  </si>
  <si>
    <t>Apr 22, 2021 (Mar)</t>
  </si>
  <si>
    <t>6.19M</t>
  </si>
  <si>
    <t>6.24M</t>
  </si>
  <si>
    <t>Mar 22, 2021 (Feb)</t>
  </si>
  <si>
    <t>6.22M</t>
  </si>
  <si>
    <t>6.66M</t>
  </si>
  <si>
    <t>Feb 19, 2021 (Jan)</t>
  </si>
  <si>
    <t>6.69M</t>
  </si>
  <si>
    <t>6.61M</t>
  </si>
  <si>
    <t>6.65M</t>
  </si>
  <si>
    <t>Jan 22, 2021 (Dec)</t>
  </si>
  <si>
    <t>6.76M</t>
  </si>
  <si>
    <t>6.55M</t>
  </si>
  <si>
    <t>6.71M</t>
  </si>
  <si>
    <t>Dec 22, 2020 (Nov)</t>
  </si>
  <si>
    <t>6.70M</t>
  </si>
  <si>
    <t>6.86M</t>
  </si>
  <si>
    <t>Nov 19, 2020 (Oct)</t>
  </si>
  <si>
    <t>6.85M</t>
  </si>
  <si>
    <t>6.45M</t>
  </si>
  <si>
    <t>6.57M</t>
  </si>
  <si>
    <t>Oct 22, 2020 (Sep)</t>
  </si>
  <si>
    <t>6.54M</t>
  </si>
  <si>
    <t>6.30M</t>
  </si>
  <si>
    <t>5.98M</t>
  </si>
  <si>
    <t>Sep 22, 2020 (Aug)</t>
  </si>
  <si>
    <t>Aug 21, 2020 (Jul)</t>
  </si>
  <si>
    <t>off bottom</t>
  </si>
  <si>
    <t>Jul 22, 2020 (Jun)</t>
  </si>
  <si>
    <t>4.72M</t>
  </si>
  <si>
    <t>3.91M</t>
  </si>
  <si>
    <t>below peak</t>
  </si>
  <si>
    <t>Jun 22, 2020 (May)</t>
  </si>
  <si>
    <t>4.12M</t>
  </si>
  <si>
    <t>4.33M</t>
  </si>
  <si>
    <t>May 21, 2020 (Apr)</t>
  </si>
  <si>
    <t>5.27M</t>
  </si>
  <si>
    <t>Apr 21, 2020 (Mar)</t>
  </si>
  <si>
    <t>5.30M</t>
  </si>
  <si>
    <t>5.76M</t>
  </si>
  <si>
    <t>Mar 20, 2020 (Feb)</t>
  </si>
  <si>
    <t>5.50M</t>
  </si>
  <si>
    <t>5.42M</t>
  </si>
  <si>
    <t>Feb 21, 2020 (Jan)</t>
  </si>
  <si>
    <t>5.46M</t>
  </si>
  <si>
    <t>5.43M</t>
  </si>
  <si>
    <t>5.53M</t>
  </si>
  <si>
    <t>Jan 22, 2020 (Dec)</t>
  </si>
  <si>
    <t>5.54M</t>
  </si>
  <si>
    <t>5.35M</t>
  </si>
  <si>
    <t>Dec 19, 2019 (Nov)</t>
  </si>
  <si>
    <t>5.44M</t>
  </si>
  <si>
    <t>Nov 21, 2019 (Oct)</t>
  </si>
  <si>
    <t>5.47M</t>
  </si>
  <si>
    <t>5.36M</t>
  </si>
  <si>
    <t>Oct 22, 2019 (Sep)</t>
  </si>
  <si>
    <t>5.45M</t>
  </si>
  <si>
    <t>Sep 19, 2019 (Aug)</t>
  </si>
  <si>
    <t>5.49M</t>
  </si>
  <si>
    <t>5.37M</t>
  </si>
  <si>
    <t>Aug 21, 2019 (Jul)</t>
  </si>
  <si>
    <t>5.29M</t>
  </si>
  <si>
    <t>Jul 23, 2019 (Jun)</t>
  </si>
  <si>
    <t>Jun 21, 2019 (May)</t>
  </si>
  <si>
    <t>5.34M</t>
  </si>
  <si>
    <t>5.21M</t>
  </si>
  <si>
    <t>May 21, 2019 (Apr)</t>
  </si>
  <si>
    <t>5.19M</t>
  </si>
  <si>
    <t>Apr 22, 2019 (Mar)</t>
  </si>
  <si>
    <t>5.48M</t>
  </si>
  <si>
    <t>Mar 22, 2019 (Feb)</t>
  </si>
  <si>
    <t>5.51M</t>
  </si>
  <si>
    <t>5.10M</t>
  </si>
  <si>
    <t>4.93M</t>
  </si>
  <si>
    <t>Feb 21, 2019 (Jan)</t>
  </si>
  <si>
    <t>4.94M</t>
  </si>
  <si>
    <t>5.01M</t>
  </si>
  <si>
    <t>5.00M</t>
  </si>
  <si>
    <t>Jan 22, 2019 (Dec)</t>
  </si>
  <si>
    <t>4.99M</t>
  </si>
  <si>
    <t>5.25M</t>
  </si>
  <si>
    <t>5.33M</t>
  </si>
  <si>
    <t>Dec 19, 2018 (Nov)</t>
  </si>
  <si>
    <t>5.32M</t>
  </si>
  <si>
    <t>5.20M</t>
  </si>
  <si>
    <t>5.22M</t>
  </si>
  <si>
    <t>Nov 21, 2018 (Oct)</t>
  </si>
  <si>
    <t>5.15M</t>
  </si>
  <si>
    <t>Oct 19, 2018 (Sep)</t>
  </si>
  <si>
    <t>Sep 20, 2018 (Aug)</t>
  </si>
  <si>
    <t>Aug 22, 2018 (Jul)</t>
  </si>
  <si>
    <t>Jul 23, 2018 (Jun)</t>
  </si>
  <si>
    <t>Jun 20, 2018 (May)</t>
  </si>
  <si>
    <t>5.52M</t>
  </si>
  <si>
    <t>May 24, 2018 (Apr)</t>
  </si>
  <si>
    <t>5.56M</t>
  </si>
  <si>
    <t>Apr 23, 2018 (Mar)</t>
  </si>
  <si>
    <t>5.55M</t>
  </si>
  <si>
    <t>Mar 21, 2018 (Feb)</t>
  </si>
  <si>
    <t>Feb 21, 2018 (Jan)</t>
  </si>
  <si>
    <t>Jan 24, 2018 (Dec)</t>
  </si>
  <si>
    <t>5.57M</t>
  </si>
  <si>
    <t>Dec 20, 2017 (Nov)</t>
  </si>
  <si>
    <t>5.81M</t>
  </si>
  <si>
    <t>Nov 21, 2017 (Oct)</t>
  </si>
  <si>
    <t>Oct 20, 2017 (Sep)</t>
  </si>
  <si>
    <t>Sep 20, 2017 (Aug)</t>
  </si>
  <si>
    <t>Aug 24, 2017 (Jul)</t>
  </si>
  <si>
    <t>Jul 24, 2017 (Jun)</t>
  </si>
  <si>
    <t>5.58M</t>
  </si>
  <si>
    <t>5.62M</t>
  </si>
  <si>
    <t>Jun 21, 2017 (May)</t>
  </si>
  <si>
    <t>May 24, 2017 (Apr)</t>
  </si>
  <si>
    <t>5.70M</t>
  </si>
  <si>
    <t>Apr 21, 2017 (Mar)</t>
  </si>
  <si>
    <t>5.71M</t>
  </si>
  <si>
    <t>Mar 22, 2017 (Feb)</t>
  </si>
  <si>
    <t>5.69M</t>
  </si>
  <si>
    <t>Feb 22, 2017 (Jan)</t>
  </si>
  <si>
    <t>Jan 24, 2017 (Dec)</t>
  </si>
  <si>
    <t>Dec 21, 2016 (Nov)</t>
  </si>
  <si>
    <t>Nov 22, 2016 (Oct)</t>
  </si>
  <si>
    <t>Oct 20, 2016 (Sep)</t>
  </si>
  <si>
    <t>Sep 22, 2016 (Aug)</t>
  </si>
  <si>
    <t>Aug 24, 2016 (Jul)</t>
  </si>
  <si>
    <t>Jul 21, 2016 (Jun)</t>
  </si>
  <si>
    <t>Jun 22, 2016 (May)</t>
  </si>
  <si>
    <t>May 20, 2016 (Apr)</t>
  </si>
  <si>
    <t>5.40M</t>
  </si>
  <si>
    <t>Apr 20, 2016 (Mar)</t>
  </si>
  <si>
    <t>5.07M</t>
  </si>
  <si>
    <t>Mar 21, 2016 (Feb)</t>
  </si>
  <si>
    <t>5.08M</t>
  </si>
  <si>
    <t>Feb 23, 2016 (Jan)</t>
  </si>
  <si>
    <t>Jan 22, 2016 (Dec)</t>
  </si>
  <si>
    <t>4.76M</t>
  </si>
  <si>
    <t>Dec 22, 2015 (Nov)</t>
  </si>
  <si>
    <t>Nov 23, 2015 (Oct)</t>
  </si>
  <si>
    <t>Oct 22, 2015 (Sep)</t>
  </si>
  <si>
    <t>Sep 21, 2015 (Aug)</t>
  </si>
  <si>
    <t>5.31M</t>
  </si>
  <si>
    <t>Aug 20, 2015 (Jul)</t>
  </si>
  <si>
    <t>5.59M</t>
  </si>
  <si>
    <t>Jul 22, 2015 (Jun)</t>
  </si>
  <si>
    <t>Jun 22, 2015 (May)</t>
  </si>
  <si>
    <t>5.26M</t>
  </si>
  <si>
    <t>5.09M</t>
  </si>
  <si>
    <t>May 21, 2015 (Apr)</t>
  </si>
  <si>
    <t>5.04M</t>
  </si>
  <si>
    <t>5.24M</t>
  </si>
  <si>
    <t>Apr 22, 2015 (Mar)</t>
  </si>
  <si>
    <t>5.03M</t>
  </si>
  <si>
    <t>Mar 23, 2015 (Feb)</t>
  </si>
  <si>
    <t>4.88M</t>
  </si>
  <si>
    <t>4.90M</t>
  </si>
  <si>
    <t>Feb 23, 2015 (Jan)</t>
  </si>
  <si>
    <t>4.97M</t>
  </si>
  <si>
    <t>Jan 23, 2015 (Dec)</t>
  </si>
  <si>
    <t>5.06M</t>
  </si>
  <si>
    <t>4.92M</t>
  </si>
  <si>
    <t>Dec 22, 2014 (Nov)</t>
  </si>
  <si>
    <t>Nov 20, 2014 (Oct)</t>
  </si>
  <si>
    <t>5.18M</t>
  </si>
  <si>
    <t>Oct 21, 2014 (Sep)</t>
  </si>
  <si>
    <t>5.17M</t>
  </si>
  <si>
    <t>5.05M</t>
  </si>
  <si>
    <t>Sep 22, 2014 (Aug)</t>
  </si>
  <si>
    <t>5.14M</t>
  </si>
  <si>
    <t>5.02M</t>
  </si>
  <si>
    <t>4.91M</t>
  </si>
  <si>
    <t>4.73M</t>
  </si>
  <si>
    <t>4.66M</t>
  </si>
  <si>
    <t>4.65M</t>
  </si>
  <si>
    <t>4.68M</t>
  </si>
  <si>
    <t>4.59M</t>
  </si>
  <si>
    <t>4.60M</t>
  </si>
  <si>
    <t>4.62M</t>
  </si>
  <si>
    <t>4.87M</t>
  </si>
  <si>
    <t>5.13M</t>
  </si>
  <si>
    <t>4.95M</t>
  </si>
  <si>
    <t>4.98M</t>
  </si>
  <si>
    <t>4.79M</t>
  </si>
  <si>
    <t>4.75M</t>
  </si>
  <si>
    <t>4.69M</t>
  </si>
  <si>
    <t>4.83M</t>
  </si>
  <si>
    <t>4.47M</t>
  </si>
  <si>
    <t>4.52M</t>
  </si>
  <si>
    <t>4.37M</t>
  </si>
  <si>
    <t>4.63M</t>
  </si>
  <si>
    <t>4.57M</t>
  </si>
  <si>
    <t>4.48M</t>
  </si>
  <si>
    <t>4.61M</t>
  </si>
  <si>
    <t>4.67M</t>
  </si>
  <si>
    <t>4.39M</t>
  </si>
  <si>
    <t>4.42M</t>
  </si>
  <si>
    <t>4.84M</t>
  </si>
  <si>
    <t>4.77M</t>
  </si>
  <si>
    <t>5.23M</t>
  </si>
  <si>
    <t>5.28M</t>
  </si>
  <si>
    <t>4.53M</t>
  </si>
  <si>
    <t>4.13M</t>
  </si>
  <si>
    <t>4.04M</t>
  </si>
  <si>
    <t>3.84M</t>
  </si>
  <si>
    <t>3.83M</t>
  </si>
  <si>
    <t>5.66M</t>
  </si>
  <si>
    <t>5.79M</t>
  </si>
  <si>
    <t>5.95M</t>
  </si>
  <si>
    <t>6.25M</t>
  </si>
  <si>
    <t>4.45M</t>
  </si>
  <si>
    <t>4.49M</t>
  </si>
  <si>
    <t>4.74M</t>
  </si>
  <si>
    <t>4.40M</t>
  </si>
  <si>
    <t>4.86M</t>
  </si>
  <si>
    <t>4.96M</t>
  </si>
  <si>
    <t>4.85M</t>
  </si>
  <si>
    <t>Jan 01, 2008 (Dec)</t>
  </si>
  <si>
    <t>4.41M</t>
  </si>
  <si>
    <t>4.46M</t>
  </si>
  <si>
    <t>Dec 01, 2007 (Nov)</t>
  </si>
  <si>
    <t>Nov 01, 2007 (Oct)</t>
  </si>
  <si>
    <t>Oct 01, 2007 (Sep)</t>
  </si>
  <si>
    <t>Sep 01, 2007 (Aug)</t>
  </si>
  <si>
    <t>Aug 01, 2007 (Jul)</t>
  </si>
  <si>
    <t>Jul 01, 2007 (Jun)</t>
  </si>
  <si>
    <t>Jun 01, 2007 (May)</t>
  </si>
  <si>
    <t>May 01, 2007 (Apr)</t>
  </si>
  <si>
    <t>Apr 01, 2007 (Mar)</t>
  </si>
  <si>
    <t>Mar 01, 2007 (Feb)</t>
  </si>
  <si>
    <t>5.74M</t>
  </si>
  <si>
    <t>Feb 01, 2007 (Jan)</t>
  </si>
  <si>
    <t>6.40M</t>
  </si>
  <si>
    <t>Jan 01, 2007 (Dec)</t>
  </si>
  <si>
    <t>Dec 01, 2006 (Nov)</t>
  </si>
  <si>
    <t>6.36M</t>
  </si>
  <si>
    <t>Nov 01, 2006 (Oct)</t>
  </si>
  <si>
    <t>6.28M</t>
  </si>
  <si>
    <t>Oct 01, 2006 (Sep)</t>
  </si>
  <si>
    <t>Sep 01, 2006 (Aug)</t>
  </si>
  <si>
    <t>6.32M</t>
  </si>
  <si>
    <t>Aug 01, 2006 (Jul)</t>
  </si>
  <si>
    <t>Jul 01, 2006 (Jun)</t>
  </si>
  <si>
    <t>6.58M</t>
  </si>
  <si>
    <t>Jun 01, 2006 (May)</t>
  </si>
  <si>
    <t>May 01, 2006 (Apr)</t>
  </si>
  <si>
    <t>6.83M</t>
  </si>
  <si>
    <t>Apr 01, 2006 (Mar)</t>
  </si>
  <si>
    <t>6.84M</t>
  </si>
  <si>
    <t>Mar 01, 2006 (Feb)</t>
  </si>
  <si>
    <t>6.72M</t>
  </si>
  <si>
    <t>Feb 01, 2006 (Jan)</t>
  </si>
  <si>
    <t>Jan 01, 2006 (Dec)</t>
  </si>
  <si>
    <t>7.03M</t>
  </si>
  <si>
    <t>Dec 01, 2005 (Nov)</t>
  </si>
  <si>
    <t>7.10M</t>
  </si>
  <si>
    <t>Nov 01, 2005 (Oct)</t>
  </si>
  <si>
    <t>7.25M</t>
  </si>
  <si>
    <t>Oct 01, 2005 (Sep)</t>
  </si>
  <si>
    <t>7.23M</t>
  </si>
  <si>
    <t>Sep 01, 2005 (Aug)</t>
  </si>
  <si>
    <t>7.14M</t>
  </si>
  <si>
    <t>Aug 01, 2005 (Jul)</t>
  </si>
  <si>
    <t>7.18M</t>
  </si>
  <si>
    <t>Jul 01, 2005 (Jun)</t>
  </si>
  <si>
    <t>7.08M</t>
  </si>
  <si>
    <t>Jun 01, 2005 (May)</t>
  </si>
  <si>
    <t>7.12M</t>
  </si>
  <si>
    <t>May 01, 2005 (Apr)</t>
  </si>
  <si>
    <t>6.96M</t>
  </si>
  <si>
    <t>Apr 01, 2005 (Mar)</t>
  </si>
  <si>
    <t>6.88M</t>
  </si>
  <si>
    <t>Mar 01, 2005 (Feb)</t>
  </si>
  <si>
    <t>Feb 01, 2005 (Jan)</t>
  </si>
  <si>
    <t>6.89M</t>
  </si>
  <si>
    <t>Jan 01, 2005 (Dec)</t>
  </si>
  <si>
    <t>Dec 01, 2004 (Nov)</t>
  </si>
  <si>
    <t>Nov 01, 2004 (Oct)</t>
  </si>
  <si>
    <t>6.68M</t>
  </si>
  <si>
    <t>Oct 01, 2004 (Sep)</t>
  </si>
  <si>
    <t>Sep 01, 2004 (Aug)</t>
  </si>
  <si>
    <t>Aug 01, 2004 (Jul)</t>
  </si>
  <si>
    <t>6.92M</t>
  </si>
  <si>
    <t>Jul 01, 2004 (Jun)</t>
  </si>
  <si>
    <t>Jun 01, 2004 (May)</t>
  </si>
  <si>
    <t>6.73M</t>
  </si>
  <si>
    <t>May 01, 2004 (Apr)</t>
  </si>
  <si>
    <t>Apr 01, 2004 (Mar)</t>
  </si>
  <si>
    <t>6.41M</t>
  </si>
  <si>
    <t>Mar 01, 2004 (Feb)</t>
  </si>
  <si>
    <t>6.23M</t>
  </si>
  <si>
    <t>Feb 01, 2004 (Jan)</t>
  </si>
  <si>
    <t>Jan 01, 2004 (Dec)</t>
  </si>
  <si>
    <t>Dec 01, 2003 (Nov)</t>
  </si>
  <si>
    <t>6.39M</t>
  </si>
  <si>
    <t>Nov 01, 2003 (Oct)</t>
  </si>
  <si>
    <t>Oct 01, 2003 (Sep)</t>
  </si>
  <si>
    <t>Sep 01, 2003 (Aug)</t>
  </si>
  <si>
    <t>6.27M</t>
  </si>
  <si>
    <t>Aug 01, 2003 (Jul)</t>
  </si>
  <si>
    <t>5.94M</t>
  </si>
  <si>
    <t>Jul 01, 2003 (Jun)</t>
  </si>
  <si>
    <t>Jun 01, 2003 (May)</t>
  </si>
  <si>
    <t>5.84M</t>
  </si>
  <si>
    <t>May 01, 2003 (Apr)</t>
  </si>
  <si>
    <t>Apr 01, 2003 (Mar)</t>
  </si>
  <si>
    <t>Mar 01, 2003 (Feb)</t>
  </si>
  <si>
    <t>6.03M</t>
  </si>
  <si>
    <t>Feb 01, 2003 (Jan)</t>
  </si>
  <si>
    <t>5.97M</t>
  </si>
  <si>
    <t>Jan 01, 2003 (Dec)</t>
  </si>
  <si>
    <t>5.73M</t>
  </si>
  <si>
    <t>Dec 01, 2002 (Nov)</t>
  </si>
  <si>
    <t>5.68M</t>
  </si>
  <si>
    <t>Nov 01, 2002 (Oct)</t>
  </si>
  <si>
    <t>Oct 01, 2002 (Sep)</t>
  </si>
  <si>
    <t>Sep 01, 2002 (Aug)</t>
  </si>
  <si>
    <t>Aug 01, 2002 (Jul)</t>
  </si>
  <si>
    <t>Jul 01, 2002 (Jun)</t>
  </si>
  <si>
    <t>5.64M</t>
  </si>
  <si>
    <t>Jun 01, 2002 (May)</t>
  </si>
  <si>
    <t>5.67M</t>
  </si>
  <si>
    <t>May 01, 2002 (Apr)</t>
  </si>
  <si>
    <t>5.63M</t>
  </si>
  <si>
    <t>Apr 01, 2002 (Mar)</t>
  </si>
  <si>
    <t>Mar 01, 2002 (Feb)</t>
  </si>
  <si>
    <t>Feb 01, 2002 (Jan)</t>
  </si>
  <si>
    <t>Jan 01, 2002 (Dec)</t>
  </si>
  <si>
    <t>Dec 01, 2001 (Nov)</t>
  </si>
  <si>
    <t>Nov 01, 2001 (Oct)</t>
  </si>
  <si>
    <t>Oct 01, 2001 (Sep)</t>
  </si>
  <si>
    <t>Sep 01, 2001 (Aug)</t>
  </si>
  <si>
    <t>Aug 01, 2001 (Jul)</t>
  </si>
  <si>
    <t>Jul 01, 2001 (Jun)</t>
  </si>
  <si>
    <t>Jun 01, 2001 (May)</t>
  </si>
  <si>
    <t>May 01, 2001 (Apr)</t>
  </si>
  <si>
    <t>Apr 01, 2001 (Mar)</t>
  </si>
  <si>
    <t>Mar 01, 2001 (Feb)</t>
  </si>
  <si>
    <t>Feb 01, 2001 (Jan)</t>
  </si>
  <si>
    <t>Jan 01, 2001 (Dec)</t>
  </si>
  <si>
    <t>Dec 01, 2000 (Nov)</t>
  </si>
  <si>
    <t>Nov 01, 2000 (Oct)</t>
  </si>
  <si>
    <t>Oct 01, 2000 (Sep)</t>
  </si>
  <si>
    <t>Sep 01, 2000 (Aug)</t>
  </si>
  <si>
    <t>Aug 01, 2000 (Jul)</t>
  </si>
  <si>
    <t>Jul 01, 2000 (Jun)</t>
  </si>
  <si>
    <t>Jun 01, 2000 (May)</t>
  </si>
  <si>
    <t>May 01, 2000 (Apr)</t>
  </si>
  <si>
    <t>Apr 01, 2000 (Mar)</t>
  </si>
  <si>
    <t>Mar 01, 2000 (Feb)</t>
  </si>
  <si>
    <t>Feb 01, 2000 (Jan)</t>
  </si>
  <si>
    <t>Jan 01, 2000 (Dec)</t>
  </si>
  <si>
    <t>Dec 01, 1999 (Nov)</t>
  </si>
  <si>
    <t>Nov 01, 1999 (Oct)</t>
  </si>
  <si>
    <t>Oct 01, 1999 (Sep)</t>
  </si>
  <si>
    <t>Sep 01, 1999 (Aug)</t>
  </si>
  <si>
    <t>Aug 01, 1999 (Jul)</t>
  </si>
  <si>
    <t>Jul 01, 1999 (Jun)</t>
  </si>
  <si>
    <t>Jun 01, 1999 (May)</t>
  </si>
  <si>
    <t>May 01, 1999 (Apr)</t>
  </si>
  <si>
    <t>Apr 01, 1999 (Mar)</t>
  </si>
  <si>
    <t>Mar 01, 1999 (Feb)</t>
  </si>
  <si>
    <t>Feb 01, 1999 (Jan)</t>
  </si>
  <si>
    <t>Jan 01, 1999 (Dec)</t>
  </si>
  <si>
    <t>Dec 01, 1998 (Nov)</t>
  </si>
  <si>
    <t>Nov 01, 1998 (Oct)</t>
  </si>
  <si>
    <t>Oct 01, 1998 (Sep)</t>
  </si>
  <si>
    <t>Sep 01, 1998 (Aug)</t>
  </si>
  <si>
    <t>Aug 01, 1998 (Jul)</t>
  </si>
  <si>
    <t>Jul 01, 1998 (Jun)</t>
  </si>
  <si>
    <t>Jun 01, 1998 (May)</t>
  </si>
  <si>
    <t>May 01, 1998 (Apr)</t>
  </si>
  <si>
    <t>Apr 01, 1998 (Mar)</t>
  </si>
  <si>
    <t>Mar 01, 1998 (Feb)</t>
  </si>
  <si>
    <t>Feb 01, 1998 (Jan)</t>
  </si>
  <si>
    <t>Jan 01, 1998 (Dec)</t>
  </si>
  <si>
    <t>Dec 01, 1997 (Nov)</t>
  </si>
  <si>
    <t>Nov 01, 1997 (Oct)</t>
  </si>
  <si>
    <t>Oct 01, 1997 (Sep)</t>
  </si>
  <si>
    <t>Sep 01, 1997 (Aug)</t>
  </si>
  <si>
    <t>Aug 01, 1997 (Jul)</t>
  </si>
  <si>
    <t>Jul 01, 1997 (Jun)</t>
  </si>
  <si>
    <t>4.32M</t>
  </si>
  <si>
    <t>Jun 01, 1997 (May)</t>
  </si>
  <si>
    <t>May 01, 1997 (Apr)</t>
  </si>
  <si>
    <t>Apr 01, 1997 (Mar)</t>
  </si>
  <si>
    <t>Mar 01, 1997 (Feb)</t>
  </si>
  <si>
    <t>4.26M</t>
  </si>
  <si>
    <t>Feb 01, 1997 (Jan)</t>
  </si>
  <si>
    <t>4.17M</t>
  </si>
  <si>
    <t>Jan 01, 1997 (Dec)</t>
  </si>
  <si>
    <t>4.21M</t>
  </si>
  <si>
    <t>Dec 01, 1996 (Nov)</t>
  </si>
  <si>
    <t>Nov 01, 1996 (Oct)</t>
  </si>
  <si>
    <t>Oct 01, 1996 (Sep)</t>
  </si>
  <si>
    <t>Sep 01, 1996 (Aug)</t>
  </si>
  <si>
    <t>4.24M</t>
  </si>
  <si>
    <t>Aug 01, 1996 (Jul)</t>
  </si>
  <si>
    <t>Jul 01, 1996 (Jun)</t>
  </si>
  <si>
    <t>4.31M</t>
  </si>
  <si>
    <t>Jun 01, 1996 (May)</t>
  </si>
  <si>
    <t>4.34M</t>
  </si>
  <si>
    <t>May 01, 1996 (Apr)</t>
  </si>
  <si>
    <t>Apr 01, 1996 (Mar)</t>
  </si>
  <si>
    <t>4.01M</t>
  </si>
  <si>
    <t>Mar 01, 1996 (Feb)</t>
  </si>
  <si>
    <t>4.06M</t>
  </si>
  <si>
    <t>Feb 01, 1996 (Jan)</t>
  </si>
  <si>
    <t>Jan 01, 1996 (Dec)</t>
  </si>
  <si>
    <t>Dec 01, 1995 (Nov)</t>
  </si>
  <si>
    <t>Nov 01, 1995 (Oct)</t>
  </si>
  <si>
    <t>Oct 01, 1995 (Sep)</t>
  </si>
  <si>
    <t>4.11M</t>
  </si>
  <si>
    <t>Sep 01, 1995 (Aug)</t>
  </si>
  <si>
    <t>Aug 01, 1995 (Jul)</t>
  </si>
  <si>
    <t>Jul 01, 1995 (Jun)</t>
  </si>
  <si>
    <t>3.69M</t>
  </si>
  <si>
    <t>Jun 01, 1995 (May)</t>
  </si>
  <si>
    <t>3.46M</t>
  </si>
  <si>
    <t>May 01, 1995 (Apr)</t>
  </si>
  <si>
    <t>3.65M</t>
  </si>
  <si>
    <t>Apr 01, 1995 (Mar)</t>
  </si>
  <si>
    <t>3.67M</t>
  </si>
  <si>
    <t>Mar 01, 1995 (Feb)</t>
  </si>
  <si>
    <t>3.68M</t>
  </si>
  <si>
    <t>Feb 01, 1995 (Jan)</t>
  </si>
  <si>
    <t>3.81M</t>
  </si>
  <si>
    <t>Jan 01, 1995 (Dec)</t>
  </si>
  <si>
    <t>3.71M</t>
  </si>
  <si>
    <t>Dec 01, 1994 (Nov)</t>
  </si>
  <si>
    <t>3.78M</t>
  </si>
  <si>
    <t>Nov 01, 1994 (Oct)</t>
  </si>
  <si>
    <t>3.76M</t>
  </si>
  <si>
    <t>Oct 01, 1994 (Sep)</t>
  </si>
  <si>
    <t>3.85M</t>
  </si>
  <si>
    <t>Sep 01, 1994 (Aug)</t>
  </si>
  <si>
    <t>3.82M</t>
  </si>
  <si>
    <t>Aug 01, 1994 (Jul)</t>
  </si>
  <si>
    <t>3.97M</t>
  </si>
  <si>
    <t>Jul 01, 1994 (Jun)</t>
  </si>
  <si>
    <t>Jun 01, 1994 (May)</t>
  </si>
  <si>
    <t>4.14M</t>
  </si>
  <si>
    <t>May 01, 1994 (Apr)</t>
  </si>
  <si>
    <t>4.05M</t>
  </si>
  <si>
    <t>Apr 01, 1994 (Mar)</t>
  </si>
  <si>
    <t>Mar 01, 1994 (Feb)</t>
  </si>
  <si>
    <t>Feb 01, 1994 (Jan)</t>
  </si>
  <si>
    <t>Jan 01, 1994 (Dec)</t>
  </si>
  <si>
    <t>Dec 01, 1993 (Nov)</t>
  </si>
  <si>
    <t>3.93M</t>
  </si>
  <si>
    <t>Nov 01, 1993 (Oct)</t>
  </si>
  <si>
    <t>3.92M</t>
  </si>
  <si>
    <t>Oct 01, 1993 (Sep)</t>
  </si>
  <si>
    <t>Sep 01, 1993 (Aug)</t>
  </si>
  <si>
    <t>Aug 01, 1993 (Jul)</t>
  </si>
  <si>
    <t>3.72M</t>
  </si>
  <si>
    <t>Jul 01, 1993 (Jun)</t>
  </si>
  <si>
    <t>3.60M</t>
  </si>
  <si>
    <t>Jun 01, 1993 (May)</t>
  </si>
  <si>
    <t>3.44M</t>
  </si>
  <si>
    <t>May 01, 1993 (Apr)</t>
  </si>
  <si>
    <t>Apr 01, 1993 (Mar)</t>
  </si>
  <si>
    <t>3.54M</t>
  </si>
  <si>
    <t>Mar 01, 1993 (Feb)</t>
  </si>
  <si>
    <t>Feb 01, 1993 (Jan)</t>
  </si>
  <si>
    <t>Jan 01, 1993 (Dec)</t>
  </si>
  <si>
    <t>3.66M</t>
  </si>
  <si>
    <t>Dec 01, 1992 (Nov)</t>
  </si>
  <si>
    <t>3.59M</t>
  </si>
  <si>
    <t>Nov 01, 1992 (Oct)</t>
  </si>
  <si>
    <t>3.39M</t>
  </si>
  <si>
    <t>Oct 01, 1992 (Sep)</t>
  </si>
  <si>
    <t>3.32M</t>
  </si>
  <si>
    <t>Sep 01, 1992 (Aug)</t>
  </si>
  <si>
    <t>3.35M</t>
  </si>
  <si>
    <t>Aug 01, 1992 (Jul)</t>
  </si>
  <si>
    <t>3.34M</t>
  </si>
  <si>
    <t>Jul 01, 1992 (Jun)</t>
  </si>
  <si>
    <t>3.42M</t>
  </si>
  <si>
    <t>Jun 01, 1992 (May)</t>
  </si>
  <si>
    <t>3.50M</t>
  </si>
  <si>
    <t>May 01, 1992 (Apr)</t>
  </si>
  <si>
    <t>3.51M</t>
  </si>
  <si>
    <t>Apr 01, 1992 (Mar)</t>
  </si>
  <si>
    <t>Mar 01, 1992 (Feb)</t>
  </si>
  <si>
    <t>3.26M</t>
  </si>
  <si>
    <t>Feb 01, 1992 (Jan)</t>
  </si>
  <si>
    <t>3.14M</t>
  </si>
  <si>
    <t>Jan 01, 1992 (Dec)</t>
  </si>
  <si>
    <t>3.09M</t>
  </si>
  <si>
    <t>Dec 01, 1991 (Nov)</t>
  </si>
  <si>
    <t>3.07M</t>
  </si>
  <si>
    <t>Nov 01, 1991 (Oct)</t>
  </si>
  <si>
    <t>3.17M</t>
  </si>
  <si>
    <t>Oct 01, 1991 (Sep)</t>
  </si>
  <si>
    <t>3.13M</t>
  </si>
  <si>
    <t>Sep 01, 1991 (Aug)</t>
  </si>
  <si>
    <t>Aug 01, 1991 (Jul)</t>
  </si>
  <si>
    <t>3.40M</t>
  </si>
  <si>
    <t>Jul 01, 1991 (Jun)</t>
  </si>
  <si>
    <t>Jun 01, 1991 (May)</t>
  </si>
  <si>
    <t>3.23M</t>
  </si>
  <si>
    <t>May 01, 1991 (Apr)</t>
  </si>
  <si>
    <t>3.12M</t>
  </si>
  <si>
    <t>Apr 01, 1991 (Mar)</t>
  </si>
  <si>
    <t>Mar 01, 1991 (Feb)</t>
  </si>
  <si>
    <t>2.90M</t>
  </si>
  <si>
    <t>Feb 01, 1991 (Jan)</t>
  </si>
  <si>
    <t>Jan 01, 1991 (Dec)</t>
  </si>
  <si>
    <t>2.98M</t>
  </si>
  <si>
    <t>Dec 01, 1990 (Nov)</t>
  </si>
  <si>
    <t>Nov 01, 1990 (Oct)</t>
  </si>
  <si>
    <t>3.18M</t>
  </si>
  <si>
    <t>Oct 01, 1990 (Sep)</t>
  </si>
  <si>
    <t>Sep 01, 1990 (Aug)</t>
  </si>
  <si>
    <t>3.19M</t>
  </si>
  <si>
    <t>Aug 01, 1990 (Jul)</t>
  </si>
  <si>
    <t>3.21M</t>
  </si>
  <si>
    <t>Jul 01, 1990 (Jun)</t>
  </si>
  <si>
    <t>3.20M</t>
  </si>
  <si>
    <t>Jun 01, 1990 (May)</t>
  </si>
  <si>
    <t>3.22M</t>
  </si>
  <si>
    <t>May 01, 1990 (Apr)</t>
  </si>
  <si>
    <t>Apr 01, 1990 (Mar)</t>
  </si>
  <si>
    <t>Mar 01, 1990 (Feb)</t>
  </si>
  <si>
    <t>3.63M</t>
  </si>
  <si>
    <t>Feb 01, 1990 (Jan)</t>
  </si>
  <si>
    <t>3.37M</t>
  </si>
  <si>
    <t>Jan 01, 1990 (Dec)</t>
  </si>
  <si>
    <t>3.41M</t>
  </si>
  <si>
    <t>Dec 01, 1989 (Nov)</t>
  </si>
  <si>
    <t>3.49M</t>
  </si>
  <si>
    <t>Nov 01, 1989 (Oct)</t>
  </si>
  <si>
    <t>Oct 01, 1989 (Sep)</t>
  </si>
  <si>
    <t>Sep 01, 1989 (Aug)</t>
  </si>
  <si>
    <t>Aug 01, 1989 (Jul)</t>
  </si>
  <si>
    <t>Jul 01, 1989 (Jun)</t>
  </si>
  <si>
    <t>3.11M</t>
  </si>
  <si>
    <t>Jun 01, 1989 (May)</t>
  </si>
  <si>
    <t>May 01, 1989 (Apr)</t>
  </si>
  <si>
    <t>3.30M</t>
  </si>
  <si>
    <t>Apr 01, 1989 (Mar)</t>
  </si>
  <si>
    <t>Mar 01, 1989 (Feb)</t>
  </si>
  <si>
    <t>Feb 01, 1989 (Jan)</t>
  </si>
  <si>
    <t>3.73M</t>
  </si>
  <si>
    <t>Jan 01, 1989 (Dec)</t>
  </si>
  <si>
    <t>3.53M</t>
  </si>
  <si>
    <t>Dec 01, 1988 (Nov)</t>
  </si>
  <si>
    <t>3.58M</t>
  </si>
  <si>
    <t>Nov 01, 1988 (Oct)</t>
  </si>
  <si>
    <t>3.56M</t>
  </si>
  <si>
    <t>Oct 01, 1988 (Sep)</t>
  </si>
  <si>
    <t>3.55M</t>
  </si>
  <si>
    <t>Sep 01, 1988 (Aug)</t>
  </si>
  <si>
    <t>Aug 01, 1988 (Jul)</t>
  </si>
  <si>
    <t>Jul 01, 1988 (Jun)</t>
  </si>
  <si>
    <t>Jun 01, 1988 (May)</t>
  </si>
  <si>
    <t>3.43M</t>
  </si>
  <si>
    <t>May 01, 1988 (Apr)</t>
  </si>
  <si>
    <t>Apr 01, 1988 (Mar)</t>
  </si>
  <si>
    <t>Mar 01, 1988 (Feb)</t>
  </si>
  <si>
    <t>Feb 01, 1988 (Jan)</t>
  </si>
  <si>
    <t>Jan 01, 1988 (Dec)</t>
  </si>
  <si>
    <t>Dec 01, 1987 (Nov)</t>
  </si>
  <si>
    <t>Nov 01, 1987 (Oct)</t>
  </si>
  <si>
    <t>Oct 01, 1987 (Sep)</t>
  </si>
  <si>
    <t>3.29M</t>
  </si>
  <si>
    <t>Sep 01, 1987 (Aug)</t>
  </si>
  <si>
    <t>Aug 01, 1987 (Jul)</t>
  </si>
  <si>
    <t>3.45M</t>
  </si>
  <si>
    <t>Jul 01, 1987 (Jun)</t>
  </si>
  <si>
    <t>Jun 01, 1987 (May)</t>
  </si>
  <si>
    <t>May 01, 1987 (Apr)</t>
  </si>
  <si>
    <t>3.64M</t>
  </si>
  <si>
    <t>Apr 01, 1987 (Mar)</t>
  </si>
  <si>
    <t>Mar 01, 1987 (Feb)</t>
  </si>
  <si>
    <t>Feb 01, 1987 (Jan)</t>
  </si>
  <si>
    <t>3.90M</t>
  </si>
  <si>
    <t>Jan 01, 1987 (Dec)</t>
  </si>
  <si>
    <t>3.74M</t>
  </si>
  <si>
    <t>Dec 01, 1986 (Nov)</t>
  </si>
  <si>
    <t>3.57M</t>
  </si>
  <si>
    <t>Nov 01, 1986 (Oct)</t>
  </si>
  <si>
    <t>Oct 01, 1986 (Sep)</t>
  </si>
  <si>
    <t>Sep 01, 1986 (Aug)</t>
  </si>
  <si>
    <t>Aug 01, 1986 (Jul)</t>
  </si>
  <si>
    <t>3.36M</t>
  </si>
  <si>
    <t>Jul 01, 1986 (Jun)</t>
  </si>
  <si>
    <t>Jun 01, 1986 (May)</t>
  </si>
  <si>
    <t>May 01, 1986 (Apr)</t>
  </si>
  <si>
    <t>Apr 01, 1986 (Mar)</t>
  </si>
  <si>
    <t>3.27M</t>
  </si>
  <si>
    <t>Mar 01, 1986 (Feb)</t>
  </si>
  <si>
    <t>3.31M</t>
  </si>
  <si>
    <t>Feb 01, 1986 (Jan)</t>
  </si>
  <si>
    <t>Jan 01, 1986 (Dec)</t>
  </si>
  <si>
    <t>Dec 01, 1985 (Nov)</t>
  </si>
  <si>
    <t>3.33M</t>
  </si>
  <si>
    <t>Nov 01, 1985 (Oct)</t>
  </si>
  <si>
    <t>Oct 01, 1985 (Sep)</t>
  </si>
  <si>
    <t>Sep 01, 1985 (Aug)</t>
  </si>
  <si>
    <t>Aug 01, 1985 (Jul)</t>
  </si>
  <si>
    <t>3.04M</t>
  </si>
  <si>
    <t>Jul 01, 1985 (Jun)</t>
  </si>
  <si>
    <t>2.97M</t>
  </si>
  <si>
    <t>Jun 01, 1985 (May)</t>
  </si>
  <si>
    <t>2.96M</t>
  </si>
  <si>
    <t>May 01, 1985 (Apr)</t>
  </si>
  <si>
    <t>Apr 01, 1985 (Mar)</t>
  </si>
  <si>
    <t>2.88M</t>
  </si>
  <si>
    <t>Mar 01, 1985 (Feb)</t>
  </si>
  <si>
    <t>2.94M</t>
  </si>
  <si>
    <t>Feb 01, 1985 (Jan)</t>
  </si>
  <si>
    <t>2.77M</t>
  </si>
  <si>
    <t>Jan 01, 1985 (Dec)</t>
  </si>
  <si>
    <t>Dec 01, 1984 (Nov)</t>
  </si>
  <si>
    <t>2.65M</t>
  </si>
  <si>
    <t>Nov 01, 1984 (Oct)</t>
  </si>
  <si>
    <t>Oct 01, 1984 (Sep)</t>
  </si>
  <si>
    <t>2.69M</t>
  </si>
  <si>
    <t>Sep 01, 1984 (Aug)</t>
  </si>
  <si>
    <t>2.80M</t>
  </si>
  <si>
    <t>Aug 01, 1984 (Jul)</t>
  </si>
  <si>
    <t>Jul 01, 1984 (Jun)</t>
  </si>
  <si>
    <t>2.93M</t>
  </si>
  <si>
    <t>Jun 01, 1984 (May)</t>
  </si>
  <si>
    <t>May 01, 1984 (Apr)</t>
  </si>
  <si>
    <t>2.92M</t>
  </si>
  <si>
    <t>Apr 01, 1984 (Mar)</t>
  </si>
  <si>
    <t>2.89M</t>
  </si>
  <si>
    <t>Mar 01, 1984 (Feb)</t>
  </si>
  <si>
    <t>2.85M</t>
  </si>
  <si>
    <t>Feb 01, 1984 (Jan)</t>
  </si>
  <si>
    <t>Jan 01, 1984 (Dec)</t>
  </si>
  <si>
    <t>2.67M</t>
  </si>
  <si>
    <t>Dec 01, 1983 (Nov)</t>
  </si>
  <si>
    <t>2.71M</t>
  </si>
  <si>
    <t>Nov 01, 1983 (Oct)</t>
  </si>
  <si>
    <t>2.78M</t>
  </si>
  <si>
    <t>Oct 01, 1983 (Sep)</t>
  </si>
  <si>
    <t>Sep 01, 1983 (Aug)</t>
  </si>
  <si>
    <t>Aug 01, 1983 (Jul)</t>
  </si>
  <si>
    <t>Jul 01, 1983 (Jun)</t>
  </si>
  <si>
    <t>2.74M</t>
  </si>
  <si>
    <t>Jun 01, 1983 (May)</t>
  </si>
  <si>
    <t>2.60M</t>
  </si>
  <si>
    <t>May 01, 1983 (Apr)</t>
  </si>
  <si>
    <t>2.59M</t>
  </si>
  <si>
    <t>Apr 01, 1983 (Mar)</t>
  </si>
  <si>
    <t>2.43M</t>
  </si>
  <si>
    <t>Mar 01, 1983 (Feb)</t>
  </si>
  <si>
    <t>2.57M</t>
  </si>
  <si>
    <t>Feb 01, 1983 (Jan)</t>
  </si>
  <si>
    <t>2.29M</t>
  </si>
  <si>
    <t>Jan 01, 1983 (Dec)</t>
  </si>
  <si>
    <t>2.23M</t>
  </si>
  <si>
    <t>Dec 01, 1982 (Nov)</t>
  </si>
  <si>
    <t>2.09M</t>
  </si>
  <si>
    <t>Nov 01, 1982 (Oct)</t>
  </si>
  <si>
    <t>1.95M</t>
  </si>
  <si>
    <t>Oct 01, 1982 (Sep)</t>
  </si>
  <si>
    <t>1.90M</t>
  </si>
  <si>
    <t>Sep 01, 1982 (Aug)</t>
  </si>
  <si>
    <t>1.89M</t>
  </si>
  <si>
    <t>Aug 01, 1982 (Jul)</t>
  </si>
  <si>
    <t>Jul 01, 1982 (Jun)</t>
  </si>
  <si>
    <t>1.86M</t>
  </si>
  <si>
    <t>Jun 01, 1982 (May)</t>
  </si>
  <si>
    <t>May 01, 1982 (Apr)</t>
  </si>
  <si>
    <t>1.99M</t>
  </si>
  <si>
    <t>Apr 01, 1982 (Mar)</t>
  </si>
  <si>
    <t>Mar 01, 1982 (Feb)</t>
  </si>
  <si>
    <t>1.91M</t>
  </si>
  <si>
    <t>Feb 01, 1982 (Jan)</t>
  </si>
  <si>
    <t>2.02M</t>
  </si>
  <si>
    <t>Jan 01, 1982 (Dec)</t>
  </si>
  <si>
    <t>Dec 01, 1981 (Nov)</t>
  </si>
  <si>
    <t>2.08M</t>
  </si>
  <si>
    <t>Nov 01, 1981 (Oct)</t>
  </si>
  <si>
    <t>2.18M</t>
  </si>
  <si>
    <t>Oct 01, 1981 (Sep)</t>
  </si>
  <si>
    <t>2.34M</t>
  </si>
  <si>
    <t>Sep 01, 1981 (Aug)</t>
  </si>
  <si>
    <t>2.49M</t>
  </si>
  <si>
    <t>Aug 01, 1981 (Jul)</t>
  </si>
  <si>
    <t>Jul 01, 1981 (Jun)</t>
  </si>
  <si>
    <t>2.63M</t>
  </si>
  <si>
    <t>Jun 01, 1981 (May)</t>
  </si>
  <si>
    <t>May 01, 1981 (Apr)</t>
  </si>
  <si>
    <t>Apr 01, 1981 (Mar)</t>
  </si>
  <si>
    <t>Mar 01, 1981 (Feb)</t>
  </si>
  <si>
    <t>Feb 01, 1981 (Jan)</t>
  </si>
  <si>
    <t>2.91M</t>
  </si>
  <si>
    <t>Jan 01, 1981 (Dec)</t>
  </si>
  <si>
    <t>3.05M</t>
  </si>
  <si>
    <t>Dec 01, 1980 (Nov)</t>
  </si>
  <si>
    <t>Nov 01, 1980 (Oct)</t>
  </si>
  <si>
    <t>Oct 01, 1980 (Sep)</t>
  </si>
  <si>
    <t>Sep 01, 1980 (Aug)</t>
  </si>
  <si>
    <t>Aug 01, 1980 (Jul)</t>
  </si>
  <si>
    <t>Jul 01, 1980 (Jun)</t>
  </si>
  <si>
    <t>2.48M</t>
  </si>
  <si>
    <t>Jun 01, 1980 (May)</t>
  </si>
  <si>
    <t>2.54M</t>
  </si>
  <si>
    <t>May 01, 1980 (Apr)</t>
  </si>
  <si>
    <t>Apr 01, 1980 (Mar)</t>
  </si>
  <si>
    <t>Mar 01, 1980 (Feb)</t>
  </si>
  <si>
    <t>Feb 01, 1980 (Jan)</t>
  </si>
  <si>
    <t>Jan 01, 1980 (Dec)</t>
  </si>
  <si>
    <t>3.48M</t>
  </si>
  <si>
    <t>Dec 01, 1979 (Nov)</t>
  </si>
  <si>
    <t>3.77M</t>
  </si>
  <si>
    <t>Nov 01, 1979 (Oct)</t>
  </si>
  <si>
    <t>3.94M</t>
  </si>
  <si>
    <t>Oct 01, 1979 (Sep)</t>
  </si>
  <si>
    <t>Sep 01, 1979 (Aug)</t>
  </si>
  <si>
    <t>Aug 01, 1979 (Jul)</t>
  </si>
  <si>
    <t>3.80M</t>
  </si>
  <si>
    <t>Jul 01, 1979 (Jun)</t>
  </si>
  <si>
    <t>Jun 01, 1979 (May)</t>
  </si>
  <si>
    <t>3.99M</t>
  </si>
  <si>
    <t>May 01, 1979 (Apr)</t>
  </si>
  <si>
    <t>Apr 01, 1979 (Mar)</t>
  </si>
  <si>
    <t>Mar 01, 1979 (Feb)</t>
  </si>
  <si>
    <t>3.86M</t>
  </si>
  <si>
    <t>Feb 01, 1979 (Jan)</t>
  </si>
  <si>
    <t>3.98M</t>
  </si>
  <si>
    <t>Jan 01, 1979 (Dec)</t>
  </si>
  <si>
    <t>4.15M</t>
  </si>
  <si>
    <t>Dec 01, 1978 (Nov)</t>
  </si>
  <si>
    <t>Nov 01, 1978 (Oct)</t>
  </si>
  <si>
    <t>Oct 01, 1978 (Sep)</t>
  </si>
  <si>
    <t>Sep 01, 1978 (Aug)</t>
  </si>
  <si>
    <t>Aug 01, 1978 (Jul)</t>
  </si>
  <si>
    <t>Jul 01, 1978 (Jun)</t>
  </si>
  <si>
    <t>Jun 01, 1978 (May)</t>
  </si>
  <si>
    <t>May 01, 1978 (Apr)</t>
  </si>
  <si>
    <t>Apr 01, 1978 (Mar)</t>
  </si>
  <si>
    <t>Mar 01, 1978 (Feb)</t>
  </si>
  <si>
    <t>Feb 01, 1978 (Jan)</t>
  </si>
  <si>
    <t>3.89M</t>
  </si>
  <si>
    <t>Jan 01, 1978 (Dec)</t>
  </si>
  <si>
    <t>Dec 01, 1977 (Nov)</t>
  </si>
  <si>
    <t>Nov 01, 1977 (Oct)</t>
  </si>
  <si>
    <t>Oct 01, 1977 (Sep)</t>
  </si>
  <si>
    <t>Sep 01, 1977 (Aug)</t>
  </si>
  <si>
    <t>Aug 01, 1977 (Jul)</t>
  </si>
  <si>
    <t>Jul 01, 1977 (Jun)</t>
  </si>
  <si>
    <t>Jun 01, 1977 (May)</t>
  </si>
  <si>
    <t>May 01, 1977 (Apr)</t>
  </si>
  <si>
    <t>Apr 01, 1977 (Mar)</t>
  </si>
  <si>
    <t>Mar 01, 1977 (Feb)</t>
  </si>
  <si>
    <t>Feb 01, 1977 (Jan)</t>
  </si>
  <si>
    <t>Jan 01, 1977 (Dec)</t>
  </si>
  <si>
    <t>Dec 01, 1976 (Nov)</t>
  </si>
  <si>
    <t>3.16M</t>
  </si>
  <si>
    <t>Nov 01, 1976 (Oct)</t>
  </si>
  <si>
    <t>Oct 01, 1976 (Sep)</t>
  </si>
  <si>
    <t>Sep 01, 1976 (Aug)</t>
  </si>
  <si>
    <t>3.10M</t>
  </si>
  <si>
    <t>Aug 01, 1976 (Jul)</t>
  </si>
  <si>
    <t>Jul 01, 1976 (Jun)</t>
  </si>
  <si>
    <t>Jun 01, 1976 (May)</t>
  </si>
  <si>
    <t>May 01, 1976 (Apr)</t>
  </si>
  <si>
    <t>Apr 01, 1976 (Mar)</t>
  </si>
  <si>
    <t>Mar 01, 1976 (Feb)</t>
  </si>
  <si>
    <t>2.81M</t>
  </si>
  <si>
    <t>Feb 01, 1976 (Jan)</t>
  </si>
  <si>
    <t>Jan 01, 1976 (Dec)</t>
  </si>
  <si>
    <t>Dec 01, 1975 (Nov)</t>
  </si>
  <si>
    <t>2.68M</t>
  </si>
  <si>
    <t>Nov 01, 1975 (Oct)</t>
  </si>
  <si>
    <t>Oct 01, 1975 (Sep)</t>
  </si>
  <si>
    <t>2.53M</t>
  </si>
  <si>
    <t>Sep 01, 1975 (Aug)</t>
  </si>
  <si>
    <t>2.45M</t>
  </si>
  <si>
    <t>Aug 01, 1975 (Jul)</t>
  </si>
  <si>
    <t>2.51M</t>
  </si>
  <si>
    <t>Jul 01, 1975 (Jun)</t>
  </si>
  <si>
    <t>2.47M</t>
  </si>
  <si>
    <t>Jun 01, 1975 (May)</t>
  </si>
  <si>
    <t>2.39M</t>
  </si>
  <si>
    <t>May 01, 1975 (Apr)</t>
  </si>
  <si>
    <t>Apr 01, 1975 (Mar)</t>
  </si>
  <si>
    <t>Mar 01, 1975 (Feb)</t>
  </si>
  <si>
    <t>2.06M</t>
  </si>
  <si>
    <t>Feb 01, 1975 (Jan)</t>
  </si>
  <si>
    <t>2.11M</t>
  </si>
  <si>
    <t>Jan 01, 1975 (Dec)</t>
  </si>
  <si>
    <t>Dec 01, 1974 (Nov)</t>
  </si>
  <si>
    <t>2.10M</t>
  </si>
  <si>
    <t>Nov 01, 1974 (Oct)</t>
  </si>
  <si>
    <t>2.15M</t>
  </si>
  <si>
    <t>Oct 01, 1974 (Sep)</t>
  </si>
  <si>
    <t>2.25M</t>
  </si>
  <si>
    <t>Sep 01, 1974 (Aug)</t>
  </si>
  <si>
    <t>Aug 01, 1974 (Jul)</t>
  </si>
  <si>
    <t>2.27M</t>
  </si>
  <si>
    <t>Jul 01, 1974 (Jun)</t>
  </si>
  <si>
    <t>2.40M</t>
  </si>
  <si>
    <t>Jun 01, 1974 (May)</t>
  </si>
  <si>
    <t>May 01, 1974 (Apr)</t>
  </si>
  <si>
    <t>2.44M</t>
  </si>
  <si>
    <t>Apr 01, 1974 (Mar)</t>
  </si>
  <si>
    <t>2.38M</t>
  </si>
  <si>
    <t>Mar 01, 1974 (Feb)</t>
  </si>
  <si>
    <t>2.41M</t>
  </si>
  <si>
    <t>Feb 01, 1974 (Jan)</t>
  </si>
  <si>
    <t>Jan 01, 1974 (Dec)</t>
  </si>
  <si>
    <t>2.26M</t>
  </si>
  <si>
    <t>Dec 01, 1973 (Nov)</t>
  </si>
  <si>
    <t>Nov 01, 1973 (Oct)</t>
  </si>
  <si>
    <t>2.24M</t>
  </si>
  <si>
    <t>Oct 01, 1973 (Sep)</t>
  </si>
  <si>
    <t>2.28M</t>
  </si>
  <si>
    <t>Sep 01, 1973 (Aug)</t>
  </si>
  <si>
    <t>Aug 01, 1973 (Jul)</t>
  </si>
  <si>
    <t>2.36M</t>
  </si>
  <si>
    <t>Jul 01, 1973 (Jun)</t>
  </si>
  <si>
    <t>2.33M</t>
  </si>
  <si>
    <t>Jun 01, 1973 (May)</t>
  </si>
  <si>
    <t>2.35M</t>
  </si>
  <si>
    <t>May 01, 1973 (Apr)</t>
  </si>
  <si>
    <t>2.42M</t>
  </si>
  <si>
    <t>Apr 01, 1973 (Mar)</t>
  </si>
  <si>
    <t>2.50M</t>
  </si>
  <si>
    <t>Mar 01, 1973 (Feb)</t>
  </si>
  <si>
    <t>Feb 01, 1973 (Jan)</t>
  </si>
  <si>
    <t>Jan 01, 1973 (Dec)</t>
  </si>
  <si>
    <t>Dec 01, 1972 (Nov)</t>
  </si>
  <si>
    <t>Nov 01, 1972 (Oct)</t>
  </si>
  <si>
    <t>Oct 01, 1972 (Sep)</t>
  </si>
  <si>
    <t>2.30M</t>
  </si>
  <si>
    <t>Sep 01, 1972 (Aug)</t>
  </si>
  <si>
    <t>2.19M</t>
  </si>
  <si>
    <t>Aug 01, 1972 (Jul)</t>
  </si>
  <si>
    <t>2.17M</t>
  </si>
  <si>
    <t>Jul 01, 1972 (Jun)</t>
  </si>
  <si>
    <t>Jun 01, 1972 (May)</t>
  </si>
  <si>
    <t>2.16M</t>
  </si>
  <si>
    <t>May 01, 1972 (Apr)</t>
  </si>
  <si>
    <t>Apr 01, 1972 (Mar)</t>
  </si>
  <si>
    <t>Mar 01, 1972 (Feb)</t>
  </si>
  <si>
    <t>2.20M</t>
  </si>
  <si>
    <t>Feb 01, 1972 (Jan)</t>
  </si>
  <si>
    <t>Jan 01, 1972 (Dec)</t>
  </si>
  <si>
    <t>2.14M</t>
  </si>
  <si>
    <t>Dec 01, 1971 (Nov)</t>
  </si>
  <si>
    <t>2.05M</t>
  </si>
  <si>
    <t>Nov 01, 1971 (Oct)</t>
  </si>
  <si>
    <t>Oct 01, 1971 (Sep)</t>
  </si>
  <si>
    <t>2.00M</t>
  </si>
  <si>
    <t>Sep 01, 1971 (Aug)</t>
  </si>
  <si>
    <t>Aug 01, 1971 (Jul)</t>
  </si>
  <si>
    <t>Jul 01, 1971 (Jun)</t>
  </si>
  <si>
    <t>2.04M</t>
  </si>
  <si>
    <t>Jun 01, 1971 (May)</t>
  </si>
  <si>
    <t>2.01M</t>
  </si>
  <si>
    <t>May 01, 1971 (Apr)</t>
  </si>
  <si>
    <t>1.98M</t>
  </si>
  <si>
    <t>Apr 01, 1971 (Mar)</t>
  </si>
  <si>
    <t>Mar 01, 1971 (Feb)</t>
  </si>
  <si>
    <t>Feb 01, 1971 (Jan)</t>
  </si>
  <si>
    <t>1.85M</t>
  </si>
  <si>
    <t>Jan 01, 1971 (Dec)</t>
  </si>
  <si>
    <t>1.75M</t>
  </si>
  <si>
    <t>Dec 01, 1970 (Nov)</t>
  </si>
  <si>
    <t>1.70M</t>
  </si>
  <si>
    <t>Nov 01, 1970 (Oct)</t>
  </si>
  <si>
    <t>1.73M</t>
  </si>
  <si>
    <t>Oct 01, 1970 (Sep)</t>
  </si>
  <si>
    <t>1.72M</t>
  </si>
  <si>
    <t>Sep 01, 1970 (Aug)</t>
  </si>
  <si>
    <t>1.63M</t>
  </si>
  <si>
    <t>Aug 01, 1970 (Jul)</t>
  </si>
  <si>
    <t>1.58M</t>
  </si>
  <si>
    <t>Jul 01, 1970 (Jun)</t>
  </si>
  <si>
    <t>1.53M</t>
  </si>
  <si>
    <t>Jun 01, 1970 (May)</t>
  </si>
  <si>
    <t>1.51M</t>
  </si>
  <si>
    <t>May 01, 1970 (Apr)</t>
  </si>
  <si>
    <t>1.37M</t>
  </si>
  <si>
    <t>Apr 01, 1970 (Mar)</t>
  </si>
  <si>
    <t>1.46M</t>
  </si>
  <si>
    <t>Mar 01, 1970 (Feb)</t>
  </si>
  <si>
    <t>Feb 01, 1970 (Jan)</t>
  </si>
  <si>
    <t>1.60M</t>
  </si>
  <si>
    <t>Jan 01, 1970 (Dec)</t>
  </si>
  <si>
    <t>Months</t>
  </si>
  <si>
    <t>Dates</t>
  </si>
  <si>
    <t>Levels</t>
  </si>
  <si>
    <t>Cumulative changes</t>
  </si>
  <si>
    <t>EXISTING HOME SALES - LONG HISTORY, SAAR</t>
  </si>
  <si>
    <t>EXISTING HOME SALES - TO 1999 HISTORY, MONTHLY UNADJUSTED</t>
  </si>
  <si>
    <t>CURRENT DEVIATION FROM AVG</t>
  </si>
  <si>
    <t>AVERAGES</t>
  </si>
  <si>
    <t>SINGLE MONTH HISTORY</t>
  </si>
  <si>
    <t>FULL HISTORY MATRIX FOR NATIONAL HOME SALES (UNADJUSTED)</t>
  </si>
  <si>
    <t>6M CHANGE  
(NATIONAL)</t>
  </si>
  <si>
    <t>THIS YEAR DEVIATION FROM AVG %</t>
  </si>
  <si>
    <t>DRAWDOWNS</t>
  </si>
  <si>
    <t>DATES</t>
  </si>
  <si>
    <t>START 
DATE
-&gt;</t>
  </si>
  <si>
    <t>CUMULATIVE % DRAWDOWN</t>
  </si>
  <si>
    <t>release date</t>
  </si>
  <si>
    <t>data pertains to</t>
  </si>
  <si>
    <t>National</t>
  </si>
  <si>
    <t>Northeast</t>
  </si>
  <si>
    <t>Midwest</t>
  </si>
  <si>
    <t>South</t>
  </si>
  <si>
    <t>West</t>
  </si>
  <si>
    <t>chart 0s</t>
  </si>
  <si>
    <t>Jun</t>
  </si>
  <si>
    <t>Jul</t>
  </si>
  <si>
    <t>Sep</t>
  </si>
  <si>
    <t>average of peak to trough decline</t>
  </si>
  <si>
    <t>duration</t>
  </si>
  <si>
    <t>202308</t>
  </si>
  <si>
    <t>202309</t>
  </si>
  <si>
    <t>202310</t>
  </si>
  <si>
    <t>202311</t>
  </si>
  <si>
    <t>202312</t>
  </si>
  <si>
    <t>202313</t>
  </si>
  <si>
    <t>202314</t>
  </si>
  <si>
    <t>Apr 24, 2025 (Mar)</t>
  </si>
  <si>
    <t>Mar 20, 2025 (Feb)</t>
  </si>
  <si>
    <t>3.95M</t>
  </si>
  <si>
    <t>Feb 21, 2025 (Jan)</t>
  </si>
  <si>
    <t>Jan 24, 2025 (Dec)</t>
  </si>
  <si>
    <t>Dec 19, 2024 (Nov)</t>
  </si>
  <si>
    <t>Nov 21, 2024 (Oct)</t>
  </si>
  <si>
    <t>Oct 23, 2024 (Sep)</t>
  </si>
  <si>
    <t>3.88M</t>
  </si>
  <si>
    <t>Sep 19, 2024 (Aug)</t>
  </si>
  <si>
    <t>Aug 22, 2024 (Jul)</t>
  </si>
  <si>
    <t>Jul 23, 2024 (Jun)</t>
  </si>
  <si>
    <t>Jun 21, 2024 (May)</t>
  </si>
  <si>
    <t>May 22, 2024 (Apr)</t>
  </si>
  <si>
    <t>4.22M</t>
  </si>
  <si>
    <t>Apr 18, 2024 (Mar)</t>
  </si>
  <si>
    <t>Mar 21, 2024 (Feb)</t>
  </si>
  <si>
    <t>Feb 22, 2024 (Jan)</t>
  </si>
  <si>
    <t>Jan 19, 2024 (Dec)</t>
  </si>
  <si>
    <t>Dec 20, 2023 (Nov)</t>
  </si>
  <si>
    <t>3.79M</t>
  </si>
  <si>
    <t>Nov 21, 2023 (Oct)</t>
  </si>
  <si>
    <t>Oct 19, 2023 (Sep)</t>
  </si>
  <si>
    <t>Sep 21, 2023 (Aug)</t>
  </si>
  <si>
    <t>4.07M</t>
  </si>
  <si>
    <t>Aug 22, 2023 (Jul)</t>
  </si>
  <si>
    <t>4.16M</t>
  </si>
  <si>
    <t>Mar 20, 2023 (Feb)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</si>
</sst>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>
    <font>
      <sz val="8"/>
      <name val="Helv"/>
    </font>
    <font>
      <sz val="12"/>
      <color theme="1"/>
      <name val="Calibri"/>
      <family val="2"/>
      <scheme val="minor"/>
    </font>
    <font>
      <sz val="8"/>
      <name val="Helv"/>
    </font>
    <font>
      <sz val="10"/>
      <name val="Calibri"/>
      <family val="2"/>
    </font>
    <font>
      <b/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b/>
      <sz val="10"/>
      <color theme="1"/>
      <name val="Calibri (Body)"/>
    </font>
    <font>
      <sz val="10"/>
      <color theme="1"/>
      <name val="Calibri (Body)"/>
    </font>
    <font>
      <sz val="1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3" fillId="8" borderId="0" xfId="2" applyFont="1" applyFill="1" applyBorder="1" applyAlignment="1">
      <alignment horizontal="center" vertical="center"/>
    </xf>
    <xf numFmtId="9" fontId="3" fillId="0" borderId="0" xfId="2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1" fillId="0" borderId="0" xfId="3"/>
    <xf numFmtId="0" fontId="1" fillId="0" borderId="0" xfId="3" applyAlignment="1">
      <alignment horizontal="center"/>
    </xf>
    <xf numFmtId="14" fontId="1" fillId="0" borderId="0" xfId="3" applyNumberFormat="1"/>
    <xf numFmtId="0" fontId="6" fillId="0" borderId="0" xfId="3" applyFont="1"/>
    <xf numFmtId="0" fontId="6" fillId="0" borderId="0" xfId="3" applyFont="1" applyAlignment="1">
      <alignment horizontal="center"/>
    </xf>
    <xf numFmtId="9" fontId="1" fillId="0" borderId="0" xfId="3" applyNumberFormat="1"/>
    <xf numFmtId="20" fontId="7" fillId="0" borderId="0" xfId="3" applyNumberFormat="1" applyFont="1"/>
    <xf numFmtId="0" fontId="8" fillId="0" borderId="0" xfId="3" applyFont="1"/>
    <xf numFmtId="0" fontId="7" fillId="0" borderId="0" xfId="3" applyFont="1"/>
    <xf numFmtId="0" fontId="9" fillId="0" borderId="0" xfId="3" applyFont="1"/>
    <xf numFmtId="14" fontId="1" fillId="0" borderId="0" xfId="3" applyNumberFormat="1" applyAlignment="1">
      <alignment horizontal="center"/>
    </xf>
    <xf numFmtId="9" fontId="0" fillId="0" borderId="0" xfId="4" applyFont="1" applyAlignment="1">
      <alignment horizontal="center"/>
    </xf>
    <xf numFmtId="0" fontId="10" fillId="0" borderId="0" xfId="3" applyFont="1"/>
    <xf numFmtId="15" fontId="6" fillId="0" borderId="0" xfId="3" applyNumberFormat="1" applyFont="1"/>
    <xf numFmtId="0" fontId="11" fillId="0" borderId="0" xfId="3" applyFont="1"/>
    <xf numFmtId="9" fontId="0" fillId="0" borderId="0" xfId="4" applyFont="1"/>
    <xf numFmtId="0" fontId="5" fillId="0" borderId="0" xfId="3" applyFont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1" fillId="2" borderId="1" xfId="3" applyFill="1" applyBorder="1" applyAlignment="1">
      <alignment horizontal="center"/>
    </xf>
    <xf numFmtId="14" fontId="5" fillId="0" borderId="0" xfId="3" applyNumberFormat="1" applyFont="1" applyAlignment="1">
      <alignment horizontal="center"/>
    </xf>
    <xf numFmtId="2" fontId="1" fillId="0" borderId="0" xfId="3" applyNumberFormat="1" applyAlignment="1">
      <alignment horizontal="center"/>
    </xf>
    <xf numFmtId="0" fontId="5" fillId="2" borderId="1" xfId="3" applyFont="1" applyFill="1" applyBorder="1" applyAlignment="1">
      <alignment horizontal="left"/>
    </xf>
    <xf numFmtId="14" fontId="5" fillId="0" borderId="0" xfId="3" applyNumberFormat="1" applyFont="1"/>
    <xf numFmtId="0" fontId="4" fillId="0" borderId="1" xfId="0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4" fontId="12" fillId="0" borderId="0" xfId="3" applyNumberFormat="1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9" fontId="3" fillId="0" borderId="1" xfId="2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9" fontId="3" fillId="9" borderId="0" xfId="2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5" fillId="0" borderId="0" xfId="3" applyNumberFormat="1" applyFont="1" applyAlignment="1">
      <alignment horizontal="center"/>
    </xf>
    <xf numFmtId="0" fontId="15" fillId="0" borderId="1" xfId="3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0" fontId="15" fillId="0" borderId="0" xfId="3" applyFont="1" applyAlignment="1">
      <alignment horizontal="center" wrapText="1"/>
    </xf>
    <xf numFmtId="165" fontId="3" fillId="0" borderId="0" xfId="2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20" fontId="1" fillId="0" borderId="0" xfId="3" applyNumberFormat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 xr:uid="{46AC9122-D126-1848-B2B2-D81022F577B4}"/>
    <cellStyle name="Percent" xfId="2" builtinId="5"/>
    <cellStyle name="Percent 2" xfId="4" xr:uid="{6238BC40-0513-034C-9AA9-25F10F504DB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'Existing home sales'!$I$2</c:f>
              <c:strCache>
                <c:ptCount val="1"/>
                <c:pt idx="0">
                  <c:v>Existing Home Sales (million)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sales'!$H$5:$H$646</c:f>
              <c:numCache>
                <c:formatCode>m/d/yyyy</c:formatCode>
                <c:ptCount val="642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</c:numCache>
            </c:numRef>
          </c:cat>
          <c:val>
            <c:numRef>
              <c:f>'Existing home sales'!$I$5:$I$646</c:f>
              <c:numCache>
                <c:formatCode>General</c:formatCode>
                <c:ptCount val="642"/>
                <c:pt idx="0">
                  <c:v>4.3</c:v>
                </c:pt>
                <c:pt idx="1">
                  <c:v>4.28</c:v>
                </c:pt>
                <c:pt idx="2">
                  <c:v>4.4400000000000004</c:v>
                </c:pt>
                <c:pt idx="3">
                  <c:v>4.58</c:v>
                </c:pt>
                <c:pt idx="4">
                  <c:v>4</c:v>
                </c:pt>
                <c:pt idx="5">
                  <c:v>4.0199999999999996</c:v>
                </c:pt>
                <c:pt idx="6">
                  <c:v>4.09</c:v>
                </c:pt>
                <c:pt idx="7">
                  <c:v>4.43</c:v>
                </c:pt>
                <c:pt idx="8">
                  <c:v>4.71</c:v>
                </c:pt>
                <c:pt idx="9">
                  <c:v>4.8</c:v>
                </c:pt>
                <c:pt idx="10">
                  <c:v>4.8099999999999996</c:v>
                </c:pt>
                <c:pt idx="11">
                  <c:v>5.12</c:v>
                </c:pt>
                <c:pt idx="12">
                  <c:v>5.41</c:v>
                </c:pt>
                <c:pt idx="13">
                  <c:v>5.61</c:v>
                </c:pt>
                <c:pt idx="14">
                  <c:v>5.77</c:v>
                </c:pt>
                <c:pt idx="15">
                  <c:v>6.02</c:v>
                </c:pt>
                <c:pt idx="16">
                  <c:v>6.5</c:v>
                </c:pt>
                <c:pt idx="17">
                  <c:v>6.18</c:v>
                </c:pt>
                <c:pt idx="18">
                  <c:v>6.46</c:v>
                </c:pt>
                <c:pt idx="19">
                  <c:v>6.34</c:v>
                </c:pt>
                <c:pt idx="20">
                  <c:v>6.29</c:v>
                </c:pt>
                <c:pt idx="21">
                  <c:v>5.88</c:v>
                </c:pt>
                <c:pt idx="22">
                  <c:v>5.99</c:v>
                </c:pt>
                <c:pt idx="23">
                  <c:v>5.86</c:v>
                </c:pt>
                <c:pt idx="24">
                  <c:v>5.8</c:v>
                </c:pt>
                <c:pt idx="25">
                  <c:v>5.85</c:v>
                </c:pt>
                <c:pt idx="26">
                  <c:v>6.01</c:v>
                </c:pt>
                <c:pt idx="27">
                  <c:v>6.22</c:v>
                </c:pt>
                <c:pt idx="28">
                  <c:v>6.69</c:v>
                </c:pt>
                <c:pt idx="29">
                  <c:v>6.76</c:v>
                </c:pt>
                <c:pt idx="30">
                  <c:v>6.69</c:v>
                </c:pt>
                <c:pt idx="31">
                  <c:v>6.85</c:v>
                </c:pt>
                <c:pt idx="32">
                  <c:v>6.54</c:v>
                </c:pt>
                <c:pt idx="33">
                  <c:v>6</c:v>
                </c:pt>
                <c:pt idx="34">
                  <c:v>5.86</c:v>
                </c:pt>
                <c:pt idx="35">
                  <c:v>4.72</c:v>
                </c:pt>
                <c:pt idx="36">
                  <c:v>3.91</c:v>
                </c:pt>
                <c:pt idx="37">
                  <c:v>4.33</c:v>
                </c:pt>
                <c:pt idx="38">
                  <c:v>5.27</c:v>
                </c:pt>
                <c:pt idx="39">
                  <c:v>5.77</c:v>
                </c:pt>
                <c:pt idx="40">
                  <c:v>5.46</c:v>
                </c:pt>
                <c:pt idx="41">
                  <c:v>5.54</c:v>
                </c:pt>
                <c:pt idx="42">
                  <c:v>5.35</c:v>
                </c:pt>
                <c:pt idx="43">
                  <c:v>5.46</c:v>
                </c:pt>
                <c:pt idx="44">
                  <c:v>5.38</c:v>
                </c:pt>
                <c:pt idx="45">
                  <c:v>5.49</c:v>
                </c:pt>
                <c:pt idx="46">
                  <c:v>5.42</c:v>
                </c:pt>
                <c:pt idx="47">
                  <c:v>5.27</c:v>
                </c:pt>
                <c:pt idx="48">
                  <c:v>5.34</c:v>
                </c:pt>
                <c:pt idx="49">
                  <c:v>5.19</c:v>
                </c:pt>
                <c:pt idx="50">
                  <c:v>5.21</c:v>
                </c:pt>
                <c:pt idx="51">
                  <c:v>5.51</c:v>
                </c:pt>
                <c:pt idx="52">
                  <c:v>4.9400000000000004</c:v>
                </c:pt>
                <c:pt idx="53">
                  <c:v>4.99</c:v>
                </c:pt>
                <c:pt idx="54">
                  <c:v>5.32</c:v>
                </c:pt>
                <c:pt idx="55">
                  <c:v>5.22</c:v>
                </c:pt>
                <c:pt idx="56">
                  <c:v>5.15</c:v>
                </c:pt>
                <c:pt idx="57">
                  <c:v>5.34</c:v>
                </c:pt>
                <c:pt idx="58">
                  <c:v>5.34</c:v>
                </c:pt>
                <c:pt idx="59">
                  <c:v>5.38</c:v>
                </c:pt>
                <c:pt idx="60">
                  <c:v>5.43</c:v>
                </c:pt>
                <c:pt idx="61">
                  <c:v>5.46</c:v>
                </c:pt>
                <c:pt idx="62">
                  <c:v>5.6</c:v>
                </c:pt>
                <c:pt idx="63">
                  <c:v>5.54</c:v>
                </c:pt>
                <c:pt idx="64">
                  <c:v>5.38</c:v>
                </c:pt>
                <c:pt idx="65">
                  <c:v>5.57</c:v>
                </c:pt>
                <c:pt idx="66">
                  <c:v>5.81</c:v>
                </c:pt>
                <c:pt idx="67">
                  <c:v>5.48</c:v>
                </c:pt>
                <c:pt idx="68">
                  <c:v>5.39</c:v>
                </c:pt>
                <c:pt idx="69">
                  <c:v>5.35</c:v>
                </c:pt>
                <c:pt idx="70">
                  <c:v>5.44</c:v>
                </c:pt>
                <c:pt idx="71">
                  <c:v>5.52</c:v>
                </c:pt>
                <c:pt idx="72">
                  <c:v>5.62</c:v>
                </c:pt>
                <c:pt idx="73">
                  <c:v>5.57</c:v>
                </c:pt>
                <c:pt idx="74">
                  <c:v>5.71</c:v>
                </c:pt>
                <c:pt idx="75">
                  <c:v>5.48</c:v>
                </c:pt>
                <c:pt idx="76">
                  <c:v>5.69</c:v>
                </c:pt>
                <c:pt idx="77">
                  <c:v>5.49</c:v>
                </c:pt>
                <c:pt idx="78">
                  <c:v>5.61</c:v>
                </c:pt>
                <c:pt idx="79">
                  <c:v>5.6</c:v>
                </c:pt>
                <c:pt idx="80">
                  <c:v>5.47</c:v>
                </c:pt>
                <c:pt idx="81">
                  <c:v>5.33</c:v>
                </c:pt>
                <c:pt idx="82">
                  <c:v>5.39</c:v>
                </c:pt>
                <c:pt idx="83">
                  <c:v>5.57</c:v>
                </c:pt>
                <c:pt idx="84">
                  <c:v>5.53</c:v>
                </c:pt>
                <c:pt idx="85">
                  <c:v>5.45</c:v>
                </c:pt>
                <c:pt idx="86">
                  <c:v>5.33</c:v>
                </c:pt>
                <c:pt idx="87">
                  <c:v>5.08</c:v>
                </c:pt>
                <c:pt idx="88">
                  <c:v>5.47</c:v>
                </c:pt>
                <c:pt idx="89">
                  <c:v>5.46</c:v>
                </c:pt>
                <c:pt idx="90">
                  <c:v>4.76</c:v>
                </c:pt>
                <c:pt idx="91">
                  <c:v>5.36</c:v>
                </c:pt>
                <c:pt idx="92">
                  <c:v>5.55</c:v>
                </c:pt>
                <c:pt idx="93">
                  <c:v>5.31</c:v>
                </c:pt>
                <c:pt idx="94">
                  <c:v>5.59</c:v>
                </c:pt>
                <c:pt idx="95">
                  <c:v>5.49</c:v>
                </c:pt>
                <c:pt idx="96">
                  <c:v>5.35</c:v>
                </c:pt>
                <c:pt idx="97">
                  <c:v>5.04</c:v>
                </c:pt>
                <c:pt idx="98">
                  <c:v>5.19</c:v>
                </c:pt>
                <c:pt idx="99">
                  <c:v>4.88</c:v>
                </c:pt>
                <c:pt idx="100">
                  <c:v>4.82</c:v>
                </c:pt>
                <c:pt idx="101">
                  <c:v>5.04</c:v>
                </c:pt>
                <c:pt idx="102">
                  <c:v>4.93</c:v>
                </c:pt>
                <c:pt idx="103">
                  <c:v>5.26</c:v>
                </c:pt>
                <c:pt idx="104">
                  <c:v>5.17</c:v>
                </c:pt>
                <c:pt idx="105">
                  <c:v>5.05</c:v>
                </c:pt>
                <c:pt idx="106">
                  <c:v>5.15</c:v>
                </c:pt>
                <c:pt idx="107">
                  <c:v>5.04</c:v>
                </c:pt>
                <c:pt idx="108">
                  <c:v>4.8899999999999997</c:v>
                </c:pt>
                <c:pt idx="109">
                  <c:v>4.6500000000000004</c:v>
                </c:pt>
                <c:pt idx="110">
                  <c:v>4.59</c:v>
                </c:pt>
                <c:pt idx="111">
                  <c:v>4.5999999999999996</c:v>
                </c:pt>
                <c:pt idx="112">
                  <c:v>4.62</c:v>
                </c:pt>
                <c:pt idx="113">
                  <c:v>4.87</c:v>
                </c:pt>
                <c:pt idx="114">
                  <c:v>4.9000000000000004</c:v>
                </c:pt>
                <c:pt idx="115">
                  <c:v>5.12</c:v>
                </c:pt>
                <c:pt idx="116">
                  <c:v>5.29</c:v>
                </c:pt>
                <c:pt idx="117">
                  <c:v>5.48</c:v>
                </c:pt>
                <c:pt idx="118">
                  <c:v>5.39</c:v>
                </c:pt>
                <c:pt idx="119">
                  <c:v>5.08</c:v>
                </c:pt>
                <c:pt idx="120">
                  <c:v>5.18</c:v>
                </c:pt>
                <c:pt idx="121">
                  <c:v>4.97</c:v>
                </c:pt>
                <c:pt idx="122">
                  <c:v>4.92</c:v>
                </c:pt>
                <c:pt idx="123">
                  <c:v>4.9800000000000004</c:v>
                </c:pt>
                <c:pt idx="124">
                  <c:v>4.92</c:v>
                </c:pt>
                <c:pt idx="125">
                  <c:v>4.9400000000000004</c:v>
                </c:pt>
                <c:pt idx="126">
                  <c:v>5.04</c:v>
                </c:pt>
                <c:pt idx="127">
                  <c:v>4.79</c:v>
                </c:pt>
                <c:pt idx="128">
                  <c:v>4.75</c:v>
                </c:pt>
                <c:pt idx="129">
                  <c:v>4.82</c:v>
                </c:pt>
                <c:pt idx="130">
                  <c:v>4.47</c:v>
                </c:pt>
                <c:pt idx="131">
                  <c:v>4.37</c:v>
                </c:pt>
                <c:pt idx="132">
                  <c:v>4.55</c:v>
                </c:pt>
                <c:pt idx="133">
                  <c:v>4.62</c:v>
                </c:pt>
                <c:pt idx="134">
                  <c:v>4.4800000000000004</c:v>
                </c:pt>
                <c:pt idx="135">
                  <c:v>4.59</c:v>
                </c:pt>
                <c:pt idx="136">
                  <c:v>4.57</c:v>
                </c:pt>
                <c:pt idx="137">
                  <c:v>4.6100000000000003</c:v>
                </c:pt>
                <c:pt idx="138">
                  <c:v>4.42</c:v>
                </c:pt>
                <c:pt idx="139">
                  <c:v>4.97</c:v>
                </c:pt>
                <c:pt idx="140">
                  <c:v>4.91</c:v>
                </c:pt>
                <c:pt idx="141">
                  <c:v>5.03</c:v>
                </c:pt>
                <c:pt idx="142">
                  <c:v>4.67</c:v>
                </c:pt>
                <c:pt idx="143">
                  <c:v>4.7699999999999996</c:v>
                </c:pt>
                <c:pt idx="144">
                  <c:v>4.8099999999999996</c:v>
                </c:pt>
                <c:pt idx="145">
                  <c:v>5.05</c:v>
                </c:pt>
                <c:pt idx="146">
                  <c:v>5.0999999999999996</c:v>
                </c:pt>
                <c:pt idx="147">
                  <c:v>4.88</c:v>
                </c:pt>
                <c:pt idx="148">
                  <c:v>5.36</c:v>
                </c:pt>
                <c:pt idx="149">
                  <c:v>5.28</c:v>
                </c:pt>
                <c:pt idx="150">
                  <c:v>4.68</c:v>
                </c:pt>
                <c:pt idx="151">
                  <c:v>4.43</c:v>
                </c:pt>
                <c:pt idx="152">
                  <c:v>4.53</c:v>
                </c:pt>
                <c:pt idx="153">
                  <c:v>4.13</c:v>
                </c:pt>
                <c:pt idx="154">
                  <c:v>3.83</c:v>
                </c:pt>
                <c:pt idx="155">
                  <c:v>5.37</c:v>
                </c:pt>
                <c:pt idx="156">
                  <c:v>5.66</c:v>
                </c:pt>
                <c:pt idx="157">
                  <c:v>5.77</c:v>
                </c:pt>
                <c:pt idx="158">
                  <c:v>5.35</c:v>
                </c:pt>
                <c:pt idx="159">
                  <c:v>5.0199999999999996</c:v>
                </c:pt>
                <c:pt idx="160">
                  <c:v>5.05</c:v>
                </c:pt>
                <c:pt idx="161">
                  <c:v>5.45</c:v>
                </c:pt>
                <c:pt idx="162">
                  <c:v>6.54</c:v>
                </c:pt>
                <c:pt idx="163">
                  <c:v>6.1</c:v>
                </c:pt>
                <c:pt idx="164">
                  <c:v>5.57</c:v>
                </c:pt>
                <c:pt idx="165">
                  <c:v>5.0999999999999996</c:v>
                </c:pt>
                <c:pt idx="166">
                  <c:v>5.24</c:v>
                </c:pt>
                <c:pt idx="167">
                  <c:v>4.8899999999999997</c:v>
                </c:pt>
                <c:pt idx="168">
                  <c:v>4.7699999999999996</c:v>
                </c:pt>
                <c:pt idx="169">
                  <c:v>4.68</c:v>
                </c:pt>
                <c:pt idx="170">
                  <c:v>4.57</c:v>
                </c:pt>
                <c:pt idx="171">
                  <c:v>4.72</c:v>
                </c:pt>
                <c:pt idx="172">
                  <c:v>4.49</c:v>
                </c:pt>
                <c:pt idx="173">
                  <c:v>4.74</c:v>
                </c:pt>
                <c:pt idx="174">
                  <c:v>4.49</c:v>
                </c:pt>
                <c:pt idx="175">
                  <c:v>4.9800000000000004</c:v>
                </c:pt>
                <c:pt idx="176">
                  <c:v>5.18</c:v>
                </c:pt>
                <c:pt idx="177">
                  <c:v>4.91</c:v>
                </c:pt>
                <c:pt idx="178">
                  <c:v>5</c:v>
                </c:pt>
                <c:pt idx="179">
                  <c:v>4.8600000000000003</c:v>
                </c:pt>
                <c:pt idx="180">
                  <c:v>4.99</c:v>
                </c:pt>
                <c:pt idx="181">
                  <c:v>4.8899999999999997</c:v>
                </c:pt>
                <c:pt idx="182">
                  <c:v>4.93</c:v>
                </c:pt>
                <c:pt idx="183">
                  <c:v>5.03</c:v>
                </c:pt>
                <c:pt idx="184">
                  <c:v>4.8899999999999997</c:v>
                </c:pt>
                <c:pt idx="185">
                  <c:v>4.41</c:v>
                </c:pt>
                <c:pt idx="186">
                  <c:v>4.46</c:v>
                </c:pt>
                <c:pt idx="187">
                  <c:v>4.43</c:v>
                </c:pt>
                <c:pt idx="188">
                  <c:v>4.58</c:v>
                </c:pt>
                <c:pt idx="189">
                  <c:v>4.87</c:v>
                </c:pt>
                <c:pt idx="190">
                  <c:v>5.07</c:v>
                </c:pt>
                <c:pt idx="191">
                  <c:v>5.12</c:v>
                </c:pt>
                <c:pt idx="192">
                  <c:v>5.27</c:v>
                </c:pt>
                <c:pt idx="193">
                  <c:v>5.29</c:v>
                </c:pt>
                <c:pt idx="194">
                  <c:v>5.46</c:v>
                </c:pt>
                <c:pt idx="195">
                  <c:v>5.79</c:v>
                </c:pt>
                <c:pt idx="196">
                  <c:v>5.74</c:v>
                </c:pt>
                <c:pt idx="197">
                  <c:v>6.4</c:v>
                </c:pt>
                <c:pt idx="198">
                  <c:v>6.34</c:v>
                </c:pt>
                <c:pt idx="199">
                  <c:v>6.36</c:v>
                </c:pt>
                <c:pt idx="200">
                  <c:v>6.28</c:v>
                </c:pt>
                <c:pt idx="201">
                  <c:v>6.34</c:v>
                </c:pt>
                <c:pt idx="202">
                  <c:v>6.32</c:v>
                </c:pt>
                <c:pt idx="203">
                  <c:v>6.48</c:v>
                </c:pt>
                <c:pt idx="204">
                  <c:v>6.58</c:v>
                </c:pt>
                <c:pt idx="205">
                  <c:v>6.7</c:v>
                </c:pt>
                <c:pt idx="206">
                  <c:v>6.83</c:v>
                </c:pt>
                <c:pt idx="207">
                  <c:v>6.84</c:v>
                </c:pt>
                <c:pt idx="208">
                  <c:v>6.72</c:v>
                </c:pt>
                <c:pt idx="209">
                  <c:v>6.84</c:v>
                </c:pt>
                <c:pt idx="210">
                  <c:v>7.03</c:v>
                </c:pt>
                <c:pt idx="211">
                  <c:v>7.1</c:v>
                </c:pt>
                <c:pt idx="212">
                  <c:v>7.25</c:v>
                </c:pt>
                <c:pt idx="213">
                  <c:v>7.23</c:v>
                </c:pt>
                <c:pt idx="214">
                  <c:v>7.14</c:v>
                </c:pt>
                <c:pt idx="215">
                  <c:v>7.18</c:v>
                </c:pt>
                <c:pt idx="216">
                  <c:v>7.08</c:v>
                </c:pt>
                <c:pt idx="217">
                  <c:v>7.12</c:v>
                </c:pt>
                <c:pt idx="218">
                  <c:v>6.96</c:v>
                </c:pt>
                <c:pt idx="219">
                  <c:v>6.88</c:v>
                </c:pt>
                <c:pt idx="220">
                  <c:v>7.1</c:v>
                </c:pt>
                <c:pt idx="221">
                  <c:v>6.89</c:v>
                </c:pt>
                <c:pt idx="222">
                  <c:v>6.96</c:v>
                </c:pt>
                <c:pt idx="223">
                  <c:v>6.85</c:v>
                </c:pt>
                <c:pt idx="224">
                  <c:v>6.68</c:v>
                </c:pt>
                <c:pt idx="225">
                  <c:v>6.7</c:v>
                </c:pt>
                <c:pt idx="226">
                  <c:v>6.84</c:v>
                </c:pt>
                <c:pt idx="227">
                  <c:v>6.92</c:v>
                </c:pt>
                <c:pt idx="228">
                  <c:v>6.85</c:v>
                </c:pt>
                <c:pt idx="229">
                  <c:v>6.73</c:v>
                </c:pt>
                <c:pt idx="230">
                  <c:v>6.66</c:v>
                </c:pt>
                <c:pt idx="231">
                  <c:v>6.41</c:v>
                </c:pt>
                <c:pt idx="232">
                  <c:v>6.23</c:v>
                </c:pt>
                <c:pt idx="233">
                  <c:v>6.49</c:v>
                </c:pt>
                <c:pt idx="234">
                  <c:v>6.23</c:v>
                </c:pt>
                <c:pt idx="235">
                  <c:v>6.39</c:v>
                </c:pt>
                <c:pt idx="236">
                  <c:v>6.58</c:v>
                </c:pt>
                <c:pt idx="237">
                  <c:v>6.52</c:v>
                </c:pt>
                <c:pt idx="238">
                  <c:v>6.27</c:v>
                </c:pt>
                <c:pt idx="239">
                  <c:v>5.94</c:v>
                </c:pt>
                <c:pt idx="240">
                  <c:v>5.94</c:v>
                </c:pt>
                <c:pt idx="241">
                  <c:v>5.84</c:v>
                </c:pt>
                <c:pt idx="242">
                  <c:v>5.86</c:v>
                </c:pt>
                <c:pt idx="243">
                  <c:v>6.02</c:v>
                </c:pt>
                <c:pt idx="244">
                  <c:v>6.03</c:v>
                </c:pt>
                <c:pt idx="245">
                  <c:v>5.97</c:v>
                </c:pt>
                <c:pt idx="246">
                  <c:v>5.73</c:v>
                </c:pt>
                <c:pt idx="247">
                  <c:v>5.68</c:v>
                </c:pt>
                <c:pt idx="248">
                  <c:v>5.52</c:v>
                </c:pt>
                <c:pt idx="249">
                  <c:v>5.36</c:v>
                </c:pt>
                <c:pt idx="250">
                  <c:v>5.41</c:v>
                </c:pt>
                <c:pt idx="251">
                  <c:v>5.51</c:v>
                </c:pt>
                <c:pt idx="252">
                  <c:v>5.64</c:v>
                </c:pt>
                <c:pt idx="253">
                  <c:v>5.67</c:v>
                </c:pt>
                <c:pt idx="254">
                  <c:v>5.63</c:v>
                </c:pt>
                <c:pt idx="255">
                  <c:v>5.9</c:v>
                </c:pt>
                <c:pt idx="256">
                  <c:v>5.86</c:v>
                </c:pt>
                <c:pt idx="257">
                  <c:v>5.49</c:v>
                </c:pt>
                <c:pt idx="258">
                  <c:v>5.24</c:v>
                </c:pt>
                <c:pt idx="259">
                  <c:v>5.25</c:v>
                </c:pt>
                <c:pt idx="260">
                  <c:v>5.23</c:v>
                </c:pt>
                <c:pt idx="261">
                  <c:v>5.48</c:v>
                </c:pt>
                <c:pt idx="262">
                  <c:v>5.43</c:v>
                </c:pt>
                <c:pt idx="263">
                  <c:v>5.43</c:v>
                </c:pt>
                <c:pt idx="264">
                  <c:v>5.27</c:v>
                </c:pt>
                <c:pt idx="265">
                  <c:v>5.32</c:v>
                </c:pt>
                <c:pt idx="266">
                  <c:v>5.45</c:v>
                </c:pt>
                <c:pt idx="267">
                  <c:v>5.23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5.35</c:v>
                </c:pt>
                <c:pt idx="271">
                  <c:v>5.25</c:v>
                </c:pt>
                <c:pt idx="272">
                  <c:v>5.29</c:v>
                </c:pt>
                <c:pt idx="273">
                  <c:v>5.17</c:v>
                </c:pt>
                <c:pt idx="274">
                  <c:v>5.1100000000000003</c:v>
                </c:pt>
                <c:pt idx="275">
                  <c:v>5.13</c:v>
                </c:pt>
                <c:pt idx="276">
                  <c:v>5.1100000000000003</c:v>
                </c:pt>
                <c:pt idx="277">
                  <c:v>5.2</c:v>
                </c:pt>
                <c:pt idx="278">
                  <c:v>5.19</c:v>
                </c:pt>
                <c:pt idx="279">
                  <c:v>5.12</c:v>
                </c:pt>
                <c:pt idx="280">
                  <c:v>5.23</c:v>
                </c:pt>
                <c:pt idx="281">
                  <c:v>5.08</c:v>
                </c:pt>
                <c:pt idx="282">
                  <c:v>5.09</c:v>
                </c:pt>
                <c:pt idx="283">
                  <c:v>5.1100000000000003</c:v>
                </c:pt>
                <c:pt idx="284">
                  <c:v>5.12</c:v>
                </c:pt>
                <c:pt idx="285">
                  <c:v>5.23</c:v>
                </c:pt>
                <c:pt idx="286">
                  <c:v>5.25</c:v>
                </c:pt>
                <c:pt idx="287">
                  <c:v>5.43</c:v>
                </c:pt>
                <c:pt idx="288">
                  <c:v>5.19</c:v>
                </c:pt>
                <c:pt idx="289">
                  <c:v>5.08</c:v>
                </c:pt>
                <c:pt idx="290">
                  <c:v>5.15</c:v>
                </c:pt>
                <c:pt idx="291">
                  <c:v>5.0999999999999996</c:v>
                </c:pt>
                <c:pt idx="292">
                  <c:v>5.23</c:v>
                </c:pt>
                <c:pt idx="293">
                  <c:v>5.28</c:v>
                </c:pt>
                <c:pt idx="294">
                  <c:v>5.12</c:v>
                </c:pt>
                <c:pt idx="295">
                  <c:v>5.05</c:v>
                </c:pt>
                <c:pt idx="296">
                  <c:v>4.97</c:v>
                </c:pt>
                <c:pt idx="297">
                  <c:v>4.97</c:v>
                </c:pt>
                <c:pt idx="298">
                  <c:v>5.0199999999999996</c:v>
                </c:pt>
                <c:pt idx="299">
                  <c:v>4.9000000000000004</c:v>
                </c:pt>
                <c:pt idx="300">
                  <c:v>4.96</c:v>
                </c:pt>
                <c:pt idx="301">
                  <c:v>4.91</c:v>
                </c:pt>
                <c:pt idx="302">
                  <c:v>4.9400000000000004</c:v>
                </c:pt>
                <c:pt idx="303">
                  <c:v>4.83</c:v>
                </c:pt>
                <c:pt idx="304">
                  <c:v>4.6100000000000003</c:v>
                </c:pt>
                <c:pt idx="305">
                  <c:v>4.67</c:v>
                </c:pt>
                <c:pt idx="306">
                  <c:v>4.57</c:v>
                </c:pt>
                <c:pt idx="307">
                  <c:v>4.6500000000000004</c:v>
                </c:pt>
                <c:pt idx="308">
                  <c:v>4.53</c:v>
                </c:pt>
                <c:pt idx="309">
                  <c:v>4.47</c:v>
                </c:pt>
                <c:pt idx="310">
                  <c:v>4.3</c:v>
                </c:pt>
                <c:pt idx="311">
                  <c:v>4.25</c:v>
                </c:pt>
                <c:pt idx="312">
                  <c:v>4.32</c:v>
                </c:pt>
                <c:pt idx="313">
                  <c:v>4.1900000000000004</c:v>
                </c:pt>
                <c:pt idx="314">
                  <c:v>4.1900000000000004</c:v>
                </c:pt>
                <c:pt idx="315">
                  <c:v>4.28</c:v>
                </c:pt>
                <c:pt idx="316">
                  <c:v>4.26</c:v>
                </c:pt>
                <c:pt idx="317">
                  <c:v>4.17</c:v>
                </c:pt>
                <c:pt idx="318">
                  <c:v>4.21</c:v>
                </c:pt>
                <c:pt idx="319">
                  <c:v>4.13</c:v>
                </c:pt>
                <c:pt idx="320">
                  <c:v>4.12</c:v>
                </c:pt>
                <c:pt idx="321">
                  <c:v>4.1900000000000004</c:v>
                </c:pt>
                <c:pt idx="322">
                  <c:v>4.24</c:v>
                </c:pt>
                <c:pt idx="323">
                  <c:v>4.17</c:v>
                </c:pt>
                <c:pt idx="324">
                  <c:v>4.3099999999999996</c:v>
                </c:pt>
                <c:pt idx="325">
                  <c:v>4.34</c:v>
                </c:pt>
                <c:pt idx="326">
                  <c:v>4.2</c:v>
                </c:pt>
                <c:pt idx="327">
                  <c:v>4.01</c:v>
                </c:pt>
                <c:pt idx="328">
                  <c:v>4.0599999999999996</c:v>
                </c:pt>
                <c:pt idx="329">
                  <c:v>4.0999999999999996</c:v>
                </c:pt>
                <c:pt idx="330">
                  <c:v>4.12</c:v>
                </c:pt>
                <c:pt idx="331">
                  <c:v>4.13</c:v>
                </c:pt>
                <c:pt idx="332">
                  <c:v>4.17</c:v>
                </c:pt>
                <c:pt idx="333">
                  <c:v>4.1100000000000003</c:v>
                </c:pt>
                <c:pt idx="334">
                  <c:v>3.96</c:v>
                </c:pt>
                <c:pt idx="335">
                  <c:v>3.84</c:v>
                </c:pt>
                <c:pt idx="336">
                  <c:v>3.69</c:v>
                </c:pt>
                <c:pt idx="337">
                  <c:v>3.46</c:v>
                </c:pt>
                <c:pt idx="338">
                  <c:v>3.65</c:v>
                </c:pt>
                <c:pt idx="339">
                  <c:v>3.67</c:v>
                </c:pt>
                <c:pt idx="340">
                  <c:v>3.68</c:v>
                </c:pt>
                <c:pt idx="341">
                  <c:v>3.81</c:v>
                </c:pt>
                <c:pt idx="342">
                  <c:v>3.71</c:v>
                </c:pt>
                <c:pt idx="343">
                  <c:v>3.78</c:v>
                </c:pt>
                <c:pt idx="344">
                  <c:v>3.76</c:v>
                </c:pt>
                <c:pt idx="345">
                  <c:v>3.85</c:v>
                </c:pt>
                <c:pt idx="346">
                  <c:v>3.82</c:v>
                </c:pt>
                <c:pt idx="347">
                  <c:v>3.97</c:v>
                </c:pt>
                <c:pt idx="348">
                  <c:v>4.09</c:v>
                </c:pt>
                <c:pt idx="349">
                  <c:v>4.1399999999999997</c:v>
                </c:pt>
                <c:pt idx="350">
                  <c:v>4.05</c:v>
                </c:pt>
                <c:pt idx="351">
                  <c:v>3.96</c:v>
                </c:pt>
                <c:pt idx="352">
                  <c:v>4.17</c:v>
                </c:pt>
                <c:pt idx="353">
                  <c:v>4.28</c:v>
                </c:pt>
                <c:pt idx="354">
                  <c:v>4.08</c:v>
                </c:pt>
                <c:pt idx="355">
                  <c:v>3.93</c:v>
                </c:pt>
                <c:pt idx="356">
                  <c:v>3.92</c:v>
                </c:pt>
                <c:pt idx="357">
                  <c:v>3.85</c:v>
                </c:pt>
                <c:pt idx="358">
                  <c:v>3.83</c:v>
                </c:pt>
                <c:pt idx="359">
                  <c:v>3.72</c:v>
                </c:pt>
                <c:pt idx="360">
                  <c:v>3.6</c:v>
                </c:pt>
                <c:pt idx="361">
                  <c:v>3.44</c:v>
                </c:pt>
                <c:pt idx="362">
                  <c:v>3.44</c:v>
                </c:pt>
                <c:pt idx="363">
                  <c:v>3.54</c:v>
                </c:pt>
                <c:pt idx="364">
                  <c:v>3.71</c:v>
                </c:pt>
                <c:pt idx="365">
                  <c:v>3.83</c:v>
                </c:pt>
                <c:pt idx="366">
                  <c:v>3.66</c:v>
                </c:pt>
                <c:pt idx="367">
                  <c:v>3.59</c:v>
                </c:pt>
                <c:pt idx="368">
                  <c:v>3.39</c:v>
                </c:pt>
                <c:pt idx="369">
                  <c:v>3.32</c:v>
                </c:pt>
                <c:pt idx="370">
                  <c:v>3.35</c:v>
                </c:pt>
                <c:pt idx="371">
                  <c:v>3.34</c:v>
                </c:pt>
                <c:pt idx="372">
                  <c:v>3.42</c:v>
                </c:pt>
                <c:pt idx="373">
                  <c:v>3.5</c:v>
                </c:pt>
                <c:pt idx="374">
                  <c:v>3.51</c:v>
                </c:pt>
                <c:pt idx="375">
                  <c:v>3.5</c:v>
                </c:pt>
                <c:pt idx="376">
                  <c:v>3.26</c:v>
                </c:pt>
                <c:pt idx="377">
                  <c:v>3.14</c:v>
                </c:pt>
                <c:pt idx="378">
                  <c:v>3.09</c:v>
                </c:pt>
                <c:pt idx="379">
                  <c:v>3.07</c:v>
                </c:pt>
                <c:pt idx="380">
                  <c:v>3.17</c:v>
                </c:pt>
                <c:pt idx="381">
                  <c:v>3.13</c:v>
                </c:pt>
                <c:pt idx="382">
                  <c:v>3.26</c:v>
                </c:pt>
                <c:pt idx="383">
                  <c:v>3.4</c:v>
                </c:pt>
                <c:pt idx="384">
                  <c:v>3.4</c:v>
                </c:pt>
                <c:pt idx="385">
                  <c:v>3.23</c:v>
                </c:pt>
                <c:pt idx="386">
                  <c:v>3.12</c:v>
                </c:pt>
                <c:pt idx="387">
                  <c:v>3.09</c:v>
                </c:pt>
                <c:pt idx="388">
                  <c:v>2.9</c:v>
                </c:pt>
                <c:pt idx="389">
                  <c:v>2.9</c:v>
                </c:pt>
                <c:pt idx="390">
                  <c:v>2.98</c:v>
                </c:pt>
                <c:pt idx="391">
                  <c:v>3.12</c:v>
                </c:pt>
                <c:pt idx="392">
                  <c:v>3.18</c:v>
                </c:pt>
                <c:pt idx="393">
                  <c:v>3.34</c:v>
                </c:pt>
                <c:pt idx="394">
                  <c:v>3.19</c:v>
                </c:pt>
                <c:pt idx="395">
                  <c:v>3.21</c:v>
                </c:pt>
                <c:pt idx="396">
                  <c:v>3.2</c:v>
                </c:pt>
                <c:pt idx="397">
                  <c:v>3.22</c:v>
                </c:pt>
                <c:pt idx="398">
                  <c:v>3.34</c:v>
                </c:pt>
                <c:pt idx="399">
                  <c:v>3.4</c:v>
                </c:pt>
                <c:pt idx="400">
                  <c:v>3.63</c:v>
                </c:pt>
                <c:pt idx="401">
                  <c:v>3.37</c:v>
                </c:pt>
                <c:pt idx="402">
                  <c:v>3.41</c:v>
                </c:pt>
                <c:pt idx="403">
                  <c:v>3.49</c:v>
                </c:pt>
                <c:pt idx="404">
                  <c:v>3.54</c:v>
                </c:pt>
                <c:pt idx="405">
                  <c:v>3.32</c:v>
                </c:pt>
                <c:pt idx="406">
                  <c:v>3.26</c:v>
                </c:pt>
                <c:pt idx="407">
                  <c:v>3.12</c:v>
                </c:pt>
                <c:pt idx="408">
                  <c:v>3.11</c:v>
                </c:pt>
                <c:pt idx="409">
                  <c:v>3.17</c:v>
                </c:pt>
                <c:pt idx="410">
                  <c:v>3.3</c:v>
                </c:pt>
                <c:pt idx="411">
                  <c:v>3.5</c:v>
                </c:pt>
                <c:pt idx="412">
                  <c:v>3.6</c:v>
                </c:pt>
                <c:pt idx="413">
                  <c:v>3.73</c:v>
                </c:pt>
                <c:pt idx="414">
                  <c:v>3.53</c:v>
                </c:pt>
                <c:pt idx="415">
                  <c:v>3.58</c:v>
                </c:pt>
                <c:pt idx="416">
                  <c:v>3.56</c:v>
                </c:pt>
                <c:pt idx="417">
                  <c:v>3.55</c:v>
                </c:pt>
                <c:pt idx="418">
                  <c:v>3.56</c:v>
                </c:pt>
                <c:pt idx="419">
                  <c:v>3.67</c:v>
                </c:pt>
                <c:pt idx="420">
                  <c:v>3.54</c:v>
                </c:pt>
                <c:pt idx="421">
                  <c:v>3.43</c:v>
                </c:pt>
                <c:pt idx="422">
                  <c:v>3.32</c:v>
                </c:pt>
                <c:pt idx="423">
                  <c:v>3.23</c:v>
                </c:pt>
                <c:pt idx="424">
                  <c:v>3.09</c:v>
                </c:pt>
                <c:pt idx="425">
                  <c:v>3.17</c:v>
                </c:pt>
                <c:pt idx="426">
                  <c:v>3.23</c:v>
                </c:pt>
                <c:pt idx="427">
                  <c:v>3.34</c:v>
                </c:pt>
                <c:pt idx="428">
                  <c:v>3.32</c:v>
                </c:pt>
                <c:pt idx="429">
                  <c:v>3.29</c:v>
                </c:pt>
                <c:pt idx="430">
                  <c:v>3.42</c:v>
                </c:pt>
                <c:pt idx="431">
                  <c:v>3.45</c:v>
                </c:pt>
                <c:pt idx="432">
                  <c:v>3.63</c:v>
                </c:pt>
                <c:pt idx="433">
                  <c:v>3.5</c:v>
                </c:pt>
                <c:pt idx="434">
                  <c:v>3.64</c:v>
                </c:pt>
                <c:pt idx="435">
                  <c:v>3.65</c:v>
                </c:pt>
                <c:pt idx="436">
                  <c:v>3.49</c:v>
                </c:pt>
                <c:pt idx="437">
                  <c:v>3.9</c:v>
                </c:pt>
                <c:pt idx="438">
                  <c:v>3.74</c:v>
                </c:pt>
                <c:pt idx="439">
                  <c:v>3.57</c:v>
                </c:pt>
                <c:pt idx="440">
                  <c:v>3.57</c:v>
                </c:pt>
                <c:pt idx="441">
                  <c:v>3.51</c:v>
                </c:pt>
                <c:pt idx="442">
                  <c:v>3.44</c:v>
                </c:pt>
                <c:pt idx="443">
                  <c:v>3.36</c:v>
                </c:pt>
                <c:pt idx="444">
                  <c:v>3.37</c:v>
                </c:pt>
                <c:pt idx="445">
                  <c:v>3.49</c:v>
                </c:pt>
                <c:pt idx="446">
                  <c:v>3.2</c:v>
                </c:pt>
                <c:pt idx="447">
                  <c:v>3.27</c:v>
                </c:pt>
                <c:pt idx="448">
                  <c:v>3.31</c:v>
                </c:pt>
                <c:pt idx="449">
                  <c:v>3.29</c:v>
                </c:pt>
                <c:pt idx="450">
                  <c:v>3.29</c:v>
                </c:pt>
                <c:pt idx="451">
                  <c:v>3.33</c:v>
                </c:pt>
                <c:pt idx="452">
                  <c:v>3.32</c:v>
                </c:pt>
                <c:pt idx="453">
                  <c:v>3.36</c:v>
                </c:pt>
                <c:pt idx="454">
                  <c:v>3.12</c:v>
                </c:pt>
                <c:pt idx="455">
                  <c:v>3.04</c:v>
                </c:pt>
                <c:pt idx="456">
                  <c:v>2.97</c:v>
                </c:pt>
                <c:pt idx="457">
                  <c:v>2.96</c:v>
                </c:pt>
                <c:pt idx="458">
                  <c:v>2.96</c:v>
                </c:pt>
                <c:pt idx="459">
                  <c:v>2.88</c:v>
                </c:pt>
                <c:pt idx="460">
                  <c:v>2.94</c:v>
                </c:pt>
                <c:pt idx="461">
                  <c:v>2.77</c:v>
                </c:pt>
                <c:pt idx="462">
                  <c:v>2.77</c:v>
                </c:pt>
                <c:pt idx="463">
                  <c:v>2.65</c:v>
                </c:pt>
                <c:pt idx="464">
                  <c:v>2.65</c:v>
                </c:pt>
                <c:pt idx="465">
                  <c:v>2.69</c:v>
                </c:pt>
                <c:pt idx="466">
                  <c:v>2.8</c:v>
                </c:pt>
                <c:pt idx="467">
                  <c:v>2.9</c:v>
                </c:pt>
                <c:pt idx="468">
                  <c:v>2.93</c:v>
                </c:pt>
                <c:pt idx="469">
                  <c:v>2.98</c:v>
                </c:pt>
                <c:pt idx="470">
                  <c:v>2.92</c:v>
                </c:pt>
                <c:pt idx="471">
                  <c:v>2.89</c:v>
                </c:pt>
                <c:pt idx="472">
                  <c:v>2.85</c:v>
                </c:pt>
                <c:pt idx="473">
                  <c:v>2.8</c:v>
                </c:pt>
                <c:pt idx="474">
                  <c:v>2.67</c:v>
                </c:pt>
                <c:pt idx="475">
                  <c:v>2.71</c:v>
                </c:pt>
                <c:pt idx="476">
                  <c:v>2.78</c:v>
                </c:pt>
                <c:pt idx="477">
                  <c:v>2.77</c:v>
                </c:pt>
                <c:pt idx="478">
                  <c:v>2.78</c:v>
                </c:pt>
                <c:pt idx="479">
                  <c:v>2.77</c:v>
                </c:pt>
                <c:pt idx="480">
                  <c:v>2.74</c:v>
                </c:pt>
                <c:pt idx="481">
                  <c:v>2.6</c:v>
                </c:pt>
                <c:pt idx="482">
                  <c:v>2.59</c:v>
                </c:pt>
                <c:pt idx="483">
                  <c:v>2.4300000000000002</c:v>
                </c:pt>
                <c:pt idx="484">
                  <c:v>2.57</c:v>
                </c:pt>
                <c:pt idx="485">
                  <c:v>2.29</c:v>
                </c:pt>
                <c:pt idx="486">
                  <c:v>2.23</c:v>
                </c:pt>
                <c:pt idx="487">
                  <c:v>2.09</c:v>
                </c:pt>
                <c:pt idx="488">
                  <c:v>1.95</c:v>
                </c:pt>
                <c:pt idx="489">
                  <c:v>1.9</c:v>
                </c:pt>
                <c:pt idx="490">
                  <c:v>1.89</c:v>
                </c:pt>
                <c:pt idx="491">
                  <c:v>1.89</c:v>
                </c:pt>
                <c:pt idx="492">
                  <c:v>1.86</c:v>
                </c:pt>
                <c:pt idx="493">
                  <c:v>1.89</c:v>
                </c:pt>
                <c:pt idx="494">
                  <c:v>1.99</c:v>
                </c:pt>
                <c:pt idx="495">
                  <c:v>1.99</c:v>
                </c:pt>
                <c:pt idx="496">
                  <c:v>1.91</c:v>
                </c:pt>
                <c:pt idx="497">
                  <c:v>2.02</c:v>
                </c:pt>
                <c:pt idx="498">
                  <c:v>2.02</c:v>
                </c:pt>
                <c:pt idx="499">
                  <c:v>2.08</c:v>
                </c:pt>
                <c:pt idx="500">
                  <c:v>2.1800000000000002</c:v>
                </c:pt>
                <c:pt idx="501">
                  <c:v>2.34</c:v>
                </c:pt>
                <c:pt idx="502">
                  <c:v>2.4900000000000002</c:v>
                </c:pt>
                <c:pt idx="503">
                  <c:v>2.59</c:v>
                </c:pt>
                <c:pt idx="504">
                  <c:v>2.63</c:v>
                </c:pt>
                <c:pt idx="505">
                  <c:v>2.67</c:v>
                </c:pt>
                <c:pt idx="506">
                  <c:v>2.6</c:v>
                </c:pt>
                <c:pt idx="507">
                  <c:v>2.69</c:v>
                </c:pt>
                <c:pt idx="508">
                  <c:v>2.71</c:v>
                </c:pt>
                <c:pt idx="509">
                  <c:v>2.91</c:v>
                </c:pt>
                <c:pt idx="510">
                  <c:v>3.05</c:v>
                </c:pt>
                <c:pt idx="511">
                  <c:v>3.21</c:v>
                </c:pt>
                <c:pt idx="512">
                  <c:v>3.4</c:v>
                </c:pt>
                <c:pt idx="513">
                  <c:v>3.05</c:v>
                </c:pt>
                <c:pt idx="514">
                  <c:v>2.93</c:v>
                </c:pt>
                <c:pt idx="515">
                  <c:v>2.6</c:v>
                </c:pt>
                <c:pt idx="516">
                  <c:v>2.48</c:v>
                </c:pt>
                <c:pt idx="517">
                  <c:v>2.54</c:v>
                </c:pt>
                <c:pt idx="518">
                  <c:v>2.97</c:v>
                </c:pt>
                <c:pt idx="519">
                  <c:v>3.19</c:v>
                </c:pt>
                <c:pt idx="520">
                  <c:v>3.33</c:v>
                </c:pt>
                <c:pt idx="521">
                  <c:v>3.39</c:v>
                </c:pt>
                <c:pt idx="522">
                  <c:v>3.48</c:v>
                </c:pt>
                <c:pt idx="523">
                  <c:v>3.77</c:v>
                </c:pt>
                <c:pt idx="524">
                  <c:v>3.94</c:v>
                </c:pt>
                <c:pt idx="525">
                  <c:v>3.84</c:v>
                </c:pt>
                <c:pt idx="526">
                  <c:v>3.82</c:v>
                </c:pt>
                <c:pt idx="527">
                  <c:v>3.8</c:v>
                </c:pt>
                <c:pt idx="528">
                  <c:v>4.09</c:v>
                </c:pt>
                <c:pt idx="529">
                  <c:v>3.99</c:v>
                </c:pt>
                <c:pt idx="530">
                  <c:v>3.96</c:v>
                </c:pt>
                <c:pt idx="531">
                  <c:v>3.99</c:v>
                </c:pt>
                <c:pt idx="532">
                  <c:v>3.86</c:v>
                </c:pt>
                <c:pt idx="533">
                  <c:v>3.98</c:v>
                </c:pt>
                <c:pt idx="534">
                  <c:v>4.1500000000000004</c:v>
                </c:pt>
                <c:pt idx="535">
                  <c:v>4</c:v>
                </c:pt>
                <c:pt idx="536">
                  <c:v>3.93</c:v>
                </c:pt>
                <c:pt idx="537">
                  <c:v>3.96</c:v>
                </c:pt>
                <c:pt idx="538">
                  <c:v>3.99</c:v>
                </c:pt>
                <c:pt idx="539">
                  <c:v>4.04</c:v>
                </c:pt>
                <c:pt idx="540">
                  <c:v>4</c:v>
                </c:pt>
                <c:pt idx="541">
                  <c:v>4.09</c:v>
                </c:pt>
                <c:pt idx="542">
                  <c:v>3.97</c:v>
                </c:pt>
                <c:pt idx="543">
                  <c:v>3.83</c:v>
                </c:pt>
                <c:pt idx="544">
                  <c:v>3.9</c:v>
                </c:pt>
                <c:pt idx="545">
                  <c:v>3.89</c:v>
                </c:pt>
                <c:pt idx="546">
                  <c:v>3.86</c:v>
                </c:pt>
                <c:pt idx="547">
                  <c:v>3.71</c:v>
                </c:pt>
                <c:pt idx="548">
                  <c:v>3.76</c:v>
                </c:pt>
                <c:pt idx="549">
                  <c:v>3.71</c:v>
                </c:pt>
                <c:pt idx="550">
                  <c:v>3.65</c:v>
                </c:pt>
                <c:pt idx="551">
                  <c:v>3.63</c:v>
                </c:pt>
                <c:pt idx="552">
                  <c:v>3.64</c:v>
                </c:pt>
                <c:pt idx="553">
                  <c:v>3.53</c:v>
                </c:pt>
                <c:pt idx="554">
                  <c:v>3.58</c:v>
                </c:pt>
                <c:pt idx="555">
                  <c:v>3.36</c:v>
                </c:pt>
                <c:pt idx="556">
                  <c:v>3.43</c:v>
                </c:pt>
                <c:pt idx="557">
                  <c:v>3.34</c:v>
                </c:pt>
                <c:pt idx="558">
                  <c:v>3.22</c:v>
                </c:pt>
                <c:pt idx="559">
                  <c:v>3.16</c:v>
                </c:pt>
                <c:pt idx="560">
                  <c:v>3.21</c:v>
                </c:pt>
                <c:pt idx="561">
                  <c:v>3.11</c:v>
                </c:pt>
                <c:pt idx="562">
                  <c:v>3.1</c:v>
                </c:pt>
                <c:pt idx="563">
                  <c:v>3.11</c:v>
                </c:pt>
                <c:pt idx="564">
                  <c:v>2.96</c:v>
                </c:pt>
                <c:pt idx="565">
                  <c:v>2.94</c:v>
                </c:pt>
                <c:pt idx="566">
                  <c:v>2.9</c:v>
                </c:pt>
                <c:pt idx="567">
                  <c:v>2.93</c:v>
                </c:pt>
                <c:pt idx="568">
                  <c:v>2.81</c:v>
                </c:pt>
                <c:pt idx="569">
                  <c:v>2.78</c:v>
                </c:pt>
                <c:pt idx="570">
                  <c:v>2.74</c:v>
                </c:pt>
                <c:pt idx="571">
                  <c:v>2.68</c:v>
                </c:pt>
                <c:pt idx="572">
                  <c:v>2.63</c:v>
                </c:pt>
                <c:pt idx="573">
                  <c:v>2.5299999999999998</c:v>
                </c:pt>
                <c:pt idx="574">
                  <c:v>2.4500000000000002</c:v>
                </c:pt>
                <c:pt idx="575">
                  <c:v>2.5099999999999998</c:v>
                </c:pt>
                <c:pt idx="576">
                  <c:v>2.4700000000000002</c:v>
                </c:pt>
                <c:pt idx="577">
                  <c:v>2.39</c:v>
                </c:pt>
                <c:pt idx="578">
                  <c:v>2.29</c:v>
                </c:pt>
                <c:pt idx="579">
                  <c:v>2.23</c:v>
                </c:pt>
                <c:pt idx="580">
                  <c:v>2.06</c:v>
                </c:pt>
                <c:pt idx="581">
                  <c:v>2.11</c:v>
                </c:pt>
                <c:pt idx="582">
                  <c:v>2.09</c:v>
                </c:pt>
                <c:pt idx="583">
                  <c:v>2.1</c:v>
                </c:pt>
                <c:pt idx="584">
                  <c:v>2.15</c:v>
                </c:pt>
                <c:pt idx="585">
                  <c:v>2.25</c:v>
                </c:pt>
                <c:pt idx="586">
                  <c:v>2.29</c:v>
                </c:pt>
                <c:pt idx="587">
                  <c:v>2.27</c:v>
                </c:pt>
                <c:pt idx="588">
                  <c:v>2.4</c:v>
                </c:pt>
                <c:pt idx="589">
                  <c:v>2.39</c:v>
                </c:pt>
                <c:pt idx="590">
                  <c:v>2.44</c:v>
                </c:pt>
                <c:pt idx="591">
                  <c:v>2.38</c:v>
                </c:pt>
                <c:pt idx="592">
                  <c:v>2.41</c:v>
                </c:pt>
                <c:pt idx="593">
                  <c:v>2.23</c:v>
                </c:pt>
                <c:pt idx="594">
                  <c:v>2.2599999999999998</c:v>
                </c:pt>
                <c:pt idx="595">
                  <c:v>2.27</c:v>
                </c:pt>
                <c:pt idx="596">
                  <c:v>2.2400000000000002</c:v>
                </c:pt>
                <c:pt idx="597">
                  <c:v>2.2799999999999998</c:v>
                </c:pt>
                <c:pt idx="598">
                  <c:v>2.34</c:v>
                </c:pt>
                <c:pt idx="599">
                  <c:v>2.36</c:v>
                </c:pt>
                <c:pt idx="600">
                  <c:v>2.33</c:v>
                </c:pt>
                <c:pt idx="601">
                  <c:v>2.35</c:v>
                </c:pt>
                <c:pt idx="602">
                  <c:v>2.42</c:v>
                </c:pt>
                <c:pt idx="603">
                  <c:v>2.5</c:v>
                </c:pt>
                <c:pt idx="604">
                  <c:v>2.4300000000000002</c:v>
                </c:pt>
                <c:pt idx="605">
                  <c:v>2.4900000000000002</c:v>
                </c:pt>
                <c:pt idx="606">
                  <c:v>2.38</c:v>
                </c:pt>
                <c:pt idx="607">
                  <c:v>2.38</c:v>
                </c:pt>
                <c:pt idx="608">
                  <c:v>2.34</c:v>
                </c:pt>
                <c:pt idx="609">
                  <c:v>2.2999999999999998</c:v>
                </c:pt>
                <c:pt idx="610">
                  <c:v>2.19</c:v>
                </c:pt>
                <c:pt idx="611">
                  <c:v>2.17</c:v>
                </c:pt>
                <c:pt idx="612">
                  <c:v>2.11</c:v>
                </c:pt>
                <c:pt idx="613">
                  <c:v>2.16</c:v>
                </c:pt>
                <c:pt idx="614">
                  <c:v>2.1800000000000002</c:v>
                </c:pt>
                <c:pt idx="615">
                  <c:v>2.15</c:v>
                </c:pt>
                <c:pt idx="616">
                  <c:v>2.2000000000000002</c:v>
                </c:pt>
                <c:pt idx="617">
                  <c:v>2.1800000000000002</c:v>
                </c:pt>
                <c:pt idx="618">
                  <c:v>2.14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</c:v>
                </c:pt>
                <c:pt idx="622">
                  <c:v>2</c:v>
                </c:pt>
                <c:pt idx="623">
                  <c:v>1.99</c:v>
                </c:pt>
                <c:pt idx="624">
                  <c:v>2.04</c:v>
                </c:pt>
                <c:pt idx="625">
                  <c:v>2.0099999999999998</c:v>
                </c:pt>
                <c:pt idx="626">
                  <c:v>1.98</c:v>
                </c:pt>
                <c:pt idx="627">
                  <c:v>1.9</c:v>
                </c:pt>
                <c:pt idx="628">
                  <c:v>1.91</c:v>
                </c:pt>
                <c:pt idx="629">
                  <c:v>1.85</c:v>
                </c:pt>
                <c:pt idx="630">
                  <c:v>1.75</c:v>
                </c:pt>
                <c:pt idx="631">
                  <c:v>1.7</c:v>
                </c:pt>
                <c:pt idx="632">
                  <c:v>1.73</c:v>
                </c:pt>
                <c:pt idx="633">
                  <c:v>1.72</c:v>
                </c:pt>
                <c:pt idx="634">
                  <c:v>1.63</c:v>
                </c:pt>
                <c:pt idx="635">
                  <c:v>1.58</c:v>
                </c:pt>
                <c:pt idx="636">
                  <c:v>1.53</c:v>
                </c:pt>
                <c:pt idx="637">
                  <c:v>1.51</c:v>
                </c:pt>
                <c:pt idx="638">
                  <c:v>1.37</c:v>
                </c:pt>
                <c:pt idx="639">
                  <c:v>1.46</c:v>
                </c:pt>
                <c:pt idx="640">
                  <c:v>1.53</c:v>
                </c:pt>
                <c:pt idx="64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C-5D4A-9815-97EBC8D5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66895"/>
        <c:axId val="1232808975"/>
      </c:lineChart>
      <c:dateAx>
        <c:axId val="1232666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08975"/>
        <c:crosses val="autoZero"/>
        <c:auto val="1"/>
        <c:lblOffset val="100"/>
        <c:baseTimeUnit val="months"/>
      </c:dateAx>
      <c:valAx>
        <c:axId val="12328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NorthEast</a:t>
            </a:r>
          </a:p>
        </c:rich>
      </c:tx>
      <c:layout>
        <c:manualLayout>
          <c:xMode val="edge"/>
          <c:yMode val="edge"/>
          <c:x val="0.108480182212486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8806474190726159"/>
          <c:h val="0.630172061825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'NAR EHS NSA History'!$W$5:$W$29</c:f>
              <c:numCache>
                <c:formatCode>m/d/yyyy</c:formatCode>
                <c:ptCount val="25"/>
                <c:pt idx="0">
                  <c:v>36342</c:v>
                </c:pt>
                <c:pt idx="1">
                  <c:v>36708</c:v>
                </c:pt>
                <c:pt idx="2">
                  <c:v>37073</c:v>
                </c:pt>
                <c:pt idx="3">
                  <c:v>37438</c:v>
                </c:pt>
                <c:pt idx="4">
                  <c:v>37803</c:v>
                </c:pt>
                <c:pt idx="5">
                  <c:v>38169</c:v>
                </c:pt>
                <c:pt idx="6">
                  <c:v>38534</c:v>
                </c:pt>
                <c:pt idx="7">
                  <c:v>38899</c:v>
                </c:pt>
                <c:pt idx="8">
                  <c:v>39264</c:v>
                </c:pt>
                <c:pt idx="9">
                  <c:v>39630</c:v>
                </c:pt>
                <c:pt idx="10">
                  <c:v>39995</c:v>
                </c:pt>
                <c:pt idx="11">
                  <c:v>40360</c:v>
                </c:pt>
                <c:pt idx="12">
                  <c:v>40725</c:v>
                </c:pt>
                <c:pt idx="13">
                  <c:v>41091</c:v>
                </c:pt>
                <c:pt idx="14">
                  <c:v>41456</c:v>
                </c:pt>
                <c:pt idx="15">
                  <c:v>41821</c:v>
                </c:pt>
                <c:pt idx="16">
                  <c:v>42186</c:v>
                </c:pt>
                <c:pt idx="17">
                  <c:v>42552</c:v>
                </c:pt>
                <c:pt idx="18">
                  <c:v>42917</c:v>
                </c:pt>
                <c:pt idx="19">
                  <c:v>43282</c:v>
                </c:pt>
                <c:pt idx="20">
                  <c:v>43647</c:v>
                </c:pt>
                <c:pt idx="21">
                  <c:v>44013</c:v>
                </c:pt>
                <c:pt idx="22">
                  <c:v>44378</c:v>
                </c:pt>
                <c:pt idx="23">
                  <c:v>44743</c:v>
                </c:pt>
                <c:pt idx="24">
                  <c:v>45108</c:v>
                </c:pt>
              </c:numCache>
            </c:numRef>
          </c:cat>
          <c:val>
            <c:numRef>
              <c:f>'NAR EHS NSA History'!$Y$5:$Y$29</c:f>
              <c:numCache>
                <c:formatCode>_(* #,##0_);_(* \(#,##0\);_(* "-"??_);_(@_)</c:formatCode>
                <c:ptCount val="25"/>
                <c:pt idx="0">
                  <c:v>94000</c:v>
                </c:pt>
                <c:pt idx="1">
                  <c:v>100000</c:v>
                </c:pt>
                <c:pt idx="2">
                  <c:v>101000</c:v>
                </c:pt>
                <c:pt idx="3">
                  <c:v>99000</c:v>
                </c:pt>
                <c:pt idx="4">
                  <c:v>114000</c:v>
                </c:pt>
                <c:pt idx="5">
                  <c:v>122000</c:v>
                </c:pt>
                <c:pt idx="6">
                  <c:v>128000</c:v>
                </c:pt>
                <c:pt idx="7">
                  <c:v>111000</c:v>
                </c:pt>
                <c:pt idx="8">
                  <c:v>78000</c:v>
                </c:pt>
                <c:pt idx="9">
                  <c:v>66000</c:v>
                </c:pt>
                <c:pt idx="10">
                  <c:v>70000</c:v>
                </c:pt>
                <c:pt idx="11">
                  <c:v>49000</c:v>
                </c:pt>
                <c:pt idx="12">
                  <c:v>57000</c:v>
                </c:pt>
                <c:pt idx="13">
                  <c:v>64000</c:v>
                </c:pt>
                <c:pt idx="14">
                  <c:v>78000</c:v>
                </c:pt>
                <c:pt idx="15">
                  <c:v>72000</c:v>
                </c:pt>
                <c:pt idx="16">
                  <c:v>80000</c:v>
                </c:pt>
                <c:pt idx="17">
                  <c:v>71000</c:v>
                </c:pt>
                <c:pt idx="18">
                  <c:v>70000</c:v>
                </c:pt>
                <c:pt idx="19">
                  <c:v>70000</c:v>
                </c:pt>
                <c:pt idx="20">
                  <c:v>71000</c:v>
                </c:pt>
                <c:pt idx="21">
                  <c:v>70000</c:v>
                </c:pt>
                <c:pt idx="22">
                  <c:v>74000</c:v>
                </c:pt>
                <c:pt idx="23">
                  <c:v>61000</c:v>
                </c:pt>
                <c:pt idx="24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9-824E-A912-5D4A64E1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1157102096"/>
        <c:axId val="1157515104"/>
      </c:barChart>
      <c:dateAx>
        <c:axId val="115710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5104"/>
        <c:crosses val="autoZero"/>
        <c:auto val="1"/>
        <c:lblOffset val="100"/>
        <c:baseTimeUnit val="years"/>
      </c:dateAx>
      <c:valAx>
        <c:axId val="115751510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2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MidWest</a:t>
            </a:r>
          </a:p>
        </c:rich>
      </c:tx>
      <c:layout>
        <c:manualLayout>
          <c:xMode val="edge"/>
          <c:yMode val="edge"/>
          <c:x val="0.144928645398602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8806474190726159"/>
          <c:h val="0.630172061825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'NAR EHS NSA History'!$W$5:$W$29</c:f>
              <c:numCache>
                <c:formatCode>m/d/yyyy</c:formatCode>
                <c:ptCount val="25"/>
                <c:pt idx="0">
                  <c:v>36342</c:v>
                </c:pt>
                <c:pt idx="1">
                  <c:v>36708</c:v>
                </c:pt>
                <c:pt idx="2">
                  <c:v>37073</c:v>
                </c:pt>
                <c:pt idx="3">
                  <c:v>37438</c:v>
                </c:pt>
                <c:pt idx="4">
                  <c:v>37803</c:v>
                </c:pt>
                <c:pt idx="5">
                  <c:v>38169</c:v>
                </c:pt>
                <c:pt idx="6">
                  <c:v>38534</c:v>
                </c:pt>
                <c:pt idx="7">
                  <c:v>38899</c:v>
                </c:pt>
                <c:pt idx="8">
                  <c:v>39264</c:v>
                </c:pt>
                <c:pt idx="9">
                  <c:v>39630</c:v>
                </c:pt>
                <c:pt idx="10">
                  <c:v>39995</c:v>
                </c:pt>
                <c:pt idx="11">
                  <c:v>40360</c:v>
                </c:pt>
                <c:pt idx="12">
                  <c:v>40725</c:v>
                </c:pt>
                <c:pt idx="13">
                  <c:v>41091</c:v>
                </c:pt>
                <c:pt idx="14">
                  <c:v>41456</c:v>
                </c:pt>
                <c:pt idx="15">
                  <c:v>41821</c:v>
                </c:pt>
                <c:pt idx="16">
                  <c:v>42186</c:v>
                </c:pt>
                <c:pt idx="17">
                  <c:v>42552</c:v>
                </c:pt>
                <c:pt idx="18">
                  <c:v>42917</c:v>
                </c:pt>
                <c:pt idx="19">
                  <c:v>43282</c:v>
                </c:pt>
                <c:pt idx="20">
                  <c:v>43647</c:v>
                </c:pt>
                <c:pt idx="21">
                  <c:v>44013</c:v>
                </c:pt>
                <c:pt idx="22">
                  <c:v>44378</c:v>
                </c:pt>
                <c:pt idx="23">
                  <c:v>44743</c:v>
                </c:pt>
                <c:pt idx="24">
                  <c:v>45108</c:v>
                </c:pt>
              </c:numCache>
            </c:numRef>
          </c:cat>
          <c:val>
            <c:numRef>
              <c:f>'NAR EHS NSA History'!$Z$5:$Z$29</c:f>
              <c:numCache>
                <c:formatCode>_(* #,##0_);_(* \(#,##0\);_(* "-"??_);_(@_)</c:formatCode>
                <c:ptCount val="25"/>
                <c:pt idx="0">
                  <c:v>130000</c:v>
                </c:pt>
                <c:pt idx="1">
                  <c:v>117000</c:v>
                </c:pt>
                <c:pt idx="2">
                  <c:v>131000</c:v>
                </c:pt>
                <c:pt idx="3">
                  <c:v>136000</c:v>
                </c:pt>
                <c:pt idx="4">
                  <c:v>157000</c:v>
                </c:pt>
                <c:pt idx="5">
                  <c:v>161000</c:v>
                </c:pt>
                <c:pt idx="6">
                  <c:v>158000</c:v>
                </c:pt>
                <c:pt idx="7">
                  <c:v>141000</c:v>
                </c:pt>
                <c:pt idx="8">
                  <c:v>123000</c:v>
                </c:pt>
                <c:pt idx="9">
                  <c:v>99000</c:v>
                </c:pt>
                <c:pt idx="10">
                  <c:v>106000</c:v>
                </c:pt>
                <c:pt idx="11">
                  <c:v>71000</c:v>
                </c:pt>
                <c:pt idx="12">
                  <c:v>88000</c:v>
                </c:pt>
                <c:pt idx="13">
                  <c:v>106000</c:v>
                </c:pt>
                <c:pt idx="14">
                  <c:v>131000</c:v>
                </c:pt>
                <c:pt idx="15">
                  <c:v>122000</c:v>
                </c:pt>
                <c:pt idx="16">
                  <c:v>137000</c:v>
                </c:pt>
                <c:pt idx="17">
                  <c:v>131000</c:v>
                </c:pt>
                <c:pt idx="18">
                  <c:v>126000</c:v>
                </c:pt>
                <c:pt idx="19">
                  <c:v>129000</c:v>
                </c:pt>
                <c:pt idx="20">
                  <c:v>132000</c:v>
                </c:pt>
                <c:pt idx="21">
                  <c:v>147000</c:v>
                </c:pt>
                <c:pt idx="22">
                  <c:v>140000</c:v>
                </c:pt>
                <c:pt idx="23">
                  <c:v>119000</c:v>
                </c:pt>
                <c:pt idx="24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2-474A-8D31-7EE79A11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1157102096"/>
        <c:axId val="1157515104"/>
      </c:barChart>
      <c:dateAx>
        <c:axId val="115710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5104"/>
        <c:crosses val="autoZero"/>
        <c:auto val="1"/>
        <c:lblOffset val="100"/>
        <c:baseTimeUnit val="years"/>
      </c:dateAx>
      <c:valAx>
        <c:axId val="115751510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2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South</a:t>
            </a:r>
          </a:p>
        </c:rich>
      </c:tx>
      <c:layout>
        <c:manualLayout>
          <c:xMode val="edge"/>
          <c:yMode val="edge"/>
          <c:x val="0.108480182212486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8806474190726159"/>
          <c:h val="0.630172061825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'NAR EHS NSA History'!$W$5:$W$29</c:f>
              <c:numCache>
                <c:formatCode>m/d/yyyy</c:formatCode>
                <c:ptCount val="25"/>
                <c:pt idx="0">
                  <c:v>36342</c:v>
                </c:pt>
                <c:pt idx="1">
                  <c:v>36708</c:v>
                </c:pt>
                <c:pt idx="2">
                  <c:v>37073</c:v>
                </c:pt>
                <c:pt idx="3">
                  <c:v>37438</c:v>
                </c:pt>
                <c:pt idx="4">
                  <c:v>37803</c:v>
                </c:pt>
                <c:pt idx="5">
                  <c:v>38169</c:v>
                </c:pt>
                <c:pt idx="6">
                  <c:v>38534</c:v>
                </c:pt>
                <c:pt idx="7">
                  <c:v>38899</c:v>
                </c:pt>
                <c:pt idx="8">
                  <c:v>39264</c:v>
                </c:pt>
                <c:pt idx="9">
                  <c:v>39630</c:v>
                </c:pt>
                <c:pt idx="10">
                  <c:v>39995</c:v>
                </c:pt>
                <c:pt idx="11">
                  <c:v>40360</c:v>
                </c:pt>
                <c:pt idx="12">
                  <c:v>40725</c:v>
                </c:pt>
                <c:pt idx="13">
                  <c:v>41091</c:v>
                </c:pt>
                <c:pt idx="14">
                  <c:v>41456</c:v>
                </c:pt>
                <c:pt idx="15">
                  <c:v>41821</c:v>
                </c:pt>
                <c:pt idx="16">
                  <c:v>42186</c:v>
                </c:pt>
                <c:pt idx="17">
                  <c:v>42552</c:v>
                </c:pt>
                <c:pt idx="18">
                  <c:v>42917</c:v>
                </c:pt>
                <c:pt idx="19">
                  <c:v>43282</c:v>
                </c:pt>
                <c:pt idx="20">
                  <c:v>43647</c:v>
                </c:pt>
                <c:pt idx="21">
                  <c:v>44013</c:v>
                </c:pt>
                <c:pt idx="22">
                  <c:v>44378</c:v>
                </c:pt>
                <c:pt idx="23">
                  <c:v>44743</c:v>
                </c:pt>
                <c:pt idx="24">
                  <c:v>45108</c:v>
                </c:pt>
              </c:numCache>
            </c:numRef>
          </c:cat>
          <c:val>
            <c:numRef>
              <c:f>'NAR EHS NSA History'!$AA$5:$AA$29</c:f>
              <c:numCache>
                <c:formatCode>_(* #,##0_);_(* \(#,##0\);_(* "-"??_);_(@_)</c:formatCode>
                <c:ptCount val="25"/>
                <c:pt idx="0">
                  <c:v>182000</c:v>
                </c:pt>
                <c:pt idx="1">
                  <c:v>171000</c:v>
                </c:pt>
                <c:pt idx="2">
                  <c:v>187000</c:v>
                </c:pt>
                <c:pt idx="3">
                  <c:v>193000</c:v>
                </c:pt>
                <c:pt idx="4">
                  <c:v>224000</c:v>
                </c:pt>
                <c:pt idx="5">
                  <c:v>248000</c:v>
                </c:pt>
                <c:pt idx="6">
                  <c:v>254000</c:v>
                </c:pt>
                <c:pt idx="7">
                  <c:v>235000</c:v>
                </c:pt>
                <c:pt idx="8">
                  <c:v>199000</c:v>
                </c:pt>
                <c:pt idx="9">
                  <c:v>155000</c:v>
                </c:pt>
                <c:pt idx="10">
                  <c:v>163000</c:v>
                </c:pt>
                <c:pt idx="11">
                  <c:v>131000</c:v>
                </c:pt>
                <c:pt idx="12">
                  <c:v>151000</c:v>
                </c:pt>
                <c:pt idx="13">
                  <c:v>167000</c:v>
                </c:pt>
                <c:pt idx="14">
                  <c:v>200000</c:v>
                </c:pt>
                <c:pt idx="15">
                  <c:v>200000</c:v>
                </c:pt>
                <c:pt idx="16">
                  <c:v>220000</c:v>
                </c:pt>
                <c:pt idx="17">
                  <c:v>205000</c:v>
                </c:pt>
                <c:pt idx="18">
                  <c:v>209000</c:v>
                </c:pt>
                <c:pt idx="19">
                  <c:v>216000</c:v>
                </c:pt>
                <c:pt idx="20">
                  <c:v>226000</c:v>
                </c:pt>
                <c:pt idx="21">
                  <c:v>259000</c:v>
                </c:pt>
                <c:pt idx="22">
                  <c:v>252000</c:v>
                </c:pt>
                <c:pt idx="23">
                  <c:v>196000</c:v>
                </c:pt>
                <c:pt idx="24">
                  <c:v>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D145-8881-682EEC8B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1157102096"/>
        <c:axId val="1157515104"/>
      </c:barChart>
      <c:dateAx>
        <c:axId val="115710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5104"/>
        <c:crosses val="autoZero"/>
        <c:auto val="1"/>
        <c:lblOffset val="100"/>
        <c:baseTimeUnit val="years"/>
      </c:dateAx>
      <c:valAx>
        <c:axId val="1157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2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West</a:t>
            </a:r>
          </a:p>
        </c:rich>
      </c:tx>
      <c:layout>
        <c:manualLayout>
          <c:xMode val="edge"/>
          <c:yMode val="edge"/>
          <c:x val="0.369141621580340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8806474190726159"/>
          <c:h val="0.630172061825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'NAR EHS NSA History'!$W$5:$W$29</c:f>
              <c:numCache>
                <c:formatCode>m/d/yyyy</c:formatCode>
                <c:ptCount val="25"/>
                <c:pt idx="0">
                  <c:v>36342</c:v>
                </c:pt>
                <c:pt idx="1">
                  <c:v>36708</c:v>
                </c:pt>
                <c:pt idx="2">
                  <c:v>37073</c:v>
                </c:pt>
                <c:pt idx="3">
                  <c:v>37438</c:v>
                </c:pt>
                <c:pt idx="4">
                  <c:v>37803</c:v>
                </c:pt>
                <c:pt idx="5">
                  <c:v>38169</c:v>
                </c:pt>
                <c:pt idx="6">
                  <c:v>38534</c:v>
                </c:pt>
                <c:pt idx="7">
                  <c:v>38899</c:v>
                </c:pt>
                <c:pt idx="8">
                  <c:v>39264</c:v>
                </c:pt>
                <c:pt idx="9">
                  <c:v>39630</c:v>
                </c:pt>
                <c:pt idx="10">
                  <c:v>39995</c:v>
                </c:pt>
                <c:pt idx="11">
                  <c:v>40360</c:v>
                </c:pt>
                <c:pt idx="12">
                  <c:v>40725</c:v>
                </c:pt>
                <c:pt idx="13">
                  <c:v>41091</c:v>
                </c:pt>
                <c:pt idx="14">
                  <c:v>41456</c:v>
                </c:pt>
                <c:pt idx="15">
                  <c:v>41821</c:v>
                </c:pt>
                <c:pt idx="16">
                  <c:v>42186</c:v>
                </c:pt>
                <c:pt idx="17">
                  <c:v>42552</c:v>
                </c:pt>
                <c:pt idx="18">
                  <c:v>42917</c:v>
                </c:pt>
                <c:pt idx="19">
                  <c:v>43282</c:v>
                </c:pt>
                <c:pt idx="20">
                  <c:v>43647</c:v>
                </c:pt>
                <c:pt idx="21">
                  <c:v>44013</c:v>
                </c:pt>
                <c:pt idx="22">
                  <c:v>44378</c:v>
                </c:pt>
                <c:pt idx="23">
                  <c:v>44743</c:v>
                </c:pt>
                <c:pt idx="24">
                  <c:v>45108</c:v>
                </c:pt>
              </c:numCache>
            </c:numRef>
          </c:cat>
          <c:val>
            <c:numRef>
              <c:f>'NAR EHS NSA History'!$AB$5:$AB$29</c:f>
              <c:numCache>
                <c:formatCode>_(* #,##0_);_(* \(#,##0\);_(* "-"??_);_(@_)</c:formatCode>
                <c:ptCount val="25"/>
                <c:pt idx="0">
                  <c:v>122000</c:v>
                </c:pt>
                <c:pt idx="1">
                  <c:v>104000</c:v>
                </c:pt>
                <c:pt idx="2">
                  <c:v>116000</c:v>
                </c:pt>
                <c:pt idx="3">
                  <c:v>115000</c:v>
                </c:pt>
                <c:pt idx="4">
                  <c:v>137000</c:v>
                </c:pt>
                <c:pt idx="5">
                  <c:v>150000</c:v>
                </c:pt>
                <c:pt idx="6">
                  <c:v>150000</c:v>
                </c:pt>
                <c:pt idx="7">
                  <c:v>118000</c:v>
                </c:pt>
                <c:pt idx="8">
                  <c:v>99000</c:v>
                </c:pt>
                <c:pt idx="9">
                  <c:v>98000</c:v>
                </c:pt>
                <c:pt idx="10">
                  <c:v>103000</c:v>
                </c:pt>
                <c:pt idx="11">
                  <c:v>80000</c:v>
                </c:pt>
                <c:pt idx="12">
                  <c:v>89000</c:v>
                </c:pt>
                <c:pt idx="13">
                  <c:v>93000</c:v>
                </c:pt>
                <c:pt idx="14">
                  <c:v>110000</c:v>
                </c:pt>
                <c:pt idx="15">
                  <c:v>100000</c:v>
                </c:pt>
                <c:pt idx="16">
                  <c:v>114000</c:v>
                </c:pt>
                <c:pt idx="17">
                  <c:v>106000</c:v>
                </c:pt>
                <c:pt idx="18">
                  <c:v>108000</c:v>
                </c:pt>
                <c:pt idx="19">
                  <c:v>108000</c:v>
                </c:pt>
                <c:pt idx="20">
                  <c:v>111000</c:v>
                </c:pt>
                <c:pt idx="21">
                  <c:v>121000</c:v>
                </c:pt>
                <c:pt idx="22">
                  <c:v>118000</c:v>
                </c:pt>
                <c:pt idx="23">
                  <c:v>78000</c:v>
                </c:pt>
                <c:pt idx="24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E248-AD59-20E1C052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1157102096"/>
        <c:axId val="1157515104"/>
      </c:barChart>
      <c:dateAx>
        <c:axId val="115710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5104"/>
        <c:crosses val="autoZero"/>
        <c:auto val="1"/>
        <c:lblOffset val="100"/>
        <c:baseTimeUnit val="years"/>
      </c:dateAx>
      <c:valAx>
        <c:axId val="115751510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2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in context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'NAR EHS NSA History'!$AD$29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History'!$AE$29:$AP$29</c:f>
              <c:numCache>
                <c:formatCode>_(* #,##0_);_(* \(#,##0\);_(* "-"??_);_(@_)</c:formatCode>
                <c:ptCount val="12"/>
                <c:pt idx="0">
                  <c:v>231000</c:v>
                </c:pt>
                <c:pt idx="1">
                  <c:v>269000</c:v>
                </c:pt>
                <c:pt idx="2">
                  <c:v>359000</c:v>
                </c:pt>
                <c:pt idx="3">
                  <c:v>337000</c:v>
                </c:pt>
                <c:pt idx="4">
                  <c:v>408000</c:v>
                </c:pt>
                <c:pt idx="5">
                  <c:v>433000</c:v>
                </c:pt>
                <c:pt idx="6">
                  <c:v>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3-E940-A162-F62E20789D92}"/>
            </c:ext>
          </c:extLst>
        </c:ser>
        <c:ser>
          <c:idx val="1"/>
          <c:order val="1"/>
          <c:tx>
            <c:strRef>
              <c:f>'NAR EHS NSA History'!$AD$30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History'!$AE$30:$AP$30</c:f>
              <c:numCache>
                <c:formatCode>_(* #,##0_);_(* \(#,##0\);_(* "-"??_);_(@_)</c:formatCode>
                <c:ptCount val="12"/>
                <c:pt idx="0">
                  <c:v>301200</c:v>
                </c:pt>
                <c:pt idx="1">
                  <c:v>315640</c:v>
                </c:pt>
                <c:pt idx="2">
                  <c:v>419840</c:v>
                </c:pt>
                <c:pt idx="3">
                  <c:v>455320</c:v>
                </c:pt>
                <c:pt idx="4">
                  <c:v>501320</c:v>
                </c:pt>
                <c:pt idx="5">
                  <c:v>547480</c:v>
                </c:pt>
                <c:pt idx="6">
                  <c:v>514880</c:v>
                </c:pt>
                <c:pt idx="7">
                  <c:v>531083.33333333337</c:v>
                </c:pt>
                <c:pt idx="8">
                  <c:v>455208.33333333331</c:v>
                </c:pt>
                <c:pt idx="9">
                  <c:v>447708.33333333331</c:v>
                </c:pt>
                <c:pt idx="10">
                  <c:v>403791.66666666669</c:v>
                </c:pt>
                <c:pt idx="11">
                  <c:v>418166.66666666669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3-E940-A162-F62E20789D92}"/>
            </c:ext>
          </c:extLst>
        </c:ser>
        <c:ser>
          <c:idx val="2"/>
          <c:order val="2"/>
          <c:tx>
            <c:strRef>
              <c:f>'NAR EHS NSA History'!$AD$31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History'!$AE$31:$AP$31</c:f>
              <c:numCache>
                <c:formatCode>_(* #,##0_);_(* \(#,##0\);_(* "-"??_);_(@_)</c:formatCode>
                <c:ptCount val="12"/>
                <c:pt idx="0">
                  <c:v>382000</c:v>
                </c:pt>
                <c:pt idx="1">
                  <c:v>402000</c:v>
                </c:pt>
                <c:pt idx="2">
                  <c:v>556000</c:v>
                </c:pt>
                <c:pt idx="3">
                  <c:v>625000</c:v>
                </c:pt>
                <c:pt idx="4">
                  <c:v>669000</c:v>
                </c:pt>
                <c:pt idx="5">
                  <c:v>754000</c:v>
                </c:pt>
                <c:pt idx="6">
                  <c:v>690000</c:v>
                </c:pt>
                <c:pt idx="7">
                  <c:v>744000</c:v>
                </c:pt>
                <c:pt idx="8">
                  <c:v>630000</c:v>
                </c:pt>
                <c:pt idx="9">
                  <c:v>573000</c:v>
                </c:pt>
                <c:pt idx="10">
                  <c:v>532000</c:v>
                </c:pt>
                <c:pt idx="11">
                  <c:v>546000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3-E940-A162-F62E20789D92}"/>
            </c:ext>
          </c:extLst>
        </c:ser>
        <c:ser>
          <c:idx val="3"/>
          <c:order val="3"/>
          <c:tx>
            <c:strRef>
              <c:f>'NAR EHS NSA History'!$AD$32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History'!$AE$32:$AP$32</c:f>
              <c:numCache>
                <c:formatCode>_(* #,##0_);_(* \(#,##0\);_(* "-"??_);_(@_)</c:formatCode>
                <c:ptCount val="12"/>
                <c:pt idx="0">
                  <c:v>218000</c:v>
                </c:pt>
                <c:pt idx="1">
                  <c:v>238000</c:v>
                </c:pt>
                <c:pt idx="2">
                  <c:v>304000</c:v>
                </c:pt>
                <c:pt idx="3">
                  <c:v>337000</c:v>
                </c:pt>
                <c:pt idx="4">
                  <c:v>372000</c:v>
                </c:pt>
                <c:pt idx="5">
                  <c:v>421000</c:v>
                </c:pt>
                <c:pt idx="6">
                  <c:v>331000</c:v>
                </c:pt>
                <c:pt idx="7">
                  <c:v>352000</c:v>
                </c:pt>
                <c:pt idx="8">
                  <c:v>321000</c:v>
                </c:pt>
                <c:pt idx="9">
                  <c:v>307000</c:v>
                </c:pt>
                <c:pt idx="10">
                  <c:v>273000</c:v>
                </c:pt>
                <c:pt idx="11">
                  <c:v>305000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3-E940-A162-F62E2078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10144"/>
        <c:axId val="556367888"/>
      </c:lineChart>
      <c:catAx>
        <c:axId val="199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7888"/>
        <c:crosses val="autoZero"/>
        <c:auto val="1"/>
        <c:lblAlgn val="ctr"/>
        <c:lblOffset val="100"/>
        <c:noMultiLvlLbl val="0"/>
      </c:catAx>
      <c:valAx>
        <c:axId val="5563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144"/>
        <c:crosses val="autoZero"/>
        <c:crossBetween val="between"/>
        <c:majorUnit val="2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in context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'NAR EHS NSA History'!$AD$5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History'!$AE$5:$AP$5</c:f>
              <c:numCache>
                <c:formatCode>_(* #,##0_);_(* \(#,##0\);_(* "-"??_);_(@_)</c:formatCode>
                <c:ptCount val="12"/>
                <c:pt idx="0">
                  <c:v>291000</c:v>
                </c:pt>
                <c:pt idx="1">
                  <c:v>293000</c:v>
                </c:pt>
                <c:pt idx="2">
                  <c:v>412000</c:v>
                </c:pt>
                <c:pt idx="3">
                  <c:v>454000</c:v>
                </c:pt>
                <c:pt idx="4">
                  <c:v>472000</c:v>
                </c:pt>
                <c:pt idx="5">
                  <c:v>560000</c:v>
                </c:pt>
                <c:pt idx="6">
                  <c:v>528000</c:v>
                </c:pt>
                <c:pt idx="7">
                  <c:v>529000</c:v>
                </c:pt>
                <c:pt idx="8">
                  <c:v>432000</c:v>
                </c:pt>
                <c:pt idx="9">
                  <c:v>417000</c:v>
                </c:pt>
                <c:pt idx="10">
                  <c:v>395000</c:v>
                </c:pt>
                <c:pt idx="11">
                  <c:v>401000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3042-A904-38508ADC1F41}"/>
            </c:ext>
          </c:extLst>
        </c:ser>
        <c:ser>
          <c:idx val="1"/>
          <c:order val="1"/>
          <c:tx>
            <c:strRef>
              <c:f>'NAR EHS NSA History'!$AD$6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History'!$AE$6:$AP$6</c:f>
              <c:numCache>
                <c:formatCode>_(* #,##0_);_(* \(#,##0\);_(* "-"??_);_(@_)</c:formatCode>
                <c:ptCount val="12"/>
                <c:pt idx="0">
                  <c:v>286000</c:v>
                </c:pt>
                <c:pt idx="1">
                  <c:v>310000</c:v>
                </c:pt>
                <c:pt idx="2">
                  <c:v>420000</c:v>
                </c:pt>
                <c:pt idx="3">
                  <c:v>432000</c:v>
                </c:pt>
                <c:pt idx="4">
                  <c:v>489000</c:v>
                </c:pt>
                <c:pt idx="5">
                  <c:v>541000</c:v>
                </c:pt>
                <c:pt idx="6">
                  <c:v>492000</c:v>
                </c:pt>
                <c:pt idx="7">
                  <c:v>533000</c:v>
                </c:pt>
                <c:pt idx="8">
                  <c:v>443000</c:v>
                </c:pt>
                <c:pt idx="9">
                  <c:v>434000</c:v>
                </c:pt>
                <c:pt idx="10">
                  <c:v>408000</c:v>
                </c:pt>
                <c:pt idx="11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3042-A904-38508ADC1F41}"/>
            </c:ext>
          </c:extLst>
        </c:ser>
        <c:ser>
          <c:idx val="2"/>
          <c:order val="2"/>
          <c:tx>
            <c:strRef>
              <c:f>'NAR EHS NSA History'!$AD$7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History'!$AE$7:$AP$7</c:f>
              <c:numCache>
                <c:formatCode>_(* #,##0_);_(* \(#,##0\);_(* "-"??_);_(@_)</c:formatCode>
                <c:ptCount val="12"/>
                <c:pt idx="0">
                  <c:v>295000</c:v>
                </c:pt>
                <c:pt idx="1">
                  <c:v>305000</c:v>
                </c:pt>
                <c:pt idx="2">
                  <c:v>438000</c:v>
                </c:pt>
                <c:pt idx="3">
                  <c:v>454000</c:v>
                </c:pt>
                <c:pt idx="4">
                  <c:v>506000</c:v>
                </c:pt>
                <c:pt idx="5">
                  <c:v>557000</c:v>
                </c:pt>
                <c:pt idx="6">
                  <c:v>535000</c:v>
                </c:pt>
                <c:pt idx="7">
                  <c:v>566000</c:v>
                </c:pt>
                <c:pt idx="8">
                  <c:v>420000</c:v>
                </c:pt>
                <c:pt idx="9">
                  <c:v>443000</c:v>
                </c:pt>
                <c:pt idx="10">
                  <c:v>405000</c:v>
                </c:pt>
                <c:pt idx="11">
                  <c:v>409000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3042-A904-38508ADC1F41}"/>
            </c:ext>
          </c:extLst>
        </c:ser>
        <c:ser>
          <c:idx val="3"/>
          <c:order val="3"/>
          <c:tx>
            <c:strRef>
              <c:f>'NAR EHS NSA History'!$AD$8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History'!$AE$8:$AP$8</c:f>
              <c:numCache>
                <c:formatCode>_(* #,##0_);_(* \(#,##0\);_(* "-"??_);_(@_)</c:formatCode>
                <c:ptCount val="12"/>
                <c:pt idx="0">
                  <c:v>342000</c:v>
                </c:pt>
                <c:pt idx="1">
                  <c:v>344000</c:v>
                </c:pt>
                <c:pt idx="2">
                  <c:v>438000</c:v>
                </c:pt>
                <c:pt idx="3">
                  <c:v>502000</c:v>
                </c:pt>
                <c:pt idx="4">
                  <c:v>543000</c:v>
                </c:pt>
                <c:pt idx="5">
                  <c:v>542000</c:v>
                </c:pt>
                <c:pt idx="6">
                  <c:v>544000</c:v>
                </c:pt>
                <c:pt idx="7">
                  <c:v>549000</c:v>
                </c:pt>
                <c:pt idx="8">
                  <c:v>457000</c:v>
                </c:pt>
                <c:pt idx="9">
                  <c:v>481000</c:v>
                </c:pt>
                <c:pt idx="10">
                  <c:v>430000</c:v>
                </c:pt>
                <c:pt idx="11">
                  <c:v>459000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F-3042-A904-38508ADC1F41}"/>
            </c:ext>
          </c:extLst>
        </c:ser>
        <c:ser>
          <c:idx val="4"/>
          <c:order val="4"/>
          <c:tx>
            <c:strRef>
              <c:f>'NAR EHS NSA History'!$AD$9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History'!$AE$9:$AP$9</c:f>
              <c:numCache>
                <c:formatCode>_(* #,##0_);_(* \(#,##0\);_(* "-"??_);_(@_)</c:formatCode>
                <c:ptCount val="12"/>
                <c:pt idx="0">
                  <c:v>352000</c:v>
                </c:pt>
                <c:pt idx="1">
                  <c:v>350000</c:v>
                </c:pt>
                <c:pt idx="2">
                  <c:v>446000</c:v>
                </c:pt>
                <c:pt idx="3">
                  <c:v>517000</c:v>
                </c:pt>
                <c:pt idx="4">
                  <c:v>565000</c:v>
                </c:pt>
                <c:pt idx="5">
                  <c:v>601000</c:v>
                </c:pt>
                <c:pt idx="6">
                  <c:v>632000</c:v>
                </c:pt>
                <c:pt idx="7">
                  <c:v>645000</c:v>
                </c:pt>
                <c:pt idx="8">
                  <c:v>566000</c:v>
                </c:pt>
                <c:pt idx="9">
                  <c:v>546000</c:v>
                </c:pt>
                <c:pt idx="10">
                  <c:v>446000</c:v>
                </c:pt>
                <c:pt idx="11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F-3042-A904-38508ADC1F41}"/>
            </c:ext>
          </c:extLst>
        </c:ser>
        <c:ser>
          <c:idx val="5"/>
          <c:order val="5"/>
          <c:tx>
            <c:strRef>
              <c:f>'NAR EHS NSA History'!$AD$10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History'!$AE$10:$AP$10</c:f>
              <c:numCache>
                <c:formatCode>_(* #,##0_);_(* \(#,##0\);_(* "-"??_);_(@_)</c:formatCode>
                <c:ptCount val="12"/>
                <c:pt idx="0">
                  <c:v>352000</c:v>
                </c:pt>
                <c:pt idx="1">
                  <c:v>378000</c:v>
                </c:pt>
                <c:pt idx="2">
                  <c:v>531000</c:v>
                </c:pt>
                <c:pt idx="3">
                  <c:v>606000</c:v>
                </c:pt>
                <c:pt idx="4">
                  <c:v>623000</c:v>
                </c:pt>
                <c:pt idx="5">
                  <c:v>725000</c:v>
                </c:pt>
                <c:pt idx="6">
                  <c:v>681000</c:v>
                </c:pt>
                <c:pt idx="7">
                  <c:v>677000</c:v>
                </c:pt>
                <c:pt idx="8">
                  <c:v>570000</c:v>
                </c:pt>
                <c:pt idx="9">
                  <c:v>557000</c:v>
                </c:pt>
                <c:pt idx="10">
                  <c:v>532000</c:v>
                </c:pt>
                <c:pt idx="11">
                  <c:v>546000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F-3042-A904-38508ADC1F41}"/>
            </c:ext>
          </c:extLst>
        </c:ser>
        <c:ser>
          <c:idx val="6"/>
          <c:order val="6"/>
          <c:tx>
            <c:strRef>
              <c:f>'NAR EHS NSA History'!$AD$11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History'!$AE$11:$AP$11</c:f>
              <c:numCache>
                <c:formatCode>_(* #,##0_);_(* \(#,##0\);_(* "-"??_);_(@_)</c:formatCode>
                <c:ptCount val="12"/>
                <c:pt idx="0">
                  <c:v>382000</c:v>
                </c:pt>
                <c:pt idx="1">
                  <c:v>402000</c:v>
                </c:pt>
                <c:pt idx="2">
                  <c:v>556000</c:v>
                </c:pt>
                <c:pt idx="3">
                  <c:v>625000</c:v>
                </c:pt>
                <c:pt idx="4">
                  <c:v>669000</c:v>
                </c:pt>
                <c:pt idx="5">
                  <c:v>754000</c:v>
                </c:pt>
                <c:pt idx="6">
                  <c:v>690000</c:v>
                </c:pt>
                <c:pt idx="7">
                  <c:v>744000</c:v>
                </c:pt>
                <c:pt idx="8">
                  <c:v>630000</c:v>
                </c:pt>
                <c:pt idx="9">
                  <c:v>566000</c:v>
                </c:pt>
                <c:pt idx="10">
                  <c:v>530000</c:v>
                </c:pt>
                <c:pt idx="11">
                  <c:v>528000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F-3042-A904-38508ADC1F41}"/>
            </c:ext>
          </c:extLst>
        </c:ser>
        <c:ser>
          <c:idx val="7"/>
          <c:order val="7"/>
          <c:tx>
            <c:strRef>
              <c:f>'NAR EHS NSA History'!$AD$12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History'!$AE$12:$AP$12</c:f>
              <c:numCache>
                <c:formatCode>_(* #,##0_);_(* \(#,##0\);_(* "-"??_);_(@_)</c:formatCode>
                <c:ptCount val="12"/>
                <c:pt idx="0">
                  <c:v>374000</c:v>
                </c:pt>
                <c:pt idx="1">
                  <c:v>402000</c:v>
                </c:pt>
                <c:pt idx="2">
                  <c:v>554000</c:v>
                </c:pt>
                <c:pt idx="3">
                  <c:v>560000</c:v>
                </c:pt>
                <c:pt idx="4">
                  <c:v>642000</c:v>
                </c:pt>
                <c:pt idx="5">
                  <c:v>699000</c:v>
                </c:pt>
                <c:pt idx="6">
                  <c:v>605000</c:v>
                </c:pt>
                <c:pt idx="7">
                  <c:v>654000</c:v>
                </c:pt>
                <c:pt idx="8">
                  <c:v>529000</c:v>
                </c:pt>
                <c:pt idx="9">
                  <c:v>518000</c:v>
                </c:pt>
                <c:pt idx="10">
                  <c:v>472000</c:v>
                </c:pt>
                <c:pt idx="11">
                  <c:v>469000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F-3042-A904-38508ADC1F41}"/>
            </c:ext>
          </c:extLst>
        </c:ser>
        <c:ser>
          <c:idx val="8"/>
          <c:order val="8"/>
          <c:tx>
            <c:strRef>
              <c:f>'NAR EHS NSA History'!$AD$13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History'!$AE$13:$AP$13</c:f>
              <c:numCache>
                <c:formatCode>_(* #,##0_);_(* \(#,##0\);_(* "-"??_);_(@_)</c:formatCode>
                <c:ptCount val="12"/>
                <c:pt idx="0">
                  <c:v>324000</c:v>
                </c:pt>
                <c:pt idx="1">
                  <c:v>347000</c:v>
                </c:pt>
                <c:pt idx="2">
                  <c:v>436000</c:v>
                </c:pt>
                <c:pt idx="3">
                  <c:v>458000</c:v>
                </c:pt>
                <c:pt idx="4">
                  <c:v>511000</c:v>
                </c:pt>
                <c:pt idx="5">
                  <c:v>536000</c:v>
                </c:pt>
                <c:pt idx="6">
                  <c:v>499000</c:v>
                </c:pt>
                <c:pt idx="7">
                  <c:v>510000</c:v>
                </c:pt>
                <c:pt idx="8">
                  <c:v>365000</c:v>
                </c:pt>
                <c:pt idx="9">
                  <c:v>373000</c:v>
                </c:pt>
                <c:pt idx="10">
                  <c:v>343000</c:v>
                </c:pt>
                <c:pt idx="11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EF-3042-A904-38508ADC1F41}"/>
            </c:ext>
          </c:extLst>
        </c:ser>
        <c:ser>
          <c:idx val="9"/>
          <c:order val="9"/>
          <c:tx>
            <c:strRef>
              <c:f>'NAR EHS NSA History'!$AD$14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History'!$AE$14:$AP$14</c:f>
              <c:numCache>
                <c:formatCode>_(* #,##0_);_(* \(#,##0\);_(* "-"??_);_(@_)</c:formatCode>
                <c:ptCount val="12"/>
                <c:pt idx="0">
                  <c:v>235000</c:v>
                </c:pt>
                <c:pt idx="1">
                  <c:v>262000</c:v>
                </c:pt>
                <c:pt idx="2">
                  <c:v>316000</c:v>
                </c:pt>
                <c:pt idx="3">
                  <c:v>364000</c:v>
                </c:pt>
                <c:pt idx="4">
                  <c:v>403000</c:v>
                </c:pt>
                <c:pt idx="5">
                  <c:v>421000</c:v>
                </c:pt>
                <c:pt idx="6">
                  <c:v>418000</c:v>
                </c:pt>
                <c:pt idx="7">
                  <c:v>409000</c:v>
                </c:pt>
                <c:pt idx="8">
                  <c:v>369000</c:v>
                </c:pt>
                <c:pt idx="9">
                  <c:v>349000</c:v>
                </c:pt>
                <c:pt idx="10">
                  <c:v>273000</c:v>
                </c:pt>
                <c:pt idx="11">
                  <c:v>305000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EF-3042-A904-38508ADC1F41}"/>
            </c:ext>
          </c:extLst>
        </c:ser>
        <c:ser>
          <c:idx val="10"/>
          <c:order val="10"/>
          <c:tx>
            <c:strRef>
              <c:f>'NAR EHS NSA History'!$AD$15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History'!$AE$15:$AP$15</c:f>
              <c:numCache>
                <c:formatCode>_(* #,##0_);_(* \(#,##0\);_(* "-"??_);_(@_)</c:formatCode>
                <c:ptCount val="12"/>
                <c:pt idx="0">
                  <c:v>218000</c:v>
                </c:pt>
                <c:pt idx="1">
                  <c:v>238000</c:v>
                </c:pt>
                <c:pt idx="2">
                  <c:v>304000</c:v>
                </c:pt>
                <c:pt idx="3">
                  <c:v>349000</c:v>
                </c:pt>
                <c:pt idx="4">
                  <c:v>376000</c:v>
                </c:pt>
                <c:pt idx="5">
                  <c:v>438000</c:v>
                </c:pt>
                <c:pt idx="6">
                  <c:v>442000</c:v>
                </c:pt>
                <c:pt idx="7">
                  <c:v>417000</c:v>
                </c:pt>
                <c:pt idx="8">
                  <c:v>392000</c:v>
                </c:pt>
                <c:pt idx="9">
                  <c:v>418000</c:v>
                </c:pt>
                <c:pt idx="10">
                  <c:v>395000</c:v>
                </c:pt>
                <c:pt idx="11">
                  <c:v>347000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EF-3042-A904-38508ADC1F41}"/>
            </c:ext>
          </c:extLst>
        </c:ser>
        <c:ser>
          <c:idx val="11"/>
          <c:order val="11"/>
          <c:tx>
            <c:strRef>
              <c:f>'NAR EHS NSA History'!$AD$16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History'!$AE$16:$AP$16</c:f>
              <c:numCache>
                <c:formatCode>_(* #,##0_);_(* \(#,##0\);_(* "-"??_);_(@_)</c:formatCode>
                <c:ptCount val="12"/>
                <c:pt idx="0">
                  <c:v>234000</c:v>
                </c:pt>
                <c:pt idx="1">
                  <c:v>258000</c:v>
                </c:pt>
                <c:pt idx="2">
                  <c:v>366000</c:v>
                </c:pt>
                <c:pt idx="3">
                  <c:v>443000</c:v>
                </c:pt>
                <c:pt idx="4">
                  <c:v>449000</c:v>
                </c:pt>
                <c:pt idx="5">
                  <c:v>472000</c:v>
                </c:pt>
                <c:pt idx="6">
                  <c:v>331000</c:v>
                </c:pt>
                <c:pt idx="7">
                  <c:v>352000</c:v>
                </c:pt>
                <c:pt idx="8">
                  <c:v>321000</c:v>
                </c:pt>
                <c:pt idx="9">
                  <c:v>307000</c:v>
                </c:pt>
                <c:pt idx="10">
                  <c:v>304000</c:v>
                </c:pt>
                <c:pt idx="11">
                  <c:v>345000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EF-3042-A904-38508ADC1F41}"/>
            </c:ext>
          </c:extLst>
        </c:ser>
        <c:ser>
          <c:idx val="12"/>
          <c:order val="12"/>
          <c:tx>
            <c:strRef>
              <c:f>'NAR EHS NSA History'!$AD$17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History'!$AE$17:$AP$17</c:f>
              <c:numCache>
                <c:formatCode>_(* #,##0_);_(* \(#,##0\);_(* "-"??_);_(@_)</c:formatCode>
                <c:ptCount val="12"/>
                <c:pt idx="0">
                  <c:v>247000</c:v>
                </c:pt>
                <c:pt idx="1">
                  <c:v>253000</c:v>
                </c:pt>
                <c:pt idx="2">
                  <c:v>347000</c:v>
                </c:pt>
                <c:pt idx="3">
                  <c:v>375000</c:v>
                </c:pt>
                <c:pt idx="4">
                  <c:v>391000</c:v>
                </c:pt>
                <c:pt idx="5">
                  <c:v>440000</c:v>
                </c:pt>
                <c:pt idx="6">
                  <c:v>385000</c:v>
                </c:pt>
                <c:pt idx="7">
                  <c:v>429000</c:v>
                </c:pt>
                <c:pt idx="8">
                  <c:v>369000</c:v>
                </c:pt>
                <c:pt idx="9">
                  <c:v>343000</c:v>
                </c:pt>
                <c:pt idx="10">
                  <c:v>335000</c:v>
                </c:pt>
                <c:pt idx="11">
                  <c:v>349000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EF-3042-A904-38508ADC1F41}"/>
            </c:ext>
          </c:extLst>
        </c:ser>
        <c:ser>
          <c:idx val="13"/>
          <c:order val="13"/>
          <c:tx>
            <c:strRef>
              <c:f>'NAR EHS NSA History'!$AD$18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History'!$AE$18:$AP$18</c:f>
              <c:numCache>
                <c:formatCode>_(* #,##0_);_(* \(#,##0\);_(* "-"??_);_(@_)</c:formatCode>
                <c:ptCount val="12"/>
                <c:pt idx="0">
                  <c:v>260000</c:v>
                </c:pt>
                <c:pt idx="1">
                  <c:v>287000</c:v>
                </c:pt>
                <c:pt idx="2">
                  <c:v>360000</c:v>
                </c:pt>
                <c:pt idx="3">
                  <c:v>400000</c:v>
                </c:pt>
                <c:pt idx="4">
                  <c:v>448000</c:v>
                </c:pt>
                <c:pt idx="5">
                  <c:v>463000</c:v>
                </c:pt>
                <c:pt idx="6">
                  <c:v>430000</c:v>
                </c:pt>
                <c:pt idx="7">
                  <c:v>476000</c:v>
                </c:pt>
                <c:pt idx="8">
                  <c:v>372000</c:v>
                </c:pt>
                <c:pt idx="9">
                  <c:v>401000</c:v>
                </c:pt>
                <c:pt idx="10">
                  <c:v>385000</c:v>
                </c:pt>
                <c:pt idx="11">
                  <c:v>374000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EF-3042-A904-38508ADC1F41}"/>
            </c:ext>
          </c:extLst>
        </c:ser>
        <c:ser>
          <c:idx val="14"/>
          <c:order val="14"/>
          <c:tx>
            <c:strRef>
              <c:f>'NAR EHS NSA History'!$AD$19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History'!$AE$19:$AP$19</c:f>
              <c:numCache>
                <c:formatCode>_(* #,##0_);_(* \(#,##0\);_(* "-"??_);_(@_)</c:formatCode>
                <c:ptCount val="12"/>
                <c:pt idx="0">
                  <c:v>291000</c:v>
                </c:pt>
                <c:pt idx="1">
                  <c:v>304000</c:v>
                </c:pt>
                <c:pt idx="2">
                  <c:v>387000</c:v>
                </c:pt>
                <c:pt idx="3">
                  <c:v>454000</c:v>
                </c:pt>
                <c:pt idx="4">
                  <c:v>514000</c:v>
                </c:pt>
                <c:pt idx="5">
                  <c:v>500000</c:v>
                </c:pt>
                <c:pt idx="6">
                  <c:v>519000</c:v>
                </c:pt>
                <c:pt idx="7">
                  <c:v>518000</c:v>
                </c:pt>
                <c:pt idx="8">
                  <c:v>427000</c:v>
                </c:pt>
                <c:pt idx="9">
                  <c:v>424000</c:v>
                </c:pt>
                <c:pt idx="10">
                  <c:v>362000</c:v>
                </c:pt>
                <c:pt idx="11">
                  <c:v>387000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EF-3042-A904-38508ADC1F41}"/>
            </c:ext>
          </c:extLst>
        </c:ser>
        <c:ser>
          <c:idx val="15"/>
          <c:order val="15"/>
          <c:tx>
            <c:strRef>
              <c:f>'NAR EHS NSA History'!$AD$20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History'!$AE$20:$AP$20</c:f>
              <c:numCache>
                <c:formatCode>_(* #,##0_);_(* \(#,##0\);_(* "-"??_);_(@_)</c:formatCode>
                <c:ptCount val="12"/>
                <c:pt idx="0">
                  <c:v>281000</c:v>
                </c:pt>
                <c:pt idx="1">
                  <c:v>282000</c:v>
                </c:pt>
                <c:pt idx="2">
                  <c:v>355000</c:v>
                </c:pt>
                <c:pt idx="3">
                  <c:v>422000</c:v>
                </c:pt>
                <c:pt idx="4">
                  <c:v>473000</c:v>
                </c:pt>
                <c:pt idx="5">
                  <c:v>506000</c:v>
                </c:pt>
                <c:pt idx="6">
                  <c:v>494000</c:v>
                </c:pt>
                <c:pt idx="7">
                  <c:v>479000</c:v>
                </c:pt>
                <c:pt idx="8">
                  <c:v>436000</c:v>
                </c:pt>
                <c:pt idx="9">
                  <c:v>443000</c:v>
                </c:pt>
                <c:pt idx="10">
                  <c:v>351000</c:v>
                </c:pt>
                <c:pt idx="11">
                  <c:v>413000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EF-3042-A904-38508ADC1F41}"/>
            </c:ext>
          </c:extLst>
        </c:ser>
        <c:ser>
          <c:idx val="16"/>
          <c:order val="16"/>
          <c:tx>
            <c:strRef>
              <c:f>'NAR EHS NSA History'!$AD$21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History'!$AE$21:$AP$21</c:f>
              <c:numCache>
                <c:formatCode>_(* #,##0_);_(* \(#,##0\);_(* "-"??_);_(@_)</c:formatCode>
                <c:ptCount val="12"/>
                <c:pt idx="0">
                  <c:v>281000</c:v>
                </c:pt>
                <c:pt idx="1">
                  <c:v>295000</c:v>
                </c:pt>
                <c:pt idx="2">
                  <c:v>405000</c:v>
                </c:pt>
                <c:pt idx="3">
                  <c:v>449000</c:v>
                </c:pt>
                <c:pt idx="4">
                  <c:v>495000</c:v>
                </c:pt>
                <c:pt idx="5">
                  <c:v>572000</c:v>
                </c:pt>
                <c:pt idx="6">
                  <c:v>551000</c:v>
                </c:pt>
                <c:pt idx="7">
                  <c:v>504000</c:v>
                </c:pt>
                <c:pt idx="8">
                  <c:v>471000</c:v>
                </c:pt>
                <c:pt idx="9">
                  <c:v>444000</c:v>
                </c:pt>
                <c:pt idx="10">
                  <c:v>351000</c:v>
                </c:pt>
                <c:pt idx="11">
                  <c:v>436000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EF-3042-A904-38508ADC1F41}"/>
            </c:ext>
          </c:extLst>
        </c:ser>
        <c:ser>
          <c:idx val="17"/>
          <c:order val="17"/>
          <c:tx>
            <c:strRef>
              <c:f>'NAR EHS NSA History'!$AD$22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History'!$AE$22:$AP$22</c:f>
              <c:numCache>
                <c:formatCode>_(* #,##0_);_(* \(#,##0\);_(* "-"??_);_(@_)</c:formatCode>
                <c:ptCount val="12"/>
                <c:pt idx="0">
                  <c:v>302000</c:v>
                </c:pt>
                <c:pt idx="1">
                  <c:v>314000</c:v>
                </c:pt>
                <c:pt idx="2">
                  <c:v>421000</c:v>
                </c:pt>
                <c:pt idx="3">
                  <c:v>470000</c:v>
                </c:pt>
                <c:pt idx="4">
                  <c:v>525000</c:v>
                </c:pt>
                <c:pt idx="5">
                  <c:v>582000</c:v>
                </c:pt>
                <c:pt idx="6">
                  <c:v>513000</c:v>
                </c:pt>
                <c:pt idx="7">
                  <c:v>539000</c:v>
                </c:pt>
                <c:pt idx="8">
                  <c:v>486000</c:v>
                </c:pt>
                <c:pt idx="9">
                  <c:v>445000</c:v>
                </c:pt>
                <c:pt idx="10">
                  <c:v>418000</c:v>
                </c:pt>
                <c:pt idx="11">
                  <c:v>437000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EF-3042-A904-38508ADC1F41}"/>
            </c:ext>
          </c:extLst>
        </c:ser>
        <c:ser>
          <c:idx val="18"/>
          <c:order val="18"/>
          <c:tx>
            <c:strRef>
              <c:f>'NAR EHS NSA History'!$AD$23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History'!$AE$23:$AP$23</c:f>
              <c:numCache>
                <c:formatCode>_(* #,##0_);_(* \(#,##0\);_(* "-"??_);_(@_)</c:formatCode>
                <c:ptCount val="12"/>
                <c:pt idx="0">
                  <c:v>319000</c:v>
                </c:pt>
                <c:pt idx="1">
                  <c:v>315000</c:v>
                </c:pt>
                <c:pt idx="2">
                  <c:v>455000</c:v>
                </c:pt>
                <c:pt idx="3">
                  <c:v>447000</c:v>
                </c:pt>
                <c:pt idx="4">
                  <c:v>555000</c:v>
                </c:pt>
                <c:pt idx="5">
                  <c:v>600000</c:v>
                </c:pt>
                <c:pt idx="6">
                  <c:v>513000</c:v>
                </c:pt>
                <c:pt idx="7">
                  <c:v>535000</c:v>
                </c:pt>
                <c:pt idx="8">
                  <c:v>462000</c:v>
                </c:pt>
                <c:pt idx="9">
                  <c:v>458000</c:v>
                </c:pt>
                <c:pt idx="10">
                  <c:v>425000</c:v>
                </c:pt>
                <c:pt idx="11">
                  <c:v>427000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EF-3042-A904-38508ADC1F41}"/>
            </c:ext>
          </c:extLst>
        </c:ser>
        <c:ser>
          <c:idx val="19"/>
          <c:order val="19"/>
          <c:tx>
            <c:strRef>
              <c:f>'NAR EHS NSA History'!$AD$24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History'!$AE$24:$AP$24</c:f>
              <c:numCache>
                <c:formatCode>_(* #,##0_);_(* \(#,##0\);_(* "-"??_);_(@_)</c:formatCode>
                <c:ptCount val="12"/>
                <c:pt idx="0">
                  <c:v>313000</c:v>
                </c:pt>
                <c:pt idx="1">
                  <c:v>319000</c:v>
                </c:pt>
                <c:pt idx="2">
                  <c:v>434000</c:v>
                </c:pt>
                <c:pt idx="3">
                  <c:v>460000</c:v>
                </c:pt>
                <c:pt idx="4">
                  <c:v>535000</c:v>
                </c:pt>
                <c:pt idx="5">
                  <c:v>570000</c:v>
                </c:pt>
                <c:pt idx="6">
                  <c:v>523000</c:v>
                </c:pt>
                <c:pt idx="7">
                  <c:v>539000</c:v>
                </c:pt>
                <c:pt idx="8">
                  <c:v>421000</c:v>
                </c:pt>
                <c:pt idx="9">
                  <c:v>446000</c:v>
                </c:pt>
                <c:pt idx="10">
                  <c:v>406000</c:v>
                </c:pt>
                <c:pt idx="11">
                  <c:v>377000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EF-3042-A904-38508ADC1F41}"/>
            </c:ext>
          </c:extLst>
        </c:ser>
        <c:ser>
          <c:idx val="20"/>
          <c:order val="20"/>
          <c:tx>
            <c:strRef>
              <c:f>'NAR EHS NSA History'!$AD$25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History'!$AE$25:$AP$25</c:f>
              <c:numCache>
                <c:formatCode>_(* #,##0_);_(* \(#,##0\);_(* "-"??_);_(@_)</c:formatCode>
                <c:ptCount val="12"/>
                <c:pt idx="0">
                  <c:v>285000</c:v>
                </c:pt>
                <c:pt idx="1">
                  <c:v>311000</c:v>
                </c:pt>
                <c:pt idx="2">
                  <c:v>400000</c:v>
                </c:pt>
                <c:pt idx="3">
                  <c:v>456000</c:v>
                </c:pt>
                <c:pt idx="4">
                  <c:v>542000</c:v>
                </c:pt>
                <c:pt idx="5">
                  <c:v>528000</c:v>
                </c:pt>
                <c:pt idx="6">
                  <c:v>540000</c:v>
                </c:pt>
                <c:pt idx="7">
                  <c:v>532000</c:v>
                </c:pt>
                <c:pt idx="8">
                  <c:v>450000</c:v>
                </c:pt>
                <c:pt idx="9">
                  <c:v>462000</c:v>
                </c:pt>
                <c:pt idx="10">
                  <c:v>404000</c:v>
                </c:pt>
                <c:pt idx="11">
                  <c:v>434000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BEF-3042-A904-38508ADC1F41}"/>
            </c:ext>
          </c:extLst>
        </c:ser>
        <c:ser>
          <c:idx val="21"/>
          <c:order val="21"/>
          <c:tx>
            <c:strRef>
              <c:f>'NAR EHS NSA History'!$AD$26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History'!$AE$26:$AP$26</c:f>
              <c:numCache>
                <c:formatCode>_(* #,##0_);_(* \(#,##0\);_(* "-"??_);_(@_)</c:formatCode>
                <c:ptCount val="12"/>
                <c:pt idx="0">
                  <c:v>317000</c:v>
                </c:pt>
                <c:pt idx="1">
                  <c:v>335000</c:v>
                </c:pt>
                <c:pt idx="2">
                  <c:v>416000</c:v>
                </c:pt>
                <c:pt idx="3">
                  <c:v>373000</c:v>
                </c:pt>
                <c:pt idx="4">
                  <c:v>372000</c:v>
                </c:pt>
                <c:pt idx="5">
                  <c:v>507000</c:v>
                </c:pt>
                <c:pt idx="6">
                  <c:v>597000</c:v>
                </c:pt>
                <c:pt idx="7">
                  <c:v>560000</c:v>
                </c:pt>
                <c:pt idx="8">
                  <c:v>563000</c:v>
                </c:pt>
                <c:pt idx="9">
                  <c:v>573000</c:v>
                </c:pt>
                <c:pt idx="10">
                  <c:v>493000</c:v>
                </c:pt>
                <c:pt idx="11">
                  <c:v>538000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BEF-3042-A904-38508ADC1F41}"/>
            </c:ext>
          </c:extLst>
        </c:ser>
        <c:ser>
          <c:idx val="22"/>
          <c:order val="22"/>
          <c:tx>
            <c:strRef>
              <c:f>'NAR EHS NSA History'!$AD$27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History'!$AE$27:$AP$27</c:f>
              <c:numCache>
                <c:formatCode>_(* #,##0_);_(* \(#,##0\);_(* "-"??_);_(@_)</c:formatCode>
                <c:ptCount val="12"/>
                <c:pt idx="0">
                  <c:v>366000</c:v>
                </c:pt>
                <c:pt idx="1">
                  <c:v>366000</c:v>
                </c:pt>
                <c:pt idx="2">
                  <c:v>484000</c:v>
                </c:pt>
                <c:pt idx="3">
                  <c:v>513000</c:v>
                </c:pt>
                <c:pt idx="4">
                  <c:v>528000</c:v>
                </c:pt>
                <c:pt idx="5">
                  <c:v>615000</c:v>
                </c:pt>
                <c:pt idx="6">
                  <c:v>584000</c:v>
                </c:pt>
                <c:pt idx="7">
                  <c:v>576000</c:v>
                </c:pt>
                <c:pt idx="8">
                  <c:v>546000</c:v>
                </c:pt>
                <c:pt idx="9">
                  <c:v>526000</c:v>
                </c:pt>
                <c:pt idx="10">
                  <c:v>503000</c:v>
                </c:pt>
                <c:pt idx="11">
                  <c:v>513000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BEF-3042-A904-38508ADC1F41}"/>
            </c:ext>
          </c:extLst>
        </c:ser>
        <c:ser>
          <c:idx val="23"/>
          <c:order val="23"/>
          <c:tx>
            <c:strRef>
              <c:f>'NAR EHS NSA History'!$AD$28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History'!$AE$28:$AP$28</c:f>
              <c:numCache>
                <c:formatCode>_(* #,##0_);_(* \(#,##0\);_(* "-"??_);_(@_)</c:formatCode>
                <c:ptCount val="12"/>
                <c:pt idx="0">
                  <c:v>352000</c:v>
                </c:pt>
                <c:pt idx="1">
                  <c:v>352000</c:v>
                </c:pt>
                <c:pt idx="2">
                  <c:v>456000</c:v>
                </c:pt>
                <c:pt idx="3">
                  <c:v>463000</c:v>
                </c:pt>
                <c:pt idx="4">
                  <c:v>499000</c:v>
                </c:pt>
                <c:pt idx="5">
                  <c:v>525000</c:v>
                </c:pt>
                <c:pt idx="6">
                  <c:v>454000</c:v>
                </c:pt>
                <c:pt idx="7">
                  <c:v>474000</c:v>
                </c:pt>
                <c:pt idx="8">
                  <c:v>428000</c:v>
                </c:pt>
                <c:pt idx="9">
                  <c:v>371000</c:v>
                </c:pt>
                <c:pt idx="10">
                  <c:v>325000</c:v>
                </c:pt>
                <c:pt idx="11">
                  <c:v>327000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BEF-3042-A904-38508ADC1F41}"/>
            </c:ext>
          </c:extLst>
        </c:ser>
        <c:ser>
          <c:idx val="24"/>
          <c:order val="24"/>
          <c:tx>
            <c:strRef>
              <c:f>'NAR EHS NSA History'!$AD$29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History'!$AE$4:$AP$4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'NAR EHS NSA History'!$AE$29:$AP$29</c:f>
              <c:numCache>
                <c:formatCode>_(* #,##0_);_(* \(#,##0\);_(* "-"??_);_(@_)</c:formatCode>
                <c:ptCount val="12"/>
                <c:pt idx="0">
                  <c:v>231000</c:v>
                </c:pt>
                <c:pt idx="1">
                  <c:v>269000</c:v>
                </c:pt>
                <c:pt idx="2">
                  <c:v>359000</c:v>
                </c:pt>
                <c:pt idx="3">
                  <c:v>337000</c:v>
                </c:pt>
                <c:pt idx="4">
                  <c:v>408000</c:v>
                </c:pt>
                <c:pt idx="5">
                  <c:v>433000</c:v>
                </c:pt>
                <c:pt idx="6">
                  <c:v>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BEF-3042-A904-38508ADC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64"/>
        <c:axId val="83682976"/>
      </c:lineChart>
      <c:catAx>
        <c:axId val="202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976"/>
        <c:crosses val="autoZero"/>
        <c:auto val="1"/>
        <c:lblAlgn val="ctr"/>
        <c:lblOffset val="100"/>
        <c:noMultiLvlLbl val="0"/>
      </c:catAx>
      <c:valAx>
        <c:axId val="83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'NAR EHS NSA History'!$AD$67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History'!$AE$67:$AP$67</c:f>
              <c:numCache>
                <c:formatCode>0%</c:formatCode>
                <c:ptCount val="12"/>
                <c:pt idx="0">
                  <c:v>-0.42534960449481629</c:v>
                </c:pt>
                <c:pt idx="1">
                  <c:v>-0.3174534553813656</c:v>
                </c:pt>
                <c:pt idx="2">
                  <c:v>-5.2101774263346314E-2</c:v>
                </c:pt>
                <c:pt idx="3">
                  <c:v>0.12233584835068903</c:v>
                </c:pt>
                <c:pt idx="4">
                  <c:v>0.22810577222341927</c:v>
                </c:pt>
                <c:pt idx="5">
                  <c:v>0.85263157894736841</c:v>
                </c:pt>
                <c:pt idx="6">
                  <c:v>0.63375796178343946</c:v>
                </c:pt>
                <c:pt idx="7">
                  <c:v>0.27761897732508467</c:v>
                </c:pt>
                <c:pt idx="8">
                  <c:v>-1.4578947368421052E-2</c:v>
                </c:pt>
                <c:pt idx="9">
                  <c:v>-0.12363403859567543</c:v>
                </c:pt>
                <c:pt idx="10">
                  <c:v>-0.27889347079037802</c:v>
                </c:pt>
                <c:pt idx="11">
                  <c:v>-0.20347465960968042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0-0C48-B1F8-4843D9EC323D}"/>
            </c:ext>
          </c:extLst>
        </c:ser>
        <c:ser>
          <c:idx val="0"/>
          <c:order val="1"/>
          <c:tx>
            <c:strRef>
              <c:f>'NAR EHS NSA History'!$AD$65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History'!$AE$65:$AP$65</c:f>
              <c:numCache>
                <c:formatCode>0%</c:formatCode>
                <c:ptCount val="12"/>
                <c:pt idx="0">
                  <c:v>-0.51265822784810122</c:v>
                </c:pt>
                <c:pt idx="1">
                  <c:v>-0.37149532710280375</c:v>
                </c:pt>
                <c:pt idx="2">
                  <c:v>-3.2345013477088951E-2</c:v>
                </c:pt>
                <c:pt idx="3">
                  <c:v>3.6923076923076927E-2</c:v>
                </c:pt>
                <c:pt idx="4">
                  <c:v>0.24770642201834864</c:v>
                </c:pt>
                <c:pt idx="5">
                  <c:v>0.87445887445887449</c:v>
                </c:pt>
                <c:pt idx="6">
                  <c:v>0.38289962825278812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B-4744-87F4-A04D080D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53604912"/>
        <c:axId val="144881024"/>
      </c:barChart>
      <c:catAx>
        <c:axId val="2536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024"/>
        <c:crosses val="autoZero"/>
        <c:auto val="1"/>
        <c:lblAlgn val="ctr"/>
        <c:lblOffset val="100"/>
        <c:noMultiLvlLbl val="0"/>
      </c:catAx>
      <c:valAx>
        <c:axId val="144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49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History'!$AT$37:$AU$37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0.80204778156996592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A543-9399-0776828CFA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History'!$AT$38:$AU$38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0.58709677419354833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5-A543-9399-0776828CFA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History'!$AT$39:$AU$39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0.75409836065573765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5E5-A543-9399-0776828CFA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History'!$AT$40:$AU$40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0.58139534883720934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5E5-A543-9399-0776828CFA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History'!$AT$41:$AU$41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0.80571428571428572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E5-A543-9399-0776828CFA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History'!$AT$42:$AU$42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0.80158730158730163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5E5-A543-9399-0776828CFAE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History'!$AT$43:$AU$43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0.71641791044776115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5E5-A543-9399-0776828CFAE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History'!$AT$44:$AU$44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0.50497512437810943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5E5-A543-9399-0776828CFAE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History'!$AT$45:$AU$45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0.43804034582132567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5E5-A543-9399-0776828CFAE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History'!$AT$46:$AU$46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0.59541984732824427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5E5-A543-9399-0776828CFAE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History'!$AT$47:$AU$47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5E5-A543-9399-0776828CFAE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History'!$AT$48:$AU$48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0.28294573643410853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5E5-A543-9399-0776828CFAE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History'!$AT$49:$AU$49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0.52173913043478259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5E5-A543-9399-0776828CFAE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History'!$AT$50:$AU$50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0.49825783972125437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5E5-A543-9399-0776828CFAE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History'!$AT$51:$AU$51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0.70723684210526316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5E5-A543-9399-0776828CFAE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History'!$AT$52:$AU$52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0.75177304964539005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5E5-A543-9399-0776828CFAE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History'!$AT$53:$AU$53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0.8677966101694915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5E5-A543-9399-0776828CFAE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History'!$AT$54:$AU$54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0.63375796178343946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5E5-A543-9399-0776828CFAE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History'!$AT$55:$AU$55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0.62857142857142856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5E5-A543-9399-0776828CFAE7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History'!$AT$56:$AU$56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0.63949843260188088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5E5-A543-9399-0776828CFAE7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History'!$AT$57:$AU$57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0.7363344051446945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5E5-A543-9399-0776828CFAE7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History'!$AT$58:$AU$58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0.78208955223880594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5E5-A543-9399-0776828CFAE7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History'!$AT$59:$AU$59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0.59562841530054644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5E5-A543-9399-0776828CFAE7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History'!$AT$60:$AU$60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0.28977272727272729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5E5-A543-9399-0776828CFAE7}"/>
            </c:ext>
          </c:extLst>
        </c:ser>
        <c:ser>
          <c:idx val="24"/>
          <c:order val="24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'NAR EHS NSA History'!$AT$61:$AU$61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0.38289962825278812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5E5-A543-9399-0776828C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41616"/>
        <c:axId val="1256457776"/>
      </c:lineChart>
      <c:catAx>
        <c:axId val="12564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57776"/>
        <c:crosses val="autoZero"/>
        <c:auto val="1"/>
        <c:lblAlgn val="ctr"/>
        <c:lblOffset val="100"/>
        <c:noMultiLvlLbl val="0"/>
      </c:catAx>
      <c:valAx>
        <c:axId val="12564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416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in each month vs that month's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'NAR EHS NSA History'!$AD$101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History'!$AE$101:$AP$101</c:f>
              <c:numCache>
                <c:formatCode>_(* #,##0_);_(* \(#,##0\);_(* "-"??_);_(@_)</c:formatCode>
                <c:ptCount val="12"/>
                <c:pt idx="0">
                  <c:v>-10200</c:v>
                </c:pt>
                <c:pt idx="1">
                  <c:v>-22640</c:v>
                </c:pt>
                <c:pt idx="2">
                  <c:v>-7840</c:v>
                </c:pt>
                <c:pt idx="3">
                  <c:v>-1320</c:v>
                </c:pt>
                <c:pt idx="4">
                  <c:v>-29320</c:v>
                </c:pt>
                <c:pt idx="5">
                  <c:v>12520</c:v>
                </c:pt>
                <c:pt idx="6">
                  <c:v>13120</c:v>
                </c:pt>
                <c:pt idx="7">
                  <c:v>-2083.3333333333721</c:v>
                </c:pt>
                <c:pt idx="8">
                  <c:v>-23208.333333333314</c:v>
                </c:pt>
                <c:pt idx="9">
                  <c:v>-30708.333333333314</c:v>
                </c:pt>
                <c:pt idx="10">
                  <c:v>-8791.6666666666861</c:v>
                </c:pt>
                <c:pt idx="11">
                  <c:v>-17166.666666666686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F645-9407-1BD79D85E04C}"/>
            </c:ext>
          </c:extLst>
        </c:ser>
        <c:ser>
          <c:idx val="1"/>
          <c:order val="1"/>
          <c:tx>
            <c:strRef>
              <c:f>'NAR EHS NSA History'!$AD$102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History'!$AE$102:$AP$102</c:f>
              <c:numCache>
                <c:formatCode>_(* #,##0_);_(* \(#,##0\);_(* "-"??_);_(@_)</c:formatCode>
                <c:ptCount val="12"/>
                <c:pt idx="0">
                  <c:v>-15200</c:v>
                </c:pt>
                <c:pt idx="1">
                  <c:v>-5640</c:v>
                </c:pt>
                <c:pt idx="2">
                  <c:v>160</c:v>
                </c:pt>
                <c:pt idx="3">
                  <c:v>-23320</c:v>
                </c:pt>
                <c:pt idx="4">
                  <c:v>-12320</c:v>
                </c:pt>
                <c:pt idx="5">
                  <c:v>-6480</c:v>
                </c:pt>
                <c:pt idx="6">
                  <c:v>-22880</c:v>
                </c:pt>
                <c:pt idx="7">
                  <c:v>1916.6666666666279</c:v>
                </c:pt>
                <c:pt idx="8">
                  <c:v>-12208.333333333314</c:v>
                </c:pt>
                <c:pt idx="9">
                  <c:v>-13708.333333333314</c:v>
                </c:pt>
                <c:pt idx="10">
                  <c:v>4208.3333333333139</c:v>
                </c:pt>
                <c:pt idx="11">
                  <c:v>-33166.666666666686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F645-9407-1BD79D85E04C}"/>
            </c:ext>
          </c:extLst>
        </c:ser>
        <c:ser>
          <c:idx val="2"/>
          <c:order val="2"/>
          <c:tx>
            <c:strRef>
              <c:f>'NAR EHS NSA History'!$AD$103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History'!$AE$103:$AP$103</c:f>
              <c:numCache>
                <c:formatCode>_(* #,##0_);_(* \(#,##0\);_(* "-"??_);_(@_)</c:formatCode>
                <c:ptCount val="12"/>
                <c:pt idx="0">
                  <c:v>-6200</c:v>
                </c:pt>
                <c:pt idx="1">
                  <c:v>-10640</c:v>
                </c:pt>
                <c:pt idx="2">
                  <c:v>18160</c:v>
                </c:pt>
                <c:pt idx="3">
                  <c:v>-1320</c:v>
                </c:pt>
                <c:pt idx="4">
                  <c:v>4680</c:v>
                </c:pt>
                <c:pt idx="5">
                  <c:v>9520</c:v>
                </c:pt>
                <c:pt idx="6">
                  <c:v>20120</c:v>
                </c:pt>
                <c:pt idx="7">
                  <c:v>34916.666666666628</c:v>
                </c:pt>
                <c:pt idx="8">
                  <c:v>-35208.333333333314</c:v>
                </c:pt>
                <c:pt idx="9">
                  <c:v>-4708.3333333333139</c:v>
                </c:pt>
                <c:pt idx="10">
                  <c:v>1208.3333333333139</c:v>
                </c:pt>
                <c:pt idx="11">
                  <c:v>-9166.6666666666861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A-F645-9407-1BD79D85E04C}"/>
            </c:ext>
          </c:extLst>
        </c:ser>
        <c:ser>
          <c:idx val="3"/>
          <c:order val="3"/>
          <c:tx>
            <c:strRef>
              <c:f>'NAR EHS NSA History'!$AD$104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History'!$AE$104:$AP$104</c:f>
              <c:numCache>
                <c:formatCode>_(* #,##0_);_(* \(#,##0\);_(* "-"??_);_(@_)</c:formatCode>
                <c:ptCount val="12"/>
                <c:pt idx="0">
                  <c:v>40800</c:v>
                </c:pt>
                <c:pt idx="1">
                  <c:v>28360</c:v>
                </c:pt>
                <c:pt idx="2">
                  <c:v>18160</c:v>
                </c:pt>
                <c:pt idx="3">
                  <c:v>46680</c:v>
                </c:pt>
                <c:pt idx="4">
                  <c:v>41680</c:v>
                </c:pt>
                <c:pt idx="5">
                  <c:v>-5480</c:v>
                </c:pt>
                <c:pt idx="6">
                  <c:v>29120</c:v>
                </c:pt>
                <c:pt idx="7">
                  <c:v>17916.666666666628</c:v>
                </c:pt>
                <c:pt idx="8">
                  <c:v>1791.6666666666861</c:v>
                </c:pt>
                <c:pt idx="9">
                  <c:v>33291.666666666686</c:v>
                </c:pt>
                <c:pt idx="10">
                  <c:v>26208.333333333314</c:v>
                </c:pt>
                <c:pt idx="11">
                  <c:v>40833.333333333314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A-F645-9407-1BD79D85E04C}"/>
            </c:ext>
          </c:extLst>
        </c:ser>
        <c:ser>
          <c:idx val="4"/>
          <c:order val="4"/>
          <c:tx>
            <c:strRef>
              <c:f>'NAR EHS NSA History'!$AD$105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History'!$AE$105:$AP$105</c:f>
              <c:numCache>
                <c:formatCode>_(* #,##0_);_(* \(#,##0\);_(* "-"??_);_(@_)</c:formatCode>
                <c:ptCount val="12"/>
                <c:pt idx="0">
                  <c:v>50800</c:v>
                </c:pt>
                <c:pt idx="1">
                  <c:v>34360</c:v>
                </c:pt>
                <c:pt idx="2">
                  <c:v>26160</c:v>
                </c:pt>
                <c:pt idx="3">
                  <c:v>61680</c:v>
                </c:pt>
                <c:pt idx="4">
                  <c:v>63680</c:v>
                </c:pt>
                <c:pt idx="5">
                  <c:v>53520</c:v>
                </c:pt>
                <c:pt idx="6">
                  <c:v>117120</c:v>
                </c:pt>
                <c:pt idx="7">
                  <c:v>113916.66666666663</c:v>
                </c:pt>
                <c:pt idx="8">
                  <c:v>110791.66666666669</c:v>
                </c:pt>
                <c:pt idx="9">
                  <c:v>98291.666666666686</c:v>
                </c:pt>
                <c:pt idx="10">
                  <c:v>42208.333333333314</c:v>
                </c:pt>
                <c:pt idx="11">
                  <c:v>91833.333333333314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A-F645-9407-1BD79D85E04C}"/>
            </c:ext>
          </c:extLst>
        </c:ser>
        <c:ser>
          <c:idx val="5"/>
          <c:order val="5"/>
          <c:tx>
            <c:strRef>
              <c:f>'NAR EHS NSA History'!$AD$106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History'!$AE$106:$AP$106</c:f>
              <c:numCache>
                <c:formatCode>_(* #,##0_);_(* \(#,##0\);_(* "-"??_);_(@_)</c:formatCode>
                <c:ptCount val="12"/>
                <c:pt idx="0">
                  <c:v>50800</c:v>
                </c:pt>
                <c:pt idx="1">
                  <c:v>62360</c:v>
                </c:pt>
                <c:pt idx="2">
                  <c:v>111160</c:v>
                </c:pt>
                <c:pt idx="3">
                  <c:v>150680</c:v>
                </c:pt>
                <c:pt idx="4">
                  <c:v>121680</c:v>
                </c:pt>
                <c:pt idx="5">
                  <c:v>177520</c:v>
                </c:pt>
                <c:pt idx="6">
                  <c:v>166120</c:v>
                </c:pt>
                <c:pt idx="7">
                  <c:v>145916.66666666663</c:v>
                </c:pt>
                <c:pt idx="8">
                  <c:v>114791.66666666669</c:v>
                </c:pt>
                <c:pt idx="9">
                  <c:v>109291.66666666669</c:v>
                </c:pt>
                <c:pt idx="10">
                  <c:v>128208.33333333331</c:v>
                </c:pt>
                <c:pt idx="11">
                  <c:v>127833.33333333331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A-F645-9407-1BD79D85E04C}"/>
            </c:ext>
          </c:extLst>
        </c:ser>
        <c:ser>
          <c:idx val="6"/>
          <c:order val="6"/>
          <c:tx>
            <c:strRef>
              <c:f>'NAR EHS NSA History'!$AD$107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History'!$AE$107:$AP$107</c:f>
              <c:numCache>
                <c:formatCode>_(* #,##0_);_(* \(#,##0\);_(* "-"??_);_(@_)</c:formatCode>
                <c:ptCount val="12"/>
                <c:pt idx="0">
                  <c:v>80800</c:v>
                </c:pt>
                <c:pt idx="1">
                  <c:v>86360</c:v>
                </c:pt>
                <c:pt idx="2">
                  <c:v>136160</c:v>
                </c:pt>
                <c:pt idx="3">
                  <c:v>169680</c:v>
                </c:pt>
                <c:pt idx="4">
                  <c:v>167680</c:v>
                </c:pt>
                <c:pt idx="5">
                  <c:v>206520</c:v>
                </c:pt>
                <c:pt idx="6">
                  <c:v>175120</c:v>
                </c:pt>
                <c:pt idx="7">
                  <c:v>212916.66666666663</c:v>
                </c:pt>
                <c:pt idx="8">
                  <c:v>174791.66666666669</c:v>
                </c:pt>
                <c:pt idx="9">
                  <c:v>118291.66666666669</c:v>
                </c:pt>
                <c:pt idx="10">
                  <c:v>126208.33333333331</c:v>
                </c:pt>
                <c:pt idx="11">
                  <c:v>109833.33333333331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A-F645-9407-1BD79D85E04C}"/>
            </c:ext>
          </c:extLst>
        </c:ser>
        <c:ser>
          <c:idx val="7"/>
          <c:order val="7"/>
          <c:tx>
            <c:strRef>
              <c:f>'NAR EHS NSA History'!$AD$108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History'!$AE$108:$AP$108</c:f>
              <c:numCache>
                <c:formatCode>_(* #,##0_);_(* \(#,##0\);_(* "-"??_);_(@_)</c:formatCode>
                <c:ptCount val="12"/>
                <c:pt idx="0">
                  <c:v>72800</c:v>
                </c:pt>
                <c:pt idx="1">
                  <c:v>86360</c:v>
                </c:pt>
                <c:pt idx="2">
                  <c:v>134160</c:v>
                </c:pt>
                <c:pt idx="3">
                  <c:v>104680</c:v>
                </c:pt>
                <c:pt idx="4">
                  <c:v>140680</c:v>
                </c:pt>
                <c:pt idx="5">
                  <c:v>151520</c:v>
                </c:pt>
                <c:pt idx="6">
                  <c:v>90120</c:v>
                </c:pt>
                <c:pt idx="7">
                  <c:v>122916.66666666663</c:v>
                </c:pt>
                <c:pt idx="8">
                  <c:v>73791.666666666686</c:v>
                </c:pt>
                <c:pt idx="9">
                  <c:v>70291.666666666686</c:v>
                </c:pt>
                <c:pt idx="10">
                  <c:v>68208.333333333314</c:v>
                </c:pt>
                <c:pt idx="11">
                  <c:v>50833.333333333314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A-F645-9407-1BD79D85E04C}"/>
            </c:ext>
          </c:extLst>
        </c:ser>
        <c:ser>
          <c:idx val="8"/>
          <c:order val="8"/>
          <c:tx>
            <c:strRef>
              <c:f>'NAR EHS NSA History'!$AD$109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History'!$AE$109:$AP$109</c:f>
              <c:numCache>
                <c:formatCode>_(* #,##0_);_(* \(#,##0\);_(* "-"??_);_(@_)</c:formatCode>
                <c:ptCount val="12"/>
                <c:pt idx="0">
                  <c:v>22800</c:v>
                </c:pt>
                <c:pt idx="1">
                  <c:v>31360</c:v>
                </c:pt>
                <c:pt idx="2">
                  <c:v>16160</c:v>
                </c:pt>
                <c:pt idx="3">
                  <c:v>2680</c:v>
                </c:pt>
                <c:pt idx="4">
                  <c:v>9680</c:v>
                </c:pt>
                <c:pt idx="5">
                  <c:v>-11480</c:v>
                </c:pt>
                <c:pt idx="6">
                  <c:v>-15880</c:v>
                </c:pt>
                <c:pt idx="7">
                  <c:v>-21083.333333333372</c:v>
                </c:pt>
                <c:pt idx="8">
                  <c:v>-90208.333333333314</c:v>
                </c:pt>
                <c:pt idx="9">
                  <c:v>-74708.333333333314</c:v>
                </c:pt>
                <c:pt idx="10">
                  <c:v>-60791.666666666686</c:v>
                </c:pt>
                <c:pt idx="11">
                  <c:v>-98166.666666666686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A-F645-9407-1BD79D85E04C}"/>
            </c:ext>
          </c:extLst>
        </c:ser>
        <c:ser>
          <c:idx val="9"/>
          <c:order val="9"/>
          <c:tx>
            <c:strRef>
              <c:f>'NAR EHS NSA History'!$AD$110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History'!$AE$110:$AP$110</c:f>
              <c:numCache>
                <c:formatCode>_(* #,##0_);_(* \(#,##0\);_(* "-"??_);_(@_)</c:formatCode>
                <c:ptCount val="12"/>
                <c:pt idx="0">
                  <c:v>-66200</c:v>
                </c:pt>
                <c:pt idx="1">
                  <c:v>-53640</c:v>
                </c:pt>
                <c:pt idx="2">
                  <c:v>-103840</c:v>
                </c:pt>
                <c:pt idx="3">
                  <c:v>-91320</c:v>
                </c:pt>
                <c:pt idx="4">
                  <c:v>-98320</c:v>
                </c:pt>
                <c:pt idx="5">
                  <c:v>-126480</c:v>
                </c:pt>
                <c:pt idx="6">
                  <c:v>-96880</c:v>
                </c:pt>
                <c:pt idx="7">
                  <c:v>-122083.33333333337</c:v>
                </c:pt>
                <c:pt idx="8">
                  <c:v>-86208.333333333314</c:v>
                </c:pt>
                <c:pt idx="9">
                  <c:v>-98708.333333333314</c:v>
                </c:pt>
                <c:pt idx="10">
                  <c:v>-130791.66666666669</c:v>
                </c:pt>
                <c:pt idx="11">
                  <c:v>-113166.66666666669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FA-F645-9407-1BD79D85E04C}"/>
            </c:ext>
          </c:extLst>
        </c:ser>
        <c:ser>
          <c:idx val="10"/>
          <c:order val="10"/>
          <c:tx>
            <c:strRef>
              <c:f>'NAR EHS NSA History'!$AD$111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History'!$AE$111:$AP$111</c:f>
              <c:numCache>
                <c:formatCode>_(* #,##0_);_(* \(#,##0\);_(* "-"??_);_(@_)</c:formatCode>
                <c:ptCount val="12"/>
                <c:pt idx="0">
                  <c:v>-83200</c:v>
                </c:pt>
                <c:pt idx="1">
                  <c:v>-77640</c:v>
                </c:pt>
                <c:pt idx="2">
                  <c:v>-115840</c:v>
                </c:pt>
                <c:pt idx="3">
                  <c:v>-106320</c:v>
                </c:pt>
                <c:pt idx="4">
                  <c:v>-125320</c:v>
                </c:pt>
                <c:pt idx="5">
                  <c:v>-109480</c:v>
                </c:pt>
                <c:pt idx="6">
                  <c:v>-72880</c:v>
                </c:pt>
                <c:pt idx="7">
                  <c:v>-114083.33333333337</c:v>
                </c:pt>
                <c:pt idx="8">
                  <c:v>-63208.333333333314</c:v>
                </c:pt>
                <c:pt idx="9">
                  <c:v>-29708.333333333314</c:v>
                </c:pt>
                <c:pt idx="10">
                  <c:v>-8791.6666666666861</c:v>
                </c:pt>
                <c:pt idx="11">
                  <c:v>-71166.666666666686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FA-F645-9407-1BD79D85E04C}"/>
            </c:ext>
          </c:extLst>
        </c:ser>
        <c:ser>
          <c:idx val="11"/>
          <c:order val="11"/>
          <c:tx>
            <c:strRef>
              <c:f>'NAR EHS NSA History'!$AD$112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History'!$AE$112:$AP$112</c:f>
              <c:numCache>
                <c:formatCode>_(* #,##0_);_(* \(#,##0\);_(* "-"??_);_(@_)</c:formatCode>
                <c:ptCount val="12"/>
                <c:pt idx="0">
                  <c:v>-67200</c:v>
                </c:pt>
                <c:pt idx="1">
                  <c:v>-57640</c:v>
                </c:pt>
                <c:pt idx="2">
                  <c:v>-53840</c:v>
                </c:pt>
                <c:pt idx="3">
                  <c:v>-12320</c:v>
                </c:pt>
                <c:pt idx="4">
                  <c:v>-52320</c:v>
                </c:pt>
                <c:pt idx="5">
                  <c:v>-75480</c:v>
                </c:pt>
                <c:pt idx="6">
                  <c:v>-183880</c:v>
                </c:pt>
                <c:pt idx="7">
                  <c:v>-179083.33333333337</c:v>
                </c:pt>
                <c:pt idx="8">
                  <c:v>-134208.33333333331</c:v>
                </c:pt>
                <c:pt idx="9">
                  <c:v>-140708.33333333331</c:v>
                </c:pt>
                <c:pt idx="10">
                  <c:v>-99791.666666666686</c:v>
                </c:pt>
                <c:pt idx="11">
                  <c:v>-73166.666666666686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FA-F645-9407-1BD79D85E04C}"/>
            </c:ext>
          </c:extLst>
        </c:ser>
        <c:ser>
          <c:idx val="12"/>
          <c:order val="12"/>
          <c:tx>
            <c:strRef>
              <c:f>'NAR EHS NSA History'!$AD$113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History'!$AE$113:$AP$113</c:f>
              <c:numCache>
                <c:formatCode>_(* #,##0_);_(* \(#,##0\);_(* "-"??_);_(@_)</c:formatCode>
                <c:ptCount val="12"/>
                <c:pt idx="0">
                  <c:v>-54200</c:v>
                </c:pt>
                <c:pt idx="1">
                  <c:v>-62640</c:v>
                </c:pt>
                <c:pt idx="2">
                  <c:v>-72840</c:v>
                </c:pt>
                <c:pt idx="3">
                  <c:v>-80320</c:v>
                </c:pt>
                <c:pt idx="4">
                  <c:v>-110320</c:v>
                </c:pt>
                <c:pt idx="5">
                  <c:v>-107480</c:v>
                </c:pt>
                <c:pt idx="6">
                  <c:v>-129880</c:v>
                </c:pt>
                <c:pt idx="7">
                  <c:v>-102083.33333333337</c:v>
                </c:pt>
                <c:pt idx="8">
                  <c:v>-86208.333333333314</c:v>
                </c:pt>
                <c:pt idx="9">
                  <c:v>-104708.33333333331</c:v>
                </c:pt>
                <c:pt idx="10">
                  <c:v>-68791.666666666686</c:v>
                </c:pt>
                <c:pt idx="11">
                  <c:v>-69166.666666666686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FA-F645-9407-1BD79D85E04C}"/>
            </c:ext>
          </c:extLst>
        </c:ser>
        <c:ser>
          <c:idx val="13"/>
          <c:order val="13"/>
          <c:tx>
            <c:strRef>
              <c:f>'NAR EHS NSA History'!$AD$114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History'!$AE$114:$AP$114</c:f>
              <c:numCache>
                <c:formatCode>_(* #,##0_);_(* \(#,##0\);_(* "-"??_);_(@_)</c:formatCode>
                <c:ptCount val="12"/>
                <c:pt idx="0">
                  <c:v>-41200</c:v>
                </c:pt>
                <c:pt idx="1">
                  <c:v>-28640</c:v>
                </c:pt>
                <c:pt idx="2">
                  <c:v>-59840</c:v>
                </c:pt>
                <c:pt idx="3">
                  <c:v>-55320</c:v>
                </c:pt>
                <c:pt idx="4">
                  <c:v>-53320</c:v>
                </c:pt>
                <c:pt idx="5">
                  <c:v>-84480</c:v>
                </c:pt>
                <c:pt idx="6">
                  <c:v>-84880</c:v>
                </c:pt>
                <c:pt idx="7">
                  <c:v>-55083.333333333372</c:v>
                </c:pt>
                <c:pt idx="8">
                  <c:v>-83208.333333333314</c:v>
                </c:pt>
                <c:pt idx="9">
                  <c:v>-46708.333333333314</c:v>
                </c:pt>
                <c:pt idx="10">
                  <c:v>-18791.666666666686</c:v>
                </c:pt>
                <c:pt idx="11">
                  <c:v>-44166.666666666686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FA-F645-9407-1BD79D85E04C}"/>
            </c:ext>
          </c:extLst>
        </c:ser>
        <c:ser>
          <c:idx val="14"/>
          <c:order val="14"/>
          <c:tx>
            <c:strRef>
              <c:f>'NAR EHS NSA History'!$AD$115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History'!$AE$115:$AP$115</c:f>
              <c:numCache>
                <c:formatCode>_(* #,##0_);_(* \(#,##0\);_(* "-"??_);_(@_)</c:formatCode>
                <c:ptCount val="12"/>
                <c:pt idx="0">
                  <c:v>-10200</c:v>
                </c:pt>
                <c:pt idx="1">
                  <c:v>-11640</c:v>
                </c:pt>
                <c:pt idx="2">
                  <c:v>-32840</c:v>
                </c:pt>
                <c:pt idx="3">
                  <c:v>-1320</c:v>
                </c:pt>
                <c:pt idx="4">
                  <c:v>12680</c:v>
                </c:pt>
                <c:pt idx="5">
                  <c:v>-47480</c:v>
                </c:pt>
                <c:pt idx="6">
                  <c:v>4120</c:v>
                </c:pt>
                <c:pt idx="7">
                  <c:v>-13083.333333333372</c:v>
                </c:pt>
                <c:pt idx="8">
                  <c:v>-28208.333333333314</c:v>
                </c:pt>
                <c:pt idx="9">
                  <c:v>-23708.333333333314</c:v>
                </c:pt>
                <c:pt idx="10">
                  <c:v>-41791.666666666686</c:v>
                </c:pt>
                <c:pt idx="11">
                  <c:v>-31166.666666666686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FA-F645-9407-1BD79D85E04C}"/>
            </c:ext>
          </c:extLst>
        </c:ser>
        <c:ser>
          <c:idx val="15"/>
          <c:order val="15"/>
          <c:tx>
            <c:strRef>
              <c:f>'NAR EHS NSA History'!$AD$116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History'!$AE$116:$AP$116</c:f>
              <c:numCache>
                <c:formatCode>_(* #,##0_);_(* \(#,##0\);_(* "-"??_);_(@_)</c:formatCode>
                <c:ptCount val="12"/>
                <c:pt idx="0">
                  <c:v>-20200</c:v>
                </c:pt>
                <c:pt idx="1">
                  <c:v>-33640</c:v>
                </c:pt>
                <c:pt idx="2">
                  <c:v>-64840</c:v>
                </c:pt>
                <c:pt idx="3">
                  <c:v>-33320</c:v>
                </c:pt>
                <c:pt idx="4">
                  <c:v>-28320</c:v>
                </c:pt>
                <c:pt idx="5">
                  <c:v>-41480</c:v>
                </c:pt>
                <c:pt idx="6">
                  <c:v>-20880</c:v>
                </c:pt>
                <c:pt idx="7">
                  <c:v>-52083.333333333372</c:v>
                </c:pt>
                <c:pt idx="8">
                  <c:v>-19208.333333333314</c:v>
                </c:pt>
                <c:pt idx="9">
                  <c:v>-4708.3333333333139</c:v>
                </c:pt>
                <c:pt idx="10">
                  <c:v>-52791.666666666686</c:v>
                </c:pt>
                <c:pt idx="11">
                  <c:v>-5166.6666666666861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FA-F645-9407-1BD79D85E04C}"/>
            </c:ext>
          </c:extLst>
        </c:ser>
        <c:ser>
          <c:idx val="16"/>
          <c:order val="16"/>
          <c:tx>
            <c:strRef>
              <c:f>'NAR EHS NSA History'!$AD$117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History'!$AE$117:$AP$117</c:f>
              <c:numCache>
                <c:formatCode>_(* #,##0_);_(* \(#,##0\);_(* "-"??_);_(@_)</c:formatCode>
                <c:ptCount val="12"/>
                <c:pt idx="0">
                  <c:v>-20200</c:v>
                </c:pt>
                <c:pt idx="1">
                  <c:v>-20640</c:v>
                </c:pt>
                <c:pt idx="2">
                  <c:v>-14840</c:v>
                </c:pt>
                <c:pt idx="3">
                  <c:v>-6320</c:v>
                </c:pt>
                <c:pt idx="4">
                  <c:v>-6320</c:v>
                </c:pt>
                <c:pt idx="5">
                  <c:v>24520</c:v>
                </c:pt>
                <c:pt idx="6">
                  <c:v>36120</c:v>
                </c:pt>
                <c:pt idx="7">
                  <c:v>-27083.333333333372</c:v>
                </c:pt>
                <c:pt idx="8">
                  <c:v>15791.666666666686</c:v>
                </c:pt>
                <c:pt idx="9">
                  <c:v>-3708.3333333333139</c:v>
                </c:pt>
                <c:pt idx="10">
                  <c:v>-52791.666666666686</c:v>
                </c:pt>
                <c:pt idx="11">
                  <c:v>17833.333333333314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FA-F645-9407-1BD79D85E04C}"/>
            </c:ext>
          </c:extLst>
        </c:ser>
        <c:ser>
          <c:idx val="17"/>
          <c:order val="17"/>
          <c:tx>
            <c:strRef>
              <c:f>'NAR EHS NSA History'!$AD$118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History'!$AE$118:$AP$118</c:f>
              <c:numCache>
                <c:formatCode>_(* #,##0_);_(* \(#,##0\);_(* "-"??_);_(@_)</c:formatCode>
                <c:ptCount val="12"/>
                <c:pt idx="0">
                  <c:v>800</c:v>
                </c:pt>
                <c:pt idx="1">
                  <c:v>-1640</c:v>
                </c:pt>
                <c:pt idx="2">
                  <c:v>1160</c:v>
                </c:pt>
                <c:pt idx="3">
                  <c:v>14680</c:v>
                </c:pt>
                <c:pt idx="4">
                  <c:v>23680</c:v>
                </c:pt>
                <c:pt idx="5">
                  <c:v>34520</c:v>
                </c:pt>
                <c:pt idx="6">
                  <c:v>-1880</c:v>
                </c:pt>
                <c:pt idx="7">
                  <c:v>7916.6666666666279</c:v>
                </c:pt>
                <c:pt idx="8">
                  <c:v>30791.666666666686</c:v>
                </c:pt>
                <c:pt idx="9">
                  <c:v>-2708.3333333333139</c:v>
                </c:pt>
                <c:pt idx="10">
                  <c:v>14208.333333333314</c:v>
                </c:pt>
                <c:pt idx="11">
                  <c:v>18833.333333333314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FA-F645-9407-1BD79D85E04C}"/>
            </c:ext>
          </c:extLst>
        </c:ser>
        <c:ser>
          <c:idx val="18"/>
          <c:order val="18"/>
          <c:tx>
            <c:strRef>
              <c:f>'NAR EHS NSA History'!$AD$119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History'!$AE$119:$AP$119</c:f>
              <c:numCache>
                <c:formatCode>_(* #,##0_);_(* \(#,##0\);_(* "-"??_);_(@_)</c:formatCode>
                <c:ptCount val="12"/>
                <c:pt idx="0">
                  <c:v>17800</c:v>
                </c:pt>
                <c:pt idx="1">
                  <c:v>-640</c:v>
                </c:pt>
                <c:pt idx="2">
                  <c:v>35160</c:v>
                </c:pt>
                <c:pt idx="3">
                  <c:v>-8320</c:v>
                </c:pt>
                <c:pt idx="4">
                  <c:v>53680</c:v>
                </c:pt>
                <c:pt idx="5">
                  <c:v>52520</c:v>
                </c:pt>
                <c:pt idx="6">
                  <c:v>-1880</c:v>
                </c:pt>
                <c:pt idx="7">
                  <c:v>3916.6666666666279</c:v>
                </c:pt>
                <c:pt idx="8">
                  <c:v>6791.6666666666861</c:v>
                </c:pt>
                <c:pt idx="9">
                  <c:v>10291.666666666686</c:v>
                </c:pt>
                <c:pt idx="10">
                  <c:v>21208.333333333314</c:v>
                </c:pt>
                <c:pt idx="11">
                  <c:v>8833.3333333333139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FA-F645-9407-1BD79D85E04C}"/>
            </c:ext>
          </c:extLst>
        </c:ser>
        <c:ser>
          <c:idx val="19"/>
          <c:order val="19"/>
          <c:tx>
            <c:strRef>
              <c:f>'NAR EHS NSA History'!$AD$120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History'!$AE$120:$AP$120</c:f>
              <c:numCache>
                <c:formatCode>_(* #,##0_);_(* \(#,##0\);_(* "-"??_);_(@_)</c:formatCode>
                <c:ptCount val="12"/>
                <c:pt idx="0">
                  <c:v>11800</c:v>
                </c:pt>
                <c:pt idx="1">
                  <c:v>3360</c:v>
                </c:pt>
                <c:pt idx="2">
                  <c:v>14160</c:v>
                </c:pt>
                <c:pt idx="3">
                  <c:v>4680</c:v>
                </c:pt>
                <c:pt idx="4">
                  <c:v>33680</c:v>
                </c:pt>
                <c:pt idx="5">
                  <c:v>22520</c:v>
                </c:pt>
                <c:pt idx="6">
                  <c:v>8120</c:v>
                </c:pt>
                <c:pt idx="7">
                  <c:v>7916.6666666666279</c:v>
                </c:pt>
                <c:pt idx="8">
                  <c:v>-34208.333333333314</c:v>
                </c:pt>
                <c:pt idx="9">
                  <c:v>-1708.3333333333139</c:v>
                </c:pt>
                <c:pt idx="10">
                  <c:v>2208.3333333333139</c:v>
                </c:pt>
                <c:pt idx="11">
                  <c:v>-41166.666666666686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FA-F645-9407-1BD79D85E04C}"/>
            </c:ext>
          </c:extLst>
        </c:ser>
        <c:ser>
          <c:idx val="20"/>
          <c:order val="20"/>
          <c:tx>
            <c:strRef>
              <c:f>'NAR EHS NSA History'!$AD$121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History'!$AE$121:$AP$121</c:f>
              <c:numCache>
                <c:formatCode>_(* #,##0_);_(* \(#,##0\);_(* "-"??_);_(@_)</c:formatCode>
                <c:ptCount val="12"/>
                <c:pt idx="0">
                  <c:v>-16200</c:v>
                </c:pt>
                <c:pt idx="1">
                  <c:v>-4640</c:v>
                </c:pt>
                <c:pt idx="2">
                  <c:v>-19840</c:v>
                </c:pt>
                <c:pt idx="3">
                  <c:v>680</c:v>
                </c:pt>
                <c:pt idx="4">
                  <c:v>40680</c:v>
                </c:pt>
                <c:pt idx="5">
                  <c:v>-19480</c:v>
                </c:pt>
                <c:pt idx="6">
                  <c:v>25120</c:v>
                </c:pt>
                <c:pt idx="7">
                  <c:v>916.66666666662786</c:v>
                </c:pt>
                <c:pt idx="8">
                  <c:v>-5208.3333333333139</c:v>
                </c:pt>
                <c:pt idx="9">
                  <c:v>14291.666666666686</c:v>
                </c:pt>
                <c:pt idx="10">
                  <c:v>208.33333333331393</c:v>
                </c:pt>
                <c:pt idx="11">
                  <c:v>15833.333333333314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FA-F645-9407-1BD79D85E04C}"/>
            </c:ext>
          </c:extLst>
        </c:ser>
        <c:ser>
          <c:idx val="21"/>
          <c:order val="21"/>
          <c:tx>
            <c:strRef>
              <c:f>'NAR EHS NSA History'!$AD$122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History'!$AE$122:$AP$122</c:f>
              <c:numCache>
                <c:formatCode>_(* #,##0_);_(* \(#,##0\);_(* "-"??_);_(@_)</c:formatCode>
                <c:ptCount val="12"/>
                <c:pt idx="0">
                  <c:v>15800</c:v>
                </c:pt>
                <c:pt idx="1">
                  <c:v>19360</c:v>
                </c:pt>
                <c:pt idx="2">
                  <c:v>-3840</c:v>
                </c:pt>
                <c:pt idx="3">
                  <c:v>-82320</c:v>
                </c:pt>
                <c:pt idx="4">
                  <c:v>-129320</c:v>
                </c:pt>
                <c:pt idx="5">
                  <c:v>-40480</c:v>
                </c:pt>
                <c:pt idx="6">
                  <c:v>82120</c:v>
                </c:pt>
                <c:pt idx="7">
                  <c:v>28916.666666666628</c:v>
                </c:pt>
                <c:pt idx="8">
                  <c:v>107791.66666666669</c:v>
                </c:pt>
                <c:pt idx="9">
                  <c:v>125291.66666666669</c:v>
                </c:pt>
                <c:pt idx="10">
                  <c:v>89208.333333333314</c:v>
                </c:pt>
                <c:pt idx="11">
                  <c:v>119833.33333333331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FA-F645-9407-1BD79D85E04C}"/>
            </c:ext>
          </c:extLst>
        </c:ser>
        <c:ser>
          <c:idx val="22"/>
          <c:order val="22"/>
          <c:tx>
            <c:strRef>
              <c:f>'NAR EHS NSA History'!$AD$123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History'!$AE$123:$AP$123</c:f>
              <c:numCache>
                <c:formatCode>_(* #,##0_);_(* \(#,##0\);_(* "-"??_);_(@_)</c:formatCode>
                <c:ptCount val="12"/>
                <c:pt idx="0">
                  <c:v>64800</c:v>
                </c:pt>
                <c:pt idx="1">
                  <c:v>50360</c:v>
                </c:pt>
                <c:pt idx="2">
                  <c:v>64160</c:v>
                </c:pt>
                <c:pt idx="3">
                  <c:v>57680</c:v>
                </c:pt>
                <c:pt idx="4">
                  <c:v>26680</c:v>
                </c:pt>
                <c:pt idx="5">
                  <c:v>67520</c:v>
                </c:pt>
                <c:pt idx="6">
                  <c:v>69120</c:v>
                </c:pt>
                <c:pt idx="7">
                  <c:v>44916.666666666628</c:v>
                </c:pt>
                <c:pt idx="8">
                  <c:v>90791.666666666686</c:v>
                </c:pt>
                <c:pt idx="9">
                  <c:v>78291.666666666686</c:v>
                </c:pt>
                <c:pt idx="10">
                  <c:v>99208.333333333314</c:v>
                </c:pt>
                <c:pt idx="11">
                  <c:v>94833.333333333314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FA-F645-9407-1BD79D85E04C}"/>
            </c:ext>
          </c:extLst>
        </c:ser>
        <c:ser>
          <c:idx val="23"/>
          <c:order val="23"/>
          <c:tx>
            <c:strRef>
              <c:f>'NAR EHS NSA History'!$AD$124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History'!$AE$124:$AP$124</c:f>
              <c:numCache>
                <c:formatCode>_(* #,##0_);_(* \(#,##0\);_(* "-"??_);_(@_)</c:formatCode>
                <c:ptCount val="12"/>
                <c:pt idx="0">
                  <c:v>50800</c:v>
                </c:pt>
                <c:pt idx="1">
                  <c:v>36360</c:v>
                </c:pt>
                <c:pt idx="2">
                  <c:v>36160</c:v>
                </c:pt>
                <c:pt idx="3">
                  <c:v>7680</c:v>
                </c:pt>
                <c:pt idx="4">
                  <c:v>-2320</c:v>
                </c:pt>
                <c:pt idx="5">
                  <c:v>-22480</c:v>
                </c:pt>
                <c:pt idx="6">
                  <c:v>-60880</c:v>
                </c:pt>
                <c:pt idx="7">
                  <c:v>-57083.333333333372</c:v>
                </c:pt>
                <c:pt idx="8">
                  <c:v>-27208.333333333314</c:v>
                </c:pt>
                <c:pt idx="9">
                  <c:v>-76708.333333333314</c:v>
                </c:pt>
                <c:pt idx="10">
                  <c:v>-78791.666666666686</c:v>
                </c:pt>
                <c:pt idx="11">
                  <c:v>-91166.666666666686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FA-F645-9407-1BD79D85E04C}"/>
            </c:ext>
          </c:extLst>
        </c:ser>
        <c:ser>
          <c:idx val="24"/>
          <c:order val="24"/>
          <c:tx>
            <c:strRef>
              <c:f>'NAR EHS NSA History'!$AD$125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History'!$AE$125:$AP$125</c:f>
              <c:numCache>
                <c:formatCode>_(* #,##0_);_(* \(#,##0\);_(* "-"??_);_(@_)</c:formatCode>
                <c:ptCount val="12"/>
                <c:pt idx="0">
                  <c:v>-70200</c:v>
                </c:pt>
                <c:pt idx="1">
                  <c:v>-46640</c:v>
                </c:pt>
                <c:pt idx="2">
                  <c:v>-60840</c:v>
                </c:pt>
                <c:pt idx="3">
                  <c:v>-118320</c:v>
                </c:pt>
                <c:pt idx="4">
                  <c:v>-93320</c:v>
                </c:pt>
                <c:pt idx="5">
                  <c:v>-114480</c:v>
                </c:pt>
                <c:pt idx="6">
                  <c:v>-142880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CFA-F645-9407-1BD79D85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456335"/>
        <c:axId val="252458063"/>
      </c:lineChart>
      <c:catAx>
        <c:axId val="2524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58063"/>
        <c:crosses val="autoZero"/>
        <c:auto val="1"/>
        <c:lblAlgn val="ctr"/>
        <c:lblOffset val="100"/>
        <c:noMultiLvlLbl val="0"/>
      </c:catAx>
      <c:valAx>
        <c:axId val="2524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5633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sales</a:t>
            </a:r>
            <a:r>
              <a:rPr lang="en-US" baseline="0"/>
              <a:t> vs historical avg in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History'!$AE$33:$AP$33</c:f>
              <c:numCache>
                <c:formatCode>_(* #,##0_);_(* \(#,##0\);_(* "-"??_);_(@_)</c:formatCode>
                <c:ptCount val="12"/>
                <c:pt idx="0">
                  <c:v>-70200</c:v>
                </c:pt>
                <c:pt idx="1">
                  <c:v>-46640</c:v>
                </c:pt>
                <c:pt idx="2">
                  <c:v>-60840</c:v>
                </c:pt>
                <c:pt idx="3">
                  <c:v>-118320</c:v>
                </c:pt>
                <c:pt idx="4">
                  <c:v>-93320</c:v>
                </c:pt>
                <c:pt idx="5">
                  <c:v>-114480</c:v>
                </c:pt>
                <c:pt idx="6">
                  <c:v>-142880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8-0042-80DA-B6D0314D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39567"/>
        <c:axId val="1673478047"/>
      </c:lineChart>
      <c:catAx>
        <c:axId val="13287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78047"/>
        <c:crosses val="autoZero"/>
        <c:auto val="1"/>
        <c:lblAlgn val="ctr"/>
        <c:lblOffset val="100"/>
        <c:noMultiLvlLbl val="0"/>
      </c:catAx>
      <c:valAx>
        <c:axId val="1673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3956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'Existing home sales'!$J$2</c:f>
              <c:strCache>
                <c:ptCount val="1"/>
                <c:pt idx="0">
                  <c:v>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sales'!$H$5:$H$646</c:f>
              <c:numCache>
                <c:formatCode>m/d/yyyy</c:formatCode>
                <c:ptCount val="642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</c:numCache>
            </c:numRef>
          </c:cat>
          <c:val>
            <c:numRef>
              <c:f>'Existing home sales'!$J$5:$J$646</c:f>
              <c:numCache>
                <c:formatCode>0%</c:formatCode>
                <c:ptCount val="642"/>
                <c:pt idx="0">
                  <c:v>-0.20517560073937158</c:v>
                </c:pt>
                <c:pt idx="1">
                  <c:v>-0.23707664884135471</c:v>
                </c:pt>
                <c:pt idx="2">
                  <c:v>-0.23050259965337944</c:v>
                </c:pt>
                <c:pt idx="3">
                  <c:v>-0.2392026578073089</c:v>
                </c:pt>
                <c:pt idx="4">
                  <c:v>-0.38461538461538464</c:v>
                </c:pt>
                <c:pt idx="5">
                  <c:v>-0.34951456310679618</c:v>
                </c:pt>
                <c:pt idx="6">
                  <c:v>-0.36687306501547989</c:v>
                </c:pt>
                <c:pt idx="7">
                  <c:v>-0.30126182965299686</c:v>
                </c:pt>
                <c:pt idx="8">
                  <c:v>-0.25119236883942769</c:v>
                </c:pt>
                <c:pt idx="9">
                  <c:v>-0.18367346938775511</c:v>
                </c:pt>
                <c:pt idx="10">
                  <c:v>-0.19699499165275469</c:v>
                </c:pt>
                <c:pt idx="11">
                  <c:v>-0.12627986348122869</c:v>
                </c:pt>
                <c:pt idx="12">
                  <c:v>-6.7241379310344768E-2</c:v>
                </c:pt>
                <c:pt idx="13">
                  <c:v>-4.1025641025640915E-2</c:v>
                </c:pt>
                <c:pt idx="14">
                  <c:v>-3.9933444259567422E-2</c:v>
                </c:pt>
                <c:pt idx="15">
                  <c:v>-3.2154340836012894E-2</c:v>
                </c:pt>
                <c:pt idx="16">
                  <c:v>-2.840059790732442E-2</c:v>
                </c:pt>
                <c:pt idx="17">
                  <c:v>-8.5798816568047345E-2</c:v>
                </c:pt>
                <c:pt idx="18">
                  <c:v>-3.4379671150971659E-2</c:v>
                </c:pt>
                <c:pt idx="19">
                  <c:v>-7.4452554744525515E-2</c:v>
                </c:pt>
                <c:pt idx="20">
                  <c:v>-3.82262996941896E-2</c:v>
                </c:pt>
                <c:pt idx="21">
                  <c:v>-2.0000000000000018E-2</c:v>
                </c:pt>
                <c:pt idx="22">
                  <c:v>2.2184300341296908E-2</c:v>
                </c:pt>
                <c:pt idx="23">
                  <c:v>0.24152542372881369</c:v>
                </c:pt>
                <c:pt idx="24">
                  <c:v>0.48337595907928377</c:v>
                </c:pt>
                <c:pt idx="25">
                  <c:v>0.35103926096997679</c:v>
                </c:pt>
                <c:pt idx="26">
                  <c:v>0.1404174573055029</c:v>
                </c:pt>
                <c:pt idx="27">
                  <c:v>7.7989601386481838E-2</c:v>
                </c:pt>
                <c:pt idx="28">
                  <c:v>0.22527472527472536</c:v>
                </c:pt>
                <c:pt idx="29">
                  <c:v>0.22021660649819491</c:v>
                </c:pt>
                <c:pt idx="30">
                  <c:v>0.25046728971962634</c:v>
                </c:pt>
                <c:pt idx="31">
                  <c:v>0.25457875457875451</c:v>
                </c:pt>
                <c:pt idx="32">
                  <c:v>0.21561338289962828</c:v>
                </c:pt>
                <c:pt idx="33">
                  <c:v>9.2896174863387942E-2</c:v>
                </c:pt>
                <c:pt idx="34">
                  <c:v>8.1180811808118161E-2</c:v>
                </c:pt>
                <c:pt idx="35">
                  <c:v>-0.10436432637571155</c:v>
                </c:pt>
                <c:pt idx="36">
                  <c:v>-0.26779026217228458</c:v>
                </c:pt>
                <c:pt idx="37">
                  <c:v>-0.16570327552986516</c:v>
                </c:pt>
                <c:pt idx="38">
                  <c:v>1.1516314779270559E-2</c:v>
                </c:pt>
                <c:pt idx="39">
                  <c:v>4.7186932849364753E-2</c:v>
                </c:pt>
                <c:pt idx="40">
                  <c:v>0.10526315789473675</c:v>
                </c:pt>
                <c:pt idx="41">
                  <c:v>0.11022044088176348</c:v>
                </c:pt>
                <c:pt idx="42">
                  <c:v>5.6390977443607814E-3</c:v>
                </c:pt>
                <c:pt idx="43">
                  <c:v>4.5977011494252915E-2</c:v>
                </c:pt>
                <c:pt idx="44">
                  <c:v>4.4660194174757188E-2</c:v>
                </c:pt>
                <c:pt idx="45">
                  <c:v>2.8089887640449507E-2</c:v>
                </c:pt>
                <c:pt idx="46">
                  <c:v>1.4981273408239714E-2</c:v>
                </c:pt>
                <c:pt idx="47">
                  <c:v>-2.0446096654275152E-2</c:v>
                </c:pt>
                <c:pt idx="48">
                  <c:v>-1.6574585635359091E-2</c:v>
                </c:pt>
                <c:pt idx="49">
                  <c:v>-4.9450549450549372E-2</c:v>
                </c:pt>
                <c:pt idx="50">
                  <c:v>-6.964285714285709E-2</c:v>
                </c:pt>
                <c:pt idx="51">
                  <c:v>-5.4151624548736911E-3</c:v>
                </c:pt>
                <c:pt idx="52">
                  <c:v>-8.1784386617100274E-2</c:v>
                </c:pt>
                <c:pt idx="53">
                  <c:v>-0.10412926391382407</c:v>
                </c:pt>
                <c:pt idx="54">
                  <c:v>-8.4337349397590244E-2</c:v>
                </c:pt>
                <c:pt idx="55">
                  <c:v>-4.7445255474452677E-2</c:v>
                </c:pt>
                <c:pt idx="56">
                  <c:v>-4.4526901669758687E-2</c:v>
                </c:pt>
                <c:pt idx="57">
                  <c:v>-1.8691588785046331E-3</c:v>
                </c:pt>
                <c:pt idx="58">
                  <c:v>-1.8382352941176568E-2</c:v>
                </c:pt>
                <c:pt idx="59">
                  <c:v>-2.5362318840579653E-2</c:v>
                </c:pt>
                <c:pt idx="60">
                  <c:v>-3.3807829181494733E-2</c:v>
                </c:pt>
                <c:pt idx="61">
                  <c:v>-1.9748653500897724E-2</c:v>
                </c:pt>
                <c:pt idx="62">
                  <c:v>-1.9264448336252245E-2</c:v>
                </c:pt>
                <c:pt idx="63">
                  <c:v>1.0948905109488979E-2</c:v>
                </c:pt>
                <c:pt idx="64">
                  <c:v>-5.4481546572935059E-2</c:v>
                </c:pt>
                <c:pt idx="65">
                  <c:v>1.4571948998178519E-2</c:v>
                </c:pt>
                <c:pt idx="66">
                  <c:v>3.5650623885917873E-2</c:v>
                </c:pt>
                <c:pt idx="67">
                  <c:v>-2.142857142857129E-2</c:v>
                </c:pt>
                <c:pt idx="68">
                  <c:v>-1.4625228519195626E-2</c:v>
                </c:pt>
                <c:pt idx="69">
                  <c:v>3.7523452157597697E-3</c:v>
                </c:pt>
                <c:pt idx="70">
                  <c:v>9.2764378478665515E-3</c:v>
                </c:pt>
                <c:pt idx="71">
                  <c:v>-8.9766606822263388E-3</c:v>
                </c:pt>
                <c:pt idx="72">
                  <c:v>1.6274864376130172E-2</c:v>
                </c:pt>
                <c:pt idx="73">
                  <c:v>2.201834862385323E-2</c:v>
                </c:pt>
                <c:pt idx="74">
                  <c:v>7.1294559099437133E-2</c:v>
                </c:pt>
                <c:pt idx="75">
                  <c:v>7.8740157480315029E-2</c:v>
                </c:pt>
                <c:pt idx="76">
                  <c:v>4.0219378427788055E-2</c:v>
                </c:pt>
                <c:pt idx="77">
                  <c:v>5.49450549450554E-3</c:v>
                </c:pt>
                <c:pt idx="78">
                  <c:v>0.17857142857142869</c:v>
                </c:pt>
                <c:pt idx="79">
                  <c:v>4.4776119402984947E-2</c:v>
                </c:pt>
                <c:pt idx="80">
                  <c:v>-1.4414414414414429E-2</c:v>
                </c:pt>
                <c:pt idx="81">
                  <c:v>3.7664783427496166E-3</c:v>
                </c:pt>
                <c:pt idx="82">
                  <c:v>-3.5778175313059067E-2</c:v>
                </c:pt>
                <c:pt idx="83">
                  <c:v>1.4571948998178519E-2</c:v>
                </c:pt>
                <c:pt idx="84">
                  <c:v>3.3644859813084224E-2</c:v>
                </c:pt>
                <c:pt idx="85">
                  <c:v>8.1349206349206379E-2</c:v>
                </c:pt>
                <c:pt idx="86">
                  <c:v>2.6974951830443097E-2</c:v>
                </c:pt>
                <c:pt idx="87">
                  <c:v>4.0983606557377088E-2</c:v>
                </c:pt>
                <c:pt idx="88">
                  <c:v>0.13485477178423225</c:v>
                </c:pt>
                <c:pt idx="89">
                  <c:v>8.3333333333333315E-2</c:v>
                </c:pt>
                <c:pt idx="90">
                  <c:v>-3.4482758620689641E-2</c:v>
                </c:pt>
                <c:pt idx="91">
                  <c:v>1.9011406844106567E-2</c:v>
                </c:pt>
                <c:pt idx="92">
                  <c:v>7.3500967117988369E-2</c:v>
                </c:pt>
                <c:pt idx="93">
                  <c:v>5.1485148514851448E-2</c:v>
                </c:pt>
                <c:pt idx="94">
                  <c:v>8.5436893203883396E-2</c:v>
                </c:pt>
                <c:pt idx="95">
                  <c:v>8.9285714285714315E-2</c:v>
                </c:pt>
                <c:pt idx="96">
                  <c:v>9.4069529652351741E-2</c:v>
                </c:pt>
                <c:pt idx="97">
                  <c:v>8.3870967741935407E-2</c:v>
                </c:pt>
                <c:pt idx="98">
                  <c:v>0.13071895424836613</c:v>
                </c:pt>
                <c:pt idx="99">
                  <c:v>6.0869565217391362E-2</c:v>
                </c:pt>
                <c:pt idx="100">
                  <c:v>4.329004329004333E-2</c:v>
                </c:pt>
                <c:pt idx="101">
                  <c:v>3.4907597535934275E-2</c:v>
                </c:pt>
                <c:pt idx="102">
                  <c:v>6.1224489795917054E-3</c:v>
                </c:pt>
                <c:pt idx="103">
                  <c:v>2.7343749999999938E-2</c:v>
                </c:pt>
                <c:pt idx="104">
                  <c:v>-2.2684310018903611E-2</c:v>
                </c:pt>
                <c:pt idx="105">
                  <c:v>-7.8467153284671631E-2</c:v>
                </c:pt>
                <c:pt idx="106">
                  <c:v>-4.4526901669758687E-2</c:v>
                </c:pt>
                <c:pt idx="107">
                  <c:v>-7.8740157480315029E-3</c:v>
                </c:pt>
                <c:pt idx="108">
                  <c:v>-5.5984555984555998E-2</c:v>
                </c:pt>
                <c:pt idx="109">
                  <c:v>-6.4386317907444549E-2</c:v>
                </c:pt>
                <c:pt idx="110">
                  <c:v>-6.7073170731707335E-2</c:v>
                </c:pt>
                <c:pt idx="111">
                  <c:v>-7.630522088353428E-2</c:v>
                </c:pt>
                <c:pt idx="112">
                  <c:v>-6.0975609756097525E-2</c:v>
                </c:pt>
                <c:pt idx="113">
                  <c:v>-1.4170040485830015E-2</c:v>
                </c:pt>
                <c:pt idx="114">
                  <c:v>-2.7777777777777714E-2</c:v>
                </c:pt>
                <c:pt idx="115">
                  <c:v>6.8893528183716093E-2</c:v>
                </c:pt>
                <c:pt idx="116">
                  <c:v>0.11368421052631579</c:v>
                </c:pt>
                <c:pt idx="117">
                  <c:v>0.13692946058091288</c:v>
                </c:pt>
                <c:pt idx="118">
                  <c:v>0.2058165548098434</c:v>
                </c:pt>
                <c:pt idx="119">
                  <c:v>0.16247139588100684</c:v>
                </c:pt>
                <c:pt idx="120">
                  <c:v>0.13846153846153844</c:v>
                </c:pt>
                <c:pt idx="121">
                  <c:v>7.5757575757575676E-2</c:v>
                </c:pt>
                <c:pt idx="122">
                  <c:v>9.8214285714285587E-2</c:v>
                </c:pt>
                <c:pt idx="123">
                  <c:v>8.4967320261438037E-2</c:v>
                </c:pt>
                <c:pt idx="124">
                  <c:v>7.6586433260393785E-2</c:v>
                </c:pt>
                <c:pt idx="125">
                  <c:v>7.1583514099783085E-2</c:v>
                </c:pt>
                <c:pt idx="126">
                  <c:v>0.14027149321266971</c:v>
                </c:pt>
                <c:pt idx="127">
                  <c:v>-3.6217303822937572E-2</c:v>
                </c:pt>
                <c:pt idx="128">
                  <c:v>-3.2586558044806542E-2</c:v>
                </c:pt>
                <c:pt idx="129">
                  <c:v>-4.1749502982107348E-2</c:v>
                </c:pt>
                <c:pt idx="130">
                  <c:v>-4.2826552462526805E-2</c:v>
                </c:pt>
                <c:pt idx="131">
                  <c:v>-8.3857442348008279E-2</c:v>
                </c:pt>
                <c:pt idx="132">
                  <c:v>-5.4054054054054015E-2</c:v>
                </c:pt>
                <c:pt idx="133">
                  <c:v>-8.5148514851485099E-2</c:v>
                </c:pt>
                <c:pt idx="134">
                  <c:v>-0.12156862745098025</c:v>
                </c:pt>
                <c:pt idx="135">
                  <c:v>-5.9426229508196732E-2</c:v>
                </c:pt>
                <c:pt idx="136">
                  <c:v>-0.14738805970149255</c:v>
                </c:pt>
                <c:pt idx="137">
                  <c:v>-0.12689393939393936</c:v>
                </c:pt>
                <c:pt idx="138">
                  <c:v>-5.5555555555555511E-2</c:v>
                </c:pt>
                <c:pt idx="139">
                  <c:v>0.12189616252821672</c:v>
                </c:pt>
                <c:pt idx="140">
                  <c:v>8.3885209713024253E-2</c:v>
                </c:pt>
                <c:pt idx="141">
                  <c:v>0.21791767554479427</c:v>
                </c:pt>
                <c:pt idx="142">
                  <c:v>0.21932114882506523</c:v>
                </c:pt>
                <c:pt idx="143">
                  <c:v>-0.11173184357541908</c:v>
                </c:pt>
                <c:pt idx="144">
                  <c:v>-0.15017667844522978</c:v>
                </c:pt>
                <c:pt idx="145">
                  <c:v>-0.12478336221837084</c:v>
                </c:pt>
                <c:pt idx="146">
                  <c:v>-4.6728971962616828E-2</c:v>
                </c:pt>
                <c:pt idx="147">
                  <c:v>-2.7888446215139379E-2</c:v>
                </c:pt>
                <c:pt idx="148">
                  <c:v>6.1386138613861489E-2</c:v>
                </c:pt>
                <c:pt idx="149">
                  <c:v>-3.11926605504587E-2</c:v>
                </c:pt>
                <c:pt idx="150">
                  <c:v>-0.28440366972477071</c:v>
                </c:pt>
                <c:pt idx="151">
                  <c:v>-0.27377049180327867</c:v>
                </c:pt>
                <c:pt idx="152">
                  <c:v>-0.1867145421903052</c:v>
                </c:pt>
                <c:pt idx="153">
                  <c:v>-0.19019607843137251</c:v>
                </c:pt>
                <c:pt idx="154">
                  <c:v>-0.26908396946564889</c:v>
                </c:pt>
                <c:pt idx="155">
                  <c:v>9.8159509202454087E-2</c:v>
                </c:pt>
                <c:pt idx="156">
                  <c:v>0.1865828092243188</c:v>
                </c:pt>
                <c:pt idx="157">
                  <c:v>0.23290598290598288</c:v>
                </c:pt>
                <c:pt idx="158">
                  <c:v>0.17067833698030618</c:v>
                </c:pt>
                <c:pt idx="159">
                  <c:v>6.3559322033898275E-2</c:v>
                </c:pt>
                <c:pt idx="160">
                  <c:v>0.1247216035634743</c:v>
                </c:pt>
                <c:pt idx="161">
                  <c:v>0.14978902953586495</c:v>
                </c:pt>
                <c:pt idx="162">
                  <c:v>0.45657015590200439</c:v>
                </c:pt>
                <c:pt idx="163">
                  <c:v>0.22489959839357412</c:v>
                </c:pt>
                <c:pt idx="164">
                  <c:v>7.5289575289575403E-2</c:v>
                </c:pt>
                <c:pt idx="165">
                  <c:v>3.8696537678207639E-2</c:v>
                </c:pt>
                <c:pt idx="166">
                  <c:v>4.8000000000000043E-2</c:v>
                </c:pt>
                <c:pt idx="167">
                  <c:v>6.1728395061727073E-3</c:v>
                </c:pt>
                <c:pt idx="168">
                  <c:v>-4.4088176352705538E-2</c:v>
                </c:pt>
                <c:pt idx="169">
                  <c:v>-4.2944785276073615E-2</c:v>
                </c:pt>
                <c:pt idx="170">
                  <c:v>-7.302231237322504E-2</c:v>
                </c:pt>
                <c:pt idx="171">
                  <c:v>-6.1630218687872856E-2</c:v>
                </c:pt>
                <c:pt idx="172">
                  <c:v>-8.1799591002044883E-2</c:v>
                </c:pt>
                <c:pt idx="173">
                  <c:v>7.4829931972789129E-2</c:v>
                </c:pt>
                <c:pt idx="174">
                  <c:v>6.7264573991031949E-3</c:v>
                </c:pt>
                <c:pt idx="175">
                  <c:v>0.12415349887133199</c:v>
                </c:pt>
                <c:pt idx="176">
                  <c:v>0.13100436681222699</c:v>
                </c:pt>
                <c:pt idx="177">
                  <c:v>8.2135523613963111E-3</c:v>
                </c:pt>
                <c:pt idx="178">
                  <c:v>-1.3806706114398477E-2</c:v>
                </c:pt>
                <c:pt idx="179">
                  <c:v>-5.0781249999999958E-2</c:v>
                </c:pt>
                <c:pt idx="180">
                  <c:v>-5.3130929791271229E-2</c:v>
                </c:pt>
                <c:pt idx="181">
                  <c:v>-7.5614366729678709E-2</c:v>
                </c:pt>
                <c:pt idx="182">
                  <c:v>-9.7069597069597113E-2</c:v>
                </c:pt>
                <c:pt idx="183">
                  <c:v>-0.13126079447322966</c:v>
                </c:pt>
                <c:pt idx="184">
                  <c:v>-0.14808362369337988</c:v>
                </c:pt>
                <c:pt idx="185">
                  <c:v>-0.31093750000000003</c:v>
                </c:pt>
                <c:pt idx="186">
                  <c:v>-0.29652996845425866</c:v>
                </c:pt>
                <c:pt idx="187">
                  <c:v>-0.30345911949685545</c:v>
                </c:pt>
                <c:pt idx="188">
                  <c:v>-0.27070063694267515</c:v>
                </c:pt>
                <c:pt idx="189">
                  <c:v>-0.23186119873817032</c:v>
                </c:pt>
                <c:pt idx="190">
                  <c:v>-0.19778481012658228</c:v>
                </c:pt>
                <c:pt idx="191">
                  <c:v>-0.20987654320987659</c:v>
                </c:pt>
                <c:pt idx="192">
                  <c:v>-0.1990881458966566</c:v>
                </c:pt>
                <c:pt idx="193">
                  <c:v>-0.21044776119402986</c:v>
                </c:pt>
                <c:pt idx="194">
                  <c:v>-0.20058565153733529</c:v>
                </c:pt>
                <c:pt idx="195">
                  <c:v>-0.15350877192982454</c:v>
                </c:pt>
                <c:pt idx="196">
                  <c:v>-0.14583333333333326</c:v>
                </c:pt>
                <c:pt idx="197">
                  <c:v>-6.4327485380116886E-2</c:v>
                </c:pt>
                <c:pt idx="198">
                  <c:v>-9.8150782361308725E-2</c:v>
                </c:pt>
                <c:pt idx="199">
                  <c:v>-0.10422535211267597</c:v>
                </c:pt>
                <c:pt idx="200">
                  <c:v>-0.13379310344827583</c:v>
                </c:pt>
                <c:pt idx="201">
                  <c:v>-0.12309820193637629</c:v>
                </c:pt>
                <c:pt idx="202">
                  <c:v>-0.11484593837535007</c:v>
                </c:pt>
                <c:pt idx="203">
                  <c:v>-9.7493036211699066E-2</c:v>
                </c:pt>
                <c:pt idx="204">
                  <c:v>-7.0621468926553674E-2</c:v>
                </c:pt>
                <c:pt idx="205">
                  <c:v>-5.8988764044943812E-2</c:v>
                </c:pt>
                <c:pt idx="206">
                  <c:v>-1.8678160919540214E-2</c:v>
                </c:pt>
                <c:pt idx="207">
                  <c:v>-5.8139534883720981E-3</c:v>
                </c:pt>
                <c:pt idx="208">
                  <c:v>-5.3521126760563364E-2</c:v>
                </c:pt>
                <c:pt idx="209">
                  <c:v>-7.2568940493468537E-3</c:v>
                </c:pt>
                <c:pt idx="210">
                  <c:v>1.0057471264367858E-2</c:v>
                </c:pt>
                <c:pt idx="211">
                  <c:v>3.6496350364963508E-2</c:v>
                </c:pt>
                <c:pt idx="212">
                  <c:v>8.5329341317365318E-2</c:v>
                </c:pt>
                <c:pt idx="213">
                  <c:v>7.9104477611940338E-2</c:v>
                </c:pt>
                <c:pt idx="214">
                  <c:v>4.3859649122806994E-2</c:v>
                </c:pt>
                <c:pt idx="215">
                  <c:v>3.7572254335260083E-2</c:v>
                </c:pt>
                <c:pt idx="216">
                  <c:v>3.3576642335766488E-2</c:v>
                </c:pt>
                <c:pt idx="217">
                  <c:v>5.7949479940564583E-2</c:v>
                </c:pt>
                <c:pt idx="218">
                  <c:v>4.5045045045045015E-2</c:v>
                </c:pt>
                <c:pt idx="219">
                  <c:v>7.3322932917316647E-2</c:v>
                </c:pt>
                <c:pt idx="220">
                  <c:v>0.13964686998394851</c:v>
                </c:pt>
                <c:pt idx="221">
                  <c:v>6.163328197226494E-2</c:v>
                </c:pt>
                <c:pt idx="222">
                  <c:v>0.117174959871589</c:v>
                </c:pt>
                <c:pt idx="223">
                  <c:v>7.1987480438184662E-2</c:v>
                </c:pt>
                <c:pt idx="224">
                  <c:v>1.5197568389057697E-2</c:v>
                </c:pt>
                <c:pt idx="225">
                  <c:v>2.7607361963190278E-2</c:v>
                </c:pt>
                <c:pt idx="226">
                  <c:v>9.0909090909090967E-2</c:v>
                </c:pt>
                <c:pt idx="227">
                  <c:v>0.1649831649831649</c:v>
                </c:pt>
                <c:pt idx="228">
                  <c:v>0.15319865319865306</c:v>
                </c:pt>
                <c:pt idx="229">
                  <c:v>0.15239726027397271</c:v>
                </c:pt>
                <c:pt idx="230">
                  <c:v>0.13651877133105797</c:v>
                </c:pt>
                <c:pt idx="231">
                  <c:v>6.4784053156146285E-2</c:v>
                </c:pt>
                <c:pt idx="232">
                  <c:v>3.3167495854063048E-2</c:v>
                </c:pt>
                <c:pt idx="233">
                  <c:v>8.7102177554438942E-2</c:v>
                </c:pt>
                <c:pt idx="234">
                  <c:v>8.7260034904013961E-2</c:v>
                </c:pt>
                <c:pt idx="235">
                  <c:v>0.125</c:v>
                </c:pt>
                <c:pt idx="236">
                  <c:v>0.19202898550724648</c:v>
                </c:pt>
                <c:pt idx="237">
                  <c:v>0.21641791044776104</c:v>
                </c:pt>
                <c:pt idx="238">
                  <c:v>0.1589648798521256</c:v>
                </c:pt>
                <c:pt idx="239">
                  <c:v>7.8039927404718809E-2</c:v>
                </c:pt>
                <c:pt idx="240">
                  <c:v>5.319148936170226E-2</c:v>
                </c:pt>
                <c:pt idx="241">
                  <c:v>2.9982363315696637E-2</c:v>
                </c:pt>
                <c:pt idx="242">
                  <c:v>4.0852575488454786E-2</c:v>
                </c:pt>
                <c:pt idx="243">
                  <c:v>2.0338983050847324E-2</c:v>
                </c:pt>
                <c:pt idx="244">
                  <c:v>2.9010238907849817E-2</c:v>
                </c:pt>
                <c:pt idx="245">
                  <c:v>8.7431693989070955E-2</c:v>
                </c:pt>
                <c:pt idx="246">
                  <c:v>9.351145038167942E-2</c:v>
                </c:pt>
                <c:pt idx="247">
                  <c:v>8.1904761904761855E-2</c:v>
                </c:pt>
                <c:pt idx="248">
                  <c:v>5.5449330783938648E-2</c:v>
                </c:pt>
                <c:pt idx="249">
                  <c:v>-2.1897810218978121E-2</c:v>
                </c:pt>
                <c:pt idx="250">
                  <c:v>-3.6832412523019474E-3</c:v>
                </c:pt>
                <c:pt idx="251">
                  <c:v>1.4732965009208118E-2</c:v>
                </c:pt>
                <c:pt idx="252">
                  <c:v>7.0208728652751448E-2</c:v>
                </c:pt>
                <c:pt idx="253">
                  <c:v>6.5789473684210453E-2</c:v>
                </c:pt>
                <c:pt idx="254">
                  <c:v>3.3027522935779763E-2</c:v>
                </c:pt>
                <c:pt idx="255">
                  <c:v>0.12810707456978965</c:v>
                </c:pt>
                <c:pt idx="256">
                  <c:v>0.14901960784313739</c:v>
                </c:pt>
                <c:pt idx="257">
                  <c:v>7.6470588235294235E-2</c:v>
                </c:pt>
                <c:pt idx="258">
                  <c:v>-2.0560747663551298E-2</c:v>
                </c:pt>
                <c:pt idx="259">
                  <c:v>0</c:v>
                </c:pt>
                <c:pt idx="260">
                  <c:v>-1.1342155009451722E-2</c:v>
                </c:pt>
                <c:pt idx="261">
                  <c:v>5.9961315280464313E-2</c:v>
                </c:pt>
                <c:pt idx="262">
                  <c:v>6.2622309197651535E-2</c:v>
                </c:pt>
                <c:pt idx="263">
                  <c:v>5.8479532163742659E-2</c:v>
                </c:pt>
                <c:pt idx="264">
                  <c:v>3.1311154598825684E-2</c:v>
                </c:pt>
                <c:pt idx="265">
                  <c:v>2.3076923076923096E-2</c:v>
                </c:pt>
                <c:pt idx="266">
                  <c:v>5.0096339113680111E-2</c:v>
                </c:pt>
                <c:pt idx="267">
                  <c:v>2.1484375000000062E-2</c:v>
                </c:pt>
                <c:pt idx="268">
                  <c:v>-2.4856596558317547E-2</c:v>
                </c:pt>
                <c:pt idx="269">
                  <c:v>3.9370078740156638E-3</c:v>
                </c:pt>
                <c:pt idx="270">
                  <c:v>5.1080550098231786E-2</c:v>
                </c:pt>
                <c:pt idx="271">
                  <c:v>2.7397260273972539E-2</c:v>
                </c:pt>
                <c:pt idx="272">
                  <c:v>3.3203124999999986E-2</c:v>
                </c:pt>
                <c:pt idx="273">
                  <c:v>-1.1472275334608125E-2</c:v>
                </c:pt>
                <c:pt idx="274">
                  <c:v>-2.6666666666666606E-2</c:v>
                </c:pt>
                <c:pt idx="275">
                  <c:v>-5.5248618784530357E-2</c:v>
                </c:pt>
                <c:pt idx="276">
                  <c:v>-1.5414258188824675E-2</c:v>
                </c:pt>
                <c:pt idx="277">
                  <c:v>2.3622047244094509E-2</c:v>
                </c:pt>
                <c:pt idx="278">
                  <c:v>7.7669902912621425E-3</c:v>
                </c:pt>
                <c:pt idx="279">
                  <c:v>3.9215686274510714E-3</c:v>
                </c:pt>
                <c:pt idx="280">
                  <c:v>0</c:v>
                </c:pt>
                <c:pt idx="281">
                  <c:v>-3.7878787878787908E-2</c:v>
                </c:pt>
                <c:pt idx="282">
                  <c:v>-5.8593750000000486E-3</c:v>
                </c:pt>
                <c:pt idx="283">
                  <c:v>1.188118811881198E-2</c:v>
                </c:pt>
                <c:pt idx="284">
                  <c:v>3.0181086519114761E-2</c:v>
                </c:pt>
                <c:pt idx="285">
                  <c:v>5.2313883299798934E-2</c:v>
                </c:pt>
                <c:pt idx="286">
                  <c:v>4.5816733067729175E-2</c:v>
                </c:pt>
                <c:pt idx="287">
                  <c:v>0.10816326530612232</c:v>
                </c:pt>
                <c:pt idx="288">
                  <c:v>4.6370967741935568E-2</c:v>
                </c:pt>
                <c:pt idx="289">
                  <c:v>3.4623217922606912E-2</c:v>
                </c:pt>
                <c:pt idx="290">
                  <c:v>4.251012145748987E-2</c:v>
                </c:pt>
                <c:pt idx="291">
                  <c:v>5.5900621118012334E-2</c:v>
                </c:pt>
                <c:pt idx="292">
                  <c:v>0.13449023861171369</c:v>
                </c:pt>
                <c:pt idx="293">
                  <c:v>0.13062098501070671</c:v>
                </c:pt>
                <c:pt idx="294">
                  <c:v>0.12035010940919033</c:v>
                </c:pt>
                <c:pt idx="295">
                  <c:v>8.6021505376343968E-2</c:v>
                </c:pt>
                <c:pt idx="296">
                  <c:v>9.7130242825606949E-2</c:v>
                </c:pt>
                <c:pt idx="297">
                  <c:v>0.11185682326621925</c:v>
                </c:pt>
                <c:pt idx="298">
                  <c:v>0.16744186046511622</c:v>
                </c:pt>
                <c:pt idx="299">
                  <c:v>0.15294117647058833</c:v>
                </c:pt>
                <c:pt idx="300">
                  <c:v>0.14814814814814806</c:v>
                </c:pt>
                <c:pt idx="301">
                  <c:v>0.17183770883054886</c:v>
                </c:pt>
                <c:pt idx="302">
                  <c:v>0.17899761336515513</c:v>
                </c:pt>
                <c:pt idx="303">
                  <c:v>0.12850467289719622</c:v>
                </c:pt>
                <c:pt idx="304">
                  <c:v>8.2159624413145671E-2</c:v>
                </c:pt>
                <c:pt idx="305">
                  <c:v>0.11990407673860912</c:v>
                </c:pt>
                <c:pt idx="306">
                  <c:v>8.551068883610459E-2</c:v>
                </c:pt>
                <c:pt idx="307">
                  <c:v>0.1259079903147701</c:v>
                </c:pt>
                <c:pt idx="308">
                  <c:v>9.9514563106796142E-2</c:v>
                </c:pt>
                <c:pt idx="309">
                  <c:v>6.6825775656324429E-2</c:v>
                </c:pt>
                <c:pt idx="310">
                  <c:v>1.4150943396226322E-2</c:v>
                </c:pt>
                <c:pt idx="311">
                  <c:v>1.9184652278177474E-2</c:v>
                </c:pt>
                <c:pt idx="312">
                  <c:v>2.3201856148493448E-3</c:v>
                </c:pt>
                <c:pt idx="313">
                  <c:v>-3.4562211981566698E-2</c:v>
                </c:pt>
                <c:pt idx="314">
                  <c:v>-2.38095238095233E-3</c:v>
                </c:pt>
                <c:pt idx="315">
                  <c:v>6.7331670822942766E-2</c:v>
                </c:pt>
                <c:pt idx="316">
                  <c:v>4.9261083743842415E-2</c:v>
                </c:pt>
                <c:pt idx="317">
                  <c:v>1.7073170731707388E-2</c:v>
                </c:pt>
                <c:pt idx="318">
                  <c:v>2.1844660194174723E-2</c:v>
                </c:pt>
                <c:pt idx="319">
                  <c:v>0</c:v>
                </c:pt>
                <c:pt idx="320">
                  <c:v>-1.199040767386087E-2</c:v>
                </c:pt>
                <c:pt idx="321">
                  <c:v>1.9464720194647216E-2</c:v>
                </c:pt>
                <c:pt idx="322">
                  <c:v>7.0707070707070774E-2</c:v>
                </c:pt>
                <c:pt idx="323">
                  <c:v>8.5937500000000028E-2</c:v>
                </c:pt>
                <c:pt idx="324">
                  <c:v>0.16802168021680208</c:v>
                </c:pt>
                <c:pt idx="325">
                  <c:v>0.25433526011560692</c:v>
                </c:pt>
                <c:pt idx="326">
                  <c:v>0.15068493150684939</c:v>
                </c:pt>
                <c:pt idx="327">
                  <c:v>9.2643051771117133E-2</c:v>
                </c:pt>
                <c:pt idx="328">
                  <c:v>0.10326086956521724</c:v>
                </c:pt>
                <c:pt idx="329">
                  <c:v>7.611548556430435E-2</c:v>
                </c:pt>
                <c:pt idx="330">
                  <c:v>0.11051212938005395</c:v>
                </c:pt>
                <c:pt idx="331">
                  <c:v>9.2592592592592615E-2</c:v>
                </c:pt>
                <c:pt idx="332">
                  <c:v>0.10904255319148941</c:v>
                </c:pt>
                <c:pt idx="333">
                  <c:v>6.7532467532467597E-2</c:v>
                </c:pt>
                <c:pt idx="334">
                  <c:v>3.6649214659685896E-2</c:v>
                </c:pt>
                <c:pt idx="335">
                  <c:v>-3.2745591939546681E-2</c:v>
                </c:pt>
                <c:pt idx="336">
                  <c:v>-9.7799511002444967E-2</c:v>
                </c:pt>
                <c:pt idx="337">
                  <c:v>-0.16425120772946855</c:v>
                </c:pt>
                <c:pt idx="338">
                  <c:v>-9.8765432098765413E-2</c:v>
                </c:pt>
                <c:pt idx="339">
                  <c:v>-7.3232323232323246E-2</c:v>
                </c:pt>
                <c:pt idx="340">
                  <c:v>-0.11750599520383688</c:v>
                </c:pt>
                <c:pt idx="341">
                  <c:v>-0.10981308411214957</c:v>
                </c:pt>
                <c:pt idx="342">
                  <c:v>-9.0686274509803946E-2</c:v>
                </c:pt>
                <c:pt idx="343">
                  <c:v>-3.8167938931297801E-2</c:v>
                </c:pt>
                <c:pt idx="344">
                  <c:v>-4.0816326530612283E-2</c:v>
                </c:pt>
                <c:pt idx="345">
                  <c:v>0</c:v>
                </c:pt>
                <c:pt idx="346">
                  <c:v>-2.6109660574413136E-3</c:v>
                </c:pt>
                <c:pt idx="347">
                  <c:v>6.7204301075268813E-2</c:v>
                </c:pt>
                <c:pt idx="348">
                  <c:v>0.13611111111111104</c:v>
                </c:pt>
                <c:pt idx="349">
                  <c:v>0.20348837209302317</c:v>
                </c:pt>
                <c:pt idx="350">
                  <c:v>0.17732558139534879</c:v>
                </c:pt>
                <c:pt idx="351">
                  <c:v>0.11864406779661014</c:v>
                </c:pt>
                <c:pt idx="352">
                  <c:v>0.12398921832884097</c:v>
                </c:pt>
                <c:pt idx="353">
                  <c:v>0.11749347258485644</c:v>
                </c:pt>
                <c:pt idx="354">
                  <c:v>0.11475409836065571</c:v>
                </c:pt>
                <c:pt idx="355">
                  <c:v>9.4707520891364985E-2</c:v>
                </c:pt>
                <c:pt idx="356">
                  <c:v>0.15634218289085539</c:v>
                </c:pt>
                <c:pt idx="357">
                  <c:v>0.15963855421686754</c:v>
                </c:pt>
                <c:pt idx="358">
                  <c:v>0.14328358208955222</c:v>
                </c:pt>
                <c:pt idx="359">
                  <c:v>0.11377245508982047</c:v>
                </c:pt>
                <c:pt idx="360">
                  <c:v>5.2631578947368467E-2</c:v>
                </c:pt>
                <c:pt idx="361">
                  <c:v>-1.7142857142857158E-2</c:v>
                </c:pt>
                <c:pt idx="362">
                  <c:v>-1.9943019943019898E-2</c:v>
                </c:pt>
                <c:pt idx="363">
                  <c:v>1.1428571428571439E-2</c:v>
                </c:pt>
                <c:pt idx="364">
                  <c:v>0.13803680981595098</c:v>
                </c:pt>
                <c:pt idx="365">
                  <c:v>0.21974522292993628</c:v>
                </c:pt>
                <c:pt idx="366">
                  <c:v>0.18446601941747584</c:v>
                </c:pt>
                <c:pt idx="367">
                  <c:v>0.1693811074918567</c:v>
                </c:pt>
                <c:pt idx="368">
                  <c:v>6.9400630914826567E-2</c:v>
                </c:pt>
                <c:pt idx="369">
                  <c:v>6.0702875399361006E-2</c:v>
                </c:pt>
                <c:pt idx="370">
                  <c:v>2.7607361963190278E-2</c:v>
                </c:pt>
                <c:pt idx="371">
                  <c:v>-1.7647058823529429E-2</c:v>
                </c:pt>
                <c:pt idx="372">
                  <c:v>5.8823529411764757E-3</c:v>
                </c:pt>
                <c:pt idx="373">
                  <c:v>8.3591331269349853E-2</c:v>
                </c:pt>
                <c:pt idx="374">
                  <c:v>0.12499999999999989</c:v>
                </c:pt>
                <c:pt idx="375">
                  <c:v>0.13268608414239488</c:v>
                </c:pt>
                <c:pt idx="376">
                  <c:v>0.12413793103448272</c:v>
                </c:pt>
                <c:pt idx="377">
                  <c:v>8.2758620689655255E-2</c:v>
                </c:pt>
                <c:pt idx="378">
                  <c:v>3.691275167785231E-2</c:v>
                </c:pt>
                <c:pt idx="379">
                  <c:v>-1.6025641025641111E-2</c:v>
                </c:pt>
                <c:pt idx="380">
                  <c:v>-3.1446540880503871E-3</c:v>
                </c:pt>
                <c:pt idx="381">
                  <c:v>-6.2874251497005984E-2</c:v>
                </c:pt>
                <c:pt idx="382">
                  <c:v>2.194357366771155E-2</c:v>
                </c:pt>
                <c:pt idx="383">
                  <c:v>5.9190031152647961E-2</c:v>
                </c:pt>
                <c:pt idx="384">
                  <c:v>6.2499999999999917E-2</c:v>
                </c:pt>
                <c:pt idx="385">
                  <c:v>3.1055900621117347E-3</c:v>
                </c:pt>
                <c:pt idx="386">
                  <c:v>-6.5868263473053815E-2</c:v>
                </c:pt>
                <c:pt idx="387">
                  <c:v>-9.1176470588235317E-2</c:v>
                </c:pt>
                <c:pt idx="388">
                  <c:v>-0.20110192837465565</c:v>
                </c:pt>
                <c:pt idx="389">
                  <c:v>-0.13946587537091992</c:v>
                </c:pt>
                <c:pt idx="390">
                  <c:v>-0.12609970674486809</c:v>
                </c:pt>
                <c:pt idx="391">
                  <c:v>-0.10601719197707739</c:v>
                </c:pt>
                <c:pt idx="392">
                  <c:v>-0.10169491525423725</c:v>
                </c:pt>
                <c:pt idx="393">
                  <c:v>6.0240963855421742E-3</c:v>
                </c:pt>
                <c:pt idx="394">
                  <c:v>-2.1472392638036762E-2</c:v>
                </c:pt>
                <c:pt idx="395">
                  <c:v>2.8846153846153799E-2</c:v>
                </c:pt>
                <c:pt idx="396">
                  <c:v>2.8938906752411675E-2</c:v>
                </c:pt>
                <c:pt idx="397">
                  <c:v>1.5772870662460654E-2</c:v>
                </c:pt>
                <c:pt idx="398">
                  <c:v>1.2121212121212133E-2</c:v>
                </c:pt>
                <c:pt idx="399">
                  <c:v>-2.8571428571428598E-2</c:v>
                </c:pt>
                <c:pt idx="400">
                  <c:v>8.3333333333332794E-3</c:v>
                </c:pt>
                <c:pt idx="401">
                  <c:v>-9.6514745308310959E-2</c:v>
                </c:pt>
                <c:pt idx="402">
                  <c:v>-3.3994334277620303E-2</c:v>
                </c:pt>
                <c:pt idx="403">
                  <c:v>-2.5139664804469233E-2</c:v>
                </c:pt>
                <c:pt idx="404">
                  <c:v>-5.6179775280898927E-3</c:v>
                </c:pt>
                <c:pt idx="405">
                  <c:v>-6.4788732394366194E-2</c:v>
                </c:pt>
                <c:pt idx="406">
                  <c:v>-8.4269662921348382E-2</c:v>
                </c:pt>
                <c:pt idx="407">
                  <c:v>-0.14986376021798362</c:v>
                </c:pt>
                <c:pt idx="408">
                  <c:v>-0.12146892655367236</c:v>
                </c:pt>
                <c:pt idx="409">
                  <c:v>-7.5801749271137087E-2</c:v>
                </c:pt>
                <c:pt idx="410">
                  <c:v>-6.0240963855421742E-3</c:v>
                </c:pt>
                <c:pt idx="411">
                  <c:v>8.3591331269349853E-2</c:v>
                </c:pt>
                <c:pt idx="412">
                  <c:v>0.16504854368932048</c:v>
                </c:pt>
                <c:pt idx="413">
                  <c:v>0.17665615141955837</c:v>
                </c:pt>
                <c:pt idx="414">
                  <c:v>9.2879256965944221E-2</c:v>
                </c:pt>
                <c:pt idx="415">
                  <c:v>7.1856287425149767E-2</c:v>
                </c:pt>
                <c:pt idx="416">
                  <c:v>7.228915662650609E-2</c:v>
                </c:pt>
                <c:pt idx="417">
                  <c:v>7.9027355623100232E-2</c:v>
                </c:pt>
                <c:pt idx="418">
                  <c:v>4.0935672514619922E-2</c:v>
                </c:pt>
                <c:pt idx="419">
                  <c:v>6.3768115942028913E-2</c:v>
                </c:pt>
                <c:pt idx="420">
                  <c:v>-2.4793388429752029E-2</c:v>
                </c:pt>
                <c:pt idx="421">
                  <c:v>-1.9999999999999955E-2</c:v>
                </c:pt>
                <c:pt idx="422">
                  <c:v>-8.7912087912087988E-2</c:v>
                </c:pt>
                <c:pt idx="423">
                  <c:v>-0.11506849315068492</c:v>
                </c:pt>
                <c:pt idx="424">
                  <c:v>-0.1146131805157594</c:v>
                </c:pt>
                <c:pt idx="425">
                  <c:v>-0.18717948717948718</c:v>
                </c:pt>
                <c:pt idx="426">
                  <c:v>-0.13636363636363641</c:v>
                </c:pt>
                <c:pt idx="427">
                  <c:v>-6.4425770308123242E-2</c:v>
                </c:pt>
                <c:pt idx="428">
                  <c:v>-7.0028011204481794E-2</c:v>
                </c:pt>
                <c:pt idx="429">
                  <c:v>-6.2678062678062613E-2</c:v>
                </c:pt>
                <c:pt idx="430">
                  <c:v>-5.8139534883720981E-3</c:v>
                </c:pt>
                <c:pt idx="431">
                  <c:v>2.6785714285714378E-2</c:v>
                </c:pt>
                <c:pt idx="432">
                  <c:v>7.715133531157263E-2</c:v>
                </c:pt>
                <c:pt idx="433">
                  <c:v>2.8653295128939216E-3</c:v>
                </c:pt>
                <c:pt idx="434">
                  <c:v>0.13749999999999998</c:v>
                </c:pt>
                <c:pt idx="435">
                  <c:v>0.11620795107033635</c:v>
                </c:pt>
                <c:pt idx="436">
                  <c:v>5.4380664652568023E-2</c:v>
                </c:pt>
                <c:pt idx="437">
                  <c:v>0.18541033434650453</c:v>
                </c:pt>
                <c:pt idx="438">
                  <c:v>0.1367781155015198</c:v>
                </c:pt>
                <c:pt idx="439">
                  <c:v>7.2072072072072002E-2</c:v>
                </c:pt>
                <c:pt idx="440">
                  <c:v>7.5301204819277115E-2</c:v>
                </c:pt>
                <c:pt idx="441">
                  <c:v>4.4642857142857116E-2</c:v>
                </c:pt>
                <c:pt idx="442">
                  <c:v>0.10256410256410251</c:v>
                </c:pt>
                <c:pt idx="443">
                  <c:v>0.10526315789473679</c:v>
                </c:pt>
                <c:pt idx="444">
                  <c:v>0.13468013468013465</c:v>
                </c:pt>
                <c:pt idx="445">
                  <c:v>0.17905405405405414</c:v>
                </c:pt>
                <c:pt idx="446">
                  <c:v>8.1081081081081155E-2</c:v>
                </c:pt>
                <c:pt idx="447">
                  <c:v>0.13541666666666671</c:v>
                </c:pt>
                <c:pt idx="448">
                  <c:v>0.12585034013605445</c:v>
                </c:pt>
                <c:pt idx="449">
                  <c:v>0.18772563176895307</c:v>
                </c:pt>
                <c:pt idx="450">
                  <c:v>0.18772563176895307</c:v>
                </c:pt>
                <c:pt idx="451">
                  <c:v>0.25660377358490571</c:v>
                </c:pt>
                <c:pt idx="452">
                  <c:v>0.25283018867924528</c:v>
                </c:pt>
                <c:pt idx="453">
                  <c:v>0.24907063197026019</c:v>
                </c:pt>
                <c:pt idx="454">
                  <c:v>0.11428571428571439</c:v>
                </c:pt>
                <c:pt idx="455">
                  <c:v>4.8275862068965558E-2</c:v>
                </c:pt>
                <c:pt idx="456">
                  <c:v>1.3651877133105813E-2</c:v>
                </c:pt>
                <c:pt idx="457">
                  <c:v>-6.7114093959731603E-3</c:v>
                </c:pt>
                <c:pt idx="458">
                  <c:v>1.3698630136986314E-2</c:v>
                </c:pt>
                <c:pt idx="459">
                  <c:v>-3.4602076124568273E-3</c:v>
                </c:pt>
                <c:pt idx="460">
                  <c:v>3.1578947368421005E-2</c:v>
                </c:pt>
                <c:pt idx="461">
                  <c:v>-1.0714285714285645E-2</c:v>
                </c:pt>
                <c:pt idx="462">
                  <c:v>3.7453183520599287E-2</c:v>
                </c:pt>
                <c:pt idx="463">
                  <c:v>-2.2140221402214041E-2</c:v>
                </c:pt>
                <c:pt idx="464">
                  <c:v>-4.676258992805752E-2</c:v>
                </c:pt>
                <c:pt idx="465">
                  <c:v>-2.8880866425992805E-2</c:v>
                </c:pt>
                <c:pt idx="466">
                  <c:v>7.1942446043165541E-3</c:v>
                </c:pt>
                <c:pt idx="467">
                  <c:v>4.6931407942238226E-2</c:v>
                </c:pt>
                <c:pt idx="468">
                  <c:v>6.9343065693430628E-2</c:v>
                </c:pt>
                <c:pt idx="469">
                  <c:v>0.14615384615384611</c:v>
                </c:pt>
                <c:pt idx="470">
                  <c:v>0.12741312741312744</c:v>
                </c:pt>
                <c:pt idx="471">
                  <c:v>0.18930041152263372</c:v>
                </c:pt>
                <c:pt idx="472">
                  <c:v>0.10894941634241255</c:v>
                </c:pt>
                <c:pt idx="473">
                  <c:v>0.22270742358078593</c:v>
                </c:pt>
                <c:pt idx="474">
                  <c:v>0.19730941704035873</c:v>
                </c:pt>
                <c:pt idx="475">
                  <c:v>0.29665071770334933</c:v>
                </c:pt>
                <c:pt idx="476">
                  <c:v>0.42564102564102557</c:v>
                </c:pt>
                <c:pt idx="477">
                  <c:v>0.45789473684210535</c:v>
                </c:pt>
                <c:pt idx="478">
                  <c:v>0.47089947089947087</c:v>
                </c:pt>
                <c:pt idx="479">
                  <c:v>0.46560846560846569</c:v>
                </c:pt>
                <c:pt idx="480">
                  <c:v>0.4731182795698925</c:v>
                </c:pt>
                <c:pt idx="481">
                  <c:v>0.37566137566137581</c:v>
                </c:pt>
                <c:pt idx="482">
                  <c:v>0.30150753768844213</c:v>
                </c:pt>
                <c:pt idx="483">
                  <c:v>0.22110552763819105</c:v>
                </c:pt>
                <c:pt idx="484">
                  <c:v>0.34554973821989526</c:v>
                </c:pt>
                <c:pt idx="485">
                  <c:v>0.13366336633663367</c:v>
                </c:pt>
                <c:pt idx="486">
                  <c:v>0.10396039603960394</c:v>
                </c:pt>
                <c:pt idx="487">
                  <c:v>4.8076923076922047E-3</c:v>
                </c:pt>
                <c:pt idx="488">
                  <c:v>-0.10550458715596339</c:v>
                </c:pt>
                <c:pt idx="489">
                  <c:v>-0.18803418803418803</c:v>
                </c:pt>
                <c:pt idx="490">
                  <c:v>-0.24096385542168686</c:v>
                </c:pt>
                <c:pt idx="491">
                  <c:v>-0.27027027027027029</c:v>
                </c:pt>
                <c:pt idx="492">
                  <c:v>-0.29277566539923949</c:v>
                </c:pt>
                <c:pt idx="493">
                  <c:v>-0.29213483146067415</c:v>
                </c:pt>
                <c:pt idx="494">
                  <c:v>-0.23461538461538464</c:v>
                </c:pt>
                <c:pt idx="495">
                  <c:v>-0.26022304832713755</c:v>
                </c:pt>
                <c:pt idx="496">
                  <c:v>-0.29520295202952029</c:v>
                </c:pt>
                <c:pt idx="497">
                  <c:v>-0.30584192439862545</c:v>
                </c:pt>
                <c:pt idx="498">
                  <c:v>-0.33770491803278685</c:v>
                </c:pt>
                <c:pt idx="499">
                  <c:v>-0.35202492211838005</c:v>
                </c:pt>
                <c:pt idx="500">
                  <c:v>-0.35882352941176465</c:v>
                </c:pt>
                <c:pt idx="501">
                  <c:v>-0.23278688524590163</c:v>
                </c:pt>
                <c:pt idx="502">
                  <c:v>-0.15017064846416381</c:v>
                </c:pt>
                <c:pt idx="503">
                  <c:v>-3.8461538461539348E-3</c:v>
                </c:pt>
                <c:pt idx="504">
                  <c:v>6.0483870967741903E-2</c:v>
                </c:pt>
                <c:pt idx="505">
                  <c:v>5.1181102362204682E-2</c:v>
                </c:pt>
                <c:pt idx="506">
                  <c:v>-0.12457912457912461</c:v>
                </c:pt>
                <c:pt idx="507">
                  <c:v>-0.15673981191222572</c:v>
                </c:pt>
                <c:pt idx="508">
                  <c:v>-0.18618618618618621</c:v>
                </c:pt>
                <c:pt idx="509">
                  <c:v>-0.1415929203539823</c:v>
                </c:pt>
                <c:pt idx="510">
                  <c:v>-0.12356321839080464</c:v>
                </c:pt>
                <c:pt idx="511">
                  <c:v>-0.14854111405835546</c:v>
                </c:pt>
                <c:pt idx="512">
                  <c:v>-0.1370558375634518</c:v>
                </c:pt>
                <c:pt idx="513">
                  <c:v>-0.20572916666666669</c:v>
                </c:pt>
                <c:pt idx="514">
                  <c:v>-0.23298429319371719</c:v>
                </c:pt>
                <c:pt idx="515">
                  <c:v>-0.31578947368421045</c:v>
                </c:pt>
                <c:pt idx="516">
                  <c:v>-0.39364303178484106</c:v>
                </c:pt>
                <c:pt idx="517">
                  <c:v>-0.36340852130325818</c:v>
                </c:pt>
                <c:pt idx="518">
                  <c:v>-0.24999999999999994</c:v>
                </c:pt>
                <c:pt idx="519">
                  <c:v>-0.20050125313283212</c:v>
                </c:pt>
                <c:pt idx="520">
                  <c:v>-0.13730569948186525</c:v>
                </c:pt>
                <c:pt idx="521">
                  <c:v>-0.14824120603015073</c:v>
                </c:pt>
                <c:pt idx="522">
                  <c:v>-0.16144578313253019</c:v>
                </c:pt>
                <c:pt idx="523">
                  <c:v>-5.7499999999999996E-2</c:v>
                </c:pt>
                <c:pt idx="524">
                  <c:v>2.5445292620864595E-3</c:v>
                </c:pt>
                <c:pt idx="525">
                  <c:v>-3.0303030303030332E-2</c:v>
                </c:pt>
                <c:pt idx="526">
                  <c:v>-4.2606516290726905E-2</c:v>
                </c:pt>
                <c:pt idx="527">
                  <c:v>-5.9405940594059459E-2</c:v>
                </c:pt>
                <c:pt idx="528">
                  <c:v>2.2499999999999964E-2</c:v>
                </c:pt>
                <c:pt idx="529">
                  <c:v>-2.4449877750611162E-2</c:v>
                </c:pt>
                <c:pt idx="530">
                  <c:v>-2.5188916876574888E-3</c:v>
                </c:pt>
                <c:pt idx="531">
                  <c:v>4.1775456919060087E-2</c:v>
                </c:pt>
                <c:pt idx="532">
                  <c:v>-1.0256410256410265E-2</c:v>
                </c:pt>
                <c:pt idx="533">
                  <c:v>2.3136246786632352E-2</c:v>
                </c:pt>
                <c:pt idx="534">
                  <c:v>7.5129533678756605E-2</c:v>
                </c:pt>
                <c:pt idx="535">
                  <c:v>7.8167115902964976E-2</c:v>
                </c:pt>
                <c:pt idx="536">
                  <c:v>4.5212765957446908E-2</c:v>
                </c:pt>
                <c:pt idx="537">
                  <c:v>6.7385444743935305E-2</c:v>
                </c:pt>
                <c:pt idx="538">
                  <c:v>9.3150684931506939E-2</c:v>
                </c:pt>
                <c:pt idx="539">
                  <c:v>0.1129476584022039</c:v>
                </c:pt>
                <c:pt idx="540">
                  <c:v>9.8901098901098869E-2</c:v>
                </c:pt>
                <c:pt idx="541">
                  <c:v>0.15864022662889521</c:v>
                </c:pt>
                <c:pt idx="542">
                  <c:v>0.10893854748603356</c:v>
                </c:pt>
                <c:pt idx="543">
                  <c:v>0.13988095238095244</c:v>
                </c:pt>
                <c:pt idx="544">
                  <c:v>0.13702623906705533</c:v>
                </c:pt>
                <c:pt idx="545">
                  <c:v>0.16467065868263481</c:v>
                </c:pt>
                <c:pt idx="546">
                  <c:v>0.19875776397515516</c:v>
                </c:pt>
                <c:pt idx="547">
                  <c:v>0.17405063291139233</c:v>
                </c:pt>
                <c:pt idx="548">
                  <c:v>0.17133956386292828</c:v>
                </c:pt>
                <c:pt idx="549">
                  <c:v>0.19292604501607721</c:v>
                </c:pt>
                <c:pt idx="550">
                  <c:v>0.1774193548387096</c:v>
                </c:pt>
                <c:pt idx="551">
                  <c:v>0.1672025723472669</c:v>
                </c:pt>
                <c:pt idx="552">
                  <c:v>0.2297297297297298</c:v>
                </c:pt>
                <c:pt idx="553">
                  <c:v>0.20068027210884348</c:v>
                </c:pt>
                <c:pt idx="554">
                  <c:v>0.23448275862068971</c:v>
                </c:pt>
                <c:pt idx="555">
                  <c:v>0.14675767918088728</c:v>
                </c:pt>
                <c:pt idx="556">
                  <c:v>0.22064056939501783</c:v>
                </c:pt>
                <c:pt idx="557">
                  <c:v>0.20143884892086333</c:v>
                </c:pt>
                <c:pt idx="558">
                  <c:v>0.1751824817518248</c:v>
                </c:pt>
                <c:pt idx="559">
                  <c:v>0.17910447761194029</c:v>
                </c:pt>
                <c:pt idx="560">
                  <c:v>0.22053231939163501</c:v>
                </c:pt>
                <c:pt idx="561">
                  <c:v>0.22924901185770755</c:v>
                </c:pt>
                <c:pt idx="562">
                  <c:v>0.26530612244897955</c:v>
                </c:pt>
                <c:pt idx="563">
                  <c:v>0.23904382470119528</c:v>
                </c:pt>
                <c:pt idx="564">
                  <c:v>0.19838056680161933</c:v>
                </c:pt>
                <c:pt idx="565">
                  <c:v>0.23012552301255221</c:v>
                </c:pt>
                <c:pt idx="566">
                  <c:v>0.26637554585152834</c:v>
                </c:pt>
                <c:pt idx="567">
                  <c:v>0.31390134529147989</c:v>
                </c:pt>
                <c:pt idx="568">
                  <c:v>0.36407766990291263</c:v>
                </c:pt>
                <c:pt idx="569">
                  <c:v>0.31753554502369669</c:v>
                </c:pt>
                <c:pt idx="570">
                  <c:v>0.31100478468899539</c:v>
                </c:pt>
                <c:pt idx="571">
                  <c:v>0.27619047619047621</c:v>
                </c:pt>
                <c:pt idx="572">
                  <c:v>0.22325581395348837</c:v>
                </c:pt>
                <c:pt idx="573">
                  <c:v>0.12444444444444436</c:v>
                </c:pt>
                <c:pt idx="574">
                  <c:v>6.9868995633187839E-2</c:v>
                </c:pt>
                <c:pt idx="575">
                  <c:v>0.10572687224669593</c:v>
                </c:pt>
                <c:pt idx="576">
                  <c:v>2.9166666666666785E-2</c:v>
                </c:pt>
                <c:pt idx="577">
                  <c:v>0</c:v>
                </c:pt>
                <c:pt idx="578">
                  <c:v>-6.1475409836065538E-2</c:v>
                </c:pt>
                <c:pt idx="579">
                  <c:v>-6.3025210084033584E-2</c:v>
                </c:pt>
                <c:pt idx="580">
                  <c:v>-0.14522821576763489</c:v>
                </c:pt>
                <c:pt idx="581">
                  <c:v>-5.3811659192825163E-2</c:v>
                </c:pt>
                <c:pt idx="582">
                  <c:v>-7.5221238938053075E-2</c:v>
                </c:pt>
                <c:pt idx="583">
                  <c:v>-7.4889867841409663E-2</c:v>
                </c:pt>
                <c:pt idx="584">
                  <c:v>-4.0178571428571556E-2</c:v>
                </c:pt>
                <c:pt idx="585">
                  <c:v>-1.3157894736842021E-2</c:v>
                </c:pt>
                <c:pt idx="586">
                  <c:v>-2.1367521367521292E-2</c:v>
                </c:pt>
                <c:pt idx="587">
                  <c:v>-3.8135593220338923E-2</c:v>
                </c:pt>
                <c:pt idx="588">
                  <c:v>3.0042918454935553E-2</c:v>
                </c:pt>
                <c:pt idx="589">
                  <c:v>1.7021276595744695E-2</c:v>
                </c:pt>
                <c:pt idx="590">
                  <c:v>8.2644628099173625E-3</c:v>
                </c:pt>
                <c:pt idx="591">
                  <c:v>-4.8000000000000043E-2</c:v>
                </c:pt>
                <c:pt idx="592">
                  <c:v>-8.2304526748971252E-3</c:v>
                </c:pt>
                <c:pt idx="593">
                  <c:v>-0.104417670682731</c:v>
                </c:pt>
                <c:pt idx="594">
                  <c:v>-5.0420168067226941E-2</c:v>
                </c:pt>
                <c:pt idx="595">
                  <c:v>-4.621848739495793E-2</c:v>
                </c:pt>
                <c:pt idx="596">
                  <c:v>-4.2735042735042583E-2</c:v>
                </c:pt>
                <c:pt idx="597">
                  <c:v>-8.6956521739130523E-3</c:v>
                </c:pt>
                <c:pt idx="598">
                  <c:v>6.8493150684931461E-2</c:v>
                </c:pt>
                <c:pt idx="599">
                  <c:v>8.7557603686635926E-2</c:v>
                </c:pt>
                <c:pt idx="600">
                  <c:v>0.104265402843602</c:v>
                </c:pt>
                <c:pt idx="601">
                  <c:v>8.7962962962962937E-2</c:v>
                </c:pt>
                <c:pt idx="602">
                  <c:v>0.11009174311926594</c:v>
                </c:pt>
                <c:pt idx="603">
                  <c:v>0.16279069767441864</c:v>
                </c:pt>
                <c:pt idx="604">
                  <c:v>0.10454545454545452</c:v>
                </c:pt>
                <c:pt idx="605">
                  <c:v>0.14220183486238533</c:v>
                </c:pt>
                <c:pt idx="606">
                  <c:v>0.11214953271028026</c:v>
                </c:pt>
                <c:pt idx="607">
                  <c:v>0.16097560975609762</c:v>
                </c:pt>
                <c:pt idx="608">
                  <c:v>0.14146341463414638</c:v>
                </c:pt>
                <c:pt idx="609">
                  <c:v>0.14999999999999991</c:v>
                </c:pt>
                <c:pt idx="610">
                  <c:v>9.4999999999999973E-2</c:v>
                </c:pt>
                <c:pt idx="611">
                  <c:v>9.0452261306532639E-2</c:v>
                </c:pt>
                <c:pt idx="612">
                  <c:v>3.4313725490195998E-2</c:v>
                </c:pt>
                <c:pt idx="613">
                  <c:v>7.4626865671641979E-2</c:v>
                </c:pt>
                <c:pt idx="614">
                  <c:v>0.10101010101010111</c:v>
                </c:pt>
                <c:pt idx="615">
                  <c:v>0.13157894736842105</c:v>
                </c:pt>
                <c:pt idx="616">
                  <c:v>0.15183246073298443</c:v>
                </c:pt>
                <c:pt idx="617">
                  <c:v>0.17837837837837842</c:v>
                </c:pt>
                <c:pt idx="618">
                  <c:v>0.22285714285714292</c:v>
                </c:pt>
                <c:pt idx="619">
                  <c:v>0.20588235294117641</c:v>
                </c:pt>
                <c:pt idx="620">
                  <c:v>0.18497109826589586</c:v>
                </c:pt>
                <c:pt idx="621">
                  <c:v>0.16279069767441862</c:v>
                </c:pt>
                <c:pt idx="622">
                  <c:v>0.22699386503067492</c:v>
                </c:pt>
                <c:pt idx="623">
                  <c:v>0.25949367088607589</c:v>
                </c:pt>
                <c:pt idx="624">
                  <c:v>0.33333333333333331</c:v>
                </c:pt>
                <c:pt idx="625">
                  <c:v>0.3311258278145694</c:v>
                </c:pt>
                <c:pt idx="626">
                  <c:v>0.44525547445255464</c:v>
                </c:pt>
                <c:pt idx="627">
                  <c:v>0.30136986301369861</c:v>
                </c:pt>
                <c:pt idx="628">
                  <c:v>0.24836601307189535</c:v>
                </c:pt>
                <c:pt idx="629">
                  <c:v>0.15625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B-A54D-9AD2-FD048896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66895"/>
        <c:axId val="1232808975"/>
      </c:lineChart>
      <c:dateAx>
        <c:axId val="1232666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08975"/>
        <c:crosses val="autoZero"/>
        <c:auto val="1"/>
        <c:lblOffset val="100"/>
        <c:baseTimeUnit val="months"/>
      </c:dateAx>
      <c:valAx>
        <c:axId val="12328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sales</a:t>
            </a:r>
            <a:r>
              <a:rPr lang="en-US" baseline="0"/>
              <a:t> vs historical avg in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'NAR EHS NSA History'!$AE$3:$AP$3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'NAR EHS NSA History'!$AE$34:$AP$34</c:f>
              <c:numCache>
                <c:formatCode>0%</c:formatCode>
                <c:ptCount val="12"/>
                <c:pt idx="0">
                  <c:v>-0.23306772908366533</c:v>
                </c:pt>
                <c:pt idx="1">
                  <c:v>-0.14776327461665187</c:v>
                </c:pt>
                <c:pt idx="2">
                  <c:v>-0.1449123475609756</c:v>
                </c:pt>
                <c:pt idx="3">
                  <c:v>-0.25986119652112799</c:v>
                </c:pt>
                <c:pt idx="4">
                  <c:v>-0.18614856778105801</c:v>
                </c:pt>
                <c:pt idx="5">
                  <c:v>-0.20910352889603273</c:v>
                </c:pt>
                <c:pt idx="6">
                  <c:v>-0.27750155376009944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6843-BB96-87253899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39567"/>
        <c:axId val="1673478047"/>
      </c:lineChart>
      <c:catAx>
        <c:axId val="13287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78047"/>
        <c:crosses val="autoZero"/>
        <c:auto val="1"/>
        <c:lblAlgn val="ctr"/>
        <c:lblOffset val="100"/>
        <c:noMultiLvlLbl val="0"/>
      </c:catAx>
      <c:valAx>
        <c:axId val="1673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clean sheet'!$BK$5</c:f>
              <c:strCache>
                <c:ptCount val="1"/>
                <c:pt idx="0">
                  <c:v>12/1/1978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sheet'!$BJ$6:$BJ$122</c:f>
              <c:numCache>
                <c:formatCode>m/d/yyyy</c:formatCode>
                <c:ptCount val="11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36526</c:v>
                </c:pt>
                <c:pt idx="60">
                  <c:v>36557</c:v>
                </c:pt>
                <c:pt idx="61">
                  <c:v>36586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36800</c:v>
                </c:pt>
                <c:pt idx="69">
                  <c:v>36831</c:v>
                </c:pt>
                <c:pt idx="70">
                  <c:v>36861</c:v>
                </c:pt>
                <c:pt idx="71">
                  <c:v>36892</c:v>
                </c:pt>
                <c:pt idx="72">
                  <c:v>36923</c:v>
                </c:pt>
                <c:pt idx="73">
                  <c:v>36951</c:v>
                </c:pt>
                <c:pt idx="74">
                  <c:v>36982</c:v>
                </c:pt>
                <c:pt idx="75">
                  <c:v>37012</c:v>
                </c:pt>
                <c:pt idx="76">
                  <c:v>37043</c:v>
                </c:pt>
                <c:pt idx="77">
                  <c:v>37073</c:v>
                </c:pt>
                <c:pt idx="78">
                  <c:v>37104</c:v>
                </c:pt>
                <c:pt idx="79">
                  <c:v>37135</c:v>
                </c:pt>
                <c:pt idx="80">
                  <c:v>37165</c:v>
                </c:pt>
                <c:pt idx="81">
                  <c:v>37196</c:v>
                </c:pt>
                <c:pt idx="82">
                  <c:v>37226</c:v>
                </c:pt>
                <c:pt idx="83">
                  <c:v>37257</c:v>
                </c:pt>
                <c:pt idx="84">
                  <c:v>37288</c:v>
                </c:pt>
                <c:pt idx="85">
                  <c:v>37316</c:v>
                </c:pt>
                <c:pt idx="86">
                  <c:v>37347</c:v>
                </c:pt>
                <c:pt idx="87">
                  <c:v>37377</c:v>
                </c:pt>
                <c:pt idx="88">
                  <c:v>37408</c:v>
                </c:pt>
                <c:pt idx="89">
                  <c:v>37438</c:v>
                </c:pt>
                <c:pt idx="90">
                  <c:v>37469</c:v>
                </c:pt>
                <c:pt idx="91">
                  <c:v>37500</c:v>
                </c:pt>
                <c:pt idx="92">
                  <c:v>37530</c:v>
                </c:pt>
                <c:pt idx="93">
                  <c:v>37561</c:v>
                </c:pt>
                <c:pt idx="94">
                  <c:v>37591</c:v>
                </c:pt>
                <c:pt idx="95">
                  <c:v>37622</c:v>
                </c:pt>
                <c:pt idx="96">
                  <c:v>37653</c:v>
                </c:pt>
                <c:pt idx="97">
                  <c:v>37681</c:v>
                </c:pt>
                <c:pt idx="98">
                  <c:v>37712</c:v>
                </c:pt>
                <c:pt idx="99">
                  <c:v>37742</c:v>
                </c:pt>
                <c:pt idx="100">
                  <c:v>37773</c:v>
                </c:pt>
                <c:pt idx="101">
                  <c:v>37803</c:v>
                </c:pt>
                <c:pt idx="102">
                  <c:v>37834</c:v>
                </c:pt>
                <c:pt idx="103">
                  <c:v>37865</c:v>
                </c:pt>
                <c:pt idx="104">
                  <c:v>37895</c:v>
                </c:pt>
                <c:pt idx="105">
                  <c:v>37926</c:v>
                </c:pt>
                <c:pt idx="106">
                  <c:v>37956</c:v>
                </c:pt>
                <c:pt idx="107">
                  <c:v>37987</c:v>
                </c:pt>
                <c:pt idx="108">
                  <c:v>38018</c:v>
                </c:pt>
                <c:pt idx="109">
                  <c:v>38047</c:v>
                </c:pt>
                <c:pt idx="110">
                  <c:v>38078</c:v>
                </c:pt>
                <c:pt idx="111">
                  <c:v>38108</c:v>
                </c:pt>
                <c:pt idx="112">
                  <c:v>38139</c:v>
                </c:pt>
                <c:pt idx="113">
                  <c:v>38169</c:v>
                </c:pt>
                <c:pt idx="114">
                  <c:v>38200</c:v>
                </c:pt>
                <c:pt idx="115">
                  <c:v>38231</c:v>
                </c:pt>
                <c:pt idx="116">
                  <c:v>38261</c:v>
                </c:pt>
              </c:numCache>
            </c:numRef>
          </c:cat>
          <c:val>
            <c:numRef>
              <c:f>'Final clean sheet'!$BK$6:$BK$122</c:f>
              <c:numCache>
                <c:formatCode>0.0%</c:formatCode>
                <c:ptCount val="117"/>
                <c:pt idx="0">
                  <c:v>0</c:v>
                </c:pt>
                <c:pt idx="1">
                  <c:v>-4.0963855421686832E-2</c:v>
                </c:pt>
                <c:pt idx="2">
                  <c:v>-6.9879518072289259E-2</c:v>
                </c:pt>
                <c:pt idx="3">
                  <c:v>-3.8554216867469911E-2</c:v>
                </c:pt>
                <c:pt idx="4">
                  <c:v>-4.578313253012057E-2</c:v>
                </c:pt>
                <c:pt idx="5">
                  <c:v>-3.8554216867469911E-2</c:v>
                </c:pt>
                <c:pt idx="6">
                  <c:v>-1.4457831325301323E-2</c:v>
                </c:pt>
                <c:pt idx="7">
                  <c:v>-8.433734939759048E-2</c:v>
                </c:pt>
                <c:pt idx="8">
                  <c:v>-7.9518072289156749E-2</c:v>
                </c:pt>
                <c:pt idx="9">
                  <c:v>-7.4698795180723004E-2</c:v>
                </c:pt>
                <c:pt idx="10">
                  <c:v>-5.0602409638554308E-2</c:v>
                </c:pt>
                <c:pt idx="11">
                  <c:v>-9.1566265060241042E-2</c:v>
                </c:pt>
                <c:pt idx="12">
                  <c:v>-0.16144578313253019</c:v>
                </c:pt>
                <c:pt idx="13">
                  <c:v>-0.18313253012048197</c:v>
                </c:pt>
                <c:pt idx="14">
                  <c:v>-0.19759036144578318</c:v>
                </c:pt>
                <c:pt idx="15">
                  <c:v>-0.23132530120481937</c:v>
                </c:pt>
                <c:pt idx="16">
                  <c:v>-0.28433734939759037</c:v>
                </c:pt>
                <c:pt idx="17">
                  <c:v>-0.3879518072289157</c:v>
                </c:pt>
                <c:pt idx="18">
                  <c:v>-0.40240963855421691</c:v>
                </c:pt>
                <c:pt idx="19">
                  <c:v>-0.37349397590361449</c:v>
                </c:pt>
                <c:pt idx="20">
                  <c:v>-0.29397590361445786</c:v>
                </c:pt>
                <c:pt idx="21">
                  <c:v>-0.26506024096385555</c:v>
                </c:pt>
                <c:pt idx="22">
                  <c:v>-0.18072289156626514</c:v>
                </c:pt>
                <c:pt idx="23">
                  <c:v>-0.22650602409638562</c:v>
                </c:pt>
                <c:pt idx="24">
                  <c:v>-0.26506024096385555</c:v>
                </c:pt>
                <c:pt idx="25">
                  <c:v>-0.29879518072289157</c:v>
                </c:pt>
                <c:pt idx="26">
                  <c:v>-0.34698795180722897</c:v>
                </c:pt>
                <c:pt idx="27">
                  <c:v>-0.35180722891566274</c:v>
                </c:pt>
                <c:pt idx="28">
                  <c:v>-0.37349397590361449</c:v>
                </c:pt>
                <c:pt idx="29">
                  <c:v>-0.35662650602409646</c:v>
                </c:pt>
                <c:pt idx="30">
                  <c:v>-0.36626506024096395</c:v>
                </c:pt>
                <c:pt idx="31">
                  <c:v>-0.37590361445783144</c:v>
                </c:pt>
                <c:pt idx="32">
                  <c:v>-0.4</c:v>
                </c:pt>
                <c:pt idx="33">
                  <c:v>-0.4361445783132531</c:v>
                </c:pt>
                <c:pt idx="34">
                  <c:v>-0.47469879518072289</c:v>
                </c:pt>
                <c:pt idx="35">
                  <c:v>-0.49879518072289158</c:v>
                </c:pt>
                <c:pt idx="36">
                  <c:v>-0.51325301204819285</c:v>
                </c:pt>
                <c:pt idx="37">
                  <c:v>-0.51325301204819285</c:v>
                </c:pt>
                <c:pt idx="38">
                  <c:v>-0.53975903614457832</c:v>
                </c:pt>
                <c:pt idx="39">
                  <c:v>-0.52048192771084334</c:v>
                </c:pt>
                <c:pt idx="40">
                  <c:v>-0.52048192771084334</c:v>
                </c:pt>
                <c:pt idx="41">
                  <c:v>-0.5445783132530122</c:v>
                </c:pt>
                <c:pt idx="42">
                  <c:v>-0.55180722891566258</c:v>
                </c:pt>
                <c:pt idx="43">
                  <c:v>-0.5445783132530122</c:v>
                </c:pt>
                <c:pt idx="44">
                  <c:v>-0.5445783132530122</c:v>
                </c:pt>
                <c:pt idx="59">
                  <c:v>-4.0963855421686832E-2</c:v>
                </c:pt>
                <c:pt idx="60">
                  <c:v>-6.9879518072289259E-2</c:v>
                </c:pt>
                <c:pt idx="61">
                  <c:v>-3.8554216867469911E-2</c:v>
                </c:pt>
                <c:pt idx="62">
                  <c:v>-4.578313253012057E-2</c:v>
                </c:pt>
                <c:pt idx="63">
                  <c:v>-3.8554216867469911E-2</c:v>
                </c:pt>
                <c:pt idx="64">
                  <c:v>-1.4457831325301323E-2</c:v>
                </c:pt>
                <c:pt idx="65">
                  <c:v>-8.433734939759048E-2</c:v>
                </c:pt>
                <c:pt idx="66">
                  <c:v>-7.9518072289156749E-2</c:v>
                </c:pt>
                <c:pt idx="67">
                  <c:v>-7.4698795180723004E-2</c:v>
                </c:pt>
                <c:pt idx="68">
                  <c:v>-5.0602409638554308E-2</c:v>
                </c:pt>
                <c:pt idx="69">
                  <c:v>-9.1566265060241042E-2</c:v>
                </c:pt>
                <c:pt idx="70">
                  <c:v>-0.16144578313253019</c:v>
                </c:pt>
                <c:pt idx="71">
                  <c:v>-0.18313253012048197</c:v>
                </c:pt>
                <c:pt idx="72">
                  <c:v>-0.19759036144578318</c:v>
                </c:pt>
                <c:pt idx="73">
                  <c:v>-0.23132530120481937</c:v>
                </c:pt>
                <c:pt idx="74">
                  <c:v>-0.28433734939759037</c:v>
                </c:pt>
                <c:pt idx="75">
                  <c:v>-0.3879518072289157</c:v>
                </c:pt>
                <c:pt idx="76">
                  <c:v>-0.40240963855421691</c:v>
                </c:pt>
                <c:pt idx="77">
                  <c:v>-0.37349397590361449</c:v>
                </c:pt>
                <c:pt idx="78">
                  <c:v>-0.29397590361445786</c:v>
                </c:pt>
                <c:pt idx="79">
                  <c:v>-0.26506024096385555</c:v>
                </c:pt>
                <c:pt idx="80">
                  <c:v>-0.18072289156626514</c:v>
                </c:pt>
                <c:pt idx="81">
                  <c:v>-0.22650602409638562</c:v>
                </c:pt>
                <c:pt idx="82">
                  <c:v>-0.26506024096385555</c:v>
                </c:pt>
                <c:pt idx="83">
                  <c:v>-0.29879518072289157</c:v>
                </c:pt>
                <c:pt idx="84">
                  <c:v>-0.34698795180722897</c:v>
                </c:pt>
                <c:pt idx="85">
                  <c:v>-0.35180722891566274</c:v>
                </c:pt>
                <c:pt idx="86">
                  <c:v>-0.37349397590361449</c:v>
                </c:pt>
                <c:pt idx="87">
                  <c:v>-0.35662650602409646</c:v>
                </c:pt>
                <c:pt idx="88">
                  <c:v>-0.36626506024096395</c:v>
                </c:pt>
                <c:pt idx="89">
                  <c:v>-0.37590361445783144</c:v>
                </c:pt>
                <c:pt idx="90">
                  <c:v>-0.4</c:v>
                </c:pt>
                <c:pt idx="91">
                  <c:v>-0.4361445783132531</c:v>
                </c:pt>
                <c:pt idx="92">
                  <c:v>-0.47469879518072289</c:v>
                </c:pt>
                <c:pt idx="93">
                  <c:v>-0.49879518072289158</c:v>
                </c:pt>
                <c:pt idx="94">
                  <c:v>-0.51325301204819285</c:v>
                </c:pt>
                <c:pt idx="95">
                  <c:v>-0.51325301204819285</c:v>
                </c:pt>
                <c:pt idx="96">
                  <c:v>-0.53975903614457832</c:v>
                </c:pt>
                <c:pt idx="97">
                  <c:v>-0.52048192771084334</c:v>
                </c:pt>
                <c:pt idx="98">
                  <c:v>-0.52048192771084334</c:v>
                </c:pt>
                <c:pt idx="99">
                  <c:v>-0.5445783132530122</c:v>
                </c:pt>
                <c:pt idx="100">
                  <c:v>-0.55180722891566258</c:v>
                </c:pt>
                <c:pt idx="101">
                  <c:v>-0.5445783132530122</c:v>
                </c:pt>
                <c:pt idx="102">
                  <c:v>-0.5445783132530122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E-E042-9315-15CC006F3E2A}"/>
            </c:ext>
          </c:extLst>
        </c:ser>
        <c:ser>
          <c:idx val="1"/>
          <c:order val="1"/>
          <c:tx>
            <c:strRef>
              <c:f>'Final clean sheet'!$BL$5</c:f>
              <c:strCache>
                <c:ptCount val="1"/>
                <c:pt idx="0">
                  <c:v>1/1/1987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sheet'!$BJ$6:$BJ$122</c:f>
              <c:numCache>
                <c:formatCode>m/d/yyyy</c:formatCode>
                <c:ptCount val="11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36526</c:v>
                </c:pt>
                <c:pt idx="60">
                  <c:v>36557</c:v>
                </c:pt>
                <c:pt idx="61">
                  <c:v>36586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36800</c:v>
                </c:pt>
                <c:pt idx="69">
                  <c:v>36831</c:v>
                </c:pt>
                <c:pt idx="70">
                  <c:v>36861</c:v>
                </c:pt>
                <c:pt idx="71">
                  <c:v>36892</c:v>
                </c:pt>
                <c:pt idx="72">
                  <c:v>36923</c:v>
                </c:pt>
                <c:pt idx="73">
                  <c:v>36951</c:v>
                </c:pt>
                <c:pt idx="74">
                  <c:v>36982</c:v>
                </c:pt>
                <c:pt idx="75">
                  <c:v>37012</c:v>
                </c:pt>
                <c:pt idx="76">
                  <c:v>37043</c:v>
                </c:pt>
                <c:pt idx="77">
                  <c:v>37073</c:v>
                </c:pt>
                <c:pt idx="78">
                  <c:v>37104</c:v>
                </c:pt>
                <c:pt idx="79">
                  <c:v>37135</c:v>
                </c:pt>
                <c:pt idx="80">
                  <c:v>37165</c:v>
                </c:pt>
                <c:pt idx="81">
                  <c:v>37196</c:v>
                </c:pt>
                <c:pt idx="82">
                  <c:v>37226</c:v>
                </c:pt>
                <c:pt idx="83">
                  <c:v>37257</c:v>
                </c:pt>
                <c:pt idx="84">
                  <c:v>37288</c:v>
                </c:pt>
                <c:pt idx="85">
                  <c:v>37316</c:v>
                </c:pt>
                <c:pt idx="86">
                  <c:v>37347</c:v>
                </c:pt>
                <c:pt idx="87">
                  <c:v>37377</c:v>
                </c:pt>
                <c:pt idx="88">
                  <c:v>37408</c:v>
                </c:pt>
                <c:pt idx="89">
                  <c:v>37438</c:v>
                </c:pt>
                <c:pt idx="90">
                  <c:v>37469</c:v>
                </c:pt>
                <c:pt idx="91">
                  <c:v>37500</c:v>
                </c:pt>
                <c:pt idx="92">
                  <c:v>37530</c:v>
                </c:pt>
                <c:pt idx="93">
                  <c:v>37561</c:v>
                </c:pt>
                <c:pt idx="94">
                  <c:v>37591</c:v>
                </c:pt>
                <c:pt idx="95">
                  <c:v>37622</c:v>
                </c:pt>
                <c:pt idx="96">
                  <c:v>37653</c:v>
                </c:pt>
                <c:pt idx="97">
                  <c:v>37681</c:v>
                </c:pt>
                <c:pt idx="98">
                  <c:v>37712</c:v>
                </c:pt>
                <c:pt idx="99">
                  <c:v>37742</c:v>
                </c:pt>
                <c:pt idx="100">
                  <c:v>37773</c:v>
                </c:pt>
                <c:pt idx="101">
                  <c:v>37803</c:v>
                </c:pt>
                <c:pt idx="102">
                  <c:v>37834</c:v>
                </c:pt>
                <c:pt idx="103">
                  <c:v>37865</c:v>
                </c:pt>
                <c:pt idx="104">
                  <c:v>37895</c:v>
                </c:pt>
                <c:pt idx="105">
                  <c:v>37926</c:v>
                </c:pt>
                <c:pt idx="106">
                  <c:v>37956</c:v>
                </c:pt>
                <c:pt idx="107">
                  <c:v>37987</c:v>
                </c:pt>
                <c:pt idx="108">
                  <c:v>38018</c:v>
                </c:pt>
                <c:pt idx="109">
                  <c:v>38047</c:v>
                </c:pt>
                <c:pt idx="110">
                  <c:v>38078</c:v>
                </c:pt>
                <c:pt idx="111">
                  <c:v>38108</c:v>
                </c:pt>
                <c:pt idx="112">
                  <c:v>38139</c:v>
                </c:pt>
                <c:pt idx="113">
                  <c:v>38169</c:v>
                </c:pt>
                <c:pt idx="114">
                  <c:v>38200</c:v>
                </c:pt>
                <c:pt idx="115">
                  <c:v>38231</c:v>
                </c:pt>
                <c:pt idx="116">
                  <c:v>38261</c:v>
                </c:pt>
              </c:numCache>
            </c:numRef>
          </c:cat>
          <c:val>
            <c:numRef>
              <c:f>'Final clean sheet'!$BL$6:$BL$122</c:f>
              <c:numCache>
                <c:formatCode>0.0%</c:formatCode>
                <c:ptCount val="117"/>
                <c:pt idx="0">
                  <c:v>0</c:v>
                </c:pt>
                <c:pt idx="1">
                  <c:v>-0.10512820512820506</c:v>
                </c:pt>
                <c:pt idx="2">
                  <c:v>-6.4102564102564111E-2</c:v>
                </c:pt>
                <c:pt idx="3">
                  <c:v>-6.666666666666661E-2</c:v>
                </c:pt>
                <c:pt idx="4">
                  <c:v>-0.10256410256410255</c:v>
                </c:pt>
                <c:pt idx="5">
                  <c:v>-6.9230769230769235E-2</c:v>
                </c:pt>
                <c:pt idx="6">
                  <c:v>-0.11538461538461532</c:v>
                </c:pt>
                <c:pt idx="7">
                  <c:v>-0.12307692307692307</c:v>
                </c:pt>
                <c:pt idx="8">
                  <c:v>-0.15641025641025638</c:v>
                </c:pt>
                <c:pt idx="9">
                  <c:v>-0.14871794871794874</c:v>
                </c:pt>
                <c:pt idx="10">
                  <c:v>-0.14358974358974361</c:v>
                </c:pt>
                <c:pt idx="11">
                  <c:v>-0.17179487179487177</c:v>
                </c:pt>
                <c:pt idx="12">
                  <c:v>-0.18717948717948718</c:v>
                </c:pt>
                <c:pt idx="13">
                  <c:v>-0.2076923076923077</c:v>
                </c:pt>
                <c:pt idx="14">
                  <c:v>-0.17179487179487177</c:v>
                </c:pt>
                <c:pt idx="15">
                  <c:v>-0.14871794871794874</c:v>
                </c:pt>
                <c:pt idx="16">
                  <c:v>-0.12051282051282045</c:v>
                </c:pt>
                <c:pt idx="17">
                  <c:v>-9.2307692307692271E-2</c:v>
                </c:pt>
                <c:pt idx="18">
                  <c:v>-5.8974358974358973E-2</c:v>
                </c:pt>
                <c:pt idx="19">
                  <c:v>-8.7179487179487147E-2</c:v>
                </c:pt>
                <c:pt idx="20">
                  <c:v>-8.9743589743589772E-2</c:v>
                </c:pt>
                <c:pt idx="21">
                  <c:v>-8.7179487179487147E-2</c:v>
                </c:pt>
                <c:pt idx="22">
                  <c:v>-8.205128205128201E-2</c:v>
                </c:pt>
                <c:pt idx="23">
                  <c:v>-9.4871794871794896E-2</c:v>
                </c:pt>
                <c:pt idx="24">
                  <c:v>-4.3589743589743574E-2</c:v>
                </c:pt>
                <c:pt idx="25">
                  <c:v>-7.6923076923076886E-2</c:v>
                </c:pt>
                <c:pt idx="26">
                  <c:v>-0.10256410256410255</c:v>
                </c:pt>
                <c:pt idx="27">
                  <c:v>-0.15384615384615388</c:v>
                </c:pt>
                <c:pt idx="28">
                  <c:v>-0.18717948717948718</c:v>
                </c:pt>
                <c:pt idx="29">
                  <c:v>-0.20256410256410257</c:v>
                </c:pt>
                <c:pt idx="30">
                  <c:v>-0.19999999999999996</c:v>
                </c:pt>
                <c:pt idx="31">
                  <c:v>-0.16410256410256413</c:v>
                </c:pt>
                <c:pt idx="32">
                  <c:v>-0.14871794871794874</c:v>
                </c:pt>
                <c:pt idx="33">
                  <c:v>-9.2307692307692271E-2</c:v>
                </c:pt>
                <c:pt idx="34">
                  <c:v>-0.10512820512820506</c:v>
                </c:pt>
                <c:pt idx="35">
                  <c:v>-0.12564102564102558</c:v>
                </c:pt>
                <c:pt idx="36">
                  <c:v>-0.13589743589743586</c:v>
                </c:pt>
                <c:pt idx="37">
                  <c:v>-6.9230769230769235E-2</c:v>
                </c:pt>
                <c:pt idx="38">
                  <c:v>-0.12820512820512822</c:v>
                </c:pt>
                <c:pt idx="39">
                  <c:v>-0.14358974358974361</c:v>
                </c:pt>
                <c:pt idx="40">
                  <c:v>-0.17435897435897429</c:v>
                </c:pt>
                <c:pt idx="41">
                  <c:v>-0.17948717948717943</c:v>
                </c:pt>
                <c:pt idx="42">
                  <c:v>-0.17692307692307691</c:v>
                </c:pt>
                <c:pt idx="43">
                  <c:v>-0.18205128205128204</c:v>
                </c:pt>
                <c:pt idx="44">
                  <c:v>-0.14358974358974361</c:v>
                </c:pt>
                <c:pt idx="45">
                  <c:v>-0.18461538461538454</c:v>
                </c:pt>
                <c:pt idx="46">
                  <c:v>-0.19999999999999996</c:v>
                </c:pt>
                <c:pt idx="47">
                  <c:v>-0.23589743589743589</c:v>
                </c:pt>
                <c:pt idx="48">
                  <c:v>-0.25641025641025644</c:v>
                </c:pt>
                <c:pt idx="49">
                  <c:v>-0.25641025641025644</c:v>
                </c:pt>
                <c:pt idx="59">
                  <c:v>-0.10512820512820506</c:v>
                </c:pt>
                <c:pt idx="60">
                  <c:v>-6.4102564102564111E-2</c:v>
                </c:pt>
                <c:pt idx="61">
                  <c:v>-6.666666666666661E-2</c:v>
                </c:pt>
                <c:pt idx="62">
                  <c:v>-0.10256410256410255</c:v>
                </c:pt>
                <c:pt idx="63">
                  <c:v>-6.9230769230769235E-2</c:v>
                </c:pt>
                <c:pt idx="64">
                  <c:v>-0.11538461538461532</c:v>
                </c:pt>
                <c:pt idx="65">
                  <c:v>-0.12307692307692307</c:v>
                </c:pt>
                <c:pt idx="66">
                  <c:v>-0.15641025641025638</c:v>
                </c:pt>
                <c:pt idx="67">
                  <c:v>-0.14871794871794874</c:v>
                </c:pt>
                <c:pt idx="68">
                  <c:v>-0.14358974358974361</c:v>
                </c:pt>
                <c:pt idx="69">
                  <c:v>-0.17179487179487177</c:v>
                </c:pt>
                <c:pt idx="70">
                  <c:v>-0.18717948717948718</c:v>
                </c:pt>
                <c:pt idx="71">
                  <c:v>-0.2076923076923077</c:v>
                </c:pt>
                <c:pt idx="72">
                  <c:v>-0.17179487179487177</c:v>
                </c:pt>
                <c:pt idx="73">
                  <c:v>-0.14871794871794874</c:v>
                </c:pt>
                <c:pt idx="74">
                  <c:v>-0.12051282051282045</c:v>
                </c:pt>
                <c:pt idx="75">
                  <c:v>-9.2307692307692271E-2</c:v>
                </c:pt>
                <c:pt idx="76">
                  <c:v>-5.8974358974358973E-2</c:v>
                </c:pt>
                <c:pt idx="77">
                  <c:v>-8.7179487179487147E-2</c:v>
                </c:pt>
                <c:pt idx="78">
                  <c:v>-8.9743589743589772E-2</c:v>
                </c:pt>
                <c:pt idx="79">
                  <c:v>-8.7179487179487147E-2</c:v>
                </c:pt>
                <c:pt idx="80">
                  <c:v>-8.205128205128201E-2</c:v>
                </c:pt>
                <c:pt idx="81">
                  <c:v>-9.4871794871794896E-2</c:v>
                </c:pt>
                <c:pt idx="82">
                  <c:v>-4.3589743589743574E-2</c:v>
                </c:pt>
                <c:pt idx="83">
                  <c:v>-7.6923076923076886E-2</c:v>
                </c:pt>
                <c:pt idx="84">
                  <c:v>-0.10256410256410255</c:v>
                </c:pt>
                <c:pt idx="85">
                  <c:v>-0.15384615384615388</c:v>
                </c:pt>
                <c:pt idx="86">
                  <c:v>-0.18717948717948718</c:v>
                </c:pt>
                <c:pt idx="87">
                  <c:v>-0.20256410256410257</c:v>
                </c:pt>
                <c:pt idx="88">
                  <c:v>-0.19999999999999996</c:v>
                </c:pt>
                <c:pt idx="89">
                  <c:v>-0.16410256410256413</c:v>
                </c:pt>
                <c:pt idx="90">
                  <c:v>-0.14871794871794874</c:v>
                </c:pt>
                <c:pt idx="91">
                  <c:v>-9.2307692307692271E-2</c:v>
                </c:pt>
                <c:pt idx="92">
                  <c:v>-0.10512820512820506</c:v>
                </c:pt>
                <c:pt idx="93">
                  <c:v>-0.12564102564102558</c:v>
                </c:pt>
                <c:pt idx="94">
                  <c:v>-0.13589743589743586</c:v>
                </c:pt>
                <c:pt idx="95">
                  <c:v>-6.9230769230769235E-2</c:v>
                </c:pt>
                <c:pt idx="96">
                  <c:v>-0.12820512820512822</c:v>
                </c:pt>
                <c:pt idx="97">
                  <c:v>-0.14358974358974361</c:v>
                </c:pt>
                <c:pt idx="98">
                  <c:v>-0.17435897435897429</c:v>
                </c:pt>
                <c:pt idx="99">
                  <c:v>-0.17948717948717943</c:v>
                </c:pt>
                <c:pt idx="100">
                  <c:v>-0.17692307692307691</c:v>
                </c:pt>
                <c:pt idx="101">
                  <c:v>-0.18205128205128204</c:v>
                </c:pt>
                <c:pt idx="102">
                  <c:v>-0.14358974358974361</c:v>
                </c:pt>
                <c:pt idx="103">
                  <c:v>-0.18461538461538454</c:v>
                </c:pt>
                <c:pt idx="104">
                  <c:v>-0.19999999999999996</c:v>
                </c:pt>
                <c:pt idx="105">
                  <c:v>-0.23589743589743589</c:v>
                </c:pt>
                <c:pt idx="106">
                  <c:v>-0.25641025641025644</c:v>
                </c:pt>
                <c:pt idx="107">
                  <c:v>-0.25641025641025644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E-E042-9315-15CC006F3E2A}"/>
            </c:ext>
          </c:extLst>
        </c:ser>
        <c:ser>
          <c:idx val="2"/>
          <c:order val="2"/>
          <c:tx>
            <c:strRef>
              <c:f>'Final clean sheet'!$BM$5</c:f>
              <c:strCache>
                <c:ptCount val="1"/>
                <c:pt idx="0">
                  <c:v>10/1/2005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sheet'!$BJ$6:$BJ$122</c:f>
              <c:numCache>
                <c:formatCode>m/d/yyyy</c:formatCode>
                <c:ptCount val="11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36526</c:v>
                </c:pt>
                <c:pt idx="60">
                  <c:v>36557</c:v>
                </c:pt>
                <c:pt idx="61">
                  <c:v>36586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36800</c:v>
                </c:pt>
                <c:pt idx="69">
                  <c:v>36831</c:v>
                </c:pt>
                <c:pt idx="70">
                  <c:v>36861</c:v>
                </c:pt>
                <c:pt idx="71">
                  <c:v>36892</c:v>
                </c:pt>
                <c:pt idx="72">
                  <c:v>36923</c:v>
                </c:pt>
                <c:pt idx="73">
                  <c:v>36951</c:v>
                </c:pt>
                <c:pt idx="74">
                  <c:v>36982</c:v>
                </c:pt>
                <c:pt idx="75">
                  <c:v>37012</c:v>
                </c:pt>
                <c:pt idx="76">
                  <c:v>37043</c:v>
                </c:pt>
                <c:pt idx="77">
                  <c:v>37073</c:v>
                </c:pt>
                <c:pt idx="78">
                  <c:v>37104</c:v>
                </c:pt>
                <c:pt idx="79">
                  <c:v>37135</c:v>
                </c:pt>
                <c:pt idx="80">
                  <c:v>37165</c:v>
                </c:pt>
                <c:pt idx="81">
                  <c:v>37196</c:v>
                </c:pt>
                <c:pt idx="82">
                  <c:v>37226</c:v>
                </c:pt>
                <c:pt idx="83">
                  <c:v>37257</c:v>
                </c:pt>
                <c:pt idx="84">
                  <c:v>37288</c:v>
                </c:pt>
                <c:pt idx="85">
                  <c:v>37316</c:v>
                </c:pt>
                <c:pt idx="86">
                  <c:v>37347</c:v>
                </c:pt>
                <c:pt idx="87">
                  <c:v>37377</c:v>
                </c:pt>
                <c:pt idx="88">
                  <c:v>37408</c:v>
                </c:pt>
                <c:pt idx="89">
                  <c:v>37438</c:v>
                </c:pt>
                <c:pt idx="90">
                  <c:v>37469</c:v>
                </c:pt>
                <c:pt idx="91">
                  <c:v>37500</c:v>
                </c:pt>
                <c:pt idx="92">
                  <c:v>37530</c:v>
                </c:pt>
                <c:pt idx="93">
                  <c:v>37561</c:v>
                </c:pt>
                <c:pt idx="94">
                  <c:v>37591</c:v>
                </c:pt>
                <c:pt idx="95">
                  <c:v>37622</c:v>
                </c:pt>
                <c:pt idx="96">
                  <c:v>37653</c:v>
                </c:pt>
                <c:pt idx="97">
                  <c:v>37681</c:v>
                </c:pt>
                <c:pt idx="98">
                  <c:v>37712</c:v>
                </c:pt>
                <c:pt idx="99">
                  <c:v>37742</c:v>
                </c:pt>
                <c:pt idx="100">
                  <c:v>37773</c:v>
                </c:pt>
                <c:pt idx="101">
                  <c:v>37803</c:v>
                </c:pt>
                <c:pt idx="102">
                  <c:v>37834</c:v>
                </c:pt>
                <c:pt idx="103">
                  <c:v>37865</c:v>
                </c:pt>
                <c:pt idx="104">
                  <c:v>37895</c:v>
                </c:pt>
                <c:pt idx="105">
                  <c:v>37926</c:v>
                </c:pt>
                <c:pt idx="106">
                  <c:v>37956</c:v>
                </c:pt>
                <c:pt idx="107">
                  <c:v>37987</c:v>
                </c:pt>
                <c:pt idx="108">
                  <c:v>38018</c:v>
                </c:pt>
                <c:pt idx="109">
                  <c:v>38047</c:v>
                </c:pt>
                <c:pt idx="110">
                  <c:v>38078</c:v>
                </c:pt>
                <c:pt idx="111">
                  <c:v>38108</c:v>
                </c:pt>
                <c:pt idx="112">
                  <c:v>38139</c:v>
                </c:pt>
                <c:pt idx="113">
                  <c:v>38169</c:v>
                </c:pt>
                <c:pt idx="114">
                  <c:v>38200</c:v>
                </c:pt>
                <c:pt idx="115">
                  <c:v>38231</c:v>
                </c:pt>
                <c:pt idx="116">
                  <c:v>38261</c:v>
                </c:pt>
              </c:numCache>
            </c:numRef>
          </c:cat>
          <c:val>
            <c:numRef>
              <c:f>'Final clean sheet'!$BM$6:$BM$122</c:f>
              <c:numCache>
                <c:formatCode>0.0%</c:formatCode>
                <c:ptCount val="117"/>
                <c:pt idx="0">
                  <c:v>0</c:v>
                </c:pt>
                <c:pt idx="1">
                  <c:v>-2.0689655172413841E-2</c:v>
                </c:pt>
                <c:pt idx="2">
                  <c:v>-3.0344827586206862E-2</c:v>
                </c:pt>
                <c:pt idx="3">
                  <c:v>-5.6551724137931053E-2</c:v>
                </c:pt>
                <c:pt idx="4">
                  <c:v>-7.3103448275862098E-2</c:v>
                </c:pt>
                <c:pt idx="5">
                  <c:v>-5.6551724137931053E-2</c:v>
                </c:pt>
                <c:pt idx="6">
                  <c:v>-5.793103448275861E-2</c:v>
                </c:pt>
                <c:pt idx="7">
                  <c:v>-7.5862068965517213E-2</c:v>
                </c:pt>
                <c:pt idx="8">
                  <c:v>-9.2413793103448272E-2</c:v>
                </c:pt>
                <c:pt idx="9">
                  <c:v>-0.10620689655172408</c:v>
                </c:pt>
                <c:pt idx="10">
                  <c:v>-0.12827586206896549</c:v>
                </c:pt>
                <c:pt idx="11">
                  <c:v>-0.12551724137931036</c:v>
                </c:pt>
                <c:pt idx="12">
                  <c:v>-0.13379310344827583</c:v>
                </c:pt>
                <c:pt idx="13">
                  <c:v>-0.12275862068965512</c:v>
                </c:pt>
                <c:pt idx="14">
                  <c:v>-0.12551724137931036</c:v>
                </c:pt>
                <c:pt idx="15">
                  <c:v>-0.11724137931034478</c:v>
                </c:pt>
                <c:pt idx="16">
                  <c:v>-0.20827586206896548</c:v>
                </c:pt>
                <c:pt idx="17">
                  <c:v>-0.20137931034482759</c:v>
                </c:pt>
                <c:pt idx="18">
                  <c:v>-0.24689655172413794</c:v>
                </c:pt>
                <c:pt idx="19">
                  <c:v>-0.27034482758620687</c:v>
                </c:pt>
                <c:pt idx="20">
                  <c:v>-0.27310344827586214</c:v>
                </c:pt>
                <c:pt idx="21">
                  <c:v>-0.29379310344827586</c:v>
                </c:pt>
                <c:pt idx="22">
                  <c:v>-0.30068965517241375</c:v>
                </c:pt>
                <c:pt idx="23">
                  <c:v>-0.32827586206896553</c:v>
                </c:pt>
                <c:pt idx="24">
                  <c:v>-0.36827586206896551</c:v>
                </c:pt>
                <c:pt idx="25">
                  <c:v>-0.38896551724137934</c:v>
                </c:pt>
                <c:pt idx="26">
                  <c:v>-0.38482758620689655</c:v>
                </c:pt>
                <c:pt idx="27">
                  <c:v>-0.39172413793103444</c:v>
                </c:pt>
                <c:pt idx="28">
                  <c:v>-0.32551724137931037</c:v>
                </c:pt>
                <c:pt idx="29">
                  <c:v>-0.30620689655172412</c:v>
                </c:pt>
                <c:pt idx="30">
                  <c:v>-0.32000000000000006</c:v>
                </c:pt>
                <c:pt idx="31">
                  <c:v>-0.32551724137931037</c:v>
                </c:pt>
                <c:pt idx="32">
                  <c:v>-0.31172413793103443</c:v>
                </c:pt>
                <c:pt idx="33">
                  <c:v>-0.32965517241379305</c:v>
                </c:pt>
                <c:pt idx="34">
                  <c:v>-0.31034482758620691</c:v>
                </c:pt>
                <c:pt idx="35">
                  <c:v>-0.32275862068965516</c:v>
                </c:pt>
                <c:pt idx="36">
                  <c:v>-0.28551724137931039</c:v>
                </c:pt>
                <c:pt idx="37">
                  <c:v>-0.31310344827586201</c:v>
                </c:pt>
                <c:pt idx="38">
                  <c:v>-0.38068965517241377</c:v>
                </c:pt>
                <c:pt idx="39">
                  <c:v>-0.3462068965517241</c:v>
                </c:pt>
                <c:pt idx="40">
                  <c:v>-0.38068965517241377</c:v>
                </c:pt>
                <c:pt idx="41">
                  <c:v>-0.34896551724137936</c:v>
                </c:pt>
                <c:pt idx="42">
                  <c:v>-0.36965517241379309</c:v>
                </c:pt>
                <c:pt idx="43">
                  <c:v>-0.35448275862068968</c:v>
                </c:pt>
                <c:pt idx="44">
                  <c:v>-0.34206896551724142</c:v>
                </c:pt>
                <c:pt idx="45">
                  <c:v>-0.32551724137931037</c:v>
                </c:pt>
                <c:pt idx="46">
                  <c:v>-0.27724137931034482</c:v>
                </c:pt>
                <c:pt idx="47">
                  <c:v>-0.29655172413793107</c:v>
                </c:pt>
                <c:pt idx="48">
                  <c:v>-0.23172413793103444</c:v>
                </c:pt>
                <c:pt idx="49">
                  <c:v>-0.15862068965517245</c:v>
                </c:pt>
                <c:pt idx="50">
                  <c:v>-9.7931034482758611E-2</c:v>
                </c:pt>
                <c:pt idx="51">
                  <c:v>-0.24827586206896549</c:v>
                </c:pt>
                <c:pt idx="52">
                  <c:v>-0.30344827586206902</c:v>
                </c:pt>
                <c:pt idx="53">
                  <c:v>-0.30758620689655181</c:v>
                </c:pt>
                <c:pt idx="54">
                  <c:v>-0.2620689655172414</c:v>
                </c:pt>
                <c:pt idx="55">
                  <c:v>-0.20413793103448283</c:v>
                </c:pt>
                <c:pt idx="56">
                  <c:v>-0.21931034482758618</c:v>
                </c:pt>
                <c:pt idx="57">
                  <c:v>-0.25931034482758619</c:v>
                </c:pt>
                <c:pt idx="58">
                  <c:v>-0.47172413793103446</c:v>
                </c:pt>
                <c:pt idx="59">
                  <c:v>-2.0689655172413841E-2</c:v>
                </c:pt>
                <c:pt idx="60">
                  <c:v>-3.0344827586206862E-2</c:v>
                </c:pt>
                <c:pt idx="61">
                  <c:v>-5.6551724137931053E-2</c:v>
                </c:pt>
                <c:pt idx="62">
                  <c:v>-7.3103448275862098E-2</c:v>
                </c:pt>
                <c:pt idx="63">
                  <c:v>-5.6551724137931053E-2</c:v>
                </c:pt>
                <c:pt idx="64">
                  <c:v>-5.793103448275861E-2</c:v>
                </c:pt>
                <c:pt idx="65">
                  <c:v>-7.5862068965517213E-2</c:v>
                </c:pt>
                <c:pt idx="66">
                  <c:v>-9.2413793103448272E-2</c:v>
                </c:pt>
                <c:pt idx="67">
                  <c:v>-0.10620689655172408</c:v>
                </c:pt>
                <c:pt idx="68">
                  <c:v>-0.12827586206896549</c:v>
                </c:pt>
                <c:pt idx="69">
                  <c:v>-0.12551724137931036</c:v>
                </c:pt>
                <c:pt idx="70">
                  <c:v>-0.13379310344827583</c:v>
                </c:pt>
                <c:pt idx="71">
                  <c:v>-0.12275862068965512</c:v>
                </c:pt>
                <c:pt idx="72">
                  <c:v>-0.12551724137931036</c:v>
                </c:pt>
                <c:pt idx="73">
                  <c:v>-0.11724137931034478</c:v>
                </c:pt>
                <c:pt idx="74">
                  <c:v>-0.20827586206896548</c:v>
                </c:pt>
                <c:pt idx="75">
                  <c:v>-0.20137931034482759</c:v>
                </c:pt>
                <c:pt idx="76">
                  <c:v>-0.24689655172413794</c:v>
                </c:pt>
                <c:pt idx="77">
                  <c:v>-0.27034482758620687</c:v>
                </c:pt>
                <c:pt idx="78">
                  <c:v>-0.27310344827586214</c:v>
                </c:pt>
                <c:pt idx="79">
                  <c:v>-0.29379310344827586</c:v>
                </c:pt>
                <c:pt idx="80">
                  <c:v>-0.30068965517241375</c:v>
                </c:pt>
                <c:pt idx="81">
                  <c:v>-0.32827586206896553</c:v>
                </c:pt>
                <c:pt idx="82">
                  <c:v>-0.36827586206896551</c:v>
                </c:pt>
                <c:pt idx="83">
                  <c:v>-0.38896551724137934</c:v>
                </c:pt>
                <c:pt idx="84">
                  <c:v>-0.38482758620689655</c:v>
                </c:pt>
                <c:pt idx="85">
                  <c:v>-0.39172413793103444</c:v>
                </c:pt>
                <c:pt idx="86">
                  <c:v>-0.32551724137931037</c:v>
                </c:pt>
                <c:pt idx="87">
                  <c:v>-0.30620689655172412</c:v>
                </c:pt>
                <c:pt idx="88">
                  <c:v>-0.32000000000000006</c:v>
                </c:pt>
                <c:pt idx="89">
                  <c:v>-0.32551724137931037</c:v>
                </c:pt>
                <c:pt idx="90">
                  <c:v>-0.31172413793103443</c:v>
                </c:pt>
                <c:pt idx="91">
                  <c:v>-0.32965517241379305</c:v>
                </c:pt>
                <c:pt idx="92">
                  <c:v>-0.31034482758620691</c:v>
                </c:pt>
                <c:pt idx="93">
                  <c:v>-0.32275862068965516</c:v>
                </c:pt>
                <c:pt idx="94">
                  <c:v>-0.28551724137931039</c:v>
                </c:pt>
                <c:pt idx="95">
                  <c:v>-0.31310344827586201</c:v>
                </c:pt>
                <c:pt idx="96">
                  <c:v>-0.38068965517241377</c:v>
                </c:pt>
                <c:pt idx="97">
                  <c:v>-0.3462068965517241</c:v>
                </c:pt>
                <c:pt idx="98">
                  <c:v>-0.38068965517241377</c:v>
                </c:pt>
                <c:pt idx="99">
                  <c:v>-0.34896551724137936</c:v>
                </c:pt>
                <c:pt idx="100">
                  <c:v>-0.36965517241379309</c:v>
                </c:pt>
                <c:pt idx="101">
                  <c:v>-0.35448275862068968</c:v>
                </c:pt>
                <c:pt idx="102">
                  <c:v>-0.34206896551724142</c:v>
                </c:pt>
                <c:pt idx="103">
                  <c:v>-0.32551724137931037</c:v>
                </c:pt>
                <c:pt idx="104">
                  <c:v>-0.27724137931034482</c:v>
                </c:pt>
                <c:pt idx="105">
                  <c:v>-0.29655172413793107</c:v>
                </c:pt>
                <c:pt idx="106">
                  <c:v>-0.23172413793103444</c:v>
                </c:pt>
                <c:pt idx="107">
                  <c:v>-0.15862068965517245</c:v>
                </c:pt>
                <c:pt idx="108">
                  <c:v>-9.7931034482758611E-2</c:v>
                </c:pt>
                <c:pt idx="109">
                  <c:v>-0.24827586206896549</c:v>
                </c:pt>
                <c:pt idx="110">
                  <c:v>-0.30344827586206902</c:v>
                </c:pt>
                <c:pt idx="111">
                  <c:v>-0.30758620689655181</c:v>
                </c:pt>
                <c:pt idx="112">
                  <c:v>-0.2620689655172414</c:v>
                </c:pt>
                <c:pt idx="113">
                  <c:v>-0.20413793103448283</c:v>
                </c:pt>
                <c:pt idx="114">
                  <c:v>-0.21931034482758618</c:v>
                </c:pt>
                <c:pt idx="115">
                  <c:v>-0.25931034482758619</c:v>
                </c:pt>
                <c:pt idx="116">
                  <c:v>-0.47172413793103446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E-E042-9315-15CC006F3E2A}"/>
            </c:ext>
          </c:extLst>
        </c:ser>
        <c:ser>
          <c:idx val="3"/>
          <c:order val="3"/>
          <c:tx>
            <c:strRef>
              <c:f>'Final clean sheet'!$BN$5</c:f>
              <c:strCache>
                <c:ptCount val="1"/>
                <c:pt idx="0">
                  <c:v>11/1/2020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sheet'!$BJ$6:$BJ$122</c:f>
              <c:numCache>
                <c:formatCode>m/d/yyyy</c:formatCode>
                <c:ptCount val="11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36526</c:v>
                </c:pt>
                <c:pt idx="60">
                  <c:v>36557</c:v>
                </c:pt>
                <c:pt idx="61">
                  <c:v>36586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36800</c:v>
                </c:pt>
                <c:pt idx="69">
                  <c:v>36831</c:v>
                </c:pt>
                <c:pt idx="70">
                  <c:v>36861</c:v>
                </c:pt>
                <c:pt idx="71">
                  <c:v>36892</c:v>
                </c:pt>
                <c:pt idx="72">
                  <c:v>36923</c:v>
                </c:pt>
                <c:pt idx="73">
                  <c:v>36951</c:v>
                </c:pt>
                <c:pt idx="74">
                  <c:v>36982</c:v>
                </c:pt>
                <c:pt idx="75">
                  <c:v>37012</c:v>
                </c:pt>
                <c:pt idx="76">
                  <c:v>37043</c:v>
                </c:pt>
                <c:pt idx="77">
                  <c:v>37073</c:v>
                </c:pt>
                <c:pt idx="78">
                  <c:v>37104</c:v>
                </c:pt>
                <c:pt idx="79">
                  <c:v>37135</c:v>
                </c:pt>
                <c:pt idx="80">
                  <c:v>37165</c:v>
                </c:pt>
                <c:pt idx="81">
                  <c:v>37196</c:v>
                </c:pt>
                <c:pt idx="82">
                  <c:v>37226</c:v>
                </c:pt>
                <c:pt idx="83">
                  <c:v>37257</c:v>
                </c:pt>
                <c:pt idx="84">
                  <c:v>37288</c:v>
                </c:pt>
                <c:pt idx="85">
                  <c:v>37316</c:v>
                </c:pt>
                <c:pt idx="86">
                  <c:v>37347</c:v>
                </c:pt>
                <c:pt idx="87">
                  <c:v>37377</c:v>
                </c:pt>
                <c:pt idx="88">
                  <c:v>37408</c:v>
                </c:pt>
                <c:pt idx="89">
                  <c:v>37438</c:v>
                </c:pt>
                <c:pt idx="90">
                  <c:v>37469</c:v>
                </c:pt>
                <c:pt idx="91">
                  <c:v>37500</c:v>
                </c:pt>
                <c:pt idx="92">
                  <c:v>37530</c:v>
                </c:pt>
                <c:pt idx="93">
                  <c:v>37561</c:v>
                </c:pt>
                <c:pt idx="94">
                  <c:v>37591</c:v>
                </c:pt>
                <c:pt idx="95">
                  <c:v>37622</c:v>
                </c:pt>
                <c:pt idx="96">
                  <c:v>37653</c:v>
                </c:pt>
                <c:pt idx="97">
                  <c:v>37681</c:v>
                </c:pt>
                <c:pt idx="98">
                  <c:v>37712</c:v>
                </c:pt>
                <c:pt idx="99">
                  <c:v>37742</c:v>
                </c:pt>
                <c:pt idx="100">
                  <c:v>37773</c:v>
                </c:pt>
                <c:pt idx="101">
                  <c:v>37803</c:v>
                </c:pt>
                <c:pt idx="102">
                  <c:v>37834</c:v>
                </c:pt>
                <c:pt idx="103">
                  <c:v>37865</c:v>
                </c:pt>
                <c:pt idx="104">
                  <c:v>37895</c:v>
                </c:pt>
                <c:pt idx="105">
                  <c:v>37926</c:v>
                </c:pt>
                <c:pt idx="106">
                  <c:v>37956</c:v>
                </c:pt>
                <c:pt idx="107">
                  <c:v>37987</c:v>
                </c:pt>
                <c:pt idx="108">
                  <c:v>38018</c:v>
                </c:pt>
                <c:pt idx="109">
                  <c:v>38047</c:v>
                </c:pt>
                <c:pt idx="110">
                  <c:v>38078</c:v>
                </c:pt>
                <c:pt idx="111">
                  <c:v>38108</c:v>
                </c:pt>
                <c:pt idx="112">
                  <c:v>38139</c:v>
                </c:pt>
                <c:pt idx="113">
                  <c:v>38169</c:v>
                </c:pt>
                <c:pt idx="114">
                  <c:v>38200</c:v>
                </c:pt>
                <c:pt idx="115">
                  <c:v>38231</c:v>
                </c:pt>
                <c:pt idx="116">
                  <c:v>38261</c:v>
                </c:pt>
              </c:numCache>
            </c:numRef>
          </c:cat>
          <c:val>
            <c:numRef>
              <c:f>'Final clean sheet'!$BN$6:$BN$122</c:f>
              <c:numCache>
                <c:formatCode>0.0%</c:formatCode>
                <c:ptCount val="117"/>
                <c:pt idx="0">
                  <c:v>0</c:v>
                </c:pt>
                <c:pt idx="1">
                  <c:v>-2.3357664233576533E-2</c:v>
                </c:pt>
                <c:pt idx="2">
                  <c:v>-1.3138686131386841E-2</c:v>
                </c:pt>
                <c:pt idx="3">
                  <c:v>-2.3357664233576533E-2</c:v>
                </c:pt>
                <c:pt idx="4">
                  <c:v>-9.1970802919708022E-2</c:v>
                </c:pt>
                <c:pt idx="5">
                  <c:v>-0.12262773722627736</c:v>
                </c:pt>
                <c:pt idx="6">
                  <c:v>-0.14598540145985403</c:v>
                </c:pt>
                <c:pt idx="7">
                  <c:v>-0.15328467153284669</c:v>
                </c:pt>
                <c:pt idx="8">
                  <c:v>-0.14452554744525539</c:v>
                </c:pt>
                <c:pt idx="9">
                  <c:v>-0.12554744525547437</c:v>
                </c:pt>
                <c:pt idx="10">
                  <c:v>-0.14160583941605837</c:v>
                </c:pt>
                <c:pt idx="11">
                  <c:v>-8.1751824817518193E-2</c:v>
                </c:pt>
                <c:pt idx="12">
                  <c:v>-7.4452554744525515E-2</c:v>
                </c:pt>
                <c:pt idx="13">
                  <c:v>-5.6934306569343021E-2</c:v>
                </c:pt>
                <c:pt idx="14">
                  <c:v>-9.7810218978102187E-2</c:v>
                </c:pt>
                <c:pt idx="15">
                  <c:v>-5.1094890510948857E-2</c:v>
                </c:pt>
                <c:pt idx="16">
                  <c:v>-0.12116788321167885</c:v>
                </c:pt>
                <c:pt idx="17">
                  <c:v>-0.15766423357664236</c:v>
                </c:pt>
                <c:pt idx="18">
                  <c:v>-0.18102189781021888</c:v>
                </c:pt>
                <c:pt idx="19">
                  <c:v>-0.21021897810218973</c:v>
                </c:pt>
                <c:pt idx="20">
                  <c:v>-0.25255474452554738</c:v>
                </c:pt>
                <c:pt idx="21">
                  <c:v>-0.29781021897810223</c:v>
                </c:pt>
                <c:pt idx="22">
                  <c:v>-0.2992700729927007</c:v>
                </c:pt>
                <c:pt idx="23">
                  <c:v>-0.31240875912408755</c:v>
                </c:pt>
                <c:pt idx="24">
                  <c:v>-0.35328467153284671</c:v>
                </c:pt>
                <c:pt idx="25">
                  <c:v>-0.40291970802919708</c:v>
                </c:pt>
                <c:pt idx="26">
                  <c:v>-0.41313868613138688</c:v>
                </c:pt>
                <c:pt idx="27">
                  <c:v>-0.41605839416058393</c:v>
                </c:pt>
                <c:pt idx="28">
                  <c:v>-0.33138686131386857</c:v>
                </c:pt>
                <c:pt idx="29">
                  <c:v>-0.35182481751824807</c:v>
                </c:pt>
                <c:pt idx="30">
                  <c:v>-0.37518248175182473</c:v>
                </c:pt>
                <c:pt idx="31">
                  <c:v>-0.37226277372262773</c:v>
                </c:pt>
                <c:pt idx="32">
                  <c:v>-0.39270072992700722</c:v>
                </c:pt>
                <c:pt idx="33">
                  <c:v>-0.40583941605839408</c:v>
                </c:pt>
                <c:pt idx="34">
                  <c:v>-0.41021897810218977</c:v>
                </c:pt>
                <c:pt idx="35">
                  <c:v>-0.4218978102189781</c:v>
                </c:pt>
                <c:pt idx="36">
                  <c:v>-0.44671532846715323</c:v>
                </c:pt>
                <c:pt idx="37">
                  <c:v>-0.44233576642335765</c:v>
                </c:pt>
                <c:pt idx="38">
                  <c:v>-0.44817518248175181</c:v>
                </c:pt>
                <c:pt idx="39">
                  <c:v>-0.41605839416058393</c:v>
                </c:pt>
                <c:pt idx="40">
                  <c:v>-0.3605839416058394</c:v>
                </c:pt>
                <c:pt idx="41">
                  <c:v>-0.38832116788321158</c:v>
                </c:pt>
                <c:pt idx="59">
                  <c:v>-2.3357664233576533E-2</c:v>
                </c:pt>
                <c:pt idx="60">
                  <c:v>-1.3138686131386841E-2</c:v>
                </c:pt>
                <c:pt idx="61">
                  <c:v>-2.3357664233576533E-2</c:v>
                </c:pt>
                <c:pt idx="62">
                  <c:v>-9.1970802919708022E-2</c:v>
                </c:pt>
                <c:pt idx="63">
                  <c:v>-0.12262773722627736</c:v>
                </c:pt>
                <c:pt idx="64">
                  <c:v>-0.14598540145985403</c:v>
                </c:pt>
                <c:pt idx="65">
                  <c:v>-0.15328467153284669</c:v>
                </c:pt>
                <c:pt idx="66">
                  <c:v>-0.14452554744525539</c:v>
                </c:pt>
                <c:pt idx="67">
                  <c:v>-0.12554744525547437</c:v>
                </c:pt>
                <c:pt idx="68">
                  <c:v>-0.14160583941605837</c:v>
                </c:pt>
                <c:pt idx="69">
                  <c:v>-8.1751824817518193E-2</c:v>
                </c:pt>
                <c:pt idx="70">
                  <c:v>-7.4452554744525515E-2</c:v>
                </c:pt>
                <c:pt idx="71">
                  <c:v>-5.6934306569343021E-2</c:v>
                </c:pt>
                <c:pt idx="72">
                  <c:v>-9.7810218978102187E-2</c:v>
                </c:pt>
                <c:pt idx="73">
                  <c:v>-5.1094890510948857E-2</c:v>
                </c:pt>
                <c:pt idx="74">
                  <c:v>-0.12116788321167885</c:v>
                </c:pt>
                <c:pt idx="75">
                  <c:v>-0.15766423357664236</c:v>
                </c:pt>
                <c:pt idx="76">
                  <c:v>-0.18102189781021888</c:v>
                </c:pt>
                <c:pt idx="77">
                  <c:v>-0.21021897810218973</c:v>
                </c:pt>
                <c:pt idx="78">
                  <c:v>-0.25255474452554738</c:v>
                </c:pt>
                <c:pt idx="79">
                  <c:v>-0.29781021897810223</c:v>
                </c:pt>
                <c:pt idx="80">
                  <c:v>-0.2992700729927007</c:v>
                </c:pt>
                <c:pt idx="81">
                  <c:v>-0.31240875912408755</c:v>
                </c:pt>
                <c:pt idx="82">
                  <c:v>-0.35328467153284671</c:v>
                </c:pt>
                <c:pt idx="83">
                  <c:v>-0.40291970802919708</c:v>
                </c:pt>
                <c:pt idx="84">
                  <c:v>-0.41313868613138688</c:v>
                </c:pt>
                <c:pt idx="85">
                  <c:v>-0.41605839416058393</c:v>
                </c:pt>
                <c:pt idx="86">
                  <c:v>-0.33138686131386857</c:v>
                </c:pt>
                <c:pt idx="87">
                  <c:v>-0.35182481751824807</c:v>
                </c:pt>
                <c:pt idx="88">
                  <c:v>-0.37518248175182473</c:v>
                </c:pt>
                <c:pt idx="89">
                  <c:v>-0.37226277372262773</c:v>
                </c:pt>
                <c:pt idx="90">
                  <c:v>-0.39270072992700722</c:v>
                </c:pt>
                <c:pt idx="91">
                  <c:v>-0.40583941605839408</c:v>
                </c:pt>
                <c:pt idx="92">
                  <c:v>-0.41021897810218977</c:v>
                </c:pt>
                <c:pt idx="93">
                  <c:v>-0.4218978102189781</c:v>
                </c:pt>
                <c:pt idx="94">
                  <c:v>-0.44671532846715323</c:v>
                </c:pt>
                <c:pt idx="95">
                  <c:v>-0.44233576642335765</c:v>
                </c:pt>
                <c:pt idx="96">
                  <c:v>-0.44817518248175181</c:v>
                </c:pt>
                <c:pt idx="97">
                  <c:v>-0.41605839416058393</c:v>
                </c:pt>
                <c:pt idx="98">
                  <c:v>-0.3605839416058394</c:v>
                </c:pt>
                <c:pt idx="99">
                  <c:v>-0.38832116788321158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E-E042-9315-15CC006F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25968"/>
        <c:axId val="1455848816"/>
      </c:lineChart>
      <c:dateAx>
        <c:axId val="63652596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low"/>
        <c:crossAx val="1455848816"/>
        <c:crosses val="autoZero"/>
        <c:auto val="1"/>
        <c:lblOffset val="100"/>
        <c:baseTimeUnit val="days"/>
      </c:dateAx>
      <c:valAx>
        <c:axId val="14558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clean sheet'!$AC$5</c:f>
              <c:strCache>
                <c:ptCount val="1"/>
                <c:pt idx="0">
                  <c:v>NAR Total Existing Home Sales, United States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sheet'!$AC$6:$AC$31</c:f>
              <c:numCache>
                <c:formatCode>_(* #,##0_);_(* \(#,##0\);_(* "-"??_);_(@_)</c:formatCode>
                <c:ptCount val="26"/>
                <c:pt idx="0">
                  <c:v>293000</c:v>
                </c:pt>
                <c:pt idx="1">
                  <c:v>310000</c:v>
                </c:pt>
                <c:pt idx="2">
                  <c:v>305000</c:v>
                </c:pt>
                <c:pt idx="3">
                  <c:v>344000</c:v>
                </c:pt>
                <c:pt idx="4">
                  <c:v>350000</c:v>
                </c:pt>
                <c:pt idx="5">
                  <c:v>378000</c:v>
                </c:pt>
                <c:pt idx="6">
                  <c:v>402000</c:v>
                </c:pt>
                <c:pt idx="7">
                  <c:v>402000</c:v>
                </c:pt>
                <c:pt idx="8">
                  <c:v>347000</c:v>
                </c:pt>
                <c:pt idx="9">
                  <c:v>262000</c:v>
                </c:pt>
                <c:pt idx="10">
                  <c:v>238000</c:v>
                </c:pt>
                <c:pt idx="11">
                  <c:v>258000</c:v>
                </c:pt>
                <c:pt idx="12">
                  <c:v>253000</c:v>
                </c:pt>
                <c:pt idx="13">
                  <c:v>287000</c:v>
                </c:pt>
                <c:pt idx="14">
                  <c:v>304000</c:v>
                </c:pt>
                <c:pt idx="15">
                  <c:v>282000</c:v>
                </c:pt>
                <c:pt idx="16">
                  <c:v>295000</c:v>
                </c:pt>
                <c:pt idx="17">
                  <c:v>314000</c:v>
                </c:pt>
                <c:pt idx="18">
                  <c:v>315000</c:v>
                </c:pt>
                <c:pt idx="19">
                  <c:v>319000</c:v>
                </c:pt>
                <c:pt idx="20">
                  <c:v>311000</c:v>
                </c:pt>
                <c:pt idx="21">
                  <c:v>335000</c:v>
                </c:pt>
                <c:pt idx="22">
                  <c:v>366000</c:v>
                </c:pt>
                <c:pt idx="23">
                  <c:v>352000</c:v>
                </c:pt>
                <c:pt idx="24">
                  <c:v>269000</c:v>
                </c:pt>
                <c:pt idx="25">
                  <c:v>271000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C34A-ACDC-E7583379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936339072"/>
        <c:axId val="1455459584"/>
      </c:barChart>
      <c:lineChart>
        <c:grouping val="standard"/>
        <c:varyColors val="0"/>
        <c:ser>
          <c:idx val="1"/>
          <c:order val="1"/>
          <c:tx>
            <c:strRef>
              <c:f>'Final clean sheet'!$AD$5</c:f>
              <c:strCache>
                <c:ptCount val="1"/>
                <c:pt idx="0">
                  <c:v>NAR Total Existing Home Sales, United States (Units)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sheet'!$AD$6:$AD$31</c:f>
              <c:numCache>
                <c:formatCode>_(* #,##0_);_(* \(#,##0\);_(* "-"??_);_(@_)</c:formatCode>
                <c:ptCount val="26"/>
                <c:pt idx="0">
                  <c:v>313923.07692307694</c:v>
                </c:pt>
                <c:pt idx="1">
                  <c:v>313923.07692307694</c:v>
                </c:pt>
                <c:pt idx="2">
                  <c:v>313923.07692307694</c:v>
                </c:pt>
                <c:pt idx="3">
                  <c:v>313923.07692307694</c:v>
                </c:pt>
                <c:pt idx="4">
                  <c:v>313923.07692307694</c:v>
                </c:pt>
                <c:pt idx="5">
                  <c:v>313923.07692307694</c:v>
                </c:pt>
                <c:pt idx="6">
                  <c:v>313923.07692307694</c:v>
                </c:pt>
                <c:pt idx="7">
                  <c:v>313923.07692307694</c:v>
                </c:pt>
                <c:pt idx="8">
                  <c:v>313923.07692307694</c:v>
                </c:pt>
                <c:pt idx="9">
                  <c:v>313923.07692307694</c:v>
                </c:pt>
                <c:pt idx="10">
                  <c:v>313923.07692307694</c:v>
                </c:pt>
                <c:pt idx="11">
                  <c:v>313923.07692307694</c:v>
                </c:pt>
                <c:pt idx="12">
                  <c:v>313923.07692307694</c:v>
                </c:pt>
                <c:pt idx="13">
                  <c:v>313923.07692307694</c:v>
                </c:pt>
                <c:pt idx="14">
                  <c:v>313923.07692307694</c:v>
                </c:pt>
                <c:pt idx="15">
                  <c:v>313923.07692307694</c:v>
                </c:pt>
                <c:pt idx="16">
                  <c:v>313923.07692307694</c:v>
                </c:pt>
                <c:pt idx="17">
                  <c:v>313923.07692307694</c:v>
                </c:pt>
                <c:pt idx="18">
                  <c:v>313923.07692307694</c:v>
                </c:pt>
                <c:pt idx="19">
                  <c:v>313923.07692307694</c:v>
                </c:pt>
                <c:pt idx="20">
                  <c:v>313923.07692307694</c:v>
                </c:pt>
                <c:pt idx="21">
                  <c:v>313923.07692307694</c:v>
                </c:pt>
                <c:pt idx="22">
                  <c:v>313923.07692307694</c:v>
                </c:pt>
                <c:pt idx="23">
                  <c:v>313923.07692307694</c:v>
                </c:pt>
                <c:pt idx="24">
                  <c:v>313923.07692307694</c:v>
                </c:pt>
                <c:pt idx="25">
                  <c:v>313923.07692307694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0-C34A-ACDC-E7583379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39072"/>
        <c:axId val="1455459584"/>
      </c:lineChart>
      <c:catAx>
        <c:axId val="936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584"/>
        <c:crosses val="autoZero"/>
        <c:auto val="1"/>
        <c:lblAlgn val="ctr"/>
        <c:lblOffset val="100"/>
        <c:noMultiLvlLbl val="0"/>
      </c:catAx>
      <c:valAx>
        <c:axId val="1455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9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clean sheet'!$AE$5</c:f>
              <c:strCache>
                <c:ptCount val="1"/>
                <c:pt idx="0">
                  <c:v>NAR Total Existing Home Sales, Northeast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sheet'!$AE$6:$AE$31</c:f>
              <c:numCache>
                <c:formatCode>_(* #,##0_);_(* \(#,##0\);_(* "-"??_);_(@_)</c:formatCode>
                <c:ptCount val="26"/>
                <c:pt idx="0">
                  <c:v>55000</c:v>
                </c:pt>
                <c:pt idx="1">
                  <c:v>54000</c:v>
                </c:pt>
                <c:pt idx="2">
                  <c:v>51000</c:v>
                </c:pt>
                <c:pt idx="3">
                  <c:v>62000</c:v>
                </c:pt>
                <c:pt idx="4">
                  <c:v>59000</c:v>
                </c:pt>
                <c:pt idx="5">
                  <c:v>65000</c:v>
                </c:pt>
                <c:pt idx="6">
                  <c:v>68000</c:v>
                </c:pt>
                <c:pt idx="7">
                  <c:v>70000</c:v>
                </c:pt>
                <c:pt idx="8">
                  <c:v>54000</c:v>
                </c:pt>
                <c:pt idx="9">
                  <c:v>39000</c:v>
                </c:pt>
                <c:pt idx="10">
                  <c:v>32000</c:v>
                </c:pt>
                <c:pt idx="11">
                  <c:v>36000</c:v>
                </c:pt>
                <c:pt idx="12">
                  <c:v>34000</c:v>
                </c:pt>
                <c:pt idx="13">
                  <c:v>38000</c:v>
                </c:pt>
                <c:pt idx="14">
                  <c:v>40000</c:v>
                </c:pt>
                <c:pt idx="15">
                  <c:v>34000</c:v>
                </c:pt>
                <c:pt idx="16">
                  <c:v>36000</c:v>
                </c:pt>
                <c:pt idx="17">
                  <c:v>40000</c:v>
                </c:pt>
                <c:pt idx="18">
                  <c:v>38000</c:v>
                </c:pt>
                <c:pt idx="19">
                  <c:v>36000</c:v>
                </c:pt>
                <c:pt idx="20">
                  <c:v>36000</c:v>
                </c:pt>
                <c:pt idx="21">
                  <c:v>37000</c:v>
                </c:pt>
                <c:pt idx="22">
                  <c:v>42000</c:v>
                </c:pt>
                <c:pt idx="23">
                  <c:v>37000</c:v>
                </c:pt>
                <c:pt idx="24">
                  <c:v>27000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A-2042-B30F-EB85CD6F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936339072"/>
        <c:axId val="1455459584"/>
      </c:barChart>
      <c:lineChart>
        <c:grouping val="standard"/>
        <c:varyColors val="0"/>
        <c:ser>
          <c:idx val="1"/>
          <c:order val="1"/>
          <c:tx>
            <c:strRef>
              <c:f>'Final clean sheet'!$AI$5</c:f>
              <c:strCache>
                <c:ptCount val="1"/>
                <c:pt idx="0">
                  <c:v>NAR Total Existing Home Sales, Northeast (Units)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sheet'!$AI$6:$AI$31</c:f>
              <c:numCache>
                <c:formatCode>_(* #,##0_);_(* \(#,##0\);_(* "-"??_);_(@_)</c:formatCode>
                <c:ptCount val="26"/>
                <c:pt idx="0">
                  <c:v>43076.923076923078</c:v>
                </c:pt>
                <c:pt idx="1">
                  <c:v>43076.923076923078</c:v>
                </c:pt>
                <c:pt idx="2">
                  <c:v>43076.923076923078</c:v>
                </c:pt>
                <c:pt idx="3">
                  <c:v>43076.923076923078</c:v>
                </c:pt>
                <c:pt idx="4">
                  <c:v>43076.923076923078</c:v>
                </c:pt>
                <c:pt idx="5">
                  <c:v>43076.923076923078</c:v>
                </c:pt>
                <c:pt idx="6">
                  <c:v>43076.923076923078</c:v>
                </c:pt>
                <c:pt idx="7">
                  <c:v>43076.923076923078</c:v>
                </c:pt>
                <c:pt idx="8">
                  <c:v>43076.923076923078</c:v>
                </c:pt>
                <c:pt idx="9">
                  <c:v>43076.923076923078</c:v>
                </c:pt>
                <c:pt idx="10">
                  <c:v>43076.923076923078</c:v>
                </c:pt>
                <c:pt idx="11">
                  <c:v>43076.923076923078</c:v>
                </c:pt>
                <c:pt idx="12">
                  <c:v>43076.923076923078</c:v>
                </c:pt>
                <c:pt idx="13">
                  <c:v>43076.923076923078</c:v>
                </c:pt>
                <c:pt idx="14">
                  <c:v>43076.923076923078</c:v>
                </c:pt>
                <c:pt idx="15">
                  <c:v>43076.923076923078</c:v>
                </c:pt>
                <c:pt idx="16">
                  <c:v>43076.923076923078</c:v>
                </c:pt>
                <c:pt idx="17">
                  <c:v>43076.923076923078</c:v>
                </c:pt>
                <c:pt idx="18">
                  <c:v>43076.923076923078</c:v>
                </c:pt>
                <c:pt idx="19">
                  <c:v>43076.923076923078</c:v>
                </c:pt>
                <c:pt idx="20">
                  <c:v>43076.923076923078</c:v>
                </c:pt>
                <c:pt idx="21">
                  <c:v>43076.923076923078</c:v>
                </c:pt>
                <c:pt idx="22">
                  <c:v>43076.923076923078</c:v>
                </c:pt>
                <c:pt idx="23">
                  <c:v>43076.923076923078</c:v>
                </c:pt>
                <c:pt idx="24">
                  <c:v>43076.923076923078</c:v>
                </c:pt>
                <c:pt idx="25">
                  <c:v>43076.923076923078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A-2042-B30F-EB85CD6F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39072"/>
        <c:axId val="1455459584"/>
      </c:lineChart>
      <c:catAx>
        <c:axId val="936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584"/>
        <c:crosses val="autoZero"/>
        <c:auto val="1"/>
        <c:lblAlgn val="ctr"/>
        <c:lblOffset val="100"/>
        <c:noMultiLvlLbl val="0"/>
      </c:catAx>
      <c:valAx>
        <c:axId val="145545958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9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clean sheet'!$AF$5</c:f>
              <c:strCache>
                <c:ptCount val="1"/>
                <c:pt idx="0">
                  <c:v>NAR Total Existing Home Sales, Midwest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clean sheet'!$AA$6:$AA$30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'Final clean sheet'!$AF$6:$AF$31</c:f>
              <c:numCache>
                <c:formatCode>_(* #,##0_);_(* \(#,##0\);_(* "-"??_);_(@_)</c:formatCode>
                <c:ptCount val="26"/>
                <c:pt idx="0">
                  <c:v>69000</c:v>
                </c:pt>
                <c:pt idx="1">
                  <c:v>73000</c:v>
                </c:pt>
                <c:pt idx="2">
                  <c:v>71000</c:v>
                </c:pt>
                <c:pt idx="3">
                  <c:v>81000</c:v>
                </c:pt>
                <c:pt idx="4">
                  <c:v>84000</c:v>
                </c:pt>
                <c:pt idx="5">
                  <c:v>84000</c:v>
                </c:pt>
                <c:pt idx="6">
                  <c:v>89000</c:v>
                </c:pt>
                <c:pt idx="7">
                  <c:v>92000</c:v>
                </c:pt>
                <c:pt idx="8">
                  <c:v>80000</c:v>
                </c:pt>
                <c:pt idx="9">
                  <c:v>64000</c:v>
                </c:pt>
                <c:pt idx="10">
                  <c:v>53000</c:v>
                </c:pt>
                <c:pt idx="11">
                  <c:v>58000</c:v>
                </c:pt>
                <c:pt idx="12">
                  <c:v>54000</c:v>
                </c:pt>
                <c:pt idx="13">
                  <c:v>64000</c:v>
                </c:pt>
                <c:pt idx="14">
                  <c:v>70000</c:v>
                </c:pt>
                <c:pt idx="15">
                  <c:v>62000</c:v>
                </c:pt>
                <c:pt idx="16">
                  <c:v>65000</c:v>
                </c:pt>
                <c:pt idx="17">
                  <c:v>67000</c:v>
                </c:pt>
                <c:pt idx="18">
                  <c:v>66000</c:v>
                </c:pt>
                <c:pt idx="19">
                  <c:v>66000</c:v>
                </c:pt>
                <c:pt idx="20">
                  <c:v>66000</c:v>
                </c:pt>
                <c:pt idx="21">
                  <c:v>70000</c:v>
                </c:pt>
                <c:pt idx="22">
                  <c:v>73000</c:v>
                </c:pt>
                <c:pt idx="23">
                  <c:v>71000</c:v>
                </c:pt>
                <c:pt idx="24">
                  <c:v>57000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7-8443-8685-73A09DA9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936339072"/>
        <c:axId val="1455459584"/>
      </c:barChart>
      <c:lineChart>
        <c:grouping val="standard"/>
        <c:varyColors val="0"/>
        <c:ser>
          <c:idx val="1"/>
          <c:order val="1"/>
          <c:tx>
            <c:strRef>
              <c:f>'Final clean sheet'!$AJ$5</c:f>
              <c:strCache>
                <c:ptCount val="1"/>
                <c:pt idx="0">
                  <c:v>NAR Total Existing Home Sales, Midwest (Units)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sheet'!$AJ$6:$AJ$31</c:f>
              <c:numCache>
                <c:formatCode>_(* #,##0_);_(* \(#,##0\);_(* "-"??_);_(@_)</c:formatCode>
                <c:ptCount val="26"/>
                <c:pt idx="0">
                  <c:v>67269.230769230766</c:v>
                </c:pt>
                <c:pt idx="1">
                  <c:v>67269.230769230766</c:v>
                </c:pt>
                <c:pt idx="2">
                  <c:v>67269.230769230766</c:v>
                </c:pt>
                <c:pt idx="3">
                  <c:v>67269.230769230766</c:v>
                </c:pt>
                <c:pt idx="4">
                  <c:v>67269.230769230766</c:v>
                </c:pt>
                <c:pt idx="5">
                  <c:v>67269.230769230766</c:v>
                </c:pt>
                <c:pt idx="6">
                  <c:v>67269.230769230766</c:v>
                </c:pt>
                <c:pt idx="7">
                  <c:v>67269.230769230766</c:v>
                </c:pt>
                <c:pt idx="8">
                  <c:v>67269.230769230766</c:v>
                </c:pt>
                <c:pt idx="9">
                  <c:v>67269.230769230766</c:v>
                </c:pt>
                <c:pt idx="10">
                  <c:v>67269.230769230766</c:v>
                </c:pt>
                <c:pt idx="11">
                  <c:v>67269.230769230766</c:v>
                </c:pt>
                <c:pt idx="12">
                  <c:v>67269.230769230766</c:v>
                </c:pt>
                <c:pt idx="13">
                  <c:v>67269.230769230766</c:v>
                </c:pt>
                <c:pt idx="14">
                  <c:v>67269.230769230766</c:v>
                </c:pt>
                <c:pt idx="15">
                  <c:v>67269.230769230766</c:v>
                </c:pt>
                <c:pt idx="16">
                  <c:v>67269.230769230766</c:v>
                </c:pt>
                <c:pt idx="17">
                  <c:v>67269.230769230766</c:v>
                </c:pt>
                <c:pt idx="18">
                  <c:v>67269.230769230766</c:v>
                </c:pt>
                <c:pt idx="19">
                  <c:v>67269.230769230766</c:v>
                </c:pt>
                <c:pt idx="20">
                  <c:v>67269.230769230766</c:v>
                </c:pt>
                <c:pt idx="21">
                  <c:v>67269.230769230766</c:v>
                </c:pt>
                <c:pt idx="22">
                  <c:v>67269.230769230766</c:v>
                </c:pt>
                <c:pt idx="23">
                  <c:v>67269.230769230766</c:v>
                </c:pt>
                <c:pt idx="24">
                  <c:v>67269.230769230766</c:v>
                </c:pt>
                <c:pt idx="25">
                  <c:v>67269.230769230766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7-8443-8685-73A09DA9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39072"/>
        <c:axId val="1455459584"/>
      </c:lineChart>
      <c:catAx>
        <c:axId val="936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584"/>
        <c:crosses val="autoZero"/>
        <c:auto val="1"/>
        <c:lblAlgn val="ctr"/>
        <c:lblOffset val="100"/>
        <c:noMultiLvlLbl val="0"/>
      </c:catAx>
      <c:valAx>
        <c:axId val="145545958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9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clean sheet'!$AG$5</c:f>
              <c:strCache>
                <c:ptCount val="1"/>
                <c:pt idx="0">
                  <c:v>NAR Total Existing Home Sales, South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sheet'!$AG$6:$AG$31</c:f>
              <c:numCache>
                <c:formatCode>_(* #,##0_);_(* \(#,##0\);_(* "-"??_);_(@_)</c:formatCode>
                <c:ptCount val="26"/>
                <c:pt idx="0">
                  <c:v>107000</c:v>
                </c:pt>
                <c:pt idx="1">
                  <c:v>116000</c:v>
                </c:pt>
                <c:pt idx="2">
                  <c:v>117000</c:v>
                </c:pt>
                <c:pt idx="3">
                  <c:v>127000</c:v>
                </c:pt>
                <c:pt idx="4">
                  <c:v>132000</c:v>
                </c:pt>
                <c:pt idx="5">
                  <c:v>145000</c:v>
                </c:pt>
                <c:pt idx="6">
                  <c:v>156000</c:v>
                </c:pt>
                <c:pt idx="7">
                  <c:v>160000</c:v>
                </c:pt>
                <c:pt idx="8">
                  <c:v>141000</c:v>
                </c:pt>
                <c:pt idx="9">
                  <c:v>108000</c:v>
                </c:pt>
                <c:pt idx="10">
                  <c:v>91000</c:v>
                </c:pt>
                <c:pt idx="11">
                  <c:v>99000</c:v>
                </c:pt>
                <c:pt idx="12">
                  <c:v>99000</c:v>
                </c:pt>
                <c:pt idx="13">
                  <c:v>112000</c:v>
                </c:pt>
                <c:pt idx="14">
                  <c:v>123000</c:v>
                </c:pt>
                <c:pt idx="15">
                  <c:v>121000</c:v>
                </c:pt>
                <c:pt idx="16">
                  <c:v>128000</c:v>
                </c:pt>
                <c:pt idx="17">
                  <c:v>138000</c:v>
                </c:pt>
                <c:pt idx="18">
                  <c:v>140000</c:v>
                </c:pt>
                <c:pt idx="19">
                  <c:v>145000</c:v>
                </c:pt>
                <c:pt idx="20">
                  <c:v>143000</c:v>
                </c:pt>
                <c:pt idx="21">
                  <c:v>155000</c:v>
                </c:pt>
                <c:pt idx="22">
                  <c:v>171000</c:v>
                </c:pt>
                <c:pt idx="23">
                  <c:v>171000</c:v>
                </c:pt>
                <c:pt idx="24">
                  <c:v>133000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C-0644-98AC-7961C360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936339072"/>
        <c:axId val="1455459584"/>
      </c:barChart>
      <c:lineChart>
        <c:grouping val="standard"/>
        <c:varyColors val="0"/>
        <c:ser>
          <c:idx val="1"/>
          <c:order val="1"/>
          <c:tx>
            <c:strRef>
              <c:f>'Final clean sheet'!$AK$5</c:f>
              <c:strCache>
                <c:ptCount val="1"/>
                <c:pt idx="0">
                  <c:v>NAR Total Existing Home Sales, South (Units)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sheet'!$AK$6:$AK$31</c:f>
              <c:numCache>
                <c:formatCode>_(* #,##0_);_(* \(#,##0\);_(* "-"??_);_(@_)</c:formatCode>
                <c:ptCount val="26"/>
                <c:pt idx="0">
                  <c:v>126076.92307692308</c:v>
                </c:pt>
                <c:pt idx="1">
                  <c:v>126076.92307692308</c:v>
                </c:pt>
                <c:pt idx="2">
                  <c:v>126076.92307692308</c:v>
                </c:pt>
                <c:pt idx="3">
                  <c:v>126076.92307692308</c:v>
                </c:pt>
                <c:pt idx="4">
                  <c:v>126076.92307692308</c:v>
                </c:pt>
                <c:pt idx="5">
                  <c:v>126076.92307692308</c:v>
                </c:pt>
                <c:pt idx="6">
                  <c:v>126076.92307692308</c:v>
                </c:pt>
                <c:pt idx="7">
                  <c:v>126076.92307692308</c:v>
                </c:pt>
                <c:pt idx="8">
                  <c:v>126076.92307692308</c:v>
                </c:pt>
                <c:pt idx="9">
                  <c:v>126076.92307692308</c:v>
                </c:pt>
                <c:pt idx="10">
                  <c:v>126076.92307692308</c:v>
                </c:pt>
                <c:pt idx="11">
                  <c:v>126076.92307692308</c:v>
                </c:pt>
                <c:pt idx="12">
                  <c:v>126076.92307692308</c:v>
                </c:pt>
                <c:pt idx="13">
                  <c:v>126076.92307692308</c:v>
                </c:pt>
                <c:pt idx="14">
                  <c:v>126076.92307692308</c:v>
                </c:pt>
                <c:pt idx="15">
                  <c:v>126076.92307692308</c:v>
                </c:pt>
                <c:pt idx="16">
                  <c:v>126076.92307692308</c:v>
                </c:pt>
                <c:pt idx="17">
                  <c:v>126076.92307692308</c:v>
                </c:pt>
                <c:pt idx="18">
                  <c:v>126076.92307692308</c:v>
                </c:pt>
                <c:pt idx="19">
                  <c:v>126076.92307692308</c:v>
                </c:pt>
                <c:pt idx="20">
                  <c:v>126076.92307692308</c:v>
                </c:pt>
                <c:pt idx="21">
                  <c:v>126076.92307692308</c:v>
                </c:pt>
                <c:pt idx="22">
                  <c:v>126076.92307692308</c:v>
                </c:pt>
                <c:pt idx="23">
                  <c:v>126076.92307692308</c:v>
                </c:pt>
                <c:pt idx="24">
                  <c:v>126076.92307692308</c:v>
                </c:pt>
                <c:pt idx="25">
                  <c:v>126076.92307692308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0644-98AC-7961C360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39072"/>
        <c:axId val="1455459584"/>
      </c:lineChart>
      <c:catAx>
        <c:axId val="936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584"/>
        <c:crosses val="autoZero"/>
        <c:auto val="1"/>
        <c:lblAlgn val="ctr"/>
        <c:lblOffset val="100"/>
        <c:noMultiLvlLbl val="0"/>
      </c:catAx>
      <c:valAx>
        <c:axId val="1455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9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clean sheet'!$AH$5</c:f>
              <c:strCache>
                <c:ptCount val="1"/>
                <c:pt idx="0">
                  <c:v>NAR Total Existing Home Sales, West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sheet'!$AH$6:$AH$31</c:f>
              <c:numCache>
                <c:formatCode>_(* #,##0_);_(* \(#,##0\);_(* "-"??_);_(@_)</c:formatCode>
                <c:ptCount val="26"/>
                <c:pt idx="0">
                  <c:v>61000</c:v>
                </c:pt>
                <c:pt idx="1">
                  <c:v>68000</c:v>
                </c:pt>
                <c:pt idx="2">
                  <c:v>66000</c:v>
                </c:pt>
                <c:pt idx="3">
                  <c:v>74000</c:v>
                </c:pt>
                <c:pt idx="4">
                  <c:v>75000</c:v>
                </c:pt>
                <c:pt idx="5">
                  <c:v>84000</c:v>
                </c:pt>
                <c:pt idx="6">
                  <c:v>89000</c:v>
                </c:pt>
                <c:pt idx="7">
                  <c:v>80000</c:v>
                </c:pt>
                <c:pt idx="8">
                  <c:v>72000</c:v>
                </c:pt>
                <c:pt idx="9">
                  <c:v>51000</c:v>
                </c:pt>
                <c:pt idx="10">
                  <c:v>62000</c:v>
                </c:pt>
                <c:pt idx="11">
                  <c:v>65000</c:v>
                </c:pt>
                <c:pt idx="12">
                  <c:v>66000</c:v>
                </c:pt>
                <c:pt idx="13">
                  <c:v>73000</c:v>
                </c:pt>
                <c:pt idx="14">
                  <c:v>71000</c:v>
                </c:pt>
                <c:pt idx="15">
                  <c:v>65000</c:v>
                </c:pt>
                <c:pt idx="16">
                  <c:v>66000</c:v>
                </c:pt>
                <c:pt idx="17">
                  <c:v>69000</c:v>
                </c:pt>
                <c:pt idx="18">
                  <c:v>71000</c:v>
                </c:pt>
                <c:pt idx="19">
                  <c:v>72000</c:v>
                </c:pt>
                <c:pt idx="20">
                  <c:v>66000</c:v>
                </c:pt>
                <c:pt idx="21">
                  <c:v>73000</c:v>
                </c:pt>
                <c:pt idx="22">
                  <c:v>80000</c:v>
                </c:pt>
                <c:pt idx="23">
                  <c:v>73000</c:v>
                </c:pt>
                <c:pt idx="24">
                  <c:v>52000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2-AF4F-B714-EB256583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936339072"/>
        <c:axId val="1455459584"/>
      </c:barChart>
      <c:lineChart>
        <c:grouping val="standard"/>
        <c:varyColors val="0"/>
        <c:ser>
          <c:idx val="1"/>
          <c:order val="1"/>
          <c:tx>
            <c:strRef>
              <c:f>'Final clean sheet'!$AL$5</c:f>
              <c:strCache>
                <c:ptCount val="1"/>
                <c:pt idx="0">
                  <c:v>NAR Total Existing Home Sales, West (Units)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clean sheet'!$AA$6:$AA$31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'Final clean sheet'!$AL$6:$AL$31</c:f>
              <c:numCache>
                <c:formatCode>_(* #,##0_);_(* \(#,##0\);_(* "-"??_);_(@_)</c:formatCode>
                <c:ptCount val="26"/>
                <c:pt idx="0">
                  <c:v>67076.923076923078</c:v>
                </c:pt>
                <c:pt idx="1">
                  <c:v>67076.923076923078</c:v>
                </c:pt>
                <c:pt idx="2">
                  <c:v>67076.923076923078</c:v>
                </c:pt>
                <c:pt idx="3">
                  <c:v>67076.923076923078</c:v>
                </c:pt>
                <c:pt idx="4">
                  <c:v>67076.923076923078</c:v>
                </c:pt>
                <c:pt idx="5">
                  <c:v>67076.923076923078</c:v>
                </c:pt>
                <c:pt idx="6">
                  <c:v>67076.923076923078</c:v>
                </c:pt>
                <c:pt idx="7">
                  <c:v>67076.923076923078</c:v>
                </c:pt>
                <c:pt idx="8">
                  <c:v>67076.923076923078</c:v>
                </c:pt>
                <c:pt idx="9">
                  <c:v>67076.923076923078</c:v>
                </c:pt>
                <c:pt idx="10">
                  <c:v>67076.923076923078</c:v>
                </c:pt>
                <c:pt idx="11">
                  <c:v>67076.923076923078</c:v>
                </c:pt>
                <c:pt idx="12">
                  <c:v>67076.923076923078</c:v>
                </c:pt>
                <c:pt idx="13">
                  <c:v>67076.923076923078</c:v>
                </c:pt>
                <c:pt idx="14">
                  <c:v>67076.923076923078</c:v>
                </c:pt>
                <c:pt idx="15">
                  <c:v>67076.923076923078</c:v>
                </c:pt>
                <c:pt idx="16">
                  <c:v>67076.923076923078</c:v>
                </c:pt>
                <c:pt idx="17">
                  <c:v>67076.923076923078</c:v>
                </c:pt>
                <c:pt idx="18">
                  <c:v>67076.923076923078</c:v>
                </c:pt>
                <c:pt idx="19">
                  <c:v>67076.923076923078</c:v>
                </c:pt>
                <c:pt idx="20">
                  <c:v>67076.923076923078</c:v>
                </c:pt>
                <c:pt idx="21">
                  <c:v>67076.923076923078</c:v>
                </c:pt>
                <c:pt idx="22">
                  <c:v>67076.923076923078</c:v>
                </c:pt>
                <c:pt idx="23">
                  <c:v>67076.923076923078</c:v>
                </c:pt>
                <c:pt idx="24">
                  <c:v>67076.923076923078</c:v>
                </c:pt>
                <c:pt idx="25">
                  <c:v>67076.923076923078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2-AF4F-B714-EB256583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39072"/>
        <c:axId val="1455459584"/>
      </c:lineChart>
      <c:catAx>
        <c:axId val="936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9584"/>
        <c:crosses val="autoZero"/>
        <c:auto val="1"/>
        <c:lblAlgn val="ctr"/>
        <c:lblOffset val="100"/>
        <c:noMultiLvlLbl val="0"/>
      </c:catAx>
      <c:valAx>
        <c:axId val="145545958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9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clean sheet'!$AO$32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clean sheet'!$AP$5:$BA$5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clean sheet'!$AP$32:$BA$32</c:f>
              <c:numCache>
                <c:formatCode>_(* #,##0_);_(* \(#,##0\);_(* "-"??_);_(@_)</c:formatCode>
                <c:ptCount val="12"/>
                <c:pt idx="0">
                  <c:v>382000</c:v>
                </c:pt>
                <c:pt idx="1">
                  <c:v>402000</c:v>
                </c:pt>
                <c:pt idx="2">
                  <c:v>556000</c:v>
                </c:pt>
                <c:pt idx="3">
                  <c:v>625000</c:v>
                </c:pt>
                <c:pt idx="4">
                  <c:v>669000</c:v>
                </c:pt>
                <c:pt idx="5">
                  <c:v>754000</c:v>
                </c:pt>
                <c:pt idx="6">
                  <c:v>690000</c:v>
                </c:pt>
                <c:pt idx="7">
                  <c:v>744000</c:v>
                </c:pt>
                <c:pt idx="8">
                  <c:v>630000</c:v>
                </c:pt>
                <c:pt idx="9">
                  <c:v>573000</c:v>
                </c:pt>
                <c:pt idx="10">
                  <c:v>532000</c:v>
                </c:pt>
                <c:pt idx="11">
                  <c:v>546000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7-EC46-BE33-688CCA9F7D7F}"/>
            </c:ext>
          </c:extLst>
        </c:ser>
        <c:ser>
          <c:idx val="1"/>
          <c:order val="1"/>
          <c:tx>
            <c:strRef>
              <c:f>'Final clean sheet'!$AO$33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clean sheet'!$AP$5:$BA$5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clean sheet'!$AP$33:$BA$33</c:f>
              <c:numCache>
                <c:formatCode>_(* #,##0_);_(* \(#,##0\);_(* "-"??_);_(@_)</c:formatCode>
                <c:ptCount val="12"/>
                <c:pt idx="0">
                  <c:v>301200</c:v>
                </c:pt>
                <c:pt idx="1">
                  <c:v>315640</c:v>
                </c:pt>
                <c:pt idx="2">
                  <c:v>419840</c:v>
                </c:pt>
                <c:pt idx="3">
                  <c:v>455320</c:v>
                </c:pt>
                <c:pt idx="4">
                  <c:v>501320</c:v>
                </c:pt>
                <c:pt idx="5">
                  <c:v>547480</c:v>
                </c:pt>
                <c:pt idx="6">
                  <c:v>514880</c:v>
                </c:pt>
                <c:pt idx="7">
                  <c:v>525880</c:v>
                </c:pt>
                <c:pt idx="8">
                  <c:v>455208.33333333331</c:v>
                </c:pt>
                <c:pt idx="9">
                  <c:v>447708.33333333331</c:v>
                </c:pt>
                <c:pt idx="10">
                  <c:v>403791.66666666669</c:v>
                </c:pt>
                <c:pt idx="11">
                  <c:v>418166.66666666669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7-EC46-BE33-688CCA9F7D7F}"/>
            </c:ext>
          </c:extLst>
        </c:ser>
        <c:ser>
          <c:idx val="2"/>
          <c:order val="2"/>
          <c:tx>
            <c:strRef>
              <c:f>'Final clean sheet'!$AO$34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'Final clean sheet'!$AP$5:$BA$5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clean sheet'!$AP$34:$BA$34</c:f>
              <c:numCache>
                <c:formatCode>_(* #,##0_);_(* \(#,##0\);_(* "-"??_);_(@_)</c:formatCode>
                <c:ptCount val="12"/>
                <c:pt idx="0">
                  <c:v>218000</c:v>
                </c:pt>
                <c:pt idx="1">
                  <c:v>238000</c:v>
                </c:pt>
                <c:pt idx="2">
                  <c:v>304000</c:v>
                </c:pt>
                <c:pt idx="3">
                  <c:v>337000</c:v>
                </c:pt>
                <c:pt idx="4">
                  <c:v>372000</c:v>
                </c:pt>
                <c:pt idx="5">
                  <c:v>421000</c:v>
                </c:pt>
                <c:pt idx="6">
                  <c:v>331000</c:v>
                </c:pt>
                <c:pt idx="7">
                  <c:v>352000</c:v>
                </c:pt>
                <c:pt idx="8">
                  <c:v>321000</c:v>
                </c:pt>
                <c:pt idx="9">
                  <c:v>307000</c:v>
                </c:pt>
                <c:pt idx="10">
                  <c:v>273000</c:v>
                </c:pt>
                <c:pt idx="11">
                  <c:v>305000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7-EC46-BE33-688CCA9F7D7F}"/>
            </c:ext>
          </c:extLst>
        </c:ser>
        <c:ser>
          <c:idx val="3"/>
          <c:order val="3"/>
          <c:tx>
            <c:strRef>
              <c:f>'Final clean sheet'!$AO$30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'Final clean sheet'!$AP$5:$BA$5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clean sheet'!$AP$30:$BA$30</c:f>
              <c:numCache>
                <c:formatCode>_(* #,##0_);_(* \(#,##0\);_(* "-"??_);_(@_)</c:formatCode>
                <c:ptCount val="12"/>
                <c:pt idx="0">
                  <c:v>231000</c:v>
                </c:pt>
                <c:pt idx="1">
                  <c:v>269000</c:v>
                </c:pt>
                <c:pt idx="2">
                  <c:v>359000</c:v>
                </c:pt>
                <c:pt idx="3">
                  <c:v>337000</c:v>
                </c:pt>
                <c:pt idx="4">
                  <c:v>408000</c:v>
                </c:pt>
                <c:pt idx="5">
                  <c:v>433000</c:v>
                </c:pt>
                <c:pt idx="6">
                  <c:v>372000</c:v>
                </c:pt>
                <c:pt idx="7">
                  <c:v>401000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7-EC46-BE33-688CCA9F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51504"/>
        <c:axId val="1591836800"/>
      </c:lineChart>
      <c:catAx>
        <c:axId val="15926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36800"/>
        <c:crosses val="autoZero"/>
        <c:auto val="1"/>
        <c:lblAlgn val="ctr"/>
        <c:lblOffset val="100"/>
        <c:tickLblSkip val="3"/>
        <c:noMultiLvlLbl val="0"/>
      </c:catAx>
      <c:valAx>
        <c:axId val="15918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51504"/>
        <c:crosses val="autoZero"/>
        <c:crossBetween val="between"/>
        <c:majorUnit val="2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sheet'!$Z$6,'Final clean sheet'!$AM$6)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C-9440-AA44-B2983A38E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sheet'!$Z$7,'Final clean sheet'!$AM$7)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-0.41398865784499056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C-9440-AA44-B2983A38E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sheet'!$Z$8,'Final clean sheet'!$AM$8)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-0.42776735459662291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C-9440-AA44-B2983A38E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sheet'!$Z$9,'Final clean sheet'!$AM$9)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-0.392226148409894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C-9440-AA44-B2983A38E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sheet'!$Z$10,'Final clean sheet'!$AM$10)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-0.36247723132969034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C-9440-AA44-B2983A38E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sheet'!$Z$11,'Final clean sheet'!$AM$11)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-0.413953488372093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C-9440-AA44-B2983A38E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sheet'!$Z$12,'Final clean sheet'!$AM$12)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-0.40620384047267355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CC-9440-AA44-B2983A38EC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sheet'!$Z$13,'Final clean sheet'!$AM$13)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-0.45967741935483869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CC-9440-AA44-B2983A38EC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sheet'!$Z$14,'Final clean sheet'!$AM$14)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-0.4694189602446483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CC-9440-AA44-B2983A38EC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sheet'!$Z$15,'Final clean sheet'!$AM$15)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-0.48627450980392156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CC-9440-AA44-B2983A38EC7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sheet'!$Z$16,'Final clean sheet'!$AM$16)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-0.41809290953545231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CC-9440-AA44-B2983A38EC7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sheet'!$Z$17,'Final clean sheet'!$AM$17)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-0.38129496402877699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CC-9440-AA44-B2983A38EC7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sheet'!$Z$18,'Final clean sheet'!$AM$18)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CC-9440-AA44-B2983A38EC7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sheet'!$Z$19,'Final clean sheet'!$AM$19)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-0.33100233100233101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CC-9440-AA44-B2983A38EC7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sheet'!$Z$20,'Final clean sheet'!$AM$20)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-0.36134453781512604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CC-9440-AA44-B2983A38EC7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sheet'!$Z$21,'Final clean sheet'!$AM$21)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-0.45559845559845558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CC-9440-AA44-B2983A38EC7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sheet'!$Z$22,'Final clean sheet'!$AM$22)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-0.38413361169102295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CC-9440-AA44-B2983A38EC7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sheet'!$Z$23,'Final clean sheet'!$AM$23)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-0.37698412698412698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CC-9440-AA44-B2983A38EC7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sheet'!$Z$24,'Final clean sheet'!$AM$24)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-0.41558441558441561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CC-9440-AA44-B2983A38EC7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sheet'!$Z$25,'Final clean sheet'!$AM$25)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-0.40373831775700936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CC-9440-AA44-B2983A38EC7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sheet'!$Z$26,'Final clean sheet'!$AM$26)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-0.42300556586270871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CC-9440-AA44-B2983A38EC7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sheet'!$Z$27,'Final clean sheet'!$AM$27)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-0.37030075187969924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CC-9440-AA44-B2983A38EC7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sheet'!$Z$28,'Final clean sheet'!$AM$28)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-0.34642857142857142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CC-9440-AA44-B2983A38EC7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sheet'!$Z$29,'Final clean sheet'!$AM$29)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-0.3888888888888889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CC-9440-AA44-B2983A38EC7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('Final clean sheet'!$Z$30,'Final clean sheet'!$AM$30)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-0.43248945147679324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CC-9440-AA44-B2983A38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555839"/>
        <c:axId val="1880452831"/>
      </c:lineChart>
      <c:catAx>
        <c:axId val="1880555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0452831"/>
        <c:crosses val="autoZero"/>
        <c:auto val="1"/>
        <c:lblAlgn val="ctr"/>
        <c:lblOffset val="100"/>
        <c:noMultiLvlLbl val="0"/>
      </c:catAx>
      <c:valAx>
        <c:axId val="18804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5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'Final clean sheet'!$AP$5:$AW$5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'Final clean sheet'!$AP$35:$AW$35</c:f>
              <c:numCache>
                <c:formatCode>0%</c:formatCode>
                <c:ptCount val="8"/>
                <c:pt idx="0">
                  <c:v>-0.23306772908366533</c:v>
                </c:pt>
                <c:pt idx="1">
                  <c:v>-0.14776327461665187</c:v>
                </c:pt>
                <c:pt idx="2">
                  <c:v>-0.1449123475609756</c:v>
                </c:pt>
                <c:pt idx="3">
                  <c:v>-0.25986119652112799</c:v>
                </c:pt>
                <c:pt idx="4">
                  <c:v>-0.18614856778105801</c:v>
                </c:pt>
                <c:pt idx="5">
                  <c:v>-0.20910352889603273</c:v>
                </c:pt>
                <c:pt idx="6">
                  <c:v>-0.27750155376009944</c:v>
                </c:pt>
                <c:pt idx="7">
                  <c:v>-0.23746862402068913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674E-B631-28C23155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14240"/>
        <c:axId val="272041648"/>
      </c:areaChart>
      <c:catAx>
        <c:axId val="4234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41648"/>
        <c:crosses val="autoZero"/>
        <c:auto val="1"/>
        <c:lblAlgn val="ctr"/>
        <c:lblOffset val="100"/>
        <c:noMultiLvlLbl val="0"/>
      </c:catAx>
      <c:valAx>
        <c:axId val="272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'Existing home sales'!$I$2</c:f>
              <c:strCache>
                <c:ptCount val="1"/>
                <c:pt idx="0">
                  <c:v>Existing Home Sales (million)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'Existing home sales'!$H$5:$H$646</c:f>
              <c:numCache>
                <c:formatCode>m/d/yyyy</c:formatCode>
                <c:ptCount val="642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</c:numCache>
            </c:numRef>
          </c:cat>
          <c:val>
            <c:numRef>
              <c:f>'Existing home sales'!$I$5:$I$646</c:f>
              <c:numCache>
                <c:formatCode>General</c:formatCode>
                <c:ptCount val="642"/>
                <c:pt idx="0">
                  <c:v>4.3</c:v>
                </c:pt>
                <c:pt idx="1">
                  <c:v>4.28</c:v>
                </c:pt>
                <c:pt idx="2">
                  <c:v>4.4400000000000004</c:v>
                </c:pt>
                <c:pt idx="3">
                  <c:v>4.58</c:v>
                </c:pt>
                <c:pt idx="4">
                  <c:v>4</c:v>
                </c:pt>
                <c:pt idx="5">
                  <c:v>4.0199999999999996</c:v>
                </c:pt>
                <c:pt idx="6">
                  <c:v>4.09</c:v>
                </c:pt>
                <c:pt idx="7">
                  <c:v>4.43</c:v>
                </c:pt>
                <c:pt idx="8">
                  <c:v>4.71</c:v>
                </c:pt>
                <c:pt idx="9">
                  <c:v>4.8</c:v>
                </c:pt>
                <c:pt idx="10">
                  <c:v>4.8099999999999996</c:v>
                </c:pt>
                <c:pt idx="11">
                  <c:v>5.12</c:v>
                </c:pt>
                <c:pt idx="12">
                  <c:v>5.41</c:v>
                </c:pt>
                <c:pt idx="13">
                  <c:v>5.61</c:v>
                </c:pt>
                <c:pt idx="14">
                  <c:v>5.77</c:v>
                </c:pt>
                <c:pt idx="15">
                  <c:v>6.02</c:v>
                </c:pt>
                <c:pt idx="16">
                  <c:v>6.5</c:v>
                </c:pt>
                <c:pt idx="17">
                  <c:v>6.18</c:v>
                </c:pt>
                <c:pt idx="18">
                  <c:v>6.46</c:v>
                </c:pt>
                <c:pt idx="19">
                  <c:v>6.34</c:v>
                </c:pt>
                <c:pt idx="20">
                  <c:v>6.29</c:v>
                </c:pt>
                <c:pt idx="21">
                  <c:v>5.88</c:v>
                </c:pt>
                <c:pt idx="22">
                  <c:v>5.99</c:v>
                </c:pt>
                <c:pt idx="23">
                  <c:v>5.86</c:v>
                </c:pt>
                <c:pt idx="24">
                  <c:v>5.8</c:v>
                </c:pt>
                <c:pt idx="25">
                  <c:v>5.85</c:v>
                </c:pt>
                <c:pt idx="26">
                  <c:v>6.01</c:v>
                </c:pt>
                <c:pt idx="27">
                  <c:v>6.22</c:v>
                </c:pt>
                <c:pt idx="28">
                  <c:v>6.69</c:v>
                </c:pt>
                <c:pt idx="29">
                  <c:v>6.76</c:v>
                </c:pt>
                <c:pt idx="30">
                  <c:v>6.69</c:v>
                </c:pt>
                <c:pt idx="31">
                  <c:v>6.85</c:v>
                </c:pt>
                <c:pt idx="32">
                  <c:v>6.54</c:v>
                </c:pt>
                <c:pt idx="33">
                  <c:v>6</c:v>
                </c:pt>
                <c:pt idx="34">
                  <c:v>5.86</c:v>
                </c:pt>
                <c:pt idx="35">
                  <c:v>4.72</c:v>
                </c:pt>
                <c:pt idx="36">
                  <c:v>3.91</c:v>
                </c:pt>
                <c:pt idx="37">
                  <c:v>4.33</c:v>
                </c:pt>
                <c:pt idx="38">
                  <c:v>5.27</c:v>
                </c:pt>
                <c:pt idx="39">
                  <c:v>5.77</c:v>
                </c:pt>
                <c:pt idx="40">
                  <c:v>5.46</c:v>
                </c:pt>
                <c:pt idx="41">
                  <c:v>5.54</c:v>
                </c:pt>
                <c:pt idx="42">
                  <c:v>5.35</c:v>
                </c:pt>
                <c:pt idx="43">
                  <c:v>5.46</c:v>
                </c:pt>
                <c:pt idx="44">
                  <c:v>5.38</c:v>
                </c:pt>
                <c:pt idx="45">
                  <c:v>5.49</c:v>
                </c:pt>
                <c:pt idx="46">
                  <c:v>5.42</c:v>
                </c:pt>
                <c:pt idx="47">
                  <c:v>5.27</c:v>
                </c:pt>
                <c:pt idx="48">
                  <c:v>5.34</c:v>
                </c:pt>
                <c:pt idx="49">
                  <c:v>5.19</c:v>
                </c:pt>
                <c:pt idx="50">
                  <c:v>5.21</c:v>
                </c:pt>
                <c:pt idx="51">
                  <c:v>5.51</c:v>
                </c:pt>
                <c:pt idx="52">
                  <c:v>4.9400000000000004</c:v>
                </c:pt>
                <c:pt idx="53">
                  <c:v>4.99</c:v>
                </c:pt>
                <c:pt idx="54">
                  <c:v>5.32</c:v>
                </c:pt>
                <c:pt idx="55">
                  <c:v>5.22</c:v>
                </c:pt>
                <c:pt idx="56">
                  <c:v>5.15</c:v>
                </c:pt>
                <c:pt idx="57">
                  <c:v>5.34</c:v>
                </c:pt>
                <c:pt idx="58">
                  <c:v>5.34</c:v>
                </c:pt>
                <c:pt idx="59">
                  <c:v>5.38</c:v>
                </c:pt>
                <c:pt idx="60">
                  <c:v>5.43</c:v>
                </c:pt>
                <c:pt idx="61">
                  <c:v>5.46</c:v>
                </c:pt>
                <c:pt idx="62">
                  <c:v>5.6</c:v>
                </c:pt>
                <c:pt idx="63">
                  <c:v>5.54</c:v>
                </c:pt>
                <c:pt idx="64">
                  <c:v>5.38</c:v>
                </c:pt>
                <c:pt idx="65">
                  <c:v>5.57</c:v>
                </c:pt>
                <c:pt idx="66">
                  <c:v>5.81</c:v>
                </c:pt>
                <c:pt idx="67">
                  <c:v>5.48</c:v>
                </c:pt>
                <c:pt idx="68">
                  <c:v>5.39</c:v>
                </c:pt>
                <c:pt idx="69">
                  <c:v>5.35</c:v>
                </c:pt>
                <c:pt idx="70">
                  <c:v>5.44</c:v>
                </c:pt>
                <c:pt idx="71">
                  <c:v>5.52</c:v>
                </c:pt>
                <c:pt idx="72">
                  <c:v>5.62</c:v>
                </c:pt>
                <c:pt idx="73">
                  <c:v>5.57</c:v>
                </c:pt>
                <c:pt idx="74">
                  <c:v>5.71</c:v>
                </c:pt>
                <c:pt idx="75">
                  <c:v>5.48</c:v>
                </c:pt>
                <c:pt idx="76">
                  <c:v>5.69</c:v>
                </c:pt>
                <c:pt idx="77">
                  <c:v>5.49</c:v>
                </c:pt>
                <c:pt idx="78">
                  <c:v>5.61</c:v>
                </c:pt>
                <c:pt idx="79">
                  <c:v>5.6</c:v>
                </c:pt>
                <c:pt idx="80">
                  <c:v>5.47</c:v>
                </c:pt>
                <c:pt idx="81">
                  <c:v>5.33</c:v>
                </c:pt>
                <c:pt idx="82">
                  <c:v>5.39</c:v>
                </c:pt>
                <c:pt idx="83">
                  <c:v>5.57</c:v>
                </c:pt>
                <c:pt idx="84">
                  <c:v>5.53</c:v>
                </c:pt>
                <c:pt idx="85">
                  <c:v>5.45</c:v>
                </c:pt>
                <c:pt idx="86">
                  <c:v>5.33</c:v>
                </c:pt>
                <c:pt idx="87">
                  <c:v>5.08</c:v>
                </c:pt>
                <c:pt idx="88">
                  <c:v>5.47</c:v>
                </c:pt>
                <c:pt idx="89">
                  <c:v>5.46</c:v>
                </c:pt>
                <c:pt idx="90">
                  <c:v>4.76</c:v>
                </c:pt>
                <c:pt idx="91">
                  <c:v>5.36</c:v>
                </c:pt>
                <c:pt idx="92">
                  <c:v>5.55</c:v>
                </c:pt>
                <c:pt idx="93">
                  <c:v>5.31</c:v>
                </c:pt>
                <c:pt idx="94">
                  <c:v>5.59</c:v>
                </c:pt>
                <c:pt idx="95">
                  <c:v>5.49</c:v>
                </c:pt>
                <c:pt idx="96">
                  <c:v>5.35</c:v>
                </c:pt>
                <c:pt idx="97">
                  <c:v>5.04</c:v>
                </c:pt>
                <c:pt idx="98">
                  <c:v>5.19</c:v>
                </c:pt>
                <c:pt idx="99">
                  <c:v>4.88</c:v>
                </c:pt>
                <c:pt idx="100">
                  <c:v>4.82</c:v>
                </c:pt>
                <c:pt idx="101">
                  <c:v>5.04</c:v>
                </c:pt>
                <c:pt idx="102">
                  <c:v>4.93</c:v>
                </c:pt>
                <c:pt idx="103">
                  <c:v>5.26</c:v>
                </c:pt>
                <c:pt idx="104">
                  <c:v>5.17</c:v>
                </c:pt>
                <c:pt idx="105">
                  <c:v>5.05</c:v>
                </c:pt>
                <c:pt idx="106">
                  <c:v>5.15</c:v>
                </c:pt>
                <c:pt idx="107">
                  <c:v>5.04</c:v>
                </c:pt>
                <c:pt idx="108">
                  <c:v>4.8899999999999997</c:v>
                </c:pt>
                <c:pt idx="109">
                  <c:v>4.6500000000000004</c:v>
                </c:pt>
                <c:pt idx="110">
                  <c:v>4.59</c:v>
                </c:pt>
                <c:pt idx="111">
                  <c:v>4.5999999999999996</c:v>
                </c:pt>
                <c:pt idx="112">
                  <c:v>4.62</c:v>
                </c:pt>
                <c:pt idx="113">
                  <c:v>4.87</c:v>
                </c:pt>
                <c:pt idx="114">
                  <c:v>4.9000000000000004</c:v>
                </c:pt>
                <c:pt idx="115">
                  <c:v>5.12</c:v>
                </c:pt>
                <c:pt idx="116">
                  <c:v>5.29</c:v>
                </c:pt>
                <c:pt idx="117">
                  <c:v>5.48</c:v>
                </c:pt>
                <c:pt idx="118">
                  <c:v>5.39</c:v>
                </c:pt>
                <c:pt idx="119">
                  <c:v>5.08</c:v>
                </c:pt>
                <c:pt idx="120">
                  <c:v>5.18</c:v>
                </c:pt>
                <c:pt idx="121">
                  <c:v>4.97</c:v>
                </c:pt>
                <c:pt idx="122">
                  <c:v>4.92</c:v>
                </c:pt>
                <c:pt idx="123">
                  <c:v>4.9800000000000004</c:v>
                </c:pt>
                <c:pt idx="124">
                  <c:v>4.92</c:v>
                </c:pt>
                <c:pt idx="125">
                  <c:v>4.9400000000000004</c:v>
                </c:pt>
                <c:pt idx="126">
                  <c:v>5.04</c:v>
                </c:pt>
                <c:pt idx="127">
                  <c:v>4.79</c:v>
                </c:pt>
                <c:pt idx="128">
                  <c:v>4.75</c:v>
                </c:pt>
                <c:pt idx="129">
                  <c:v>4.82</c:v>
                </c:pt>
                <c:pt idx="130">
                  <c:v>4.47</c:v>
                </c:pt>
                <c:pt idx="131">
                  <c:v>4.37</c:v>
                </c:pt>
                <c:pt idx="132">
                  <c:v>4.55</c:v>
                </c:pt>
                <c:pt idx="133">
                  <c:v>4.62</c:v>
                </c:pt>
                <c:pt idx="134">
                  <c:v>4.4800000000000004</c:v>
                </c:pt>
                <c:pt idx="135">
                  <c:v>4.59</c:v>
                </c:pt>
                <c:pt idx="136">
                  <c:v>4.57</c:v>
                </c:pt>
                <c:pt idx="137">
                  <c:v>4.6100000000000003</c:v>
                </c:pt>
                <c:pt idx="138">
                  <c:v>4.42</c:v>
                </c:pt>
                <c:pt idx="139">
                  <c:v>4.97</c:v>
                </c:pt>
                <c:pt idx="140">
                  <c:v>4.91</c:v>
                </c:pt>
                <c:pt idx="141">
                  <c:v>5.03</c:v>
                </c:pt>
                <c:pt idx="142">
                  <c:v>4.67</c:v>
                </c:pt>
                <c:pt idx="143">
                  <c:v>4.7699999999999996</c:v>
                </c:pt>
                <c:pt idx="144">
                  <c:v>4.8099999999999996</c:v>
                </c:pt>
                <c:pt idx="145">
                  <c:v>5.05</c:v>
                </c:pt>
                <c:pt idx="146">
                  <c:v>5.0999999999999996</c:v>
                </c:pt>
                <c:pt idx="147">
                  <c:v>4.88</c:v>
                </c:pt>
                <c:pt idx="148">
                  <c:v>5.36</c:v>
                </c:pt>
                <c:pt idx="149">
                  <c:v>5.28</c:v>
                </c:pt>
                <c:pt idx="150">
                  <c:v>4.68</c:v>
                </c:pt>
                <c:pt idx="151">
                  <c:v>4.43</c:v>
                </c:pt>
                <c:pt idx="152">
                  <c:v>4.53</c:v>
                </c:pt>
                <c:pt idx="153">
                  <c:v>4.13</c:v>
                </c:pt>
                <c:pt idx="154">
                  <c:v>3.83</c:v>
                </c:pt>
                <c:pt idx="155">
                  <c:v>5.37</c:v>
                </c:pt>
                <c:pt idx="156">
                  <c:v>5.66</c:v>
                </c:pt>
                <c:pt idx="157">
                  <c:v>5.77</c:v>
                </c:pt>
                <c:pt idx="158">
                  <c:v>5.35</c:v>
                </c:pt>
                <c:pt idx="159">
                  <c:v>5.0199999999999996</c:v>
                </c:pt>
                <c:pt idx="160">
                  <c:v>5.05</c:v>
                </c:pt>
                <c:pt idx="161">
                  <c:v>5.45</c:v>
                </c:pt>
                <c:pt idx="162">
                  <c:v>6.54</c:v>
                </c:pt>
                <c:pt idx="163">
                  <c:v>6.1</c:v>
                </c:pt>
                <c:pt idx="164">
                  <c:v>5.57</c:v>
                </c:pt>
                <c:pt idx="165">
                  <c:v>5.0999999999999996</c:v>
                </c:pt>
                <c:pt idx="166">
                  <c:v>5.24</c:v>
                </c:pt>
                <c:pt idx="167">
                  <c:v>4.8899999999999997</c:v>
                </c:pt>
                <c:pt idx="168">
                  <c:v>4.7699999999999996</c:v>
                </c:pt>
                <c:pt idx="169">
                  <c:v>4.68</c:v>
                </c:pt>
                <c:pt idx="170">
                  <c:v>4.57</c:v>
                </c:pt>
                <c:pt idx="171">
                  <c:v>4.72</c:v>
                </c:pt>
                <c:pt idx="172">
                  <c:v>4.49</c:v>
                </c:pt>
                <c:pt idx="173">
                  <c:v>4.74</c:v>
                </c:pt>
                <c:pt idx="174">
                  <c:v>4.49</c:v>
                </c:pt>
                <c:pt idx="175">
                  <c:v>4.9800000000000004</c:v>
                </c:pt>
                <c:pt idx="176">
                  <c:v>5.18</c:v>
                </c:pt>
                <c:pt idx="177">
                  <c:v>4.91</c:v>
                </c:pt>
                <c:pt idx="178">
                  <c:v>5</c:v>
                </c:pt>
                <c:pt idx="179">
                  <c:v>4.8600000000000003</c:v>
                </c:pt>
                <c:pt idx="180">
                  <c:v>4.99</c:v>
                </c:pt>
                <c:pt idx="181">
                  <c:v>4.8899999999999997</c:v>
                </c:pt>
                <c:pt idx="182">
                  <c:v>4.93</c:v>
                </c:pt>
                <c:pt idx="183">
                  <c:v>5.03</c:v>
                </c:pt>
                <c:pt idx="184">
                  <c:v>4.8899999999999997</c:v>
                </c:pt>
                <c:pt idx="185">
                  <c:v>4.41</c:v>
                </c:pt>
                <c:pt idx="186">
                  <c:v>4.46</c:v>
                </c:pt>
                <c:pt idx="187">
                  <c:v>4.43</c:v>
                </c:pt>
                <c:pt idx="188">
                  <c:v>4.58</c:v>
                </c:pt>
                <c:pt idx="189">
                  <c:v>4.87</c:v>
                </c:pt>
                <c:pt idx="190">
                  <c:v>5.07</c:v>
                </c:pt>
                <c:pt idx="191">
                  <c:v>5.12</c:v>
                </c:pt>
                <c:pt idx="192">
                  <c:v>5.27</c:v>
                </c:pt>
                <c:pt idx="193">
                  <c:v>5.29</c:v>
                </c:pt>
                <c:pt idx="194">
                  <c:v>5.46</c:v>
                </c:pt>
                <c:pt idx="195">
                  <c:v>5.79</c:v>
                </c:pt>
                <c:pt idx="196">
                  <c:v>5.74</c:v>
                </c:pt>
                <c:pt idx="197">
                  <c:v>6.4</c:v>
                </c:pt>
                <c:pt idx="198">
                  <c:v>6.34</c:v>
                </c:pt>
                <c:pt idx="199">
                  <c:v>6.36</c:v>
                </c:pt>
                <c:pt idx="200">
                  <c:v>6.28</c:v>
                </c:pt>
                <c:pt idx="201">
                  <c:v>6.34</c:v>
                </c:pt>
                <c:pt idx="202">
                  <c:v>6.32</c:v>
                </c:pt>
                <c:pt idx="203">
                  <c:v>6.48</c:v>
                </c:pt>
                <c:pt idx="204">
                  <c:v>6.58</c:v>
                </c:pt>
                <c:pt idx="205">
                  <c:v>6.7</c:v>
                </c:pt>
                <c:pt idx="206">
                  <c:v>6.83</c:v>
                </c:pt>
                <c:pt idx="207">
                  <c:v>6.84</c:v>
                </c:pt>
                <c:pt idx="208">
                  <c:v>6.72</c:v>
                </c:pt>
                <c:pt idx="209">
                  <c:v>6.84</c:v>
                </c:pt>
                <c:pt idx="210">
                  <c:v>7.03</c:v>
                </c:pt>
                <c:pt idx="211">
                  <c:v>7.1</c:v>
                </c:pt>
                <c:pt idx="212">
                  <c:v>7.25</c:v>
                </c:pt>
                <c:pt idx="213">
                  <c:v>7.23</c:v>
                </c:pt>
                <c:pt idx="214">
                  <c:v>7.14</c:v>
                </c:pt>
                <c:pt idx="215">
                  <c:v>7.18</c:v>
                </c:pt>
                <c:pt idx="216">
                  <c:v>7.08</c:v>
                </c:pt>
                <c:pt idx="217">
                  <c:v>7.12</c:v>
                </c:pt>
                <c:pt idx="218">
                  <c:v>6.96</c:v>
                </c:pt>
                <c:pt idx="219">
                  <c:v>6.88</c:v>
                </c:pt>
                <c:pt idx="220">
                  <c:v>7.1</c:v>
                </c:pt>
                <c:pt idx="221">
                  <c:v>6.89</c:v>
                </c:pt>
                <c:pt idx="222">
                  <c:v>6.96</c:v>
                </c:pt>
                <c:pt idx="223">
                  <c:v>6.85</c:v>
                </c:pt>
                <c:pt idx="224">
                  <c:v>6.68</c:v>
                </c:pt>
                <c:pt idx="225">
                  <c:v>6.7</c:v>
                </c:pt>
                <c:pt idx="226">
                  <c:v>6.84</c:v>
                </c:pt>
                <c:pt idx="227">
                  <c:v>6.92</c:v>
                </c:pt>
                <c:pt idx="228">
                  <c:v>6.85</c:v>
                </c:pt>
                <c:pt idx="229">
                  <c:v>6.73</c:v>
                </c:pt>
                <c:pt idx="230">
                  <c:v>6.66</c:v>
                </c:pt>
                <c:pt idx="231">
                  <c:v>6.41</c:v>
                </c:pt>
                <c:pt idx="232">
                  <c:v>6.23</c:v>
                </c:pt>
                <c:pt idx="233">
                  <c:v>6.49</c:v>
                </c:pt>
                <c:pt idx="234">
                  <c:v>6.23</c:v>
                </c:pt>
                <c:pt idx="235">
                  <c:v>6.39</c:v>
                </c:pt>
                <c:pt idx="236">
                  <c:v>6.58</c:v>
                </c:pt>
                <c:pt idx="237">
                  <c:v>6.52</c:v>
                </c:pt>
                <c:pt idx="238">
                  <c:v>6.27</c:v>
                </c:pt>
                <c:pt idx="239">
                  <c:v>5.94</c:v>
                </c:pt>
                <c:pt idx="240">
                  <c:v>5.94</c:v>
                </c:pt>
                <c:pt idx="241">
                  <c:v>5.84</c:v>
                </c:pt>
                <c:pt idx="242">
                  <c:v>5.86</c:v>
                </c:pt>
                <c:pt idx="243">
                  <c:v>6.02</c:v>
                </c:pt>
                <c:pt idx="244">
                  <c:v>6.03</c:v>
                </c:pt>
                <c:pt idx="245">
                  <c:v>5.97</c:v>
                </c:pt>
                <c:pt idx="246">
                  <c:v>5.73</c:v>
                </c:pt>
                <c:pt idx="247">
                  <c:v>5.68</c:v>
                </c:pt>
                <c:pt idx="248">
                  <c:v>5.52</c:v>
                </c:pt>
                <c:pt idx="249">
                  <c:v>5.36</c:v>
                </c:pt>
                <c:pt idx="250">
                  <c:v>5.41</c:v>
                </c:pt>
                <c:pt idx="251">
                  <c:v>5.51</c:v>
                </c:pt>
                <c:pt idx="252">
                  <c:v>5.64</c:v>
                </c:pt>
                <c:pt idx="253">
                  <c:v>5.67</c:v>
                </c:pt>
                <c:pt idx="254">
                  <c:v>5.63</c:v>
                </c:pt>
                <c:pt idx="255">
                  <c:v>5.9</c:v>
                </c:pt>
                <c:pt idx="256">
                  <c:v>5.86</c:v>
                </c:pt>
                <c:pt idx="257">
                  <c:v>5.49</c:v>
                </c:pt>
                <c:pt idx="258">
                  <c:v>5.24</c:v>
                </c:pt>
                <c:pt idx="259">
                  <c:v>5.25</c:v>
                </c:pt>
                <c:pt idx="260">
                  <c:v>5.23</c:v>
                </c:pt>
                <c:pt idx="261">
                  <c:v>5.48</c:v>
                </c:pt>
                <c:pt idx="262">
                  <c:v>5.43</c:v>
                </c:pt>
                <c:pt idx="263">
                  <c:v>5.43</c:v>
                </c:pt>
                <c:pt idx="264">
                  <c:v>5.27</c:v>
                </c:pt>
                <c:pt idx="265">
                  <c:v>5.32</c:v>
                </c:pt>
                <c:pt idx="266">
                  <c:v>5.45</c:v>
                </c:pt>
                <c:pt idx="267">
                  <c:v>5.23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5.35</c:v>
                </c:pt>
                <c:pt idx="271">
                  <c:v>5.25</c:v>
                </c:pt>
                <c:pt idx="272">
                  <c:v>5.29</c:v>
                </c:pt>
                <c:pt idx="273">
                  <c:v>5.17</c:v>
                </c:pt>
                <c:pt idx="274">
                  <c:v>5.1100000000000003</c:v>
                </c:pt>
                <c:pt idx="275">
                  <c:v>5.13</c:v>
                </c:pt>
                <c:pt idx="276">
                  <c:v>5.1100000000000003</c:v>
                </c:pt>
                <c:pt idx="277">
                  <c:v>5.2</c:v>
                </c:pt>
                <c:pt idx="278">
                  <c:v>5.19</c:v>
                </c:pt>
                <c:pt idx="279">
                  <c:v>5.12</c:v>
                </c:pt>
                <c:pt idx="280">
                  <c:v>5.23</c:v>
                </c:pt>
                <c:pt idx="281">
                  <c:v>5.08</c:v>
                </c:pt>
                <c:pt idx="282">
                  <c:v>5.09</c:v>
                </c:pt>
                <c:pt idx="283">
                  <c:v>5.1100000000000003</c:v>
                </c:pt>
                <c:pt idx="284">
                  <c:v>5.12</c:v>
                </c:pt>
                <c:pt idx="285">
                  <c:v>5.23</c:v>
                </c:pt>
                <c:pt idx="286">
                  <c:v>5.25</c:v>
                </c:pt>
                <c:pt idx="287">
                  <c:v>5.43</c:v>
                </c:pt>
                <c:pt idx="288">
                  <c:v>5.19</c:v>
                </c:pt>
                <c:pt idx="289">
                  <c:v>5.08</c:v>
                </c:pt>
                <c:pt idx="290">
                  <c:v>5.15</c:v>
                </c:pt>
                <c:pt idx="291">
                  <c:v>5.0999999999999996</c:v>
                </c:pt>
                <c:pt idx="292">
                  <c:v>5.23</c:v>
                </c:pt>
                <c:pt idx="293">
                  <c:v>5.28</c:v>
                </c:pt>
                <c:pt idx="294">
                  <c:v>5.12</c:v>
                </c:pt>
                <c:pt idx="295">
                  <c:v>5.05</c:v>
                </c:pt>
                <c:pt idx="296">
                  <c:v>4.97</c:v>
                </c:pt>
                <c:pt idx="297">
                  <c:v>4.97</c:v>
                </c:pt>
                <c:pt idx="298">
                  <c:v>5.0199999999999996</c:v>
                </c:pt>
                <c:pt idx="299">
                  <c:v>4.9000000000000004</c:v>
                </c:pt>
                <c:pt idx="300">
                  <c:v>4.96</c:v>
                </c:pt>
                <c:pt idx="301">
                  <c:v>4.91</c:v>
                </c:pt>
                <c:pt idx="302">
                  <c:v>4.9400000000000004</c:v>
                </c:pt>
                <c:pt idx="303">
                  <c:v>4.83</c:v>
                </c:pt>
                <c:pt idx="304">
                  <c:v>4.6100000000000003</c:v>
                </c:pt>
                <c:pt idx="305">
                  <c:v>4.67</c:v>
                </c:pt>
                <c:pt idx="306">
                  <c:v>4.57</c:v>
                </c:pt>
                <c:pt idx="307">
                  <c:v>4.6500000000000004</c:v>
                </c:pt>
                <c:pt idx="308">
                  <c:v>4.53</c:v>
                </c:pt>
                <c:pt idx="309">
                  <c:v>4.47</c:v>
                </c:pt>
                <c:pt idx="310">
                  <c:v>4.3</c:v>
                </c:pt>
                <c:pt idx="311">
                  <c:v>4.25</c:v>
                </c:pt>
                <c:pt idx="312">
                  <c:v>4.32</c:v>
                </c:pt>
                <c:pt idx="313">
                  <c:v>4.1900000000000004</c:v>
                </c:pt>
                <c:pt idx="314">
                  <c:v>4.1900000000000004</c:v>
                </c:pt>
                <c:pt idx="315">
                  <c:v>4.28</c:v>
                </c:pt>
                <c:pt idx="316">
                  <c:v>4.26</c:v>
                </c:pt>
                <c:pt idx="317">
                  <c:v>4.17</c:v>
                </c:pt>
                <c:pt idx="318">
                  <c:v>4.21</c:v>
                </c:pt>
                <c:pt idx="319">
                  <c:v>4.13</c:v>
                </c:pt>
                <c:pt idx="320">
                  <c:v>4.12</c:v>
                </c:pt>
                <c:pt idx="321">
                  <c:v>4.1900000000000004</c:v>
                </c:pt>
                <c:pt idx="322">
                  <c:v>4.24</c:v>
                </c:pt>
                <c:pt idx="323">
                  <c:v>4.17</c:v>
                </c:pt>
                <c:pt idx="324">
                  <c:v>4.3099999999999996</c:v>
                </c:pt>
                <c:pt idx="325">
                  <c:v>4.34</c:v>
                </c:pt>
                <c:pt idx="326">
                  <c:v>4.2</c:v>
                </c:pt>
                <c:pt idx="327">
                  <c:v>4.01</c:v>
                </c:pt>
                <c:pt idx="328">
                  <c:v>4.0599999999999996</c:v>
                </c:pt>
                <c:pt idx="329">
                  <c:v>4.0999999999999996</c:v>
                </c:pt>
                <c:pt idx="330">
                  <c:v>4.12</c:v>
                </c:pt>
                <c:pt idx="331">
                  <c:v>4.13</c:v>
                </c:pt>
                <c:pt idx="332">
                  <c:v>4.17</c:v>
                </c:pt>
                <c:pt idx="333">
                  <c:v>4.1100000000000003</c:v>
                </c:pt>
                <c:pt idx="334">
                  <c:v>3.96</c:v>
                </c:pt>
                <c:pt idx="335">
                  <c:v>3.84</c:v>
                </c:pt>
                <c:pt idx="336">
                  <c:v>3.69</c:v>
                </c:pt>
                <c:pt idx="337">
                  <c:v>3.46</c:v>
                </c:pt>
                <c:pt idx="338">
                  <c:v>3.65</c:v>
                </c:pt>
                <c:pt idx="339">
                  <c:v>3.67</c:v>
                </c:pt>
                <c:pt idx="340">
                  <c:v>3.68</c:v>
                </c:pt>
                <c:pt idx="341">
                  <c:v>3.81</c:v>
                </c:pt>
                <c:pt idx="342">
                  <c:v>3.71</c:v>
                </c:pt>
                <c:pt idx="343">
                  <c:v>3.78</c:v>
                </c:pt>
                <c:pt idx="344">
                  <c:v>3.76</c:v>
                </c:pt>
                <c:pt idx="345">
                  <c:v>3.85</c:v>
                </c:pt>
                <c:pt idx="346">
                  <c:v>3.82</c:v>
                </c:pt>
                <c:pt idx="347">
                  <c:v>3.97</c:v>
                </c:pt>
                <c:pt idx="348">
                  <c:v>4.09</c:v>
                </c:pt>
                <c:pt idx="349">
                  <c:v>4.1399999999999997</c:v>
                </c:pt>
                <c:pt idx="350">
                  <c:v>4.05</c:v>
                </c:pt>
                <c:pt idx="351">
                  <c:v>3.96</c:v>
                </c:pt>
                <c:pt idx="352">
                  <c:v>4.17</c:v>
                </c:pt>
                <c:pt idx="353">
                  <c:v>4.28</c:v>
                </c:pt>
                <c:pt idx="354">
                  <c:v>4.08</c:v>
                </c:pt>
                <c:pt idx="355">
                  <c:v>3.93</c:v>
                </c:pt>
                <c:pt idx="356">
                  <c:v>3.92</c:v>
                </c:pt>
                <c:pt idx="357">
                  <c:v>3.85</c:v>
                </c:pt>
                <c:pt idx="358">
                  <c:v>3.83</c:v>
                </c:pt>
                <c:pt idx="359">
                  <c:v>3.72</c:v>
                </c:pt>
                <c:pt idx="360">
                  <c:v>3.6</c:v>
                </c:pt>
                <c:pt idx="361">
                  <c:v>3.44</c:v>
                </c:pt>
                <c:pt idx="362">
                  <c:v>3.44</c:v>
                </c:pt>
                <c:pt idx="363">
                  <c:v>3.54</c:v>
                </c:pt>
                <c:pt idx="364">
                  <c:v>3.71</c:v>
                </c:pt>
                <c:pt idx="365">
                  <c:v>3.83</c:v>
                </c:pt>
                <c:pt idx="366">
                  <c:v>3.66</c:v>
                </c:pt>
                <c:pt idx="367">
                  <c:v>3.59</c:v>
                </c:pt>
                <c:pt idx="368">
                  <c:v>3.39</c:v>
                </c:pt>
                <c:pt idx="369">
                  <c:v>3.32</c:v>
                </c:pt>
                <c:pt idx="370">
                  <c:v>3.35</c:v>
                </c:pt>
                <c:pt idx="371">
                  <c:v>3.34</c:v>
                </c:pt>
                <c:pt idx="372">
                  <c:v>3.42</c:v>
                </c:pt>
                <c:pt idx="373">
                  <c:v>3.5</c:v>
                </c:pt>
                <c:pt idx="374">
                  <c:v>3.51</c:v>
                </c:pt>
                <c:pt idx="375">
                  <c:v>3.5</c:v>
                </c:pt>
                <c:pt idx="376">
                  <c:v>3.26</c:v>
                </c:pt>
                <c:pt idx="377">
                  <c:v>3.14</c:v>
                </c:pt>
                <c:pt idx="378">
                  <c:v>3.09</c:v>
                </c:pt>
                <c:pt idx="379">
                  <c:v>3.07</c:v>
                </c:pt>
                <c:pt idx="380">
                  <c:v>3.17</c:v>
                </c:pt>
                <c:pt idx="381">
                  <c:v>3.13</c:v>
                </c:pt>
                <c:pt idx="382">
                  <c:v>3.26</c:v>
                </c:pt>
                <c:pt idx="383">
                  <c:v>3.4</c:v>
                </c:pt>
                <c:pt idx="384">
                  <c:v>3.4</c:v>
                </c:pt>
                <c:pt idx="385">
                  <c:v>3.23</c:v>
                </c:pt>
                <c:pt idx="386">
                  <c:v>3.12</c:v>
                </c:pt>
                <c:pt idx="387">
                  <c:v>3.09</c:v>
                </c:pt>
                <c:pt idx="388">
                  <c:v>2.9</c:v>
                </c:pt>
                <c:pt idx="389">
                  <c:v>2.9</c:v>
                </c:pt>
                <c:pt idx="390">
                  <c:v>2.98</c:v>
                </c:pt>
                <c:pt idx="391">
                  <c:v>3.12</c:v>
                </c:pt>
                <c:pt idx="392">
                  <c:v>3.18</c:v>
                </c:pt>
                <c:pt idx="393">
                  <c:v>3.34</c:v>
                </c:pt>
                <c:pt idx="394">
                  <c:v>3.19</c:v>
                </c:pt>
                <c:pt idx="395">
                  <c:v>3.21</c:v>
                </c:pt>
                <c:pt idx="396">
                  <c:v>3.2</c:v>
                </c:pt>
                <c:pt idx="397">
                  <c:v>3.22</c:v>
                </c:pt>
                <c:pt idx="398">
                  <c:v>3.34</c:v>
                </c:pt>
                <c:pt idx="399">
                  <c:v>3.4</c:v>
                </c:pt>
                <c:pt idx="400">
                  <c:v>3.63</c:v>
                </c:pt>
                <c:pt idx="401">
                  <c:v>3.37</c:v>
                </c:pt>
                <c:pt idx="402">
                  <c:v>3.41</c:v>
                </c:pt>
                <c:pt idx="403">
                  <c:v>3.49</c:v>
                </c:pt>
                <c:pt idx="404">
                  <c:v>3.54</c:v>
                </c:pt>
                <c:pt idx="405">
                  <c:v>3.32</c:v>
                </c:pt>
                <c:pt idx="406">
                  <c:v>3.26</c:v>
                </c:pt>
                <c:pt idx="407">
                  <c:v>3.12</c:v>
                </c:pt>
                <c:pt idx="408">
                  <c:v>3.11</c:v>
                </c:pt>
                <c:pt idx="409">
                  <c:v>3.17</c:v>
                </c:pt>
                <c:pt idx="410">
                  <c:v>3.3</c:v>
                </c:pt>
                <c:pt idx="411">
                  <c:v>3.5</c:v>
                </c:pt>
                <c:pt idx="412">
                  <c:v>3.6</c:v>
                </c:pt>
                <c:pt idx="413">
                  <c:v>3.73</c:v>
                </c:pt>
                <c:pt idx="414">
                  <c:v>3.53</c:v>
                </c:pt>
                <c:pt idx="415">
                  <c:v>3.58</c:v>
                </c:pt>
                <c:pt idx="416">
                  <c:v>3.56</c:v>
                </c:pt>
                <c:pt idx="417">
                  <c:v>3.55</c:v>
                </c:pt>
                <c:pt idx="418">
                  <c:v>3.56</c:v>
                </c:pt>
                <c:pt idx="419">
                  <c:v>3.67</c:v>
                </c:pt>
                <c:pt idx="420">
                  <c:v>3.54</c:v>
                </c:pt>
                <c:pt idx="421">
                  <c:v>3.43</c:v>
                </c:pt>
                <c:pt idx="422">
                  <c:v>3.32</c:v>
                </c:pt>
                <c:pt idx="423">
                  <c:v>3.23</c:v>
                </c:pt>
                <c:pt idx="424">
                  <c:v>3.09</c:v>
                </c:pt>
                <c:pt idx="425">
                  <c:v>3.17</c:v>
                </c:pt>
                <c:pt idx="426">
                  <c:v>3.23</c:v>
                </c:pt>
                <c:pt idx="427">
                  <c:v>3.34</c:v>
                </c:pt>
                <c:pt idx="428">
                  <c:v>3.32</c:v>
                </c:pt>
                <c:pt idx="429">
                  <c:v>3.29</c:v>
                </c:pt>
                <c:pt idx="430">
                  <c:v>3.42</c:v>
                </c:pt>
                <c:pt idx="431">
                  <c:v>3.45</c:v>
                </c:pt>
                <c:pt idx="432">
                  <c:v>3.63</c:v>
                </c:pt>
                <c:pt idx="433">
                  <c:v>3.5</c:v>
                </c:pt>
                <c:pt idx="434">
                  <c:v>3.64</c:v>
                </c:pt>
                <c:pt idx="435">
                  <c:v>3.65</c:v>
                </c:pt>
                <c:pt idx="436">
                  <c:v>3.49</c:v>
                </c:pt>
                <c:pt idx="437">
                  <c:v>3.9</c:v>
                </c:pt>
                <c:pt idx="438">
                  <c:v>3.74</c:v>
                </c:pt>
                <c:pt idx="439">
                  <c:v>3.57</c:v>
                </c:pt>
                <c:pt idx="440">
                  <c:v>3.57</c:v>
                </c:pt>
                <c:pt idx="441">
                  <c:v>3.51</c:v>
                </c:pt>
                <c:pt idx="442">
                  <c:v>3.44</c:v>
                </c:pt>
                <c:pt idx="443">
                  <c:v>3.36</c:v>
                </c:pt>
                <c:pt idx="444">
                  <c:v>3.37</c:v>
                </c:pt>
                <c:pt idx="445">
                  <c:v>3.49</c:v>
                </c:pt>
                <c:pt idx="446">
                  <c:v>3.2</c:v>
                </c:pt>
                <c:pt idx="447">
                  <c:v>3.27</c:v>
                </c:pt>
                <c:pt idx="448">
                  <c:v>3.31</c:v>
                </c:pt>
                <c:pt idx="449">
                  <c:v>3.29</c:v>
                </c:pt>
                <c:pt idx="450">
                  <c:v>3.29</c:v>
                </c:pt>
                <c:pt idx="451">
                  <c:v>3.33</c:v>
                </c:pt>
                <c:pt idx="452">
                  <c:v>3.32</c:v>
                </c:pt>
                <c:pt idx="453">
                  <c:v>3.36</c:v>
                </c:pt>
                <c:pt idx="454">
                  <c:v>3.12</c:v>
                </c:pt>
                <c:pt idx="455">
                  <c:v>3.04</c:v>
                </c:pt>
                <c:pt idx="456">
                  <c:v>2.97</c:v>
                </c:pt>
                <c:pt idx="457">
                  <c:v>2.96</c:v>
                </c:pt>
                <c:pt idx="458">
                  <c:v>2.96</c:v>
                </c:pt>
                <c:pt idx="459">
                  <c:v>2.88</c:v>
                </c:pt>
                <c:pt idx="460">
                  <c:v>2.94</c:v>
                </c:pt>
                <c:pt idx="461">
                  <c:v>2.77</c:v>
                </c:pt>
                <c:pt idx="462">
                  <c:v>2.77</c:v>
                </c:pt>
                <c:pt idx="463">
                  <c:v>2.65</c:v>
                </c:pt>
                <c:pt idx="464">
                  <c:v>2.65</c:v>
                </c:pt>
                <c:pt idx="465">
                  <c:v>2.69</c:v>
                </c:pt>
                <c:pt idx="466">
                  <c:v>2.8</c:v>
                </c:pt>
                <c:pt idx="467">
                  <c:v>2.9</c:v>
                </c:pt>
                <c:pt idx="468">
                  <c:v>2.93</c:v>
                </c:pt>
                <c:pt idx="469">
                  <c:v>2.98</c:v>
                </c:pt>
                <c:pt idx="470">
                  <c:v>2.92</c:v>
                </c:pt>
                <c:pt idx="471">
                  <c:v>2.89</c:v>
                </c:pt>
                <c:pt idx="472">
                  <c:v>2.85</c:v>
                </c:pt>
                <c:pt idx="473">
                  <c:v>2.8</c:v>
                </c:pt>
                <c:pt idx="474">
                  <c:v>2.67</c:v>
                </c:pt>
                <c:pt idx="475">
                  <c:v>2.71</c:v>
                </c:pt>
                <c:pt idx="476">
                  <c:v>2.78</c:v>
                </c:pt>
                <c:pt idx="477">
                  <c:v>2.77</c:v>
                </c:pt>
                <c:pt idx="478">
                  <c:v>2.78</c:v>
                </c:pt>
                <c:pt idx="479">
                  <c:v>2.77</c:v>
                </c:pt>
                <c:pt idx="480">
                  <c:v>2.74</c:v>
                </c:pt>
                <c:pt idx="481">
                  <c:v>2.6</c:v>
                </c:pt>
                <c:pt idx="482">
                  <c:v>2.59</c:v>
                </c:pt>
                <c:pt idx="483">
                  <c:v>2.4300000000000002</c:v>
                </c:pt>
                <c:pt idx="484">
                  <c:v>2.57</c:v>
                </c:pt>
                <c:pt idx="485">
                  <c:v>2.29</c:v>
                </c:pt>
                <c:pt idx="486">
                  <c:v>2.23</c:v>
                </c:pt>
                <c:pt idx="487">
                  <c:v>2.09</c:v>
                </c:pt>
                <c:pt idx="488">
                  <c:v>1.95</c:v>
                </c:pt>
                <c:pt idx="489">
                  <c:v>1.9</c:v>
                </c:pt>
                <c:pt idx="490">
                  <c:v>1.89</c:v>
                </c:pt>
                <c:pt idx="491">
                  <c:v>1.89</c:v>
                </c:pt>
                <c:pt idx="492">
                  <c:v>1.86</c:v>
                </c:pt>
                <c:pt idx="493">
                  <c:v>1.89</c:v>
                </c:pt>
                <c:pt idx="494">
                  <c:v>1.99</c:v>
                </c:pt>
                <c:pt idx="495">
                  <c:v>1.99</c:v>
                </c:pt>
                <c:pt idx="496">
                  <c:v>1.91</c:v>
                </c:pt>
                <c:pt idx="497">
                  <c:v>2.02</c:v>
                </c:pt>
                <c:pt idx="498">
                  <c:v>2.02</c:v>
                </c:pt>
                <c:pt idx="499">
                  <c:v>2.08</c:v>
                </c:pt>
                <c:pt idx="500">
                  <c:v>2.1800000000000002</c:v>
                </c:pt>
                <c:pt idx="501">
                  <c:v>2.34</c:v>
                </c:pt>
                <c:pt idx="502">
                  <c:v>2.4900000000000002</c:v>
                </c:pt>
                <c:pt idx="503">
                  <c:v>2.59</c:v>
                </c:pt>
                <c:pt idx="504">
                  <c:v>2.63</c:v>
                </c:pt>
                <c:pt idx="505">
                  <c:v>2.67</c:v>
                </c:pt>
                <c:pt idx="506">
                  <c:v>2.6</c:v>
                </c:pt>
                <c:pt idx="507">
                  <c:v>2.69</c:v>
                </c:pt>
                <c:pt idx="508">
                  <c:v>2.71</c:v>
                </c:pt>
                <c:pt idx="509">
                  <c:v>2.91</c:v>
                </c:pt>
                <c:pt idx="510">
                  <c:v>3.05</c:v>
                </c:pt>
                <c:pt idx="511">
                  <c:v>3.21</c:v>
                </c:pt>
                <c:pt idx="512">
                  <c:v>3.4</c:v>
                </c:pt>
                <c:pt idx="513">
                  <c:v>3.05</c:v>
                </c:pt>
                <c:pt idx="514">
                  <c:v>2.93</c:v>
                </c:pt>
                <c:pt idx="515">
                  <c:v>2.6</c:v>
                </c:pt>
                <c:pt idx="516">
                  <c:v>2.48</c:v>
                </c:pt>
                <c:pt idx="517">
                  <c:v>2.54</c:v>
                </c:pt>
                <c:pt idx="518">
                  <c:v>2.97</c:v>
                </c:pt>
                <c:pt idx="519">
                  <c:v>3.19</c:v>
                </c:pt>
                <c:pt idx="520">
                  <c:v>3.33</c:v>
                </c:pt>
                <c:pt idx="521">
                  <c:v>3.39</c:v>
                </c:pt>
                <c:pt idx="522">
                  <c:v>3.48</c:v>
                </c:pt>
                <c:pt idx="523">
                  <c:v>3.77</c:v>
                </c:pt>
                <c:pt idx="524">
                  <c:v>3.94</c:v>
                </c:pt>
                <c:pt idx="525">
                  <c:v>3.84</c:v>
                </c:pt>
                <c:pt idx="526">
                  <c:v>3.82</c:v>
                </c:pt>
                <c:pt idx="527">
                  <c:v>3.8</c:v>
                </c:pt>
                <c:pt idx="528">
                  <c:v>4.09</c:v>
                </c:pt>
                <c:pt idx="529">
                  <c:v>3.99</c:v>
                </c:pt>
                <c:pt idx="530">
                  <c:v>3.96</c:v>
                </c:pt>
                <c:pt idx="531">
                  <c:v>3.99</c:v>
                </c:pt>
                <c:pt idx="532">
                  <c:v>3.86</c:v>
                </c:pt>
                <c:pt idx="533">
                  <c:v>3.98</c:v>
                </c:pt>
                <c:pt idx="534">
                  <c:v>4.1500000000000004</c:v>
                </c:pt>
                <c:pt idx="535">
                  <c:v>4</c:v>
                </c:pt>
                <c:pt idx="536">
                  <c:v>3.93</c:v>
                </c:pt>
                <c:pt idx="537">
                  <c:v>3.96</c:v>
                </c:pt>
                <c:pt idx="538">
                  <c:v>3.99</c:v>
                </c:pt>
                <c:pt idx="539">
                  <c:v>4.04</c:v>
                </c:pt>
                <c:pt idx="540">
                  <c:v>4</c:v>
                </c:pt>
                <c:pt idx="541">
                  <c:v>4.09</c:v>
                </c:pt>
                <c:pt idx="542">
                  <c:v>3.97</c:v>
                </c:pt>
                <c:pt idx="543">
                  <c:v>3.83</c:v>
                </c:pt>
                <c:pt idx="544">
                  <c:v>3.9</c:v>
                </c:pt>
                <c:pt idx="545">
                  <c:v>3.89</c:v>
                </c:pt>
                <c:pt idx="546">
                  <c:v>3.86</c:v>
                </c:pt>
                <c:pt idx="547">
                  <c:v>3.71</c:v>
                </c:pt>
                <c:pt idx="548">
                  <c:v>3.76</c:v>
                </c:pt>
                <c:pt idx="549">
                  <c:v>3.71</c:v>
                </c:pt>
                <c:pt idx="550">
                  <c:v>3.65</c:v>
                </c:pt>
                <c:pt idx="551">
                  <c:v>3.63</c:v>
                </c:pt>
                <c:pt idx="552">
                  <c:v>3.64</c:v>
                </c:pt>
                <c:pt idx="553">
                  <c:v>3.53</c:v>
                </c:pt>
                <c:pt idx="554">
                  <c:v>3.58</c:v>
                </c:pt>
                <c:pt idx="555">
                  <c:v>3.36</c:v>
                </c:pt>
                <c:pt idx="556">
                  <c:v>3.43</c:v>
                </c:pt>
                <c:pt idx="557">
                  <c:v>3.34</c:v>
                </c:pt>
                <c:pt idx="558">
                  <c:v>3.22</c:v>
                </c:pt>
                <c:pt idx="559">
                  <c:v>3.16</c:v>
                </c:pt>
                <c:pt idx="560">
                  <c:v>3.21</c:v>
                </c:pt>
                <c:pt idx="561">
                  <c:v>3.11</c:v>
                </c:pt>
                <c:pt idx="562">
                  <c:v>3.1</c:v>
                </c:pt>
                <c:pt idx="563">
                  <c:v>3.11</c:v>
                </c:pt>
                <c:pt idx="564">
                  <c:v>2.96</c:v>
                </c:pt>
                <c:pt idx="565">
                  <c:v>2.94</c:v>
                </c:pt>
                <c:pt idx="566">
                  <c:v>2.9</c:v>
                </c:pt>
                <c:pt idx="567">
                  <c:v>2.93</c:v>
                </c:pt>
                <c:pt idx="568">
                  <c:v>2.81</c:v>
                </c:pt>
                <c:pt idx="569">
                  <c:v>2.78</c:v>
                </c:pt>
                <c:pt idx="570">
                  <c:v>2.74</c:v>
                </c:pt>
                <c:pt idx="571">
                  <c:v>2.68</c:v>
                </c:pt>
                <c:pt idx="572">
                  <c:v>2.63</c:v>
                </c:pt>
                <c:pt idx="573">
                  <c:v>2.5299999999999998</c:v>
                </c:pt>
                <c:pt idx="574">
                  <c:v>2.4500000000000002</c:v>
                </c:pt>
                <c:pt idx="575">
                  <c:v>2.5099999999999998</c:v>
                </c:pt>
                <c:pt idx="576">
                  <c:v>2.4700000000000002</c:v>
                </c:pt>
                <c:pt idx="577">
                  <c:v>2.39</c:v>
                </c:pt>
                <c:pt idx="578">
                  <c:v>2.29</c:v>
                </c:pt>
                <c:pt idx="579">
                  <c:v>2.23</c:v>
                </c:pt>
                <c:pt idx="580">
                  <c:v>2.06</c:v>
                </c:pt>
                <c:pt idx="581">
                  <c:v>2.11</c:v>
                </c:pt>
                <c:pt idx="582">
                  <c:v>2.09</c:v>
                </c:pt>
                <c:pt idx="583">
                  <c:v>2.1</c:v>
                </c:pt>
                <c:pt idx="584">
                  <c:v>2.15</c:v>
                </c:pt>
                <c:pt idx="585">
                  <c:v>2.25</c:v>
                </c:pt>
                <c:pt idx="586">
                  <c:v>2.29</c:v>
                </c:pt>
                <c:pt idx="587">
                  <c:v>2.27</c:v>
                </c:pt>
                <c:pt idx="588">
                  <c:v>2.4</c:v>
                </c:pt>
                <c:pt idx="589">
                  <c:v>2.39</c:v>
                </c:pt>
                <c:pt idx="590">
                  <c:v>2.44</c:v>
                </c:pt>
                <c:pt idx="591">
                  <c:v>2.38</c:v>
                </c:pt>
                <c:pt idx="592">
                  <c:v>2.41</c:v>
                </c:pt>
                <c:pt idx="593">
                  <c:v>2.23</c:v>
                </c:pt>
                <c:pt idx="594">
                  <c:v>2.2599999999999998</c:v>
                </c:pt>
                <c:pt idx="595">
                  <c:v>2.27</c:v>
                </c:pt>
                <c:pt idx="596">
                  <c:v>2.2400000000000002</c:v>
                </c:pt>
                <c:pt idx="597">
                  <c:v>2.2799999999999998</c:v>
                </c:pt>
                <c:pt idx="598">
                  <c:v>2.34</c:v>
                </c:pt>
                <c:pt idx="599">
                  <c:v>2.36</c:v>
                </c:pt>
                <c:pt idx="600">
                  <c:v>2.33</c:v>
                </c:pt>
                <c:pt idx="601">
                  <c:v>2.35</c:v>
                </c:pt>
                <c:pt idx="602">
                  <c:v>2.42</c:v>
                </c:pt>
                <c:pt idx="603">
                  <c:v>2.5</c:v>
                </c:pt>
                <c:pt idx="604">
                  <c:v>2.4300000000000002</c:v>
                </c:pt>
                <c:pt idx="605">
                  <c:v>2.4900000000000002</c:v>
                </c:pt>
                <c:pt idx="606">
                  <c:v>2.38</c:v>
                </c:pt>
                <c:pt idx="607">
                  <c:v>2.38</c:v>
                </c:pt>
                <c:pt idx="608">
                  <c:v>2.34</c:v>
                </c:pt>
                <c:pt idx="609">
                  <c:v>2.2999999999999998</c:v>
                </c:pt>
                <c:pt idx="610">
                  <c:v>2.19</c:v>
                </c:pt>
                <c:pt idx="611">
                  <c:v>2.17</c:v>
                </c:pt>
                <c:pt idx="612">
                  <c:v>2.11</c:v>
                </c:pt>
                <c:pt idx="613">
                  <c:v>2.16</c:v>
                </c:pt>
                <c:pt idx="614">
                  <c:v>2.1800000000000002</c:v>
                </c:pt>
                <c:pt idx="615">
                  <c:v>2.15</c:v>
                </c:pt>
                <c:pt idx="616">
                  <c:v>2.2000000000000002</c:v>
                </c:pt>
                <c:pt idx="617">
                  <c:v>2.1800000000000002</c:v>
                </c:pt>
                <c:pt idx="618">
                  <c:v>2.14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</c:v>
                </c:pt>
                <c:pt idx="622">
                  <c:v>2</c:v>
                </c:pt>
                <c:pt idx="623">
                  <c:v>1.99</c:v>
                </c:pt>
                <c:pt idx="624">
                  <c:v>2.04</c:v>
                </c:pt>
                <c:pt idx="625">
                  <c:v>2.0099999999999998</c:v>
                </c:pt>
                <c:pt idx="626">
                  <c:v>1.98</c:v>
                </c:pt>
                <c:pt idx="627">
                  <c:v>1.9</c:v>
                </c:pt>
                <c:pt idx="628">
                  <c:v>1.91</c:v>
                </c:pt>
                <c:pt idx="629">
                  <c:v>1.85</c:v>
                </c:pt>
                <c:pt idx="630">
                  <c:v>1.75</c:v>
                </c:pt>
                <c:pt idx="631">
                  <c:v>1.7</c:v>
                </c:pt>
                <c:pt idx="632">
                  <c:v>1.73</c:v>
                </c:pt>
                <c:pt idx="633">
                  <c:v>1.72</c:v>
                </c:pt>
                <c:pt idx="634">
                  <c:v>1.63</c:v>
                </c:pt>
                <c:pt idx="635">
                  <c:v>1.58</c:v>
                </c:pt>
                <c:pt idx="636">
                  <c:v>1.53</c:v>
                </c:pt>
                <c:pt idx="637">
                  <c:v>1.51</c:v>
                </c:pt>
                <c:pt idx="638">
                  <c:v>1.37</c:v>
                </c:pt>
                <c:pt idx="639">
                  <c:v>1.46</c:v>
                </c:pt>
                <c:pt idx="640">
                  <c:v>1.53</c:v>
                </c:pt>
                <c:pt idx="64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B-4544-AAD8-4C5CA6A9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66895"/>
        <c:axId val="1232808975"/>
      </c:lineChart>
      <c:dateAx>
        <c:axId val="1232666895"/>
        <c:scaling>
          <c:orientation val="minMax"/>
          <c:max val="42005"/>
          <c:min val="3725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08975"/>
        <c:crosses val="autoZero"/>
        <c:auto val="1"/>
        <c:lblOffset val="100"/>
        <c:baseTimeUnit val="months"/>
      </c:dateAx>
      <c:valAx>
        <c:axId val="12328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clean sheet'!$B$6:$B$656</c:f>
              <c:numCache>
                <c:formatCode>m/d/yyyy</c:formatCode>
                <c:ptCount val="651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  <c:pt idx="569">
                  <c:v>42887</c:v>
                </c:pt>
                <c:pt idx="570">
                  <c:v>42917</c:v>
                </c:pt>
                <c:pt idx="571">
                  <c:v>42948</c:v>
                </c:pt>
                <c:pt idx="572">
                  <c:v>42979</c:v>
                </c:pt>
                <c:pt idx="573">
                  <c:v>43009</c:v>
                </c:pt>
                <c:pt idx="574">
                  <c:v>43040</c:v>
                </c:pt>
                <c:pt idx="575">
                  <c:v>43070</c:v>
                </c:pt>
                <c:pt idx="576">
                  <c:v>43101</c:v>
                </c:pt>
                <c:pt idx="577">
                  <c:v>43132</c:v>
                </c:pt>
                <c:pt idx="578">
                  <c:v>43160</c:v>
                </c:pt>
                <c:pt idx="579">
                  <c:v>43191</c:v>
                </c:pt>
                <c:pt idx="580">
                  <c:v>43221</c:v>
                </c:pt>
                <c:pt idx="581">
                  <c:v>43252</c:v>
                </c:pt>
                <c:pt idx="582">
                  <c:v>43282</c:v>
                </c:pt>
                <c:pt idx="583">
                  <c:v>43313</c:v>
                </c:pt>
                <c:pt idx="584">
                  <c:v>43344</c:v>
                </c:pt>
                <c:pt idx="585">
                  <c:v>43374</c:v>
                </c:pt>
                <c:pt idx="586">
                  <c:v>43405</c:v>
                </c:pt>
                <c:pt idx="587">
                  <c:v>43435</c:v>
                </c:pt>
                <c:pt idx="588">
                  <c:v>43466</c:v>
                </c:pt>
                <c:pt idx="589">
                  <c:v>43497</c:v>
                </c:pt>
                <c:pt idx="590">
                  <c:v>43525</c:v>
                </c:pt>
                <c:pt idx="591">
                  <c:v>43556</c:v>
                </c:pt>
                <c:pt idx="592">
                  <c:v>43586</c:v>
                </c:pt>
                <c:pt idx="593">
                  <c:v>43617</c:v>
                </c:pt>
                <c:pt idx="594">
                  <c:v>43647</c:v>
                </c:pt>
                <c:pt idx="595">
                  <c:v>43678</c:v>
                </c:pt>
                <c:pt idx="596">
                  <c:v>43709</c:v>
                </c:pt>
                <c:pt idx="597">
                  <c:v>43739</c:v>
                </c:pt>
                <c:pt idx="598">
                  <c:v>43770</c:v>
                </c:pt>
                <c:pt idx="599">
                  <c:v>43800</c:v>
                </c:pt>
                <c:pt idx="600">
                  <c:v>43831</c:v>
                </c:pt>
                <c:pt idx="601">
                  <c:v>43862</c:v>
                </c:pt>
                <c:pt idx="602">
                  <c:v>43891</c:v>
                </c:pt>
                <c:pt idx="603">
                  <c:v>43922</c:v>
                </c:pt>
                <c:pt idx="604">
                  <c:v>43952</c:v>
                </c:pt>
                <c:pt idx="605">
                  <c:v>43983</c:v>
                </c:pt>
                <c:pt idx="606">
                  <c:v>44013</c:v>
                </c:pt>
                <c:pt idx="607">
                  <c:v>44044</c:v>
                </c:pt>
                <c:pt idx="608">
                  <c:v>44075</c:v>
                </c:pt>
                <c:pt idx="609">
                  <c:v>44105</c:v>
                </c:pt>
                <c:pt idx="610">
                  <c:v>44136</c:v>
                </c:pt>
                <c:pt idx="611">
                  <c:v>44166</c:v>
                </c:pt>
                <c:pt idx="612">
                  <c:v>44197</c:v>
                </c:pt>
                <c:pt idx="613">
                  <c:v>44228</c:v>
                </c:pt>
                <c:pt idx="614">
                  <c:v>44256</c:v>
                </c:pt>
                <c:pt idx="615">
                  <c:v>44287</c:v>
                </c:pt>
                <c:pt idx="616">
                  <c:v>44317</c:v>
                </c:pt>
                <c:pt idx="617">
                  <c:v>44348</c:v>
                </c:pt>
                <c:pt idx="618">
                  <c:v>44378</c:v>
                </c:pt>
                <c:pt idx="619">
                  <c:v>44409</c:v>
                </c:pt>
                <c:pt idx="620">
                  <c:v>44440</c:v>
                </c:pt>
                <c:pt idx="621">
                  <c:v>44470</c:v>
                </c:pt>
                <c:pt idx="622">
                  <c:v>44501</c:v>
                </c:pt>
                <c:pt idx="623">
                  <c:v>44531</c:v>
                </c:pt>
                <c:pt idx="624">
                  <c:v>44562</c:v>
                </c:pt>
                <c:pt idx="625">
                  <c:v>44593</c:v>
                </c:pt>
                <c:pt idx="626">
                  <c:v>44621</c:v>
                </c:pt>
                <c:pt idx="627">
                  <c:v>44652</c:v>
                </c:pt>
                <c:pt idx="628">
                  <c:v>44682</c:v>
                </c:pt>
                <c:pt idx="629">
                  <c:v>44713</c:v>
                </c:pt>
                <c:pt idx="630">
                  <c:v>44743</c:v>
                </c:pt>
                <c:pt idx="631">
                  <c:v>44774</c:v>
                </c:pt>
                <c:pt idx="632">
                  <c:v>44805</c:v>
                </c:pt>
                <c:pt idx="633">
                  <c:v>44835</c:v>
                </c:pt>
                <c:pt idx="634">
                  <c:v>44866</c:v>
                </c:pt>
                <c:pt idx="635">
                  <c:v>44896</c:v>
                </c:pt>
                <c:pt idx="636">
                  <c:v>44927</c:v>
                </c:pt>
                <c:pt idx="637">
                  <c:v>44958</c:v>
                </c:pt>
                <c:pt idx="638">
                  <c:v>44986</c:v>
                </c:pt>
                <c:pt idx="639">
                  <c:v>45017</c:v>
                </c:pt>
                <c:pt idx="640">
                  <c:v>45047</c:v>
                </c:pt>
                <c:pt idx="641">
                  <c:v>45078</c:v>
                </c:pt>
                <c:pt idx="642">
                  <c:v>45108</c:v>
                </c:pt>
                <c:pt idx="643">
                  <c:v>45139</c:v>
                </c:pt>
                <c:pt idx="644">
                  <c:v>45170</c:v>
                </c:pt>
                <c:pt idx="645">
                  <c:v>45200</c:v>
                </c:pt>
                <c:pt idx="646">
                  <c:v>45231</c:v>
                </c:pt>
                <c:pt idx="647">
                  <c:v>45261</c:v>
                </c:pt>
                <c:pt idx="648">
                  <c:v>45292</c:v>
                </c:pt>
                <c:pt idx="649">
                  <c:v>45323</c:v>
                </c:pt>
                <c:pt idx="650">
                  <c:v>45352</c:v>
                </c:pt>
              </c:numCache>
            </c:numRef>
          </c:cat>
          <c:val>
            <c:numRef>
              <c:f>'Final clean sheet'!$C$6:$C$656</c:f>
              <c:numCache>
                <c:formatCode>General</c:formatCode>
                <c:ptCount val="651"/>
                <c:pt idx="0">
                  <c:v>1.6</c:v>
                </c:pt>
                <c:pt idx="1">
                  <c:v>1.53</c:v>
                </c:pt>
                <c:pt idx="2">
                  <c:v>1.46</c:v>
                </c:pt>
                <c:pt idx="3">
                  <c:v>1.37</c:v>
                </c:pt>
                <c:pt idx="4">
                  <c:v>1.51</c:v>
                </c:pt>
                <c:pt idx="5">
                  <c:v>1.53</c:v>
                </c:pt>
                <c:pt idx="6">
                  <c:v>1.58</c:v>
                </c:pt>
                <c:pt idx="7">
                  <c:v>1.63</c:v>
                </c:pt>
                <c:pt idx="8">
                  <c:v>1.72</c:v>
                </c:pt>
                <c:pt idx="9">
                  <c:v>1.73</c:v>
                </c:pt>
                <c:pt idx="10">
                  <c:v>1.7</c:v>
                </c:pt>
                <c:pt idx="11">
                  <c:v>1.75</c:v>
                </c:pt>
                <c:pt idx="12">
                  <c:v>1.85</c:v>
                </c:pt>
                <c:pt idx="13">
                  <c:v>1.91</c:v>
                </c:pt>
                <c:pt idx="14">
                  <c:v>1.9</c:v>
                </c:pt>
                <c:pt idx="15">
                  <c:v>1.98</c:v>
                </c:pt>
                <c:pt idx="16">
                  <c:v>2.0099999999999998</c:v>
                </c:pt>
                <c:pt idx="17">
                  <c:v>2.04</c:v>
                </c:pt>
                <c:pt idx="18">
                  <c:v>1.99</c:v>
                </c:pt>
                <c:pt idx="19">
                  <c:v>2</c:v>
                </c:pt>
                <c:pt idx="20">
                  <c:v>2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2.14</c:v>
                </c:pt>
                <c:pt idx="24">
                  <c:v>2.1800000000000002</c:v>
                </c:pt>
                <c:pt idx="25">
                  <c:v>2.2000000000000002</c:v>
                </c:pt>
                <c:pt idx="26">
                  <c:v>2.15</c:v>
                </c:pt>
                <c:pt idx="27">
                  <c:v>2.1800000000000002</c:v>
                </c:pt>
                <c:pt idx="28">
                  <c:v>2.16</c:v>
                </c:pt>
                <c:pt idx="29">
                  <c:v>2.11</c:v>
                </c:pt>
                <c:pt idx="30">
                  <c:v>2.17</c:v>
                </c:pt>
                <c:pt idx="31">
                  <c:v>2.19</c:v>
                </c:pt>
                <c:pt idx="32">
                  <c:v>2.2999999999999998</c:v>
                </c:pt>
                <c:pt idx="33">
                  <c:v>2.34</c:v>
                </c:pt>
                <c:pt idx="34">
                  <c:v>2.38</c:v>
                </c:pt>
                <c:pt idx="35">
                  <c:v>2.38</c:v>
                </c:pt>
                <c:pt idx="36">
                  <c:v>2.4900000000000002</c:v>
                </c:pt>
                <c:pt idx="37">
                  <c:v>2.4300000000000002</c:v>
                </c:pt>
                <c:pt idx="38">
                  <c:v>2.5</c:v>
                </c:pt>
                <c:pt idx="39">
                  <c:v>2.42</c:v>
                </c:pt>
                <c:pt idx="40">
                  <c:v>2.35</c:v>
                </c:pt>
                <c:pt idx="41">
                  <c:v>2.33</c:v>
                </c:pt>
                <c:pt idx="42">
                  <c:v>2.36</c:v>
                </c:pt>
                <c:pt idx="43">
                  <c:v>2.34</c:v>
                </c:pt>
                <c:pt idx="44">
                  <c:v>2.2799999999999998</c:v>
                </c:pt>
                <c:pt idx="45">
                  <c:v>2.2400000000000002</c:v>
                </c:pt>
                <c:pt idx="46">
                  <c:v>2.27</c:v>
                </c:pt>
                <c:pt idx="47">
                  <c:v>2.2599999999999998</c:v>
                </c:pt>
                <c:pt idx="48">
                  <c:v>2.23</c:v>
                </c:pt>
                <c:pt idx="49">
                  <c:v>2.41</c:v>
                </c:pt>
                <c:pt idx="50">
                  <c:v>2.38</c:v>
                </c:pt>
                <c:pt idx="51">
                  <c:v>2.44</c:v>
                </c:pt>
                <c:pt idx="52">
                  <c:v>2.39</c:v>
                </c:pt>
                <c:pt idx="53">
                  <c:v>2.4</c:v>
                </c:pt>
                <c:pt idx="54">
                  <c:v>2.27</c:v>
                </c:pt>
                <c:pt idx="55">
                  <c:v>2.29</c:v>
                </c:pt>
                <c:pt idx="56">
                  <c:v>2.25</c:v>
                </c:pt>
                <c:pt idx="57">
                  <c:v>2.15</c:v>
                </c:pt>
                <c:pt idx="58">
                  <c:v>2.1</c:v>
                </c:pt>
                <c:pt idx="59">
                  <c:v>2.09</c:v>
                </c:pt>
                <c:pt idx="60">
                  <c:v>2.11</c:v>
                </c:pt>
                <c:pt idx="61">
                  <c:v>2.06</c:v>
                </c:pt>
                <c:pt idx="62">
                  <c:v>2.23</c:v>
                </c:pt>
                <c:pt idx="63">
                  <c:v>2.29</c:v>
                </c:pt>
                <c:pt idx="64">
                  <c:v>2.39</c:v>
                </c:pt>
                <c:pt idx="65">
                  <c:v>2.4700000000000002</c:v>
                </c:pt>
                <c:pt idx="66">
                  <c:v>2.5099999999999998</c:v>
                </c:pt>
                <c:pt idx="67">
                  <c:v>2.4500000000000002</c:v>
                </c:pt>
                <c:pt idx="68">
                  <c:v>2.5299999999999998</c:v>
                </c:pt>
                <c:pt idx="69">
                  <c:v>2.63</c:v>
                </c:pt>
                <c:pt idx="70">
                  <c:v>2.68</c:v>
                </c:pt>
                <c:pt idx="71">
                  <c:v>2.74</c:v>
                </c:pt>
                <c:pt idx="72">
                  <c:v>2.78</c:v>
                </c:pt>
                <c:pt idx="73">
                  <c:v>2.81</c:v>
                </c:pt>
                <c:pt idx="74">
                  <c:v>2.93</c:v>
                </c:pt>
                <c:pt idx="75">
                  <c:v>2.9</c:v>
                </c:pt>
                <c:pt idx="76">
                  <c:v>2.94</c:v>
                </c:pt>
                <c:pt idx="77">
                  <c:v>2.96</c:v>
                </c:pt>
                <c:pt idx="78">
                  <c:v>3.11</c:v>
                </c:pt>
                <c:pt idx="79">
                  <c:v>3.1</c:v>
                </c:pt>
                <c:pt idx="80">
                  <c:v>3.11</c:v>
                </c:pt>
                <c:pt idx="81">
                  <c:v>3.21</c:v>
                </c:pt>
                <c:pt idx="82">
                  <c:v>3.16</c:v>
                </c:pt>
                <c:pt idx="83">
                  <c:v>3.22</c:v>
                </c:pt>
                <c:pt idx="84">
                  <c:v>3.34</c:v>
                </c:pt>
                <c:pt idx="85">
                  <c:v>3.43</c:v>
                </c:pt>
                <c:pt idx="86">
                  <c:v>3.36</c:v>
                </c:pt>
                <c:pt idx="87">
                  <c:v>3.58</c:v>
                </c:pt>
                <c:pt idx="88">
                  <c:v>3.53</c:v>
                </c:pt>
                <c:pt idx="89">
                  <c:v>3.64</c:v>
                </c:pt>
                <c:pt idx="90">
                  <c:v>3.63</c:v>
                </c:pt>
                <c:pt idx="91">
                  <c:v>3.65</c:v>
                </c:pt>
                <c:pt idx="92">
                  <c:v>3.71</c:v>
                </c:pt>
                <c:pt idx="93">
                  <c:v>3.76</c:v>
                </c:pt>
                <c:pt idx="94">
                  <c:v>3.71</c:v>
                </c:pt>
                <c:pt idx="95">
                  <c:v>3.86</c:v>
                </c:pt>
                <c:pt idx="96">
                  <c:v>3.89</c:v>
                </c:pt>
                <c:pt idx="97">
                  <c:v>3.9</c:v>
                </c:pt>
                <c:pt idx="98">
                  <c:v>3.83</c:v>
                </c:pt>
                <c:pt idx="99">
                  <c:v>3.97</c:v>
                </c:pt>
                <c:pt idx="100">
                  <c:v>4.09</c:v>
                </c:pt>
                <c:pt idx="101">
                  <c:v>4</c:v>
                </c:pt>
                <c:pt idx="102">
                  <c:v>4.04</c:v>
                </c:pt>
                <c:pt idx="103">
                  <c:v>3.99</c:v>
                </c:pt>
                <c:pt idx="104">
                  <c:v>3.96</c:v>
                </c:pt>
                <c:pt idx="105">
                  <c:v>3.93</c:v>
                </c:pt>
                <c:pt idx="106">
                  <c:v>4</c:v>
                </c:pt>
                <c:pt idx="107">
                  <c:v>4.1500000000000004</c:v>
                </c:pt>
                <c:pt idx="108">
                  <c:v>3.98</c:v>
                </c:pt>
                <c:pt idx="109">
                  <c:v>3.86</c:v>
                </c:pt>
                <c:pt idx="110">
                  <c:v>3.99</c:v>
                </c:pt>
                <c:pt idx="111">
                  <c:v>3.96</c:v>
                </c:pt>
                <c:pt idx="112">
                  <c:v>3.99</c:v>
                </c:pt>
                <c:pt idx="113">
                  <c:v>4.09</c:v>
                </c:pt>
                <c:pt idx="114">
                  <c:v>3.8</c:v>
                </c:pt>
                <c:pt idx="115">
                  <c:v>3.82</c:v>
                </c:pt>
                <c:pt idx="116">
                  <c:v>3.84</c:v>
                </c:pt>
                <c:pt idx="117">
                  <c:v>3.94</c:v>
                </c:pt>
                <c:pt idx="118">
                  <c:v>3.77</c:v>
                </c:pt>
                <c:pt idx="119">
                  <c:v>3.48</c:v>
                </c:pt>
                <c:pt idx="120">
                  <c:v>3.39</c:v>
                </c:pt>
                <c:pt idx="121">
                  <c:v>3.33</c:v>
                </c:pt>
                <c:pt idx="122">
                  <c:v>3.19</c:v>
                </c:pt>
                <c:pt idx="123">
                  <c:v>2.97</c:v>
                </c:pt>
                <c:pt idx="124">
                  <c:v>2.54</c:v>
                </c:pt>
                <c:pt idx="125">
                  <c:v>2.48</c:v>
                </c:pt>
                <c:pt idx="126">
                  <c:v>2.6</c:v>
                </c:pt>
                <c:pt idx="127">
                  <c:v>2.93</c:v>
                </c:pt>
                <c:pt idx="128">
                  <c:v>3.05</c:v>
                </c:pt>
                <c:pt idx="129">
                  <c:v>3.4</c:v>
                </c:pt>
                <c:pt idx="130">
                  <c:v>3.21</c:v>
                </c:pt>
                <c:pt idx="131">
                  <c:v>3.05</c:v>
                </c:pt>
                <c:pt idx="132">
                  <c:v>2.91</c:v>
                </c:pt>
                <c:pt idx="133">
                  <c:v>2.71</c:v>
                </c:pt>
                <c:pt idx="134">
                  <c:v>2.69</c:v>
                </c:pt>
                <c:pt idx="135">
                  <c:v>2.6</c:v>
                </c:pt>
                <c:pt idx="136">
                  <c:v>2.67</c:v>
                </c:pt>
                <c:pt idx="137">
                  <c:v>2.63</c:v>
                </c:pt>
                <c:pt idx="138">
                  <c:v>2.59</c:v>
                </c:pt>
                <c:pt idx="139">
                  <c:v>2.4900000000000002</c:v>
                </c:pt>
                <c:pt idx="140">
                  <c:v>2.34</c:v>
                </c:pt>
                <c:pt idx="141">
                  <c:v>2.1800000000000002</c:v>
                </c:pt>
                <c:pt idx="142">
                  <c:v>2.08</c:v>
                </c:pt>
                <c:pt idx="143">
                  <c:v>2.02</c:v>
                </c:pt>
                <c:pt idx="144">
                  <c:v>2.02</c:v>
                </c:pt>
                <c:pt idx="145">
                  <c:v>1.91</c:v>
                </c:pt>
                <c:pt idx="146">
                  <c:v>1.99</c:v>
                </c:pt>
                <c:pt idx="147">
                  <c:v>1.99</c:v>
                </c:pt>
                <c:pt idx="148">
                  <c:v>1.89</c:v>
                </c:pt>
                <c:pt idx="149">
                  <c:v>1.86</c:v>
                </c:pt>
                <c:pt idx="150">
                  <c:v>1.89</c:v>
                </c:pt>
                <c:pt idx="151">
                  <c:v>1.89</c:v>
                </c:pt>
                <c:pt idx="152">
                  <c:v>1.9</c:v>
                </c:pt>
                <c:pt idx="153">
                  <c:v>1.95</c:v>
                </c:pt>
                <c:pt idx="154">
                  <c:v>2.09</c:v>
                </c:pt>
                <c:pt idx="155">
                  <c:v>2.23</c:v>
                </c:pt>
                <c:pt idx="156">
                  <c:v>2.29</c:v>
                </c:pt>
                <c:pt idx="157">
                  <c:v>2.57</c:v>
                </c:pt>
                <c:pt idx="158">
                  <c:v>2.4300000000000002</c:v>
                </c:pt>
                <c:pt idx="159">
                  <c:v>2.59</c:v>
                </c:pt>
                <c:pt idx="160">
                  <c:v>2.6</c:v>
                </c:pt>
                <c:pt idx="161">
                  <c:v>2.74</c:v>
                </c:pt>
                <c:pt idx="162">
                  <c:v>2.77</c:v>
                </c:pt>
                <c:pt idx="163">
                  <c:v>2.78</c:v>
                </c:pt>
                <c:pt idx="164">
                  <c:v>2.77</c:v>
                </c:pt>
                <c:pt idx="165">
                  <c:v>2.78</c:v>
                </c:pt>
                <c:pt idx="166">
                  <c:v>2.71</c:v>
                </c:pt>
                <c:pt idx="167">
                  <c:v>2.67</c:v>
                </c:pt>
                <c:pt idx="168">
                  <c:v>2.8</c:v>
                </c:pt>
                <c:pt idx="169">
                  <c:v>2.85</c:v>
                </c:pt>
                <c:pt idx="170">
                  <c:v>2.89</c:v>
                </c:pt>
                <c:pt idx="171">
                  <c:v>2.92</c:v>
                </c:pt>
                <c:pt idx="172">
                  <c:v>2.98</c:v>
                </c:pt>
                <c:pt idx="173">
                  <c:v>2.93</c:v>
                </c:pt>
                <c:pt idx="174">
                  <c:v>2.9</c:v>
                </c:pt>
                <c:pt idx="175">
                  <c:v>2.8</c:v>
                </c:pt>
                <c:pt idx="176">
                  <c:v>2.69</c:v>
                </c:pt>
                <c:pt idx="177">
                  <c:v>2.65</c:v>
                </c:pt>
                <c:pt idx="178">
                  <c:v>2.65</c:v>
                </c:pt>
                <c:pt idx="179">
                  <c:v>2.77</c:v>
                </c:pt>
                <c:pt idx="180">
                  <c:v>2.77</c:v>
                </c:pt>
                <c:pt idx="181">
                  <c:v>2.94</c:v>
                </c:pt>
                <c:pt idx="182">
                  <c:v>2.88</c:v>
                </c:pt>
                <c:pt idx="183">
                  <c:v>2.96</c:v>
                </c:pt>
                <c:pt idx="184">
                  <c:v>2.96</c:v>
                </c:pt>
                <c:pt idx="185">
                  <c:v>2.97</c:v>
                </c:pt>
                <c:pt idx="186">
                  <c:v>3.04</c:v>
                </c:pt>
                <c:pt idx="187">
                  <c:v>3.12</c:v>
                </c:pt>
                <c:pt idx="188">
                  <c:v>3.36</c:v>
                </c:pt>
                <c:pt idx="189">
                  <c:v>3.32</c:v>
                </c:pt>
                <c:pt idx="190">
                  <c:v>3.33</c:v>
                </c:pt>
                <c:pt idx="191">
                  <c:v>3.29</c:v>
                </c:pt>
                <c:pt idx="192">
                  <c:v>3.29</c:v>
                </c:pt>
                <c:pt idx="193">
                  <c:v>3.31</c:v>
                </c:pt>
                <c:pt idx="194">
                  <c:v>3.27</c:v>
                </c:pt>
                <c:pt idx="195">
                  <c:v>3.2</c:v>
                </c:pt>
                <c:pt idx="196">
                  <c:v>3.49</c:v>
                </c:pt>
                <c:pt idx="197">
                  <c:v>3.37</c:v>
                </c:pt>
                <c:pt idx="198">
                  <c:v>3.36</c:v>
                </c:pt>
                <c:pt idx="199">
                  <c:v>3.44</c:v>
                </c:pt>
                <c:pt idx="200">
                  <c:v>3.51</c:v>
                </c:pt>
                <c:pt idx="201">
                  <c:v>3.57</c:v>
                </c:pt>
                <c:pt idx="202">
                  <c:v>3.57</c:v>
                </c:pt>
                <c:pt idx="203">
                  <c:v>3.74</c:v>
                </c:pt>
                <c:pt idx="204">
                  <c:v>3.9</c:v>
                </c:pt>
                <c:pt idx="205">
                  <c:v>3.49</c:v>
                </c:pt>
                <c:pt idx="206">
                  <c:v>3.65</c:v>
                </c:pt>
                <c:pt idx="207">
                  <c:v>3.64</c:v>
                </c:pt>
                <c:pt idx="208">
                  <c:v>3.5</c:v>
                </c:pt>
                <c:pt idx="209">
                  <c:v>3.63</c:v>
                </c:pt>
                <c:pt idx="210">
                  <c:v>3.45</c:v>
                </c:pt>
                <c:pt idx="211">
                  <c:v>3.42</c:v>
                </c:pt>
                <c:pt idx="212">
                  <c:v>3.29</c:v>
                </c:pt>
                <c:pt idx="213">
                  <c:v>3.32</c:v>
                </c:pt>
                <c:pt idx="214">
                  <c:v>3.34</c:v>
                </c:pt>
                <c:pt idx="215">
                  <c:v>3.23</c:v>
                </c:pt>
                <c:pt idx="216">
                  <c:v>3.17</c:v>
                </c:pt>
                <c:pt idx="217">
                  <c:v>3.09</c:v>
                </c:pt>
                <c:pt idx="218">
                  <c:v>3.23</c:v>
                </c:pt>
                <c:pt idx="219">
                  <c:v>3.32</c:v>
                </c:pt>
                <c:pt idx="220">
                  <c:v>3.43</c:v>
                </c:pt>
                <c:pt idx="221">
                  <c:v>3.54</c:v>
                </c:pt>
                <c:pt idx="222">
                  <c:v>3.67</c:v>
                </c:pt>
                <c:pt idx="223">
                  <c:v>3.56</c:v>
                </c:pt>
                <c:pt idx="224">
                  <c:v>3.55</c:v>
                </c:pt>
                <c:pt idx="225">
                  <c:v>3.56</c:v>
                </c:pt>
                <c:pt idx="226">
                  <c:v>3.58</c:v>
                </c:pt>
                <c:pt idx="227">
                  <c:v>3.53</c:v>
                </c:pt>
                <c:pt idx="228">
                  <c:v>3.73</c:v>
                </c:pt>
                <c:pt idx="229">
                  <c:v>3.6</c:v>
                </c:pt>
                <c:pt idx="230">
                  <c:v>3.5</c:v>
                </c:pt>
                <c:pt idx="231">
                  <c:v>3.3</c:v>
                </c:pt>
                <c:pt idx="232">
                  <c:v>3.17</c:v>
                </c:pt>
                <c:pt idx="233">
                  <c:v>3.11</c:v>
                </c:pt>
                <c:pt idx="234">
                  <c:v>3.12</c:v>
                </c:pt>
                <c:pt idx="235">
                  <c:v>3.26</c:v>
                </c:pt>
                <c:pt idx="236">
                  <c:v>3.32</c:v>
                </c:pt>
                <c:pt idx="237">
                  <c:v>3.54</c:v>
                </c:pt>
                <c:pt idx="238">
                  <c:v>3.49</c:v>
                </c:pt>
                <c:pt idx="239">
                  <c:v>3.41</c:v>
                </c:pt>
                <c:pt idx="240">
                  <c:v>3.37</c:v>
                </c:pt>
                <c:pt idx="241">
                  <c:v>3.63</c:v>
                </c:pt>
                <c:pt idx="242">
                  <c:v>3.4</c:v>
                </c:pt>
                <c:pt idx="243">
                  <c:v>3.34</c:v>
                </c:pt>
                <c:pt idx="244">
                  <c:v>3.22</c:v>
                </c:pt>
                <c:pt idx="245">
                  <c:v>3.2</c:v>
                </c:pt>
                <c:pt idx="246">
                  <c:v>3.21</c:v>
                </c:pt>
                <c:pt idx="247">
                  <c:v>3.19</c:v>
                </c:pt>
                <c:pt idx="248">
                  <c:v>3.34</c:v>
                </c:pt>
                <c:pt idx="249">
                  <c:v>3.18</c:v>
                </c:pt>
                <c:pt idx="250">
                  <c:v>3.12</c:v>
                </c:pt>
                <c:pt idx="251">
                  <c:v>2.98</c:v>
                </c:pt>
                <c:pt idx="252">
                  <c:v>2.9</c:v>
                </c:pt>
                <c:pt idx="253">
                  <c:v>2.9</c:v>
                </c:pt>
                <c:pt idx="254">
                  <c:v>3.09</c:v>
                </c:pt>
                <c:pt idx="255">
                  <c:v>3.12</c:v>
                </c:pt>
                <c:pt idx="256">
                  <c:v>3.23</c:v>
                </c:pt>
                <c:pt idx="257">
                  <c:v>3.4</c:v>
                </c:pt>
                <c:pt idx="258">
                  <c:v>3.4</c:v>
                </c:pt>
                <c:pt idx="259">
                  <c:v>3.26</c:v>
                </c:pt>
                <c:pt idx="260">
                  <c:v>3.13</c:v>
                </c:pt>
                <c:pt idx="261">
                  <c:v>3.17</c:v>
                </c:pt>
                <c:pt idx="262">
                  <c:v>3.07</c:v>
                </c:pt>
                <c:pt idx="263">
                  <c:v>3.09</c:v>
                </c:pt>
                <c:pt idx="264">
                  <c:v>3.14</c:v>
                </c:pt>
                <c:pt idx="265">
                  <c:v>3.26</c:v>
                </c:pt>
                <c:pt idx="266">
                  <c:v>3.5</c:v>
                </c:pt>
                <c:pt idx="267">
                  <c:v>3.51</c:v>
                </c:pt>
                <c:pt idx="268">
                  <c:v>3.5</c:v>
                </c:pt>
                <c:pt idx="269">
                  <c:v>3.42</c:v>
                </c:pt>
                <c:pt idx="270">
                  <c:v>3.34</c:v>
                </c:pt>
                <c:pt idx="271">
                  <c:v>3.35</c:v>
                </c:pt>
                <c:pt idx="272">
                  <c:v>3.32</c:v>
                </c:pt>
                <c:pt idx="273">
                  <c:v>3.39</c:v>
                </c:pt>
                <c:pt idx="274">
                  <c:v>3.59</c:v>
                </c:pt>
                <c:pt idx="275">
                  <c:v>3.66</c:v>
                </c:pt>
                <c:pt idx="276">
                  <c:v>3.83</c:v>
                </c:pt>
                <c:pt idx="277">
                  <c:v>3.71</c:v>
                </c:pt>
                <c:pt idx="278">
                  <c:v>3.54</c:v>
                </c:pt>
                <c:pt idx="279">
                  <c:v>3.44</c:v>
                </c:pt>
                <c:pt idx="280">
                  <c:v>3.44</c:v>
                </c:pt>
                <c:pt idx="281">
                  <c:v>3.6</c:v>
                </c:pt>
                <c:pt idx="282">
                  <c:v>3.72</c:v>
                </c:pt>
                <c:pt idx="283">
                  <c:v>3.83</c:v>
                </c:pt>
                <c:pt idx="284">
                  <c:v>3.85</c:v>
                </c:pt>
                <c:pt idx="285">
                  <c:v>3.92</c:v>
                </c:pt>
                <c:pt idx="286">
                  <c:v>3.93</c:v>
                </c:pt>
                <c:pt idx="287">
                  <c:v>4.08</c:v>
                </c:pt>
                <c:pt idx="288">
                  <c:v>4.28</c:v>
                </c:pt>
                <c:pt idx="289">
                  <c:v>4.17</c:v>
                </c:pt>
                <c:pt idx="290">
                  <c:v>3.96</c:v>
                </c:pt>
                <c:pt idx="291">
                  <c:v>4.05</c:v>
                </c:pt>
                <c:pt idx="292">
                  <c:v>4.1399999999999997</c:v>
                </c:pt>
                <c:pt idx="293">
                  <c:v>4.09</c:v>
                </c:pt>
                <c:pt idx="294">
                  <c:v>3.97</c:v>
                </c:pt>
                <c:pt idx="295">
                  <c:v>3.82</c:v>
                </c:pt>
                <c:pt idx="296">
                  <c:v>3.85</c:v>
                </c:pt>
                <c:pt idx="297">
                  <c:v>3.76</c:v>
                </c:pt>
                <c:pt idx="298">
                  <c:v>3.78</c:v>
                </c:pt>
                <c:pt idx="299">
                  <c:v>3.71</c:v>
                </c:pt>
                <c:pt idx="300">
                  <c:v>3.81</c:v>
                </c:pt>
                <c:pt idx="301">
                  <c:v>3.68</c:v>
                </c:pt>
                <c:pt idx="302">
                  <c:v>3.67</c:v>
                </c:pt>
                <c:pt idx="303">
                  <c:v>3.65</c:v>
                </c:pt>
                <c:pt idx="304">
                  <c:v>3.46</c:v>
                </c:pt>
                <c:pt idx="305">
                  <c:v>3.69</c:v>
                </c:pt>
                <c:pt idx="306">
                  <c:v>3.84</c:v>
                </c:pt>
                <c:pt idx="307">
                  <c:v>3.96</c:v>
                </c:pt>
                <c:pt idx="308">
                  <c:v>4.1100000000000003</c:v>
                </c:pt>
                <c:pt idx="309">
                  <c:v>4.17</c:v>
                </c:pt>
                <c:pt idx="310">
                  <c:v>4.13</c:v>
                </c:pt>
                <c:pt idx="311">
                  <c:v>4.12</c:v>
                </c:pt>
                <c:pt idx="312">
                  <c:v>4.0999999999999996</c:v>
                </c:pt>
                <c:pt idx="313">
                  <c:v>4.0599999999999996</c:v>
                </c:pt>
                <c:pt idx="314">
                  <c:v>4.01</c:v>
                </c:pt>
                <c:pt idx="315">
                  <c:v>4.2</c:v>
                </c:pt>
                <c:pt idx="316">
                  <c:v>4.34</c:v>
                </c:pt>
                <c:pt idx="317">
                  <c:v>4.3099999999999996</c:v>
                </c:pt>
                <c:pt idx="318">
                  <c:v>4.17</c:v>
                </c:pt>
                <c:pt idx="319">
                  <c:v>4.24</c:v>
                </c:pt>
                <c:pt idx="320">
                  <c:v>4.1900000000000004</c:v>
                </c:pt>
                <c:pt idx="321">
                  <c:v>4.12</c:v>
                </c:pt>
                <c:pt idx="322">
                  <c:v>4.13</c:v>
                </c:pt>
                <c:pt idx="323">
                  <c:v>4.21</c:v>
                </c:pt>
                <c:pt idx="324">
                  <c:v>4.17</c:v>
                </c:pt>
                <c:pt idx="325">
                  <c:v>4.26</c:v>
                </c:pt>
                <c:pt idx="326">
                  <c:v>4.28</c:v>
                </c:pt>
                <c:pt idx="327">
                  <c:v>4.1900000000000004</c:v>
                </c:pt>
                <c:pt idx="328">
                  <c:v>4.1900000000000004</c:v>
                </c:pt>
                <c:pt idx="329">
                  <c:v>4.32</c:v>
                </c:pt>
                <c:pt idx="330">
                  <c:v>4.25</c:v>
                </c:pt>
                <c:pt idx="331">
                  <c:v>4.3</c:v>
                </c:pt>
                <c:pt idx="332">
                  <c:v>4.47</c:v>
                </c:pt>
                <c:pt idx="333">
                  <c:v>4.53</c:v>
                </c:pt>
                <c:pt idx="334">
                  <c:v>4.6500000000000004</c:v>
                </c:pt>
                <c:pt idx="335">
                  <c:v>4.57</c:v>
                </c:pt>
                <c:pt idx="336">
                  <c:v>4.67</c:v>
                </c:pt>
                <c:pt idx="337">
                  <c:v>4.6100000000000003</c:v>
                </c:pt>
                <c:pt idx="338">
                  <c:v>4.83</c:v>
                </c:pt>
                <c:pt idx="339">
                  <c:v>4.9400000000000004</c:v>
                </c:pt>
                <c:pt idx="340">
                  <c:v>4.91</c:v>
                </c:pt>
                <c:pt idx="341">
                  <c:v>4.96</c:v>
                </c:pt>
                <c:pt idx="342">
                  <c:v>4.9000000000000004</c:v>
                </c:pt>
                <c:pt idx="343">
                  <c:v>5.0199999999999996</c:v>
                </c:pt>
                <c:pt idx="344">
                  <c:v>4.97</c:v>
                </c:pt>
                <c:pt idx="345">
                  <c:v>4.97</c:v>
                </c:pt>
                <c:pt idx="346">
                  <c:v>5.05</c:v>
                </c:pt>
                <c:pt idx="347">
                  <c:v>5.12</c:v>
                </c:pt>
                <c:pt idx="348">
                  <c:v>5.28</c:v>
                </c:pt>
                <c:pt idx="349">
                  <c:v>5.23</c:v>
                </c:pt>
                <c:pt idx="350">
                  <c:v>5.0999999999999996</c:v>
                </c:pt>
                <c:pt idx="351">
                  <c:v>5.15</c:v>
                </c:pt>
                <c:pt idx="352">
                  <c:v>5.08</c:v>
                </c:pt>
                <c:pt idx="353">
                  <c:v>5.19</c:v>
                </c:pt>
                <c:pt idx="354">
                  <c:v>5.43</c:v>
                </c:pt>
                <c:pt idx="355">
                  <c:v>5.25</c:v>
                </c:pt>
                <c:pt idx="356">
                  <c:v>5.23</c:v>
                </c:pt>
                <c:pt idx="357">
                  <c:v>5.12</c:v>
                </c:pt>
                <c:pt idx="358">
                  <c:v>5.1100000000000003</c:v>
                </c:pt>
                <c:pt idx="359">
                  <c:v>5.09</c:v>
                </c:pt>
                <c:pt idx="360">
                  <c:v>5.08</c:v>
                </c:pt>
                <c:pt idx="361">
                  <c:v>5.23</c:v>
                </c:pt>
                <c:pt idx="362">
                  <c:v>5.12</c:v>
                </c:pt>
                <c:pt idx="363">
                  <c:v>5.19</c:v>
                </c:pt>
                <c:pt idx="364">
                  <c:v>5.2</c:v>
                </c:pt>
                <c:pt idx="365">
                  <c:v>5.1100000000000003</c:v>
                </c:pt>
                <c:pt idx="366">
                  <c:v>5.13</c:v>
                </c:pt>
                <c:pt idx="367">
                  <c:v>5.1100000000000003</c:v>
                </c:pt>
                <c:pt idx="368">
                  <c:v>5.17</c:v>
                </c:pt>
                <c:pt idx="369">
                  <c:v>5.29</c:v>
                </c:pt>
                <c:pt idx="370">
                  <c:v>5.25</c:v>
                </c:pt>
                <c:pt idx="371">
                  <c:v>5.35</c:v>
                </c:pt>
                <c:pt idx="372">
                  <c:v>5.0999999999999996</c:v>
                </c:pt>
                <c:pt idx="373">
                  <c:v>5.0999999999999996</c:v>
                </c:pt>
                <c:pt idx="374">
                  <c:v>5.23</c:v>
                </c:pt>
                <c:pt idx="375">
                  <c:v>5.45</c:v>
                </c:pt>
                <c:pt idx="376">
                  <c:v>5.32</c:v>
                </c:pt>
                <c:pt idx="377">
                  <c:v>5.27</c:v>
                </c:pt>
                <c:pt idx="378">
                  <c:v>5.43</c:v>
                </c:pt>
                <c:pt idx="379">
                  <c:v>5.43</c:v>
                </c:pt>
                <c:pt idx="380">
                  <c:v>5.48</c:v>
                </c:pt>
                <c:pt idx="381">
                  <c:v>5.23</c:v>
                </c:pt>
                <c:pt idx="382">
                  <c:v>5.25</c:v>
                </c:pt>
                <c:pt idx="383">
                  <c:v>5.24</c:v>
                </c:pt>
                <c:pt idx="384">
                  <c:v>5.49</c:v>
                </c:pt>
                <c:pt idx="385">
                  <c:v>5.86</c:v>
                </c:pt>
                <c:pt idx="386">
                  <c:v>5.9</c:v>
                </c:pt>
                <c:pt idx="387">
                  <c:v>5.63</c:v>
                </c:pt>
                <c:pt idx="388">
                  <c:v>5.67</c:v>
                </c:pt>
                <c:pt idx="389">
                  <c:v>5.64</c:v>
                </c:pt>
                <c:pt idx="390">
                  <c:v>5.51</c:v>
                </c:pt>
                <c:pt idx="391">
                  <c:v>5.41</c:v>
                </c:pt>
                <c:pt idx="392">
                  <c:v>5.36</c:v>
                </c:pt>
                <c:pt idx="393">
                  <c:v>5.52</c:v>
                </c:pt>
                <c:pt idx="394">
                  <c:v>5.68</c:v>
                </c:pt>
                <c:pt idx="395">
                  <c:v>5.73</c:v>
                </c:pt>
                <c:pt idx="396">
                  <c:v>5.97</c:v>
                </c:pt>
                <c:pt idx="397">
                  <c:v>6.03</c:v>
                </c:pt>
                <c:pt idx="398">
                  <c:v>6.02</c:v>
                </c:pt>
                <c:pt idx="399">
                  <c:v>5.86</c:v>
                </c:pt>
                <c:pt idx="400">
                  <c:v>5.84</c:v>
                </c:pt>
                <c:pt idx="401">
                  <c:v>5.94</c:v>
                </c:pt>
                <c:pt idx="402">
                  <c:v>5.94</c:v>
                </c:pt>
                <c:pt idx="403">
                  <c:v>6.27</c:v>
                </c:pt>
                <c:pt idx="404">
                  <c:v>6.52</c:v>
                </c:pt>
                <c:pt idx="405">
                  <c:v>6.58</c:v>
                </c:pt>
                <c:pt idx="406">
                  <c:v>6.39</c:v>
                </c:pt>
                <c:pt idx="407">
                  <c:v>6.23</c:v>
                </c:pt>
                <c:pt idx="408">
                  <c:v>6.49</c:v>
                </c:pt>
                <c:pt idx="409">
                  <c:v>6.23</c:v>
                </c:pt>
                <c:pt idx="410">
                  <c:v>6.41</c:v>
                </c:pt>
                <c:pt idx="411">
                  <c:v>6.66</c:v>
                </c:pt>
                <c:pt idx="412">
                  <c:v>6.73</c:v>
                </c:pt>
                <c:pt idx="413">
                  <c:v>6.85</c:v>
                </c:pt>
                <c:pt idx="414">
                  <c:v>6.92</c:v>
                </c:pt>
                <c:pt idx="415">
                  <c:v>6.84</c:v>
                </c:pt>
                <c:pt idx="416">
                  <c:v>6.7</c:v>
                </c:pt>
                <c:pt idx="417">
                  <c:v>6.68</c:v>
                </c:pt>
                <c:pt idx="418">
                  <c:v>6.85</c:v>
                </c:pt>
                <c:pt idx="419">
                  <c:v>6.96</c:v>
                </c:pt>
                <c:pt idx="420">
                  <c:v>6.89</c:v>
                </c:pt>
                <c:pt idx="421">
                  <c:v>7.1</c:v>
                </c:pt>
                <c:pt idx="422">
                  <c:v>6.88</c:v>
                </c:pt>
                <c:pt idx="423">
                  <c:v>6.96</c:v>
                </c:pt>
                <c:pt idx="424">
                  <c:v>7.12</c:v>
                </c:pt>
                <c:pt idx="425">
                  <c:v>7.08</c:v>
                </c:pt>
                <c:pt idx="426">
                  <c:v>7.18</c:v>
                </c:pt>
                <c:pt idx="427">
                  <c:v>7.14</c:v>
                </c:pt>
                <c:pt idx="428">
                  <c:v>7.23</c:v>
                </c:pt>
                <c:pt idx="429">
                  <c:v>7.25</c:v>
                </c:pt>
                <c:pt idx="430">
                  <c:v>7.1</c:v>
                </c:pt>
                <c:pt idx="431">
                  <c:v>7.03</c:v>
                </c:pt>
                <c:pt idx="432">
                  <c:v>6.84</c:v>
                </c:pt>
                <c:pt idx="433">
                  <c:v>6.72</c:v>
                </c:pt>
                <c:pt idx="434">
                  <c:v>6.84</c:v>
                </c:pt>
                <c:pt idx="435">
                  <c:v>6.83</c:v>
                </c:pt>
                <c:pt idx="436">
                  <c:v>6.7</c:v>
                </c:pt>
                <c:pt idx="437">
                  <c:v>6.58</c:v>
                </c:pt>
                <c:pt idx="438">
                  <c:v>6.48</c:v>
                </c:pt>
                <c:pt idx="439">
                  <c:v>6.32</c:v>
                </c:pt>
                <c:pt idx="440">
                  <c:v>6.34</c:v>
                </c:pt>
                <c:pt idx="441">
                  <c:v>6.28</c:v>
                </c:pt>
                <c:pt idx="442">
                  <c:v>6.36</c:v>
                </c:pt>
                <c:pt idx="443">
                  <c:v>6.34</c:v>
                </c:pt>
                <c:pt idx="444">
                  <c:v>6.4</c:v>
                </c:pt>
                <c:pt idx="445">
                  <c:v>5.74</c:v>
                </c:pt>
                <c:pt idx="446">
                  <c:v>5.79</c:v>
                </c:pt>
                <c:pt idx="447">
                  <c:v>5.46</c:v>
                </c:pt>
                <c:pt idx="448">
                  <c:v>5.29</c:v>
                </c:pt>
                <c:pt idx="449">
                  <c:v>5.27</c:v>
                </c:pt>
                <c:pt idx="450">
                  <c:v>5.12</c:v>
                </c:pt>
                <c:pt idx="451">
                  <c:v>5.07</c:v>
                </c:pt>
                <c:pt idx="452">
                  <c:v>4.87</c:v>
                </c:pt>
                <c:pt idx="453">
                  <c:v>4.58</c:v>
                </c:pt>
                <c:pt idx="454">
                  <c:v>4.43</c:v>
                </c:pt>
                <c:pt idx="455">
                  <c:v>4.46</c:v>
                </c:pt>
                <c:pt idx="456">
                  <c:v>4.41</c:v>
                </c:pt>
                <c:pt idx="457">
                  <c:v>4.8899999999999997</c:v>
                </c:pt>
                <c:pt idx="458">
                  <c:v>5.03</c:v>
                </c:pt>
                <c:pt idx="459">
                  <c:v>4.93</c:v>
                </c:pt>
                <c:pt idx="460">
                  <c:v>4.8899999999999997</c:v>
                </c:pt>
                <c:pt idx="461">
                  <c:v>4.99</c:v>
                </c:pt>
                <c:pt idx="462">
                  <c:v>4.8600000000000003</c:v>
                </c:pt>
                <c:pt idx="463">
                  <c:v>5</c:v>
                </c:pt>
                <c:pt idx="464">
                  <c:v>4.91</c:v>
                </c:pt>
                <c:pt idx="465">
                  <c:v>5.18</c:v>
                </c:pt>
                <c:pt idx="466">
                  <c:v>4.9800000000000004</c:v>
                </c:pt>
                <c:pt idx="467">
                  <c:v>4.49</c:v>
                </c:pt>
                <c:pt idx="468">
                  <c:v>4.74</c:v>
                </c:pt>
                <c:pt idx="469">
                  <c:v>4.49</c:v>
                </c:pt>
                <c:pt idx="470">
                  <c:v>4.72</c:v>
                </c:pt>
                <c:pt idx="471">
                  <c:v>4.57</c:v>
                </c:pt>
                <c:pt idx="472">
                  <c:v>4.68</c:v>
                </c:pt>
                <c:pt idx="473">
                  <c:v>4.7699999999999996</c:v>
                </c:pt>
                <c:pt idx="474">
                  <c:v>4.8899999999999997</c:v>
                </c:pt>
                <c:pt idx="475">
                  <c:v>5.24</c:v>
                </c:pt>
                <c:pt idx="476">
                  <c:v>5.0999999999999996</c:v>
                </c:pt>
                <c:pt idx="477">
                  <c:v>5.57</c:v>
                </c:pt>
                <c:pt idx="478">
                  <c:v>6.1</c:v>
                </c:pt>
                <c:pt idx="479">
                  <c:v>6.54</c:v>
                </c:pt>
                <c:pt idx="480">
                  <c:v>5.45</c:v>
                </c:pt>
                <c:pt idx="481">
                  <c:v>5.05</c:v>
                </c:pt>
                <c:pt idx="482">
                  <c:v>5.0199999999999996</c:v>
                </c:pt>
                <c:pt idx="483">
                  <c:v>5.35</c:v>
                </c:pt>
                <c:pt idx="484">
                  <c:v>5.77</c:v>
                </c:pt>
                <c:pt idx="485">
                  <c:v>5.66</c:v>
                </c:pt>
                <c:pt idx="486">
                  <c:v>5.37</c:v>
                </c:pt>
                <c:pt idx="487">
                  <c:v>3.83</c:v>
                </c:pt>
                <c:pt idx="488">
                  <c:v>4.13</c:v>
                </c:pt>
                <c:pt idx="489">
                  <c:v>4.53</c:v>
                </c:pt>
                <c:pt idx="490">
                  <c:v>4.43</c:v>
                </c:pt>
                <c:pt idx="491">
                  <c:v>4.68</c:v>
                </c:pt>
                <c:pt idx="492">
                  <c:v>5.28</c:v>
                </c:pt>
                <c:pt idx="493">
                  <c:v>5.36</c:v>
                </c:pt>
                <c:pt idx="494">
                  <c:v>4.88</c:v>
                </c:pt>
                <c:pt idx="495">
                  <c:v>5.0999999999999996</c:v>
                </c:pt>
                <c:pt idx="496">
                  <c:v>5.05</c:v>
                </c:pt>
                <c:pt idx="497">
                  <c:v>4.8099999999999996</c:v>
                </c:pt>
                <c:pt idx="498">
                  <c:v>4.7699999999999996</c:v>
                </c:pt>
                <c:pt idx="499">
                  <c:v>4.67</c:v>
                </c:pt>
                <c:pt idx="500">
                  <c:v>5.03</c:v>
                </c:pt>
                <c:pt idx="501">
                  <c:v>4.91</c:v>
                </c:pt>
                <c:pt idx="502">
                  <c:v>4.97</c:v>
                </c:pt>
                <c:pt idx="503">
                  <c:v>4.42</c:v>
                </c:pt>
                <c:pt idx="504">
                  <c:v>4.6100000000000003</c:v>
                </c:pt>
                <c:pt idx="505">
                  <c:v>4.57</c:v>
                </c:pt>
                <c:pt idx="506">
                  <c:v>4.59</c:v>
                </c:pt>
                <c:pt idx="507">
                  <c:v>4.4800000000000004</c:v>
                </c:pt>
                <c:pt idx="508">
                  <c:v>4.62</c:v>
                </c:pt>
                <c:pt idx="509">
                  <c:v>4.55</c:v>
                </c:pt>
                <c:pt idx="510">
                  <c:v>4.37</c:v>
                </c:pt>
                <c:pt idx="511">
                  <c:v>4.47</c:v>
                </c:pt>
                <c:pt idx="512">
                  <c:v>4.82</c:v>
                </c:pt>
                <c:pt idx="513">
                  <c:v>4.75</c:v>
                </c:pt>
                <c:pt idx="514">
                  <c:v>4.79</c:v>
                </c:pt>
                <c:pt idx="515">
                  <c:v>5.04</c:v>
                </c:pt>
                <c:pt idx="516">
                  <c:v>4.9400000000000004</c:v>
                </c:pt>
                <c:pt idx="517">
                  <c:v>4.92</c:v>
                </c:pt>
                <c:pt idx="518">
                  <c:v>4.9800000000000004</c:v>
                </c:pt>
                <c:pt idx="519">
                  <c:v>4.92</c:v>
                </c:pt>
                <c:pt idx="520">
                  <c:v>4.97</c:v>
                </c:pt>
                <c:pt idx="521">
                  <c:v>5.18</c:v>
                </c:pt>
                <c:pt idx="522">
                  <c:v>5.08</c:v>
                </c:pt>
                <c:pt idx="523">
                  <c:v>5.39</c:v>
                </c:pt>
                <c:pt idx="524">
                  <c:v>5.48</c:v>
                </c:pt>
                <c:pt idx="525">
                  <c:v>5.29</c:v>
                </c:pt>
                <c:pt idx="526">
                  <c:v>5.12</c:v>
                </c:pt>
                <c:pt idx="527">
                  <c:v>4.9000000000000004</c:v>
                </c:pt>
                <c:pt idx="528">
                  <c:v>4.87</c:v>
                </c:pt>
                <c:pt idx="529">
                  <c:v>4.62</c:v>
                </c:pt>
                <c:pt idx="530">
                  <c:v>4.5999999999999996</c:v>
                </c:pt>
                <c:pt idx="531">
                  <c:v>4.59</c:v>
                </c:pt>
                <c:pt idx="532">
                  <c:v>4.6500000000000004</c:v>
                </c:pt>
                <c:pt idx="533">
                  <c:v>4.8899999999999997</c:v>
                </c:pt>
                <c:pt idx="534">
                  <c:v>5.04</c:v>
                </c:pt>
                <c:pt idx="535">
                  <c:v>5.15</c:v>
                </c:pt>
                <c:pt idx="536">
                  <c:v>5.05</c:v>
                </c:pt>
                <c:pt idx="537">
                  <c:v>5.17</c:v>
                </c:pt>
                <c:pt idx="538">
                  <c:v>5.26</c:v>
                </c:pt>
                <c:pt idx="539">
                  <c:v>4.93</c:v>
                </c:pt>
                <c:pt idx="540">
                  <c:v>5.04</c:v>
                </c:pt>
                <c:pt idx="541">
                  <c:v>4.82</c:v>
                </c:pt>
                <c:pt idx="542">
                  <c:v>4.88</c:v>
                </c:pt>
                <c:pt idx="543">
                  <c:v>5.19</c:v>
                </c:pt>
                <c:pt idx="544">
                  <c:v>5.04</c:v>
                </c:pt>
                <c:pt idx="545">
                  <c:v>5.35</c:v>
                </c:pt>
                <c:pt idx="546">
                  <c:v>5.49</c:v>
                </c:pt>
                <c:pt idx="547">
                  <c:v>5.59</c:v>
                </c:pt>
                <c:pt idx="548">
                  <c:v>5.31</c:v>
                </c:pt>
                <c:pt idx="549">
                  <c:v>5.55</c:v>
                </c:pt>
                <c:pt idx="550">
                  <c:v>5.36</c:v>
                </c:pt>
                <c:pt idx="551">
                  <c:v>4.76</c:v>
                </c:pt>
                <c:pt idx="552">
                  <c:v>5.46</c:v>
                </c:pt>
                <c:pt idx="553">
                  <c:v>5.47</c:v>
                </c:pt>
                <c:pt idx="554">
                  <c:v>5.08</c:v>
                </c:pt>
                <c:pt idx="555">
                  <c:v>5.33</c:v>
                </c:pt>
                <c:pt idx="556">
                  <c:v>5.45</c:v>
                </c:pt>
                <c:pt idx="557">
                  <c:v>5.53</c:v>
                </c:pt>
                <c:pt idx="558">
                  <c:v>5.57</c:v>
                </c:pt>
                <c:pt idx="559">
                  <c:v>5.39</c:v>
                </c:pt>
                <c:pt idx="560">
                  <c:v>5.33</c:v>
                </c:pt>
                <c:pt idx="561">
                  <c:v>5.47</c:v>
                </c:pt>
                <c:pt idx="562">
                  <c:v>5.6</c:v>
                </c:pt>
                <c:pt idx="563">
                  <c:v>5.61</c:v>
                </c:pt>
                <c:pt idx="564">
                  <c:v>5.49</c:v>
                </c:pt>
                <c:pt idx="565">
                  <c:v>5.69</c:v>
                </c:pt>
                <c:pt idx="566">
                  <c:v>5.48</c:v>
                </c:pt>
                <c:pt idx="567">
                  <c:v>5.71</c:v>
                </c:pt>
                <c:pt idx="568">
                  <c:v>5.57</c:v>
                </c:pt>
                <c:pt idx="569">
                  <c:v>5.62</c:v>
                </c:pt>
                <c:pt idx="570">
                  <c:v>5.52</c:v>
                </c:pt>
                <c:pt idx="571">
                  <c:v>5.44</c:v>
                </c:pt>
                <c:pt idx="572">
                  <c:v>5.35</c:v>
                </c:pt>
                <c:pt idx="573">
                  <c:v>5.39</c:v>
                </c:pt>
                <c:pt idx="574">
                  <c:v>5.48</c:v>
                </c:pt>
                <c:pt idx="575">
                  <c:v>5.81</c:v>
                </c:pt>
                <c:pt idx="576">
                  <c:v>5.57</c:v>
                </c:pt>
                <c:pt idx="577">
                  <c:v>5.38</c:v>
                </c:pt>
                <c:pt idx="578">
                  <c:v>5.54</c:v>
                </c:pt>
                <c:pt idx="579">
                  <c:v>5.6</c:v>
                </c:pt>
                <c:pt idx="580">
                  <c:v>5.46</c:v>
                </c:pt>
                <c:pt idx="581">
                  <c:v>5.43</c:v>
                </c:pt>
                <c:pt idx="582">
                  <c:v>5.38</c:v>
                </c:pt>
                <c:pt idx="583">
                  <c:v>5.34</c:v>
                </c:pt>
                <c:pt idx="584">
                  <c:v>5.34</c:v>
                </c:pt>
                <c:pt idx="585">
                  <c:v>5.15</c:v>
                </c:pt>
                <c:pt idx="586">
                  <c:v>5.22</c:v>
                </c:pt>
                <c:pt idx="587">
                  <c:v>5.32</c:v>
                </c:pt>
                <c:pt idx="588">
                  <c:v>4.99</c:v>
                </c:pt>
                <c:pt idx="589">
                  <c:v>4.9400000000000004</c:v>
                </c:pt>
                <c:pt idx="590">
                  <c:v>5.51</c:v>
                </c:pt>
                <c:pt idx="591">
                  <c:v>5.21</c:v>
                </c:pt>
                <c:pt idx="592">
                  <c:v>5.19</c:v>
                </c:pt>
                <c:pt idx="593">
                  <c:v>5.34</c:v>
                </c:pt>
                <c:pt idx="594">
                  <c:v>5.27</c:v>
                </c:pt>
                <c:pt idx="595">
                  <c:v>5.42</c:v>
                </c:pt>
                <c:pt idx="596">
                  <c:v>5.49</c:v>
                </c:pt>
                <c:pt idx="597">
                  <c:v>5.38</c:v>
                </c:pt>
                <c:pt idx="598">
                  <c:v>5.46</c:v>
                </c:pt>
                <c:pt idx="599">
                  <c:v>5.35</c:v>
                </c:pt>
                <c:pt idx="600">
                  <c:v>5.54</c:v>
                </c:pt>
                <c:pt idx="601">
                  <c:v>5.46</c:v>
                </c:pt>
                <c:pt idx="602">
                  <c:v>5.77</c:v>
                </c:pt>
                <c:pt idx="603">
                  <c:v>5.27</c:v>
                </c:pt>
                <c:pt idx="604">
                  <c:v>4.33</c:v>
                </c:pt>
                <c:pt idx="605">
                  <c:v>3.91</c:v>
                </c:pt>
                <c:pt idx="606">
                  <c:v>4.72</c:v>
                </c:pt>
                <c:pt idx="607">
                  <c:v>5.86</c:v>
                </c:pt>
                <c:pt idx="608">
                  <c:v>6</c:v>
                </c:pt>
                <c:pt idx="609">
                  <c:v>6.54</c:v>
                </c:pt>
                <c:pt idx="610">
                  <c:v>6.85</c:v>
                </c:pt>
                <c:pt idx="611">
                  <c:v>6.69</c:v>
                </c:pt>
                <c:pt idx="612">
                  <c:v>6.76</c:v>
                </c:pt>
                <c:pt idx="613">
                  <c:v>6.69</c:v>
                </c:pt>
                <c:pt idx="614">
                  <c:v>6.22</c:v>
                </c:pt>
                <c:pt idx="615">
                  <c:v>6.01</c:v>
                </c:pt>
                <c:pt idx="616">
                  <c:v>5.85</c:v>
                </c:pt>
                <c:pt idx="617">
                  <c:v>5.8</c:v>
                </c:pt>
                <c:pt idx="618">
                  <c:v>5.86</c:v>
                </c:pt>
                <c:pt idx="619">
                  <c:v>5.99</c:v>
                </c:pt>
                <c:pt idx="620">
                  <c:v>5.88</c:v>
                </c:pt>
                <c:pt idx="621">
                  <c:v>6.29</c:v>
                </c:pt>
                <c:pt idx="622">
                  <c:v>6.34</c:v>
                </c:pt>
                <c:pt idx="623">
                  <c:v>6.46</c:v>
                </c:pt>
                <c:pt idx="624">
                  <c:v>6.18</c:v>
                </c:pt>
                <c:pt idx="625">
                  <c:v>6.5</c:v>
                </c:pt>
                <c:pt idx="626">
                  <c:v>6.02</c:v>
                </c:pt>
                <c:pt idx="627">
                  <c:v>5.77</c:v>
                </c:pt>
                <c:pt idx="628">
                  <c:v>5.61</c:v>
                </c:pt>
                <c:pt idx="629">
                  <c:v>5.41</c:v>
                </c:pt>
                <c:pt idx="630">
                  <c:v>5.12</c:v>
                </c:pt>
                <c:pt idx="631">
                  <c:v>4.8099999999999996</c:v>
                </c:pt>
                <c:pt idx="632">
                  <c:v>4.8</c:v>
                </c:pt>
                <c:pt idx="633">
                  <c:v>4.71</c:v>
                </c:pt>
                <c:pt idx="634">
                  <c:v>4.43</c:v>
                </c:pt>
                <c:pt idx="635">
                  <c:v>4.09</c:v>
                </c:pt>
                <c:pt idx="636">
                  <c:v>4.0199999999999996</c:v>
                </c:pt>
                <c:pt idx="637">
                  <c:v>4</c:v>
                </c:pt>
                <c:pt idx="638">
                  <c:v>4.58</c:v>
                </c:pt>
                <c:pt idx="639">
                  <c:v>4.4400000000000004</c:v>
                </c:pt>
                <c:pt idx="640">
                  <c:v>4.28</c:v>
                </c:pt>
                <c:pt idx="641">
                  <c:v>4.3</c:v>
                </c:pt>
                <c:pt idx="642">
                  <c:v>4.16</c:v>
                </c:pt>
                <c:pt idx="643">
                  <c:v>4.07</c:v>
                </c:pt>
                <c:pt idx="644">
                  <c:v>4.04</c:v>
                </c:pt>
                <c:pt idx="645">
                  <c:v>3.96</c:v>
                </c:pt>
                <c:pt idx="646">
                  <c:v>3.79</c:v>
                </c:pt>
                <c:pt idx="647">
                  <c:v>3.82</c:v>
                </c:pt>
                <c:pt idx="648">
                  <c:v>3.78</c:v>
                </c:pt>
                <c:pt idx="649">
                  <c:v>4</c:v>
                </c:pt>
                <c:pt idx="650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C-6642-89F3-D80258C7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312527"/>
        <c:axId val="2066314527"/>
      </c:lineChart>
      <c:dateAx>
        <c:axId val="2066312527"/>
        <c:scaling>
          <c:orientation val="minMax"/>
          <c:max val="33970"/>
          <c:min val="3177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14527"/>
        <c:crosses val="autoZero"/>
        <c:auto val="1"/>
        <c:lblOffset val="100"/>
        <c:baseTimeUnit val="months"/>
      </c:dateAx>
      <c:valAx>
        <c:axId val="206631452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9182AD-D0F3-4201-94AA-90FB8BF0C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C19-0D40-84B0-96998C659C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2D5A90-B9C4-4DF7-A169-2AE3305D8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19-0D40-84B0-96998C659C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C695CF-DC5F-464A-8DC6-0F23014D5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C19-0D40-84B0-96998C659C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EE5F1D-4408-46A6-B659-2D026FFF5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C19-0D40-84B0-96998C659C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A323D3-C55B-4CF1-A765-DAF391C31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C19-0D40-84B0-96998C659C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F8F252-FE1C-43CD-970E-E2FE5D79F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19-0D40-84B0-96998C659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'Existing home sales'!$Y$5:$Y$10</c:f>
              <c:numCache>
                <c:formatCode>General</c:formatCode>
                <c:ptCount val="6"/>
                <c:pt idx="0">
                  <c:v>24</c:v>
                </c:pt>
                <c:pt idx="1">
                  <c:v>43</c:v>
                </c:pt>
                <c:pt idx="2">
                  <c:v>50</c:v>
                </c:pt>
                <c:pt idx="3">
                  <c:v>16</c:v>
                </c:pt>
                <c:pt idx="4">
                  <c:v>59</c:v>
                </c:pt>
                <c:pt idx="5">
                  <c:v>27</c:v>
                </c:pt>
              </c:numCache>
            </c:numRef>
          </c:xVal>
          <c:yVal>
            <c:numRef>
              <c:f>'Existing home sales'!$X$5:$X$10</c:f>
              <c:numCache>
                <c:formatCode>0%</c:formatCode>
                <c:ptCount val="6"/>
                <c:pt idx="0">
                  <c:v>-0.17599999999999999</c:v>
                </c:pt>
                <c:pt idx="1">
                  <c:v>-0.55180722891566258</c:v>
                </c:pt>
                <c:pt idx="2">
                  <c:v>-0.25641025641025644</c:v>
                </c:pt>
                <c:pt idx="3">
                  <c:v>-0.19158878504672902</c:v>
                </c:pt>
                <c:pt idx="4">
                  <c:v>-0.47172413793103446</c:v>
                </c:pt>
                <c:pt idx="5">
                  <c:v>-0.41605839416058393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'Existing home sales'!$R$5:$R$10</c15:f>
                <c15:dlblRangeCache>
                  <c:ptCount val="6"/>
                  <c:pt idx="0">
                    <c:v>1973-1975</c:v>
                  </c:pt>
                  <c:pt idx="1">
                    <c:v>1978-1982</c:v>
                  </c:pt>
                  <c:pt idx="2">
                    <c:v>1987-1991</c:v>
                  </c:pt>
                  <c:pt idx="3">
                    <c:v>1994-1995</c:v>
                  </c:pt>
                  <c:pt idx="4">
                    <c:v>2005-2010</c:v>
                  </c:pt>
                  <c:pt idx="5">
                    <c:v>2020-2023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C19-0D40-84B0-96998C65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16992"/>
        <c:axId val="125419824"/>
      </c:scatterChart>
      <c:valAx>
        <c:axId val="12098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9824"/>
        <c:crosses val="autoZero"/>
        <c:crossBetween val="midCat"/>
      </c:valAx>
      <c:valAx>
        <c:axId val="125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'Existing home sales'!$Y$5:$Y$10</c:f>
              <c:numCache>
                <c:formatCode>General</c:formatCode>
                <c:ptCount val="6"/>
                <c:pt idx="0">
                  <c:v>24</c:v>
                </c:pt>
                <c:pt idx="1">
                  <c:v>43</c:v>
                </c:pt>
                <c:pt idx="2">
                  <c:v>50</c:v>
                </c:pt>
                <c:pt idx="3">
                  <c:v>16</c:v>
                </c:pt>
                <c:pt idx="4">
                  <c:v>59</c:v>
                </c:pt>
                <c:pt idx="5">
                  <c:v>27</c:v>
                </c:pt>
              </c:numCache>
            </c:numRef>
          </c:xVal>
          <c:yVal>
            <c:numRef>
              <c:f>'Existing home sales'!$W$5:$W$10</c:f>
              <c:numCache>
                <c:formatCode>General</c:formatCode>
                <c:ptCount val="6"/>
                <c:pt idx="0">
                  <c:v>-0.43999999999999995</c:v>
                </c:pt>
                <c:pt idx="1">
                  <c:v>-2.29</c:v>
                </c:pt>
                <c:pt idx="2">
                  <c:v>-1</c:v>
                </c:pt>
                <c:pt idx="3">
                  <c:v>-0.82000000000000028</c:v>
                </c:pt>
                <c:pt idx="4">
                  <c:v>-3.42</c:v>
                </c:pt>
                <c:pt idx="5">
                  <c:v>-2.8499999999999996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3-B44A-BBE9-52A6B993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16992"/>
        <c:axId val="125419824"/>
      </c:scatterChart>
      <c:valAx>
        <c:axId val="12098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9824"/>
        <c:crosses val="autoZero"/>
        <c:crossBetween val="midCat"/>
      </c:valAx>
      <c:valAx>
        <c:axId val="125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'Existing home sales'!$BJ$5</c:f>
              <c:strCache>
                <c:ptCount val="1"/>
                <c:pt idx="0">
                  <c:v>12/1/1978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sales'!$BG$6:$BG$104</c:f>
              <c:numCache>
                <c:formatCode>m/d/yyyy</c:formatCode>
                <c:ptCount val="9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  <c:pt idx="65">
                  <c:v>36982</c:v>
                </c:pt>
                <c:pt idx="66">
                  <c:v>37012</c:v>
                </c:pt>
                <c:pt idx="67">
                  <c:v>37043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37165</c:v>
                </c:pt>
                <c:pt idx="72">
                  <c:v>37196</c:v>
                </c:pt>
                <c:pt idx="73">
                  <c:v>37226</c:v>
                </c:pt>
                <c:pt idx="74">
                  <c:v>37257</c:v>
                </c:pt>
                <c:pt idx="75">
                  <c:v>37288</c:v>
                </c:pt>
                <c:pt idx="76">
                  <c:v>37316</c:v>
                </c:pt>
                <c:pt idx="77">
                  <c:v>37347</c:v>
                </c:pt>
                <c:pt idx="78">
                  <c:v>37377</c:v>
                </c:pt>
                <c:pt idx="79">
                  <c:v>37408</c:v>
                </c:pt>
                <c:pt idx="80">
                  <c:v>37438</c:v>
                </c:pt>
                <c:pt idx="81">
                  <c:v>37469</c:v>
                </c:pt>
                <c:pt idx="82">
                  <c:v>37500</c:v>
                </c:pt>
                <c:pt idx="83">
                  <c:v>37530</c:v>
                </c:pt>
                <c:pt idx="84">
                  <c:v>37561</c:v>
                </c:pt>
                <c:pt idx="85">
                  <c:v>37591</c:v>
                </c:pt>
                <c:pt idx="86">
                  <c:v>37622</c:v>
                </c:pt>
                <c:pt idx="87">
                  <c:v>37653</c:v>
                </c:pt>
                <c:pt idx="88">
                  <c:v>37681</c:v>
                </c:pt>
                <c:pt idx="89">
                  <c:v>37712</c:v>
                </c:pt>
                <c:pt idx="90">
                  <c:v>37742</c:v>
                </c:pt>
                <c:pt idx="91">
                  <c:v>37773</c:v>
                </c:pt>
                <c:pt idx="92">
                  <c:v>37803</c:v>
                </c:pt>
                <c:pt idx="93">
                  <c:v>37834</c:v>
                </c:pt>
                <c:pt idx="94">
                  <c:v>37865</c:v>
                </c:pt>
                <c:pt idx="95">
                  <c:v>37895</c:v>
                </c:pt>
                <c:pt idx="96">
                  <c:v>37926</c:v>
                </c:pt>
                <c:pt idx="97">
                  <c:v>37956</c:v>
                </c:pt>
                <c:pt idx="98">
                  <c:v>37987</c:v>
                </c:pt>
              </c:numCache>
            </c:numRef>
          </c:cat>
          <c:val>
            <c:numRef>
              <c:f>'Existing home sales'!$BJ$6:$BJ$104</c:f>
              <c:numCache>
                <c:formatCode>0.00</c:formatCode>
                <c:ptCount val="99"/>
                <c:pt idx="0">
                  <c:v>0</c:v>
                </c:pt>
                <c:pt idx="1">
                  <c:v>-0.17000000000000037</c:v>
                </c:pt>
                <c:pt idx="2">
                  <c:v>-0.29000000000000048</c:v>
                </c:pt>
                <c:pt idx="3">
                  <c:v>-0.16000000000000014</c:v>
                </c:pt>
                <c:pt idx="4">
                  <c:v>-0.19000000000000039</c:v>
                </c:pt>
                <c:pt idx="5">
                  <c:v>-0.16000000000000014</c:v>
                </c:pt>
                <c:pt idx="6">
                  <c:v>-6.0000000000000497E-2</c:v>
                </c:pt>
                <c:pt idx="7">
                  <c:v>-0.35000000000000053</c:v>
                </c:pt>
                <c:pt idx="8">
                  <c:v>-0.33000000000000052</c:v>
                </c:pt>
                <c:pt idx="9">
                  <c:v>-0.3100000000000005</c:v>
                </c:pt>
                <c:pt idx="10">
                  <c:v>-0.21000000000000041</c:v>
                </c:pt>
                <c:pt idx="11">
                  <c:v>-0.38000000000000034</c:v>
                </c:pt>
                <c:pt idx="12">
                  <c:v>-0.67000000000000037</c:v>
                </c:pt>
                <c:pt idx="13">
                  <c:v>-0.76000000000000023</c:v>
                </c:pt>
                <c:pt idx="14">
                  <c:v>-0.82000000000000028</c:v>
                </c:pt>
                <c:pt idx="15">
                  <c:v>-0.96000000000000041</c:v>
                </c:pt>
                <c:pt idx="16">
                  <c:v>-1.1800000000000002</c:v>
                </c:pt>
                <c:pt idx="17">
                  <c:v>-1.6100000000000003</c:v>
                </c:pt>
                <c:pt idx="18">
                  <c:v>-1.6700000000000004</c:v>
                </c:pt>
                <c:pt idx="19">
                  <c:v>-1.5500000000000003</c:v>
                </c:pt>
                <c:pt idx="20">
                  <c:v>-1.2200000000000002</c:v>
                </c:pt>
                <c:pt idx="21">
                  <c:v>-1.1000000000000005</c:v>
                </c:pt>
                <c:pt idx="22">
                  <c:v>-0.75000000000000044</c:v>
                </c:pt>
                <c:pt idx="23">
                  <c:v>-0.94000000000000039</c:v>
                </c:pt>
                <c:pt idx="24">
                  <c:v>-1.1000000000000005</c:v>
                </c:pt>
                <c:pt idx="25">
                  <c:v>-1.2400000000000002</c:v>
                </c:pt>
                <c:pt idx="26">
                  <c:v>-1.4400000000000004</c:v>
                </c:pt>
                <c:pt idx="27">
                  <c:v>-1.4600000000000004</c:v>
                </c:pt>
                <c:pt idx="28">
                  <c:v>-1.5500000000000003</c:v>
                </c:pt>
                <c:pt idx="29">
                  <c:v>-1.4800000000000004</c:v>
                </c:pt>
                <c:pt idx="30">
                  <c:v>-1.5200000000000005</c:v>
                </c:pt>
                <c:pt idx="31">
                  <c:v>-1.5600000000000005</c:v>
                </c:pt>
                <c:pt idx="32">
                  <c:v>-1.6600000000000001</c:v>
                </c:pt>
                <c:pt idx="33">
                  <c:v>-1.8100000000000005</c:v>
                </c:pt>
                <c:pt idx="34">
                  <c:v>-1.9700000000000002</c:v>
                </c:pt>
                <c:pt idx="35">
                  <c:v>-2.0700000000000003</c:v>
                </c:pt>
                <c:pt idx="36">
                  <c:v>-2.1300000000000003</c:v>
                </c:pt>
                <c:pt idx="37">
                  <c:v>-2.1300000000000003</c:v>
                </c:pt>
                <c:pt idx="38">
                  <c:v>-2.2400000000000002</c:v>
                </c:pt>
                <c:pt idx="39">
                  <c:v>-2.16</c:v>
                </c:pt>
                <c:pt idx="40">
                  <c:v>-2.16</c:v>
                </c:pt>
                <c:pt idx="41">
                  <c:v>-2.2600000000000007</c:v>
                </c:pt>
                <c:pt idx="42">
                  <c:v>-2.29</c:v>
                </c:pt>
                <c:pt idx="50">
                  <c:v>-0.17000000000000037</c:v>
                </c:pt>
                <c:pt idx="51">
                  <c:v>-0.29000000000000048</c:v>
                </c:pt>
                <c:pt idx="52">
                  <c:v>-0.16000000000000014</c:v>
                </c:pt>
                <c:pt idx="53">
                  <c:v>-0.19000000000000039</c:v>
                </c:pt>
                <c:pt idx="54">
                  <c:v>-0.16000000000000014</c:v>
                </c:pt>
                <c:pt idx="55">
                  <c:v>-6.0000000000000497E-2</c:v>
                </c:pt>
                <c:pt idx="56">
                  <c:v>-0.35000000000000053</c:v>
                </c:pt>
                <c:pt idx="57">
                  <c:v>-0.33000000000000052</c:v>
                </c:pt>
                <c:pt idx="58">
                  <c:v>-0.3100000000000005</c:v>
                </c:pt>
                <c:pt idx="59">
                  <c:v>-0.21000000000000041</c:v>
                </c:pt>
                <c:pt idx="60">
                  <c:v>-0.38000000000000034</c:v>
                </c:pt>
                <c:pt idx="61">
                  <c:v>-0.67000000000000037</c:v>
                </c:pt>
                <c:pt idx="62">
                  <c:v>-0.76000000000000023</c:v>
                </c:pt>
                <c:pt idx="63">
                  <c:v>-0.82000000000000028</c:v>
                </c:pt>
                <c:pt idx="64">
                  <c:v>-0.96000000000000041</c:v>
                </c:pt>
                <c:pt idx="65">
                  <c:v>-1.1800000000000002</c:v>
                </c:pt>
                <c:pt idx="66">
                  <c:v>-1.6100000000000003</c:v>
                </c:pt>
                <c:pt idx="67">
                  <c:v>-1.6700000000000004</c:v>
                </c:pt>
                <c:pt idx="68">
                  <c:v>-1.5500000000000003</c:v>
                </c:pt>
                <c:pt idx="69">
                  <c:v>-1.2200000000000002</c:v>
                </c:pt>
                <c:pt idx="70">
                  <c:v>-1.1000000000000005</c:v>
                </c:pt>
                <c:pt idx="71">
                  <c:v>-0.75000000000000044</c:v>
                </c:pt>
                <c:pt idx="72">
                  <c:v>-0.94000000000000039</c:v>
                </c:pt>
                <c:pt idx="73">
                  <c:v>-1.1000000000000005</c:v>
                </c:pt>
                <c:pt idx="74">
                  <c:v>-1.2400000000000002</c:v>
                </c:pt>
                <c:pt idx="75">
                  <c:v>-1.4400000000000004</c:v>
                </c:pt>
                <c:pt idx="76">
                  <c:v>-1.4600000000000004</c:v>
                </c:pt>
                <c:pt idx="77">
                  <c:v>-1.5500000000000003</c:v>
                </c:pt>
                <c:pt idx="78">
                  <c:v>-1.4800000000000004</c:v>
                </c:pt>
                <c:pt idx="79">
                  <c:v>-1.5200000000000005</c:v>
                </c:pt>
                <c:pt idx="80">
                  <c:v>-1.5600000000000005</c:v>
                </c:pt>
                <c:pt idx="81">
                  <c:v>-1.6600000000000001</c:v>
                </c:pt>
                <c:pt idx="82">
                  <c:v>-1.8100000000000005</c:v>
                </c:pt>
                <c:pt idx="83">
                  <c:v>-1.9700000000000002</c:v>
                </c:pt>
                <c:pt idx="84">
                  <c:v>-2.0700000000000003</c:v>
                </c:pt>
                <c:pt idx="85">
                  <c:v>-2.1300000000000003</c:v>
                </c:pt>
                <c:pt idx="86">
                  <c:v>-2.1300000000000003</c:v>
                </c:pt>
                <c:pt idx="87">
                  <c:v>-2.2400000000000002</c:v>
                </c:pt>
                <c:pt idx="88">
                  <c:v>-2.16</c:v>
                </c:pt>
                <c:pt idx="89">
                  <c:v>-2.16</c:v>
                </c:pt>
                <c:pt idx="90">
                  <c:v>-2.2600000000000007</c:v>
                </c:pt>
                <c:pt idx="91">
                  <c:v>-2.29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0-7349-A311-F14C9FFD9896}"/>
            </c:ext>
          </c:extLst>
        </c:ser>
        <c:ser>
          <c:idx val="1"/>
          <c:order val="1"/>
          <c:tx>
            <c:strRef>
              <c:f>'Existing home sales'!$BK$5</c:f>
              <c:strCache>
                <c:ptCount val="1"/>
                <c:pt idx="0">
                  <c:v>1/1/1987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sales'!$BG$6:$BG$104</c:f>
              <c:numCache>
                <c:formatCode>m/d/yyyy</c:formatCode>
                <c:ptCount val="9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  <c:pt idx="65">
                  <c:v>36982</c:v>
                </c:pt>
                <c:pt idx="66">
                  <c:v>37012</c:v>
                </c:pt>
                <c:pt idx="67">
                  <c:v>37043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37165</c:v>
                </c:pt>
                <c:pt idx="72">
                  <c:v>37196</c:v>
                </c:pt>
                <c:pt idx="73">
                  <c:v>37226</c:v>
                </c:pt>
                <c:pt idx="74">
                  <c:v>37257</c:v>
                </c:pt>
                <c:pt idx="75">
                  <c:v>37288</c:v>
                </c:pt>
                <c:pt idx="76">
                  <c:v>37316</c:v>
                </c:pt>
                <c:pt idx="77">
                  <c:v>37347</c:v>
                </c:pt>
                <c:pt idx="78">
                  <c:v>37377</c:v>
                </c:pt>
                <c:pt idx="79">
                  <c:v>37408</c:v>
                </c:pt>
                <c:pt idx="80">
                  <c:v>37438</c:v>
                </c:pt>
                <c:pt idx="81">
                  <c:v>37469</c:v>
                </c:pt>
                <c:pt idx="82">
                  <c:v>37500</c:v>
                </c:pt>
                <c:pt idx="83">
                  <c:v>37530</c:v>
                </c:pt>
                <c:pt idx="84">
                  <c:v>37561</c:v>
                </c:pt>
                <c:pt idx="85">
                  <c:v>37591</c:v>
                </c:pt>
                <c:pt idx="86">
                  <c:v>37622</c:v>
                </c:pt>
                <c:pt idx="87">
                  <c:v>37653</c:v>
                </c:pt>
                <c:pt idx="88">
                  <c:v>37681</c:v>
                </c:pt>
                <c:pt idx="89">
                  <c:v>37712</c:v>
                </c:pt>
                <c:pt idx="90">
                  <c:v>37742</c:v>
                </c:pt>
                <c:pt idx="91">
                  <c:v>37773</c:v>
                </c:pt>
                <c:pt idx="92">
                  <c:v>37803</c:v>
                </c:pt>
                <c:pt idx="93">
                  <c:v>37834</c:v>
                </c:pt>
                <c:pt idx="94">
                  <c:v>37865</c:v>
                </c:pt>
                <c:pt idx="95">
                  <c:v>37895</c:v>
                </c:pt>
                <c:pt idx="96">
                  <c:v>37926</c:v>
                </c:pt>
                <c:pt idx="97">
                  <c:v>37956</c:v>
                </c:pt>
                <c:pt idx="98">
                  <c:v>37987</c:v>
                </c:pt>
              </c:numCache>
            </c:numRef>
          </c:cat>
          <c:val>
            <c:numRef>
              <c:f>'Existing home sales'!$BK$6:$BK$104</c:f>
              <c:numCache>
                <c:formatCode>0.00</c:formatCode>
                <c:ptCount val="99"/>
                <c:pt idx="0">
                  <c:v>0</c:v>
                </c:pt>
                <c:pt idx="1">
                  <c:v>-0.4099999999999997</c:v>
                </c:pt>
                <c:pt idx="2">
                  <c:v>-0.25</c:v>
                </c:pt>
                <c:pt idx="3">
                  <c:v>-0.25999999999999979</c:v>
                </c:pt>
                <c:pt idx="4">
                  <c:v>-0.39999999999999991</c:v>
                </c:pt>
                <c:pt idx="5">
                  <c:v>-0.27</c:v>
                </c:pt>
                <c:pt idx="6">
                  <c:v>-0.44999999999999973</c:v>
                </c:pt>
                <c:pt idx="7">
                  <c:v>-0.48</c:v>
                </c:pt>
                <c:pt idx="8">
                  <c:v>-0.60999999999999988</c:v>
                </c:pt>
                <c:pt idx="9">
                  <c:v>-0.58000000000000007</c:v>
                </c:pt>
                <c:pt idx="10">
                  <c:v>-0.56000000000000005</c:v>
                </c:pt>
                <c:pt idx="11">
                  <c:v>-0.66999999999999993</c:v>
                </c:pt>
                <c:pt idx="12">
                  <c:v>-0.73</c:v>
                </c:pt>
                <c:pt idx="13">
                  <c:v>-0.81</c:v>
                </c:pt>
                <c:pt idx="14">
                  <c:v>-0.66999999999999993</c:v>
                </c:pt>
                <c:pt idx="15">
                  <c:v>-0.58000000000000007</c:v>
                </c:pt>
                <c:pt idx="16">
                  <c:v>-0.46999999999999975</c:v>
                </c:pt>
                <c:pt idx="17">
                  <c:v>-0.35999999999999988</c:v>
                </c:pt>
                <c:pt idx="18">
                  <c:v>-0.22999999999999998</c:v>
                </c:pt>
                <c:pt idx="19">
                  <c:v>-0.33999999999999986</c:v>
                </c:pt>
                <c:pt idx="20">
                  <c:v>-0.35000000000000009</c:v>
                </c:pt>
                <c:pt idx="21">
                  <c:v>-0.33999999999999986</c:v>
                </c:pt>
                <c:pt idx="22">
                  <c:v>-0.31999999999999984</c:v>
                </c:pt>
                <c:pt idx="23">
                  <c:v>-0.37000000000000011</c:v>
                </c:pt>
                <c:pt idx="24">
                  <c:v>-0.16999999999999993</c:v>
                </c:pt>
                <c:pt idx="25">
                  <c:v>-0.29999999999999982</c:v>
                </c:pt>
                <c:pt idx="26">
                  <c:v>-0.39999999999999991</c:v>
                </c:pt>
                <c:pt idx="27">
                  <c:v>-0.60000000000000009</c:v>
                </c:pt>
                <c:pt idx="28">
                  <c:v>-0.73</c:v>
                </c:pt>
                <c:pt idx="29">
                  <c:v>-0.79</c:v>
                </c:pt>
                <c:pt idx="30">
                  <c:v>-0.7799999999999998</c:v>
                </c:pt>
                <c:pt idx="31">
                  <c:v>-0.64000000000000012</c:v>
                </c:pt>
                <c:pt idx="32">
                  <c:v>-0.58000000000000007</c:v>
                </c:pt>
                <c:pt idx="33">
                  <c:v>-0.35999999999999988</c:v>
                </c:pt>
                <c:pt idx="34">
                  <c:v>-0.4099999999999997</c:v>
                </c:pt>
                <c:pt idx="35">
                  <c:v>-0.48999999999999977</c:v>
                </c:pt>
                <c:pt idx="36">
                  <c:v>-0.5299999999999998</c:v>
                </c:pt>
                <c:pt idx="37">
                  <c:v>-0.27</c:v>
                </c:pt>
                <c:pt idx="38">
                  <c:v>-0.5</c:v>
                </c:pt>
                <c:pt idx="39">
                  <c:v>-0.56000000000000005</c:v>
                </c:pt>
                <c:pt idx="40">
                  <c:v>-0.67999999999999972</c:v>
                </c:pt>
                <c:pt idx="41">
                  <c:v>-0.69999999999999973</c:v>
                </c:pt>
                <c:pt idx="42">
                  <c:v>-0.69</c:v>
                </c:pt>
                <c:pt idx="43">
                  <c:v>-0.71</c:v>
                </c:pt>
                <c:pt idx="44">
                  <c:v>-0.56000000000000005</c:v>
                </c:pt>
                <c:pt idx="45">
                  <c:v>-0.71999999999999975</c:v>
                </c:pt>
                <c:pt idx="46">
                  <c:v>-0.7799999999999998</c:v>
                </c:pt>
                <c:pt idx="47">
                  <c:v>-0.91999999999999993</c:v>
                </c:pt>
                <c:pt idx="48">
                  <c:v>-1</c:v>
                </c:pt>
                <c:pt idx="49">
                  <c:v>-1</c:v>
                </c:pt>
                <c:pt idx="50">
                  <c:v>-0.4099999999999997</c:v>
                </c:pt>
                <c:pt idx="51">
                  <c:v>-0.25</c:v>
                </c:pt>
                <c:pt idx="52">
                  <c:v>-0.25999999999999979</c:v>
                </c:pt>
                <c:pt idx="53">
                  <c:v>-0.39999999999999991</c:v>
                </c:pt>
                <c:pt idx="54">
                  <c:v>-0.27</c:v>
                </c:pt>
                <c:pt idx="55">
                  <c:v>-0.44999999999999973</c:v>
                </c:pt>
                <c:pt idx="56">
                  <c:v>-0.48</c:v>
                </c:pt>
                <c:pt idx="57">
                  <c:v>-0.60999999999999988</c:v>
                </c:pt>
                <c:pt idx="58">
                  <c:v>-0.58000000000000007</c:v>
                </c:pt>
                <c:pt idx="59">
                  <c:v>-0.56000000000000005</c:v>
                </c:pt>
                <c:pt idx="60">
                  <c:v>-0.66999999999999993</c:v>
                </c:pt>
                <c:pt idx="61">
                  <c:v>-0.73</c:v>
                </c:pt>
                <c:pt idx="62">
                  <c:v>-0.81</c:v>
                </c:pt>
                <c:pt idx="63">
                  <c:v>-0.66999999999999993</c:v>
                </c:pt>
                <c:pt idx="64">
                  <c:v>-0.58000000000000007</c:v>
                </c:pt>
                <c:pt idx="65">
                  <c:v>-0.46999999999999975</c:v>
                </c:pt>
                <c:pt idx="66">
                  <c:v>-0.35999999999999988</c:v>
                </c:pt>
                <c:pt idx="67">
                  <c:v>-0.22999999999999998</c:v>
                </c:pt>
                <c:pt idx="68">
                  <c:v>-0.33999999999999986</c:v>
                </c:pt>
                <c:pt idx="69">
                  <c:v>-0.35000000000000009</c:v>
                </c:pt>
                <c:pt idx="70">
                  <c:v>-0.33999999999999986</c:v>
                </c:pt>
                <c:pt idx="71">
                  <c:v>-0.31999999999999984</c:v>
                </c:pt>
                <c:pt idx="72">
                  <c:v>-0.37000000000000011</c:v>
                </c:pt>
                <c:pt idx="73">
                  <c:v>-0.16999999999999993</c:v>
                </c:pt>
                <c:pt idx="74">
                  <c:v>-0.29999999999999982</c:v>
                </c:pt>
                <c:pt idx="75">
                  <c:v>-0.39999999999999991</c:v>
                </c:pt>
                <c:pt idx="76">
                  <c:v>-0.60000000000000009</c:v>
                </c:pt>
                <c:pt idx="77">
                  <c:v>-0.73</c:v>
                </c:pt>
                <c:pt idx="78">
                  <c:v>-0.79</c:v>
                </c:pt>
                <c:pt idx="79">
                  <c:v>-0.7799999999999998</c:v>
                </c:pt>
                <c:pt idx="80">
                  <c:v>-0.64000000000000012</c:v>
                </c:pt>
                <c:pt idx="81">
                  <c:v>-0.58000000000000007</c:v>
                </c:pt>
                <c:pt idx="82">
                  <c:v>-0.35999999999999988</c:v>
                </c:pt>
                <c:pt idx="83">
                  <c:v>-0.4099999999999997</c:v>
                </c:pt>
                <c:pt idx="84">
                  <c:v>-0.48999999999999977</c:v>
                </c:pt>
                <c:pt idx="85">
                  <c:v>-0.5299999999999998</c:v>
                </c:pt>
                <c:pt idx="86">
                  <c:v>-0.27</c:v>
                </c:pt>
                <c:pt idx="87">
                  <c:v>-0.5</c:v>
                </c:pt>
                <c:pt idx="88">
                  <c:v>-0.56000000000000005</c:v>
                </c:pt>
                <c:pt idx="89">
                  <c:v>-0.67999999999999972</c:v>
                </c:pt>
                <c:pt idx="90">
                  <c:v>-0.69999999999999973</c:v>
                </c:pt>
                <c:pt idx="91">
                  <c:v>-0.69</c:v>
                </c:pt>
                <c:pt idx="92">
                  <c:v>-0.71</c:v>
                </c:pt>
                <c:pt idx="93">
                  <c:v>-0.56000000000000005</c:v>
                </c:pt>
                <c:pt idx="94">
                  <c:v>-0.71999999999999975</c:v>
                </c:pt>
                <c:pt idx="95">
                  <c:v>-0.7799999999999998</c:v>
                </c:pt>
                <c:pt idx="96">
                  <c:v>-0.91999999999999993</c:v>
                </c:pt>
                <c:pt idx="97">
                  <c:v>-1</c:v>
                </c:pt>
                <c:pt idx="9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0-7349-A311-F14C9FFD9896}"/>
            </c:ext>
          </c:extLst>
        </c:ser>
        <c:ser>
          <c:idx val="3"/>
          <c:order val="2"/>
          <c:tx>
            <c:strRef>
              <c:f>'Existing home sales'!$BM$5</c:f>
              <c:strCache>
                <c:ptCount val="1"/>
                <c:pt idx="0">
                  <c:v>10/1/2005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sales'!$BG$6:$BG$104</c:f>
              <c:numCache>
                <c:formatCode>m/d/yyyy</c:formatCode>
                <c:ptCount val="9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  <c:pt idx="65">
                  <c:v>36982</c:v>
                </c:pt>
                <c:pt idx="66">
                  <c:v>37012</c:v>
                </c:pt>
                <c:pt idx="67">
                  <c:v>37043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37165</c:v>
                </c:pt>
                <c:pt idx="72">
                  <c:v>37196</c:v>
                </c:pt>
                <c:pt idx="73">
                  <c:v>37226</c:v>
                </c:pt>
                <c:pt idx="74">
                  <c:v>37257</c:v>
                </c:pt>
                <c:pt idx="75">
                  <c:v>37288</c:v>
                </c:pt>
                <c:pt idx="76">
                  <c:v>37316</c:v>
                </c:pt>
                <c:pt idx="77">
                  <c:v>37347</c:v>
                </c:pt>
                <c:pt idx="78">
                  <c:v>37377</c:v>
                </c:pt>
                <c:pt idx="79">
                  <c:v>37408</c:v>
                </c:pt>
                <c:pt idx="80">
                  <c:v>37438</c:v>
                </c:pt>
                <c:pt idx="81">
                  <c:v>37469</c:v>
                </c:pt>
                <c:pt idx="82">
                  <c:v>37500</c:v>
                </c:pt>
                <c:pt idx="83">
                  <c:v>37530</c:v>
                </c:pt>
                <c:pt idx="84">
                  <c:v>37561</c:v>
                </c:pt>
                <c:pt idx="85">
                  <c:v>37591</c:v>
                </c:pt>
                <c:pt idx="86">
                  <c:v>37622</c:v>
                </c:pt>
                <c:pt idx="87">
                  <c:v>37653</c:v>
                </c:pt>
                <c:pt idx="88">
                  <c:v>37681</c:v>
                </c:pt>
                <c:pt idx="89">
                  <c:v>37712</c:v>
                </c:pt>
                <c:pt idx="90">
                  <c:v>37742</c:v>
                </c:pt>
                <c:pt idx="91">
                  <c:v>37773</c:v>
                </c:pt>
                <c:pt idx="92">
                  <c:v>37803</c:v>
                </c:pt>
                <c:pt idx="93">
                  <c:v>37834</c:v>
                </c:pt>
                <c:pt idx="94">
                  <c:v>37865</c:v>
                </c:pt>
                <c:pt idx="95">
                  <c:v>37895</c:v>
                </c:pt>
                <c:pt idx="96">
                  <c:v>37926</c:v>
                </c:pt>
                <c:pt idx="97">
                  <c:v>37956</c:v>
                </c:pt>
                <c:pt idx="98">
                  <c:v>37987</c:v>
                </c:pt>
              </c:numCache>
            </c:numRef>
          </c:cat>
          <c:val>
            <c:numRef>
              <c:f>'Existing home sales'!$BM$6:$BM$104</c:f>
              <c:numCache>
                <c:formatCode>0.00</c:formatCode>
                <c:ptCount val="99"/>
                <c:pt idx="0">
                  <c:v>0</c:v>
                </c:pt>
                <c:pt idx="1">
                  <c:v>-0.15000000000000036</c:v>
                </c:pt>
                <c:pt idx="2">
                  <c:v>-0.21999999999999975</c:v>
                </c:pt>
                <c:pt idx="3">
                  <c:v>-0.41000000000000014</c:v>
                </c:pt>
                <c:pt idx="4">
                  <c:v>-0.53000000000000025</c:v>
                </c:pt>
                <c:pt idx="5">
                  <c:v>-0.41000000000000014</c:v>
                </c:pt>
                <c:pt idx="6">
                  <c:v>-0.41999999999999993</c:v>
                </c:pt>
                <c:pt idx="7">
                  <c:v>-0.54999999999999982</c:v>
                </c:pt>
                <c:pt idx="8">
                  <c:v>-0.66999999999999993</c:v>
                </c:pt>
                <c:pt idx="9">
                  <c:v>-0.76999999999999957</c:v>
                </c:pt>
                <c:pt idx="10">
                  <c:v>-0.92999999999999972</c:v>
                </c:pt>
                <c:pt idx="11">
                  <c:v>-0.91000000000000014</c:v>
                </c:pt>
                <c:pt idx="12">
                  <c:v>-0.96999999999999975</c:v>
                </c:pt>
                <c:pt idx="13">
                  <c:v>-0.88999999999999968</c:v>
                </c:pt>
                <c:pt idx="14">
                  <c:v>-0.91000000000000014</c:v>
                </c:pt>
                <c:pt idx="15">
                  <c:v>-0.84999999999999964</c:v>
                </c:pt>
                <c:pt idx="16">
                  <c:v>-1.5099999999999998</c:v>
                </c:pt>
                <c:pt idx="17">
                  <c:v>-1.46</c:v>
                </c:pt>
                <c:pt idx="18">
                  <c:v>-1.79</c:v>
                </c:pt>
                <c:pt idx="19">
                  <c:v>-1.96</c:v>
                </c:pt>
                <c:pt idx="20">
                  <c:v>-1.9800000000000004</c:v>
                </c:pt>
                <c:pt idx="21">
                  <c:v>-2.13</c:v>
                </c:pt>
                <c:pt idx="22">
                  <c:v>-2.1799999999999997</c:v>
                </c:pt>
                <c:pt idx="23">
                  <c:v>-2.38</c:v>
                </c:pt>
                <c:pt idx="24">
                  <c:v>-2.67</c:v>
                </c:pt>
                <c:pt idx="25">
                  <c:v>-2.8200000000000003</c:v>
                </c:pt>
                <c:pt idx="26">
                  <c:v>-2.79</c:v>
                </c:pt>
                <c:pt idx="27">
                  <c:v>-2.84</c:v>
                </c:pt>
                <c:pt idx="50">
                  <c:v>-0.15000000000000036</c:v>
                </c:pt>
                <c:pt idx="51">
                  <c:v>-0.21999999999999975</c:v>
                </c:pt>
                <c:pt idx="52">
                  <c:v>-0.41000000000000014</c:v>
                </c:pt>
                <c:pt idx="53">
                  <c:v>-0.53000000000000025</c:v>
                </c:pt>
                <c:pt idx="54">
                  <c:v>-0.41000000000000014</c:v>
                </c:pt>
                <c:pt idx="55">
                  <c:v>-0.41999999999999993</c:v>
                </c:pt>
                <c:pt idx="56">
                  <c:v>-0.54999999999999982</c:v>
                </c:pt>
                <c:pt idx="57">
                  <c:v>-0.66999999999999993</c:v>
                </c:pt>
                <c:pt idx="58">
                  <c:v>-0.76999999999999957</c:v>
                </c:pt>
                <c:pt idx="59">
                  <c:v>-0.92999999999999972</c:v>
                </c:pt>
                <c:pt idx="60">
                  <c:v>-0.91000000000000014</c:v>
                </c:pt>
                <c:pt idx="61">
                  <c:v>-0.96999999999999975</c:v>
                </c:pt>
                <c:pt idx="62">
                  <c:v>-0.88999999999999968</c:v>
                </c:pt>
                <c:pt idx="63">
                  <c:v>-0.91000000000000014</c:v>
                </c:pt>
                <c:pt idx="64">
                  <c:v>-0.84999999999999964</c:v>
                </c:pt>
                <c:pt idx="65">
                  <c:v>-1.5099999999999998</c:v>
                </c:pt>
                <c:pt idx="66">
                  <c:v>-1.46</c:v>
                </c:pt>
                <c:pt idx="67">
                  <c:v>-1.79</c:v>
                </c:pt>
                <c:pt idx="68">
                  <c:v>-1.96</c:v>
                </c:pt>
                <c:pt idx="69">
                  <c:v>-1.9800000000000004</c:v>
                </c:pt>
                <c:pt idx="70">
                  <c:v>-2.13</c:v>
                </c:pt>
                <c:pt idx="71">
                  <c:v>-2.1799999999999997</c:v>
                </c:pt>
                <c:pt idx="72">
                  <c:v>-2.38</c:v>
                </c:pt>
                <c:pt idx="73">
                  <c:v>-2.67</c:v>
                </c:pt>
                <c:pt idx="74">
                  <c:v>-2.8200000000000003</c:v>
                </c:pt>
                <c:pt idx="75">
                  <c:v>-2.79</c:v>
                </c:pt>
                <c:pt idx="76">
                  <c:v>-2.84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E0-7349-A311-F14C9FFD9896}"/>
            </c:ext>
          </c:extLst>
        </c:ser>
        <c:ser>
          <c:idx val="5"/>
          <c:order val="3"/>
          <c:tx>
            <c:strRef>
              <c:f>'Existing home sales'!$BN$5</c:f>
              <c:strCache>
                <c:ptCount val="1"/>
                <c:pt idx="0">
                  <c:v>11/1/2020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sales'!$BG$6:$BG$104</c:f>
              <c:numCache>
                <c:formatCode>m/d/yyyy</c:formatCode>
                <c:ptCount val="9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  <c:pt idx="65">
                  <c:v>36982</c:v>
                </c:pt>
                <c:pt idx="66">
                  <c:v>37012</c:v>
                </c:pt>
                <c:pt idx="67">
                  <c:v>37043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37165</c:v>
                </c:pt>
                <c:pt idx="72">
                  <c:v>37196</c:v>
                </c:pt>
                <c:pt idx="73">
                  <c:v>37226</c:v>
                </c:pt>
                <c:pt idx="74">
                  <c:v>37257</c:v>
                </c:pt>
                <c:pt idx="75">
                  <c:v>37288</c:v>
                </c:pt>
                <c:pt idx="76">
                  <c:v>37316</c:v>
                </c:pt>
                <c:pt idx="77">
                  <c:v>37347</c:v>
                </c:pt>
                <c:pt idx="78">
                  <c:v>37377</c:v>
                </c:pt>
                <c:pt idx="79">
                  <c:v>37408</c:v>
                </c:pt>
                <c:pt idx="80">
                  <c:v>37438</c:v>
                </c:pt>
                <c:pt idx="81">
                  <c:v>37469</c:v>
                </c:pt>
                <c:pt idx="82">
                  <c:v>37500</c:v>
                </c:pt>
                <c:pt idx="83">
                  <c:v>37530</c:v>
                </c:pt>
                <c:pt idx="84">
                  <c:v>37561</c:v>
                </c:pt>
                <c:pt idx="85">
                  <c:v>37591</c:v>
                </c:pt>
                <c:pt idx="86">
                  <c:v>37622</c:v>
                </c:pt>
                <c:pt idx="87">
                  <c:v>37653</c:v>
                </c:pt>
                <c:pt idx="88">
                  <c:v>37681</c:v>
                </c:pt>
                <c:pt idx="89">
                  <c:v>37712</c:v>
                </c:pt>
                <c:pt idx="90">
                  <c:v>37742</c:v>
                </c:pt>
                <c:pt idx="91">
                  <c:v>37773</c:v>
                </c:pt>
                <c:pt idx="92">
                  <c:v>37803</c:v>
                </c:pt>
                <c:pt idx="93">
                  <c:v>37834</c:v>
                </c:pt>
                <c:pt idx="94">
                  <c:v>37865</c:v>
                </c:pt>
                <c:pt idx="95">
                  <c:v>37895</c:v>
                </c:pt>
                <c:pt idx="96">
                  <c:v>37926</c:v>
                </c:pt>
                <c:pt idx="97">
                  <c:v>37956</c:v>
                </c:pt>
                <c:pt idx="98">
                  <c:v>37987</c:v>
                </c:pt>
              </c:numCache>
            </c:numRef>
          </c:cat>
          <c:val>
            <c:numRef>
              <c:f>'Existing home sales'!$BN$6:$BN$104</c:f>
              <c:numCache>
                <c:formatCode>0.00</c:formatCode>
                <c:ptCount val="99"/>
                <c:pt idx="0">
                  <c:v>0</c:v>
                </c:pt>
                <c:pt idx="1">
                  <c:v>-0.15999999999999925</c:v>
                </c:pt>
                <c:pt idx="2">
                  <c:v>-8.9999999999999858E-2</c:v>
                </c:pt>
                <c:pt idx="3">
                  <c:v>-0.15999999999999925</c:v>
                </c:pt>
                <c:pt idx="4">
                  <c:v>-0.62999999999999989</c:v>
                </c:pt>
                <c:pt idx="5">
                  <c:v>-0.83999999999999986</c:v>
                </c:pt>
                <c:pt idx="6">
                  <c:v>-1</c:v>
                </c:pt>
                <c:pt idx="7">
                  <c:v>-1.0499999999999998</c:v>
                </c:pt>
                <c:pt idx="8">
                  <c:v>-0.98999999999999932</c:v>
                </c:pt>
                <c:pt idx="9">
                  <c:v>-0.85999999999999943</c:v>
                </c:pt>
                <c:pt idx="10">
                  <c:v>-0.96999999999999975</c:v>
                </c:pt>
                <c:pt idx="11">
                  <c:v>-0.55999999999999961</c:v>
                </c:pt>
                <c:pt idx="12">
                  <c:v>-0.50999999999999979</c:v>
                </c:pt>
                <c:pt idx="13">
                  <c:v>-0.38999999999999968</c:v>
                </c:pt>
                <c:pt idx="14">
                  <c:v>-0.66999999999999993</c:v>
                </c:pt>
                <c:pt idx="15">
                  <c:v>-0.34999999999999964</c:v>
                </c:pt>
                <c:pt idx="16">
                  <c:v>-0.83000000000000007</c:v>
                </c:pt>
                <c:pt idx="17">
                  <c:v>-1.08</c:v>
                </c:pt>
                <c:pt idx="18">
                  <c:v>-1.2399999999999993</c:v>
                </c:pt>
                <c:pt idx="19">
                  <c:v>-1.4399999999999995</c:v>
                </c:pt>
                <c:pt idx="20">
                  <c:v>-1.7299999999999995</c:v>
                </c:pt>
                <c:pt idx="21">
                  <c:v>-2.04</c:v>
                </c:pt>
                <c:pt idx="22">
                  <c:v>-2.0499999999999998</c:v>
                </c:pt>
                <c:pt idx="23">
                  <c:v>-2.1399999999999997</c:v>
                </c:pt>
                <c:pt idx="24">
                  <c:v>-2.42</c:v>
                </c:pt>
                <c:pt idx="25">
                  <c:v>-2.76</c:v>
                </c:pt>
                <c:pt idx="26">
                  <c:v>-2.83</c:v>
                </c:pt>
                <c:pt idx="27">
                  <c:v>-2.8499999999999996</c:v>
                </c:pt>
                <c:pt idx="28">
                  <c:v>-2.2699999999999996</c:v>
                </c:pt>
                <c:pt idx="29">
                  <c:v>-2.4099999999999993</c:v>
                </c:pt>
                <c:pt idx="30">
                  <c:v>-2.5699999999999994</c:v>
                </c:pt>
                <c:pt idx="31">
                  <c:v>-2.5499999999999998</c:v>
                </c:pt>
                <c:pt idx="32">
                  <c:v>-2.6899999999999995</c:v>
                </c:pt>
                <c:pt idx="33">
                  <c:v>-2.7799999999999994</c:v>
                </c:pt>
                <c:pt idx="50">
                  <c:v>-0.15999999999999925</c:v>
                </c:pt>
                <c:pt idx="51">
                  <c:v>-8.9999999999999858E-2</c:v>
                </c:pt>
                <c:pt idx="52">
                  <c:v>-0.15999999999999925</c:v>
                </c:pt>
                <c:pt idx="53">
                  <c:v>-0.62999999999999989</c:v>
                </c:pt>
                <c:pt idx="54">
                  <c:v>-0.83999999999999986</c:v>
                </c:pt>
                <c:pt idx="55">
                  <c:v>-1</c:v>
                </c:pt>
                <c:pt idx="56">
                  <c:v>-1.0499999999999998</c:v>
                </c:pt>
                <c:pt idx="57">
                  <c:v>-0.98999999999999932</c:v>
                </c:pt>
                <c:pt idx="58">
                  <c:v>-0.85999999999999943</c:v>
                </c:pt>
                <c:pt idx="59">
                  <c:v>-0.96999999999999975</c:v>
                </c:pt>
                <c:pt idx="60">
                  <c:v>-0.55999999999999961</c:v>
                </c:pt>
                <c:pt idx="61">
                  <c:v>-0.50999999999999979</c:v>
                </c:pt>
                <c:pt idx="62">
                  <c:v>-0.38999999999999968</c:v>
                </c:pt>
                <c:pt idx="63">
                  <c:v>-0.66999999999999993</c:v>
                </c:pt>
                <c:pt idx="64">
                  <c:v>-0.34999999999999964</c:v>
                </c:pt>
                <c:pt idx="65">
                  <c:v>-0.83000000000000007</c:v>
                </c:pt>
                <c:pt idx="66">
                  <c:v>-1.08</c:v>
                </c:pt>
                <c:pt idx="67">
                  <c:v>-1.2399999999999993</c:v>
                </c:pt>
                <c:pt idx="68">
                  <c:v>-1.4399999999999995</c:v>
                </c:pt>
                <c:pt idx="69">
                  <c:v>-1.7299999999999995</c:v>
                </c:pt>
                <c:pt idx="70">
                  <c:v>-2.04</c:v>
                </c:pt>
                <c:pt idx="71">
                  <c:v>-2.0499999999999998</c:v>
                </c:pt>
                <c:pt idx="72">
                  <c:v>-2.1399999999999997</c:v>
                </c:pt>
                <c:pt idx="73">
                  <c:v>-2.42</c:v>
                </c:pt>
                <c:pt idx="74">
                  <c:v>-2.76</c:v>
                </c:pt>
                <c:pt idx="75">
                  <c:v>-2.83</c:v>
                </c:pt>
                <c:pt idx="76">
                  <c:v>-2.8499999999999996</c:v>
                </c:pt>
                <c:pt idx="77">
                  <c:v>-2.2699999999999996</c:v>
                </c:pt>
                <c:pt idx="78">
                  <c:v>-2.4099999999999993</c:v>
                </c:pt>
                <c:pt idx="79">
                  <c:v>-2.5699999999999994</c:v>
                </c:pt>
                <c:pt idx="80">
                  <c:v>-2.5499999999999998</c:v>
                </c:pt>
                <c:pt idx="81">
                  <c:v>-2.6899999999999995</c:v>
                </c:pt>
                <c:pt idx="82">
                  <c:v>-2.7799999999999994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E0-7349-A311-F14C9FFD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839503"/>
        <c:axId val="12903728"/>
      </c:lineChart>
      <c:dateAx>
        <c:axId val="211983950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728"/>
        <c:crosses val="autoZero"/>
        <c:auto val="1"/>
        <c:lblOffset val="100"/>
        <c:baseTimeUnit val="days"/>
      </c:dateAx>
      <c:valAx>
        <c:axId val="129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'Existing home sales'!$I$2</c:f>
              <c:strCache>
                <c:ptCount val="1"/>
                <c:pt idx="0">
                  <c:v>Existing Home Sales (million)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'Existing home sales'!$H$5:$H$646</c:f>
              <c:numCache>
                <c:formatCode>m/d/yyyy</c:formatCode>
                <c:ptCount val="642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</c:numCache>
            </c:numRef>
          </c:cat>
          <c:val>
            <c:numRef>
              <c:f>'Existing home sales'!$I$5:$I$646</c:f>
              <c:numCache>
                <c:formatCode>General</c:formatCode>
                <c:ptCount val="642"/>
                <c:pt idx="0">
                  <c:v>4.3</c:v>
                </c:pt>
                <c:pt idx="1">
                  <c:v>4.28</c:v>
                </c:pt>
                <c:pt idx="2">
                  <c:v>4.4400000000000004</c:v>
                </c:pt>
                <c:pt idx="3">
                  <c:v>4.58</c:v>
                </c:pt>
                <c:pt idx="4">
                  <c:v>4</c:v>
                </c:pt>
                <c:pt idx="5">
                  <c:v>4.0199999999999996</c:v>
                </c:pt>
                <c:pt idx="6">
                  <c:v>4.09</c:v>
                </c:pt>
                <c:pt idx="7">
                  <c:v>4.43</c:v>
                </c:pt>
                <c:pt idx="8">
                  <c:v>4.71</c:v>
                </c:pt>
                <c:pt idx="9">
                  <c:v>4.8</c:v>
                </c:pt>
                <c:pt idx="10">
                  <c:v>4.8099999999999996</c:v>
                </c:pt>
                <c:pt idx="11">
                  <c:v>5.12</c:v>
                </c:pt>
                <c:pt idx="12">
                  <c:v>5.41</c:v>
                </c:pt>
                <c:pt idx="13">
                  <c:v>5.61</c:v>
                </c:pt>
                <c:pt idx="14">
                  <c:v>5.77</c:v>
                </c:pt>
                <c:pt idx="15">
                  <c:v>6.02</c:v>
                </c:pt>
                <c:pt idx="16">
                  <c:v>6.5</c:v>
                </c:pt>
                <c:pt idx="17">
                  <c:v>6.18</c:v>
                </c:pt>
                <c:pt idx="18">
                  <c:v>6.46</c:v>
                </c:pt>
                <c:pt idx="19">
                  <c:v>6.34</c:v>
                </c:pt>
                <c:pt idx="20">
                  <c:v>6.29</c:v>
                </c:pt>
                <c:pt idx="21">
                  <c:v>5.88</c:v>
                </c:pt>
                <c:pt idx="22">
                  <c:v>5.99</c:v>
                </c:pt>
                <c:pt idx="23">
                  <c:v>5.86</c:v>
                </c:pt>
                <c:pt idx="24">
                  <c:v>5.8</c:v>
                </c:pt>
                <c:pt idx="25">
                  <c:v>5.85</c:v>
                </c:pt>
                <c:pt idx="26">
                  <c:v>6.01</c:v>
                </c:pt>
                <c:pt idx="27">
                  <c:v>6.22</c:v>
                </c:pt>
                <c:pt idx="28">
                  <c:v>6.69</c:v>
                </c:pt>
                <c:pt idx="29">
                  <c:v>6.76</c:v>
                </c:pt>
                <c:pt idx="30">
                  <c:v>6.69</c:v>
                </c:pt>
                <c:pt idx="31">
                  <c:v>6.85</c:v>
                </c:pt>
                <c:pt idx="32">
                  <c:v>6.54</c:v>
                </c:pt>
                <c:pt idx="33">
                  <c:v>6</c:v>
                </c:pt>
                <c:pt idx="34">
                  <c:v>5.86</c:v>
                </c:pt>
                <c:pt idx="35">
                  <c:v>4.72</c:v>
                </c:pt>
                <c:pt idx="36">
                  <c:v>3.91</c:v>
                </c:pt>
                <c:pt idx="37">
                  <c:v>4.33</c:v>
                </c:pt>
                <c:pt idx="38">
                  <c:v>5.27</c:v>
                </c:pt>
                <c:pt idx="39">
                  <c:v>5.77</c:v>
                </c:pt>
                <c:pt idx="40">
                  <c:v>5.46</c:v>
                </c:pt>
                <c:pt idx="41">
                  <c:v>5.54</c:v>
                </c:pt>
                <c:pt idx="42">
                  <c:v>5.35</c:v>
                </c:pt>
                <c:pt idx="43">
                  <c:v>5.46</c:v>
                </c:pt>
                <c:pt idx="44">
                  <c:v>5.38</c:v>
                </c:pt>
                <c:pt idx="45">
                  <c:v>5.49</c:v>
                </c:pt>
                <c:pt idx="46">
                  <c:v>5.42</c:v>
                </c:pt>
                <c:pt idx="47">
                  <c:v>5.27</c:v>
                </c:pt>
                <c:pt idx="48">
                  <c:v>5.34</c:v>
                </c:pt>
                <c:pt idx="49">
                  <c:v>5.19</c:v>
                </c:pt>
                <c:pt idx="50">
                  <c:v>5.21</c:v>
                </c:pt>
                <c:pt idx="51">
                  <c:v>5.51</c:v>
                </c:pt>
                <c:pt idx="52">
                  <c:v>4.9400000000000004</c:v>
                </c:pt>
                <c:pt idx="53">
                  <c:v>4.99</c:v>
                </c:pt>
                <c:pt idx="54">
                  <c:v>5.32</c:v>
                </c:pt>
                <c:pt idx="55">
                  <c:v>5.22</c:v>
                </c:pt>
                <c:pt idx="56">
                  <c:v>5.15</c:v>
                </c:pt>
                <c:pt idx="57">
                  <c:v>5.34</c:v>
                </c:pt>
                <c:pt idx="58">
                  <c:v>5.34</c:v>
                </c:pt>
                <c:pt idx="59">
                  <c:v>5.38</c:v>
                </c:pt>
                <c:pt idx="60">
                  <c:v>5.43</c:v>
                </c:pt>
                <c:pt idx="61">
                  <c:v>5.46</c:v>
                </c:pt>
                <c:pt idx="62">
                  <c:v>5.6</c:v>
                </c:pt>
                <c:pt idx="63">
                  <c:v>5.54</c:v>
                </c:pt>
                <c:pt idx="64">
                  <c:v>5.38</c:v>
                </c:pt>
                <c:pt idx="65">
                  <c:v>5.57</c:v>
                </c:pt>
                <c:pt idx="66">
                  <c:v>5.81</c:v>
                </c:pt>
                <c:pt idx="67">
                  <c:v>5.48</c:v>
                </c:pt>
                <c:pt idx="68">
                  <c:v>5.39</c:v>
                </c:pt>
                <c:pt idx="69">
                  <c:v>5.35</c:v>
                </c:pt>
                <c:pt idx="70">
                  <c:v>5.44</c:v>
                </c:pt>
                <c:pt idx="71">
                  <c:v>5.52</c:v>
                </c:pt>
                <c:pt idx="72">
                  <c:v>5.62</c:v>
                </c:pt>
                <c:pt idx="73">
                  <c:v>5.57</c:v>
                </c:pt>
                <c:pt idx="74">
                  <c:v>5.71</c:v>
                </c:pt>
                <c:pt idx="75">
                  <c:v>5.48</c:v>
                </c:pt>
                <c:pt idx="76">
                  <c:v>5.69</c:v>
                </c:pt>
                <c:pt idx="77">
                  <c:v>5.49</c:v>
                </c:pt>
                <c:pt idx="78">
                  <c:v>5.61</c:v>
                </c:pt>
                <c:pt idx="79">
                  <c:v>5.6</c:v>
                </c:pt>
                <c:pt idx="80">
                  <c:v>5.47</c:v>
                </c:pt>
                <c:pt idx="81">
                  <c:v>5.33</c:v>
                </c:pt>
                <c:pt idx="82">
                  <c:v>5.39</c:v>
                </c:pt>
                <c:pt idx="83">
                  <c:v>5.57</c:v>
                </c:pt>
                <c:pt idx="84">
                  <c:v>5.53</c:v>
                </c:pt>
                <c:pt idx="85">
                  <c:v>5.45</c:v>
                </c:pt>
                <c:pt idx="86">
                  <c:v>5.33</c:v>
                </c:pt>
                <c:pt idx="87">
                  <c:v>5.08</c:v>
                </c:pt>
                <c:pt idx="88">
                  <c:v>5.47</c:v>
                </c:pt>
                <c:pt idx="89">
                  <c:v>5.46</c:v>
                </c:pt>
                <c:pt idx="90">
                  <c:v>4.76</c:v>
                </c:pt>
                <c:pt idx="91">
                  <c:v>5.36</c:v>
                </c:pt>
                <c:pt idx="92">
                  <c:v>5.55</c:v>
                </c:pt>
                <c:pt idx="93">
                  <c:v>5.31</c:v>
                </c:pt>
                <c:pt idx="94">
                  <c:v>5.59</c:v>
                </c:pt>
                <c:pt idx="95">
                  <c:v>5.49</c:v>
                </c:pt>
                <c:pt idx="96">
                  <c:v>5.35</c:v>
                </c:pt>
                <c:pt idx="97">
                  <c:v>5.04</c:v>
                </c:pt>
                <c:pt idx="98">
                  <c:v>5.19</c:v>
                </c:pt>
                <c:pt idx="99">
                  <c:v>4.88</c:v>
                </c:pt>
                <c:pt idx="100">
                  <c:v>4.82</c:v>
                </c:pt>
                <c:pt idx="101">
                  <c:v>5.04</c:v>
                </c:pt>
                <c:pt idx="102">
                  <c:v>4.93</c:v>
                </c:pt>
                <c:pt idx="103">
                  <c:v>5.26</c:v>
                </c:pt>
                <c:pt idx="104">
                  <c:v>5.17</c:v>
                </c:pt>
                <c:pt idx="105">
                  <c:v>5.05</c:v>
                </c:pt>
                <c:pt idx="106">
                  <c:v>5.15</c:v>
                </c:pt>
                <c:pt idx="107">
                  <c:v>5.04</c:v>
                </c:pt>
                <c:pt idx="108">
                  <c:v>4.8899999999999997</c:v>
                </c:pt>
                <c:pt idx="109">
                  <c:v>4.6500000000000004</c:v>
                </c:pt>
                <c:pt idx="110">
                  <c:v>4.59</c:v>
                </c:pt>
                <c:pt idx="111">
                  <c:v>4.5999999999999996</c:v>
                </c:pt>
                <c:pt idx="112">
                  <c:v>4.62</c:v>
                </c:pt>
                <c:pt idx="113">
                  <c:v>4.87</c:v>
                </c:pt>
                <c:pt idx="114">
                  <c:v>4.9000000000000004</c:v>
                </c:pt>
                <c:pt idx="115">
                  <c:v>5.12</c:v>
                </c:pt>
                <c:pt idx="116">
                  <c:v>5.29</c:v>
                </c:pt>
                <c:pt idx="117">
                  <c:v>5.48</c:v>
                </c:pt>
                <c:pt idx="118">
                  <c:v>5.39</c:v>
                </c:pt>
                <c:pt idx="119">
                  <c:v>5.08</c:v>
                </c:pt>
                <c:pt idx="120">
                  <c:v>5.18</c:v>
                </c:pt>
                <c:pt idx="121">
                  <c:v>4.97</c:v>
                </c:pt>
                <c:pt idx="122">
                  <c:v>4.92</c:v>
                </c:pt>
                <c:pt idx="123">
                  <c:v>4.9800000000000004</c:v>
                </c:pt>
                <c:pt idx="124">
                  <c:v>4.92</c:v>
                </c:pt>
                <c:pt idx="125">
                  <c:v>4.9400000000000004</c:v>
                </c:pt>
                <c:pt idx="126">
                  <c:v>5.04</c:v>
                </c:pt>
                <c:pt idx="127">
                  <c:v>4.79</c:v>
                </c:pt>
                <c:pt idx="128">
                  <c:v>4.75</c:v>
                </c:pt>
                <c:pt idx="129">
                  <c:v>4.82</c:v>
                </c:pt>
                <c:pt idx="130">
                  <c:v>4.47</c:v>
                </c:pt>
                <c:pt idx="131">
                  <c:v>4.37</c:v>
                </c:pt>
                <c:pt idx="132">
                  <c:v>4.55</c:v>
                </c:pt>
                <c:pt idx="133">
                  <c:v>4.62</c:v>
                </c:pt>
                <c:pt idx="134">
                  <c:v>4.4800000000000004</c:v>
                </c:pt>
                <c:pt idx="135">
                  <c:v>4.59</c:v>
                </c:pt>
                <c:pt idx="136">
                  <c:v>4.57</c:v>
                </c:pt>
                <c:pt idx="137">
                  <c:v>4.6100000000000003</c:v>
                </c:pt>
                <c:pt idx="138">
                  <c:v>4.42</c:v>
                </c:pt>
                <c:pt idx="139">
                  <c:v>4.97</c:v>
                </c:pt>
                <c:pt idx="140">
                  <c:v>4.91</c:v>
                </c:pt>
                <c:pt idx="141">
                  <c:v>5.03</c:v>
                </c:pt>
                <c:pt idx="142">
                  <c:v>4.67</c:v>
                </c:pt>
                <c:pt idx="143">
                  <c:v>4.7699999999999996</c:v>
                </c:pt>
                <c:pt idx="144">
                  <c:v>4.8099999999999996</c:v>
                </c:pt>
                <c:pt idx="145">
                  <c:v>5.05</c:v>
                </c:pt>
                <c:pt idx="146">
                  <c:v>5.0999999999999996</c:v>
                </c:pt>
                <c:pt idx="147">
                  <c:v>4.88</c:v>
                </c:pt>
                <c:pt idx="148">
                  <c:v>5.36</c:v>
                </c:pt>
                <c:pt idx="149">
                  <c:v>5.28</c:v>
                </c:pt>
                <c:pt idx="150">
                  <c:v>4.68</c:v>
                </c:pt>
                <c:pt idx="151">
                  <c:v>4.43</c:v>
                </c:pt>
                <c:pt idx="152">
                  <c:v>4.53</c:v>
                </c:pt>
                <c:pt idx="153">
                  <c:v>4.13</c:v>
                </c:pt>
                <c:pt idx="154">
                  <c:v>3.83</c:v>
                </c:pt>
                <c:pt idx="155">
                  <c:v>5.37</c:v>
                </c:pt>
                <c:pt idx="156">
                  <c:v>5.66</c:v>
                </c:pt>
                <c:pt idx="157">
                  <c:v>5.77</c:v>
                </c:pt>
                <c:pt idx="158">
                  <c:v>5.35</c:v>
                </c:pt>
                <c:pt idx="159">
                  <c:v>5.0199999999999996</c:v>
                </c:pt>
                <c:pt idx="160">
                  <c:v>5.05</c:v>
                </c:pt>
                <c:pt idx="161">
                  <c:v>5.45</c:v>
                </c:pt>
                <c:pt idx="162">
                  <c:v>6.54</c:v>
                </c:pt>
                <c:pt idx="163">
                  <c:v>6.1</c:v>
                </c:pt>
                <c:pt idx="164">
                  <c:v>5.57</c:v>
                </c:pt>
                <c:pt idx="165">
                  <c:v>5.0999999999999996</c:v>
                </c:pt>
                <c:pt idx="166">
                  <c:v>5.24</c:v>
                </c:pt>
                <c:pt idx="167">
                  <c:v>4.8899999999999997</c:v>
                </c:pt>
                <c:pt idx="168">
                  <c:v>4.7699999999999996</c:v>
                </c:pt>
                <c:pt idx="169">
                  <c:v>4.68</c:v>
                </c:pt>
                <c:pt idx="170">
                  <c:v>4.57</c:v>
                </c:pt>
                <c:pt idx="171">
                  <c:v>4.72</c:v>
                </c:pt>
                <c:pt idx="172">
                  <c:v>4.49</c:v>
                </c:pt>
                <c:pt idx="173">
                  <c:v>4.74</c:v>
                </c:pt>
                <c:pt idx="174">
                  <c:v>4.49</c:v>
                </c:pt>
                <c:pt idx="175">
                  <c:v>4.9800000000000004</c:v>
                </c:pt>
                <c:pt idx="176">
                  <c:v>5.18</c:v>
                </c:pt>
                <c:pt idx="177">
                  <c:v>4.91</c:v>
                </c:pt>
                <c:pt idx="178">
                  <c:v>5</c:v>
                </c:pt>
                <c:pt idx="179">
                  <c:v>4.8600000000000003</c:v>
                </c:pt>
                <c:pt idx="180">
                  <c:v>4.99</c:v>
                </c:pt>
                <c:pt idx="181">
                  <c:v>4.8899999999999997</c:v>
                </c:pt>
                <c:pt idx="182">
                  <c:v>4.93</c:v>
                </c:pt>
                <c:pt idx="183">
                  <c:v>5.03</c:v>
                </c:pt>
                <c:pt idx="184">
                  <c:v>4.8899999999999997</c:v>
                </c:pt>
                <c:pt idx="185">
                  <c:v>4.41</c:v>
                </c:pt>
                <c:pt idx="186">
                  <c:v>4.46</c:v>
                </c:pt>
                <c:pt idx="187">
                  <c:v>4.43</c:v>
                </c:pt>
                <c:pt idx="188">
                  <c:v>4.58</c:v>
                </c:pt>
                <c:pt idx="189">
                  <c:v>4.87</c:v>
                </c:pt>
                <c:pt idx="190">
                  <c:v>5.07</c:v>
                </c:pt>
                <c:pt idx="191">
                  <c:v>5.12</c:v>
                </c:pt>
                <c:pt idx="192">
                  <c:v>5.27</c:v>
                </c:pt>
                <c:pt idx="193">
                  <c:v>5.29</c:v>
                </c:pt>
                <c:pt idx="194">
                  <c:v>5.46</c:v>
                </c:pt>
                <c:pt idx="195">
                  <c:v>5.79</c:v>
                </c:pt>
                <c:pt idx="196">
                  <c:v>5.74</c:v>
                </c:pt>
                <c:pt idx="197">
                  <c:v>6.4</c:v>
                </c:pt>
                <c:pt idx="198">
                  <c:v>6.34</c:v>
                </c:pt>
                <c:pt idx="199">
                  <c:v>6.36</c:v>
                </c:pt>
                <c:pt idx="200">
                  <c:v>6.28</c:v>
                </c:pt>
                <c:pt idx="201">
                  <c:v>6.34</c:v>
                </c:pt>
                <c:pt idx="202">
                  <c:v>6.32</c:v>
                </c:pt>
                <c:pt idx="203">
                  <c:v>6.48</c:v>
                </c:pt>
                <c:pt idx="204">
                  <c:v>6.58</c:v>
                </c:pt>
                <c:pt idx="205">
                  <c:v>6.7</c:v>
                </c:pt>
                <c:pt idx="206">
                  <c:v>6.83</c:v>
                </c:pt>
                <c:pt idx="207">
                  <c:v>6.84</c:v>
                </c:pt>
                <c:pt idx="208">
                  <c:v>6.72</c:v>
                </c:pt>
                <c:pt idx="209">
                  <c:v>6.84</c:v>
                </c:pt>
                <c:pt idx="210">
                  <c:v>7.03</c:v>
                </c:pt>
                <c:pt idx="211">
                  <c:v>7.1</c:v>
                </c:pt>
                <c:pt idx="212">
                  <c:v>7.25</c:v>
                </c:pt>
                <c:pt idx="213">
                  <c:v>7.23</c:v>
                </c:pt>
                <c:pt idx="214">
                  <c:v>7.14</c:v>
                </c:pt>
                <c:pt idx="215">
                  <c:v>7.18</c:v>
                </c:pt>
                <c:pt idx="216">
                  <c:v>7.08</c:v>
                </c:pt>
                <c:pt idx="217">
                  <c:v>7.12</c:v>
                </c:pt>
                <c:pt idx="218">
                  <c:v>6.96</c:v>
                </c:pt>
                <c:pt idx="219">
                  <c:v>6.88</c:v>
                </c:pt>
                <c:pt idx="220">
                  <c:v>7.1</c:v>
                </c:pt>
                <c:pt idx="221">
                  <c:v>6.89</c:v>
                </c:pt>
                <c:pt idx="222">
                  <c:v>6.96</c:v>
                </c:pt>
                <c:pt idx="223">
                  <c:v>6.85</c:v>
                </c:pt>
                <c:pt idx="224">
                  <c:v>6.68</c:v>
                </c:pt>
                <c:pt idx="225">
                  <c:v>6.7</c:v>
                </c:pt>
                <c:pt idx="226">
                  <c:v>6.84</c:v>
                </c:pt>
                <c:pt idx="227">
                  <c:v>6.92</c:v>
                </c:pt>
                <c:pt idx="228">
                  <c:v>6.85</c:v>
                </c:pt>
                <c:pt idx="229">
                  <c:v>6.73</c:v>
                </c:pt>
                <c:pt idx="230">
                  <c:v>6.66</c:v>
                </c:pt>
                <c:pt idx="231">
                  <c:v>6.41</c:v>
                </c:pt>
                <c:pt idx="232">
                  <c:v>6.23</c:v>
                </c:pt>
                <c:pt idx="233">
                  <c:v>6.49</c:v>
                </c:pt>
                <c:pt idx="234">
                  <c:v>6.23</c:v>
                </c:pt>
                <c:pt idx="235">
                  <c:v>6.39</c:v>
                </c:pt>
                <c:pt idx="236">
                  <c:v>6.58</c:v>
                </c:pt>
                <c:pt idx="237">
                  <c:v>6.52</c:v>
                </c:pt>
                <c:pt idx="238">
                  <c:v>6.27</c:v>
                </c:pt>
                <c:pt idx="239">
                  <c:v>5.94</c:v>
                </c:pt>
                <c:pt idx="240">
                  <c:v>5.94</c:v>
                </c:pt>
                <c:pt idx="241">
                  <c:v>5.84</c:v>
                </c:pt>
                <c:pt idx="242">
                  <c:v>5.86</c:v>
                </c:pt>
                <c:pt idx="243">
                  <c:v>6.02</c:v>
                </c:pt>
                <c:pt idx="244">
                  <c:v>6.03</c:v>
                </c:pt>
                <c:pt idx="245">
                  <c:v>5.97</c:v>
                </c:pt>
                <c:pt idx="246">
                  <c:v>5.73</c:v>
                </c:pt>
                <c:pt idx="247">
                  <c:v>5.68</c:v>
                </c:pt>
                <c:pt idx="248">
                  <c:v>5.52</c:v>
                </c:pt>
                <c:pt idx="249">
                  <c:v>5.36</c:v>
                </c:pt>
                <c:pt idx="250">
                  <c:v>5.41</c:v>
                </c:pt>
                <c:pt idx="251">
                  <c:v>5.51</c:v>
                </c:pt>
                <c:pt idx="252">
                  <c:v>5.64</c:v>
                </c:pt>
                <c:pt idx="253">
                  <c:v>5.67</c:v>
                </c:pt>
                <c:pt idx="254">
                  <c:v>5.63</c:v>
                </c:pt>
                <c:pt idx="255">
                  <c:v>5.9</c:v>
                </c:pt>
                <c:pt idx="256">
                  <c:v>5.86</c:v>
                </c:pt>
                <c:pt idx="257">
                  <c:v>5.49</c:v>
                </c:pt>
                <c:pt idx="258">
                  <c:v>5.24</c:v>
                </c:pt>
                <c:pt idx="259">
                  <c:v>5.25</c:v>
                </c:pt>
                <c:pt idx="260">
                  <c:v>5.23</c:v>
                </c:pt>
                <c:pt idx="261">
                  <c:v>5.48</c:v>
                </c:pt>
                <c:pt idx="262">
                  <c:v>5.43</c:v>
                </c:pt>
                <c:pt idx="263">
                  <c:v>5.43</c:v>
                </c:pt>
                <c:pt idx="264">
                  <c:v>5.27</c:v>
                </c:pt>
                <c:pt idx="265">
                  <c:v>5.32</c:v>
                </c:pt>
                <c:pt idx="266">
                  <c:v>5.45</c:v>
                </c:pt>
                <c:pt idx="267">
                  <c:v>5.23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5.35</c:v>
                </c:pt>
                <c:pt idx="271">
                  <c:v>5.25</c:v>
                </c:pt>
                <c:pt idx="272">
                  <c:v>5.29</c:v>
                </c:pt>
                <c:pt idx="273">
                  <c:v>5.17</c:v>
                </c:pt>
                <c:pt idx="274">
                  <c:v>5.1100000000000003</c:v>
                </c:pt>
                <c:pt idx="275">
                  <c:v>5.13</c:v>
                </c:pt>
                <c:pt idx="276">
                  <c:v>5.1100000000000003</c:v>
                </c:pt>
                <c:pt idx="277">
                  <c:v>5.2</c:v>
                </c:pt>
                <c:pt idx="278">
                  <c:v>5.19</c:v>
                </c:pt>
                <c:pt idx="279">
                  <c:v>5.12</c:v>
                </c:pt>
                <c:pt idx="280">
                  <c:v>5.23</c:v>
                </c:pt>
                <c:pt idx="281">
                  <c:v>5.08</c:v>
                </c:pt>
                <c:pt idx="282">
                  <c:v>5.09</c:v>
                </c:pt>
                <c:pt idx="283">
                  <c:v>5.1100000000000003</c:v>
                </c:pt>
                <c:pt idx="284">
                  <c:v>5.12</c:v>
                </c:pt>
                <c:pt idx="285">
                  <c:v>5.23</c:v>
                </c:pt>
                <c:pt idx="286">
                  <c:v>5.25</c:v>
                </c:pt>
                <c:pt idx="287">
                  <c:v>5.43</c:v>
                </c:pt>
                <c:pt idx="288">
                  <c:v>5.19</c:v>
                </c:pt>
                <c:pt idx="289">
                  <c:v>5.08</c:v>
                </c:pt>
                <c:pt idx="290">
                  <c:v>5.15</c:v>
                </c:pt>
                <c:pt idx="291">
                  <c:v>5.0999999999999996</c:v>
                </c:pt>
                <c:pt idx="292">
                  <c:v>5.23</c:v>
                </c:pt>
                <c:pt idx="293">
                  <c:v>5.28</c:v>
                </c:pt>
                <c:pt idx="294">
                  <c:v>5.12</c:v>
                </c:pt>
                <c:pt idx="295">
                  <c:v>5.05</c:v>
                </c:pt>
                <c:pt idx="296">
                  <c:v>4.97</c:v>
                </c:pt>
                <c:pt idx="297">
                  <c:v>4.97</c:v>
                </c:pt>
                <c:pt idx="298">
                  <c:v>5.0199999999999996</c:v>
                </c:pt>
                <c:pt idx="299">
                  <c:v>4.9000000000000004</c:v>
                </c:pt>
                <c:pt idx="300">
                  <c:v>4.96</c:v>
                </c:pt>
                <c:pt idx="301">
                  <c:v>4.91</c:v>
                </c:pt>
                <c:pt idx="302">
                  <c:v>4.9400000000000004</c:v>
                </c:pt>
                <c:pt idx="303">
                  <c:v>4.83</c:v>
                </c:pt>
                <c:pt idx="304">
                  <c:v>4.6100000000000003</c:v>
                </c:pt>
                <c:pt idx="305">
                  <c:v>4.67</c:v>
                </c:pt>
                <c:pt idx="306">
                  <c:v>4.57</c:v>
                </c:pt>
                <c:pt idx="307">
                  <c:v>4.6500000000000004</c:v>
                </c:pt>
                <c:pt idx="308">
                  <c:v>4.53</c:v>
                </c:pt>
                <c:pt idx="309">
                  <c:v>4.47</c:v>
                </c:pt>
                <c:pt idx="310">
                  <c:v>4.3</c:v>
                </c:pt>
                <c:pt idx="311">
                  <c:v>4.25</c:v>
                </c:pt>
                <c:pt idx="312">
                  <c:v>4.32</c:v>
                </c:pt>
                <c:pt idx="313">
                  <c:v>4.1900000000000004</c:v>
                </c:pt>
                <c:pt idx="314">
                  <c:v>4.1900000000000004</c:v>
                </c:pt>
                <c:pt idx="315">
                  <c:v>4.28</c:v>
                </c:pt>
                <c:pt idx="316">
                  <c:v>4.26</c:v>
                </c:pt>
                <c:pt idx="317">
                  <c:v>4.17</c:v>
                </c:pt>
                <c:pt idx="318">
                  <c:v>4.21</c:v>
                </c:pt>
                <c:pt idx="319">
                  <c:v>4.13</c:v>
                </c:pt>
                <c:pt idx="320">
                  <c:v>4.12</c:v>
                </c:pt>
                <c:pt idx="321">
                  <c:v>4.1900000000000004</c:v>
                </c:pt>
                <c:pt idx="322">
                  <c:v>4.24</c:v>
                </c:pt>
                <c:pt idx="323">
                  <c:v>4.17</c:v>
                </c:pt>
                <c:pt idx="324">
                  <c:v>4.3099999999999996</c:v>
                </c:pt>
                <c:pt idx="325">
                  <c:v>4.34</c:v>
                </c:pt>
                <c:pt idx="326">
                  <c:v>4.2</c:v>
                </c:pt>
                <c:pt idx="327">
                  <c:v>4.01</c:v>
                </c:pt>
                <c:pt idx="328">
                  <c:v>4.0599999999999996</c:v>
                </c:pt>
                <c:pt idx="329">
                  <c:v>4.0999999999999996</c:v>
                </c:pt>
                <c:pt idx="330">
                  <c:v>4.12</c:v>
                </c:pt>
                <c:pt idx="331">
                  <c:v>4.13</c:v>
                </c:pt>
                <c:pt idx="332">
                  <c:v>4.17</c:v>
                </c:pt>
                <c:pt idx="333">
                  <c:v>4.1100000000000003</c:v>
                </c:pt>
                <c:pt idx="334">
                  <c:v>3.96</c:v>
                </c:pt>
                <c:pt idx="335">
                  <c:v>3.84</c:v>
                </c:pt>
                <c:pt idx="336">
                  <c:v>3.69</c:v>
                </c:pt>
                <c:pt idx="337">
                  <c:v>3.46</c:v>
                </c:pt>
                <c:pt idx="338">
                  <c:v>3.65</c:v>
                </c:pt>
                <c:pt idx="339">
                  <c:v>3.67</c:v>
                </c:pt>
                <c:pt idx="340">
                  <c:v>3.68</c:v>
                </c:pt>
                <c:pt idx="341">
                  <c:v>3.81</c:v>
                </c:pt>
                <c:pt idx="342">
                  <c:v>3.71</c:v>
                </c:pt>
                <c:pt idx="343">
                  <c:v>3.78</c:v>
                </c:pt>
                <c:pt idx="344">
                  <c:v>3.76</c:v>
                </c:pt>
                <c:pt idx="345">
                  <c:v>3.85</c:v>
                </c:pt>
                <c:pt idx="346">
                  <c:v>3.82</c:v>
                </c:pt>
                <c:pt idx="347">
                  <c:v>3.97</c:v>
                </c:pt>
                <c:pt idx="348">
                  <c:v>4.09</c:v>
                </c:pt>
                <c:pt idx="349">
                  <c:v>4.1399999999999997</c:v>
                </c:pt>
                <c:pt idx="350">
                  <c:v>4.05</c:v>
                </c:pt>
                <c:pt idx="351">
                  <c:v>3.96</c:v>
                </c:pt>
                <c:pt idx="352">
                  <c:v>4.17</c:v>
                </c:pt>
                <c:pt idx="353">
                  <c:v>4.28</c:v>
                </c:pt>
                <c:pt idx="354">
                  <c:v>4.08</c:v>
                </c:pt>
                <c:pt idx="355">
                  <c:v>3.93</c:v>
                </c:pt>
                <c:pt idx="356">
                  <c:v>3.92</c:v>
                </c:pt>
                <c:pt idx="357">
                  <c:v>3.85</c:v>
                </c:pt>
                <c:pt idx="358">
                  <c:v>3.83</c:v>
                </c:pt>
                <c:pt idx="359">
                  <c:v>3.72</c:v>
                </c:pt>
                <c:pt idx="360">
                  <c:v>3.6</c:v>
                </c:pt>
                <c:pt idx="361">
                  <c:v>3.44</c:v>
                </c:pt>
                <c:pt idx="362">
                  <c:v>3.44</c:v>
                </c:pt>
                <c:pt idx="363">
                  <c:v>3.54</c:v>
                </c:pt>
                <c:pt idx="364">
                  <c:v>3.71</c:v>
                </c:pt>
                <c:pt idx="365">
                  <c:v>3.83</c:v>
                </c:pt>
                <c:pt idx="366">
                  <c:v>3.66</c:v>
                </c:pt>
                <c:pt idx="367">
                  <c:v>3.59</c:v>
                </c:pt>
                <c:pt idx="368">
                  <c:v>3.39</c:v>
                </c:pt>
                <c:pt idx="369">
                  <c:v>3.32</c:v>
                </c:pt>
                <c:pt idx="370">
                  <c:v>3.35</c:v>
                </c:pt>
                <c:pt idx="371">
                  <c:v>3.34</c:v>
                </c:pt>
                <c:pt idx="372">
                  <c:v>3.42</c:v>
                </c:pt>
                <c:pt idx="373">
                  <c:v>3.5</c:v>
                </c:pt>
                <c:pt idx="374">
                  <c:v>3.51</c:v>
                </c:pt>
                <c:pt idx="375">
                  <c:v>3.5</c:v>
                </c:pt>
                <c:pt idx="376">
                  <c:v>3.26</c:v>
                </c:pt>
                <c:pt idx="377">
                  <c:v>3.14</c:v>
                </c:pt>
                <c:pt idx="378">
                  <c:v>3.09</c:v>
                </c:pt>
                <c:pt idx="379">
                  <c:v>3.07</c:v>
                </c:pt>
                <c:pt idx="380">
                  <c:v>3.17</c:v>
                </c:pt>
                <c:pt idx="381">
                  <c:v>3.13</c:v>
                </c:pt>
                <c:pt idx="382">
                  <c:v>3.26</c:v>
                </c:pt>
                <c:pt idx="383">
                  <c:v>3.4</c:v>
                </c:pt>
                <c:pt idx="384">
                  <c:v>3.4</c:v>
                </c:pt>
                <c:pt idx="385">
                  <c:v>3.23</c:v>
                </c:pt>
                <c:pt idx="386">
                  <c:v>3.12</c:v>
                </c:pt>
                <c:pt idx="387">
                  <c:v>3.09</c:v>
                </c:pt>
                <c:pt idx="388">
                  <c:v>2.9</c:v>
                </c:pt>
                <c:pt idx="389">
                  <c:v>2.9</c:v>
                </c:pt>
                <c:pt idx="390">
                  <c:v>2.98</c:v>
                </c:pt>
                <c:pt idx="391">
                  <c:v>3.12</c:v>
                </c:pt>
                <c:pt idx="392">
                  <c:v>3.18</c:v>
                </c:pt>
                <c:pt idx="393">
                  <c:v>3.34</c:v>
                </c:pt>
                <c:pt idx="394">
                  <c:v>3.19</c:v>
                </c:pt>
                <c:pt idx="395">
                  <c:v>3.21</c:v>
                </c:pt>
                <c:pt idx="396">
                  <c:v>3.2</c:v>
                </c:pt>
                <c:pt idx="397">
                  <c:v>3.22</c:v>
                </c:pt>
                <c:pt idx="398">
                  <c:v>3.34</c:v>
                </c:pt>
                <c:pt idx="399">
                  <c:v>3.4</c:v>
                </c:pt>
                <c:pt idx="400">
                  <c:v>3.63</c:v>
                </c:pt>
                <c:pt idx="401">
                  <c:v>3.37</c:v>
                </c:pt>
                <c:pt idx="402">
                  <c:v>3.41</c:v>
                </c:pt>
                <c:pt idx="403">
                  <c:v>3.49</c:v>
                </c:pt>
                <c:pt idx="404">
                  <c:v>3.54</c:v>
                </c:pt>
                <c:pt idx="405">
                  <c:v>3.32</c:v>
                </c:pt>
                <c:pt idx="406">
                  <c:v>3.26</c:v>
                </c:pt>
                <c:pt idx="407">
                  <c:v>3.12</c:v>
                </c:pt>
                <c:pt idx="408">
                  <c:v>3.11</c:v>
                </c:pt>
                <c:pt idx="409">
                  <c:v>3.17</c:v>
                </c:pt>
                <c:pt idx="410">
                  <c:v>3.3</c:v>
                </c:pt>
                <c:pt idx="411">
                  <c:v>3.5</c:v>
                </c:pt>
                <c:pt idx="412">
                  <c:v>3.6</c:v>
                </c:pt>
                <c:pt idx="413">
                  <c:v>3.73</c:v>
                </c:pt>
                <c:pt idx="414">
                  <c:v>3.53</c:v>
                </c:pt>
                <c:pt idx="415">
                  <c:v>3.58</c:v>
                </c:pt>
                <c:pt idx="416">
                  <c:v>3.56</c:v>
                </c:pt>
                <c:pt idx="417">
                  <c:v>3.55</c:v>
                </c:pt>
                <c:pt idx="418">
                  <c:v>3.56</c:v>
                </c:pt>
                <c:pt idx="419">
                  <c:v>3.67</c:v>
                </c:pt>
                <c:pt idx="420">
                  <c:v>3.54</c:v>
                </c:pt>
                <c:pt idx="421">
                  <c:v>3.43</c:v>
                </c:pt>
                <c:pt idx="422">
                  <c:v>3.32</c:v>
                </c:pt>
                <c:pt idx="423">
                  <c:v>3.23</c:v>
                </c:pt>
                <c:pt idx="424">
                  <c:v>3.09</c:v>
                </c:pt>
                <c:pt idx="425">
                  <c:v>3.17</c:v>
                </c:pt>
                <c:pt idx="426">
                  <c:v>3.23</c:v>
                </c:pt>
                <c:pt idx="427">
                  <c:v>3.34</c:v>
                </c:pt>
                <c:pt idx="428">
                  <c:v>3.32</c:v>
                </c:pt>
                <c:pt idx="429">
                  <c:v>3.29</c:v>
                </c:pt>
                <c:pt idx="430">
                  <c:v>3.42</c:v>
                </c:pt>
                <c:pt idx="431">
                  <c:v>3.45</c:v>
                </c:pt>
                <c:pt idx="432">
                  <c:v>3.63</c:v>
                </c:pt>
                <c:pt idx="433">
                  <c:v>3.5</c:v>
                </c:pt>
                <c:pt idx="434">
                  <c:v>3.64</c:v>
                </c:pt>
                <c:pt idx="435">
                  <c:v>3.65</c:v>
                </c:pt>
                <c:pt idx="436">
                  <c:v>3.49</c:v>
                </c:pt>
                <c:pt idx="437">
                  <c:v>3.9</c:v>
                </c:pt>
                <c:pt idx="438">
                  <c:v>3.74</c:v>
                </c:pt>
                <c:pt idx="439">
                  <c:v>3.57</c:v>
                </c:pt>
                <c:pt idx="440">
                  <c:v>3.57</c:v>
                </c:pt>
                <c:pt idx="441">
                  <c:v>3.51</c:v>
                </c:pt>
                <c:pt idx="442">
                  <c:v>3.44</c:v>
                </c:pt>
                <c:pt idx="443">
                  <c:v>3.36</c:v>
                </c:pt>
                <c:pt idx="444">
                  <c:v>3.37</c:v>
                </c:pt>
                <c:pt idx="445">
                  <c:v>3.49</c:v>
                </c:pt>
                <c:pt idx="446">
                  <c:v>3.2</c:v>
                </c:pt>
                <c:pt idx="447">
                  <c:v>3.27</c:v>
                </c:pt>
                <c:pt idx="448">
                  <c:v>3.31</c:v>
                </c:pt>
                <c:pt idx="449">
                  <c:v>3.29</c:v>
                </c:pt>
                <c:pt idx="450">
                  <c:v>3.29</c:v>
                </c:pt>
                <c:pt idx="451">
                  <c:v>3.33</c:v>
                </c:pt>
                <c:pt idx="452">
                  <c:v>3.32</c:v>
                </c:pt>
                <c:pt idx="453">
                  <c:v>3.36</c:v>
                </c:pt>
                <c:pt idx="454">
                  <c:v>3.12</c:v>
                </c:pt>
                <c:pt idx="455">
                  <c:v>3.04</c:v>
                </c:pt>
                <c:pt idx="456">
                  <c:v>2.97</c:v>
                </c:pt>
                <c:pt idx="457">
                  <c:v>2.96</c:v>
                </c:pt>
                <c:pt idx="458">
                  <c:v>2.96</c:v>
                </c:pt>
                <c:pt idx="459">
                  <c:v>2.88</c:v>
                </c:pt>
                <c:pt idx="460">
                  <c:v>2.94</c:v>
                </c:pt>
                <c:pt idx="461">
                  <c:v>2.77</c:v>
                </c:pt>
                <c:pt idx="462">
                  <c:v>2.77</c:v>
                </c:pt>
                <c:pt idx="463">
                  <c:v>2.65</c:v>
                </c:pt>
                <c:pt idx="464">
                  <c:v>2.65</c:v>
                </c:pt>
                <c:pt idx="465">
                  <c:v>2.69</c:v>
                </c:pt>
                <c:pt idx="466">
                  <c:v>2.8</c:v>
                </c:pt>
                <c:pt idx="467">
                  <c:v>2.9</c:v>
                </c:pt>
                <c:pt idx="468">
                  <c:v>2.93</c:v>
                </c:pt>
                <c:pt idx="469">
                  <c:v>2.98</c:v>
                </c:pt>
                <c:pt idx="470">
                  <c:v>2.92</c:v>
                </c:pt>
                <c:pt idx="471">
                  <c:v>2.89</c:v>
                </c:pt>
                <c:pt idx="472">
                  <c:v>2.85</c:v>
                </c:pt>
                <c:pt idx="473">
                  <c:v>2.8</c:v>
                </c:pt>
                <c:pt idx="474">
                  <c:v>2.67</c:v>
                </c:pt>
                <c:pt idx="475">
                  <c:v>2.71</c:v>
                </c:pt>
                <c:pt idx="476">
                  <c:v>2.78</c:v>
                </c:pt>
                <c:pt idx="477">
                  <c:v>2.77</c:v>
                </c:pt>
                <c:pt idx="478">
                  <c:v>2.78</c:v>
                </c:pt>
                <c:pt idx="479">
                  <c:v>2.77</c:v>
                </c:pt>
                <c:pt idx="480">
                  <c:v>2.74</c:v>
                </c:pt>
                <c:pt idx="481">
                  <c:v>2.6</c:v>
                </c:pt>
                <c:pt idx="482">
                  <c:v>2.59</c:v>
                </c:pt>
                <c:pt idx="483">
                  <c:v>2.4300000000000002</c:v>
                </c:pt>
                <c:pt idx="484">
                  <c:v>2.57</c:v>
                </c:pt>
                <c:pt idx="485">
                  <c:v>2.29</c:v>
                </c:pt>
                <c:pt idx="486">
                  <c:v>2.23</c:v>
                </c:pt>
                <c:pt idx="487">
                  <c:v>2.09</c:v>
                </c:pt>
                <c:pt idx="488">
                  <c:v>1.95</c:v>
                </c:pt>
                <c:pt idx="489">
                  <c:v>1.9</c:v>
                </c:pt>
                <c:pt idx="490">
                  <c:v>1.89</c:v>
                </c:pt>
                <c:pt idx="491">
                  <c:v>1.89</c:v>
                </c:pt>
                <c:pt idx="492">
                  <c:v>1.86</c:v>
                </c:pt>
                <c:pt idx="493">
                  <c:v>1.89</c:v>
                </c:pt>
                <c:pt idx="494">
                  <c:v>1.99</c:v>
                </c:pt>
                <c:pt idx="495">
                  <c:v>1.99</c:v>
                </c:pt>
                <c:pt idx="496">
                  <c:v>1.91</c:v>
                </c:pt>
                <c:pt idx="497">
                  <c:v>2.02</c:v>
                </c:pt>
                <c:pt idx="498">
                  <c:v>2.02</c:v>
                </c:pt>
                <c:pt idx="499">
                  <c:v>2.08</c:v>
                </c:pt>
                <c:pt idx="500">
                  <c:v>2.1800000000000002</c:v>
                </c:pt>
                <c:pt idx="501">
                  <c:v>2.34</c:v>
                </c:pt>
                <c:pt idx="502">
                  <c:v>2.4900000000000002</c:v>
                </c:pt>
                <c:pt idx="503">
                  <c:v>2.59</c:v>
                </c:pt>
                <c:pt idx="504">
                  <c:v>2.63</c:v>
                </c:pt>
                <c:pt idx="505">
                  <c:v>2.67</c:v>
                </c:pt>
                <c:pt idx="506">
                  <c:v>2.6</c:v>
                </c:pt>
                <c:pt idx="507">
                  <c:v>2.69</c:v>
                </c:pt>
                <c:pt idx="508">
                  <c:v>2.71</c:v>
                </c:pt>
                <c:pt idx="509">
                  <c:v>2.91</c:v>
                </c:pt>
                <c:pt idx="510">
                  <c:v>3.05</c:v>
                </c:pt>
                <c:pt idx="511">
                  <c:v>3.21</c:v>
                </c:pt>
                <c:pt idx="512">
                  <c:v>3.4</c:v>
                </c:pt>
                <c:pt idx="513">
                  <c:v>3.05</c:v>
                </c:pt>
                <c:pt idx="514">
                  <c:v>2.93</c:v>
                </c:pt>
                <c:pt idx="515">
                  <c:v>2.6</c:v>
                </c:pt>
                <c:pt idx="516">
                  <c:v>2.48</c:v>
                </c:pt>
                <c:pt idx="517">
                  <c:v>2.54</c:v>
                </c:pt>
                <c:pt idx="518">
                  <c:v>2.97</c:v>
                </c:pt>
                <c:pt idx="519">
                  <c:v>3.19</c:v>
                </c:pt>
                <c:pt idx="520">
                  <c:v>3.33</c:v>
                </c:pt>
                <c:pt idx="521">
                  <c:v>3.39</c:v>
                </c:pt>
                <c:pt idx="522">
                  <c:v>3.48</c:v>
                </c:pt>
                <c:pt idx="523">
                  <c:v>3.77</c:v>
                </c:pt>
                <c:pt idx="524">
                  <c:v>3.94</c:v>
                </c:pt>
                <c:pt idx="525">
                  <c:v>3.84</c:v>
                </c:pt>
                <c:pt idx="526">
                  <c:v>3.82</c:v>
                </c:pt>
                <c:pt idx="527">
                  <c:v>3.8</c:v>
                </c:pt>
                <c:pt idx="528">
                  <c:v>4.09</c:v>
                </c:pt>
                <c:pt idx="529">
                  <c:v>3.99</c:v>
                </c:pt>
                <c:pt idx="530">
                  <c:v>3.96</c:v>
                </c:pt>
                <c:pt idx="531">
                  <c:v>3.99</c:v>
                </c:pt>
                <c:pt idx="532">
                  <c:v>3.86</c:v>
                </c:pt>
                <c:pt idx="533">
                  <c:v>3.98</c:v>
                </c:pt>
                <c:pt idx="534">
                  <c:v>4.1500000000000004</c:v>
                </c:pt>
                <c:pt idx="535">
                  <c:v>4</c:v>
                </c:pt>
                <c:pt idx="536">
                  <c:v>3.93</c:v>
                </c:pt>
                <c:pt idx="537">
                  <c:v>3.96</c:v>
                </c:pt>
                <c:pt idx="538">
                  <c:v>3.99</c:v>
                </c:pt>
                <c:pt idx="539">
                  <c:v>4.04</c:v>
                </c:pt>
                <c:pt idx="540">
                  <c:v>4</c:v>
                </c:pt>
                <c:pt idx="541">
                  <c:v>4.09</c:v>
                </c:pt>
                <c:pt idx="542">
                  <c:v>3.97</c:v>
                </c:pt>
                <c:pt idx="543">
                  <c:v>3.83</c:v>
                </c:pt>
                <c:pt idx="544">
                  <c:v>3.9</c:v>
                </c:pt>
                <c:pt idx="545">
                  <c:v>3.89</c:v>
                </c:pt>
                <c:pt idx="546">
                  <c:v>3.86</c:v>
                </c:pt>
                <c:pt idx="547">
                  <c:v>3.71</c:v>
                </c:pt>
                <c:pt idx="548">
                  <c:v>3.76</c:v>
                </c:pt>
                <c:pt idx="549">
                  <c:v>3.71</c:v>
                </c:pt>
                <c:pt idx="550">
                  <c:v>3.65</c:v>
                </c:pt>
                <c:pt idx="551">
                  <c:v>3.63</c:v>
                </c:pt>
                <c:pt idx="552">
                  <c:v>3.64</c:v>
                </c:pt>
                <c:pt idx="553">
                  <c:v>3.53</c:v>
                </c:pt>
                <c:pt idx="554">
                  <c:v>3.58</c:v>
                </c:pt>
                <c:pt idx="555">
                  <c:v>3.36</c:v>
                </c:pt>
                <c:pt idx="556">
                  <c:v>3.43</c:v>
                </c:pt>
                <c:pt idx="557">
                  <c:v>3.34</c:v>
                </c:pt>
                <c:pt idx="558">
                  <c:v>3.22</c:v>
                </c:pt>
                <c:pt idx="559">
                  <c:v>3.16</c:v>
                </c:pt>
                <c:pt idx="560">
                  <c:v>3.21</c:v>
                </c:pt>
                <c:pt idx="561">
                  <c:v>3.11</c:v>
                </c:pt>
                <c:pt idx="562">
                  <c:v>3.1</c:v>
                </c:pt>
                <c:pt idx="563">
                  <c:v>3.11</c:v>
                </c:pt>
                <c:pt idx="564">
                  <c:v>2.96</c:v>
                </c:pt>
                <c:pt idx="565">
                  <c:v>2.94</c:v>
                </c:pt>
                <c:pt idx="566">
                  <c:v>2.9</c:v>
                </c:pt>
                <c:pt idx="567">
                  <c:v>2.93</c:v>
                </c:pt>
                <c:pt idx="568">
                  <c:v>2.81</c:v>
                </c:pt>
                <c:pt idx="569">
                  <c:v>2.78</c:v>
                </c:pt>
                <c:pt idx="570">
                  <c:v>2.74</c:v>
                </c:pt>
                <c:pt idx="571">
                  <c:v>2.68</c:v>
                </c:pt>
                <c:pt idx="572">
                  <c:v>2.63</c:v>
                </c:pt>
                <c:pt idx="573">
                  <c:v>2.5299999999999998</c:v>
                </c:pt>
                <c:pt idx="574">
                  <c:v>2.4500000000000002</c:v>
                </c:pt>
                <c:pt idx="575">
                  <c:v>2.5099999999999998</c:v>
                </c:pt>
                <c:pt idx="576">
                  <c:v>2.4700000000000002</c:v>
                </c:pt>
                <c:pt idx="577">
                  <c:v>2.39</c:v>
                </c:pt>
                <c:pt idx="578">
                  <c:v>2.29</c:v>
                </c:pt>
                <c:pt idx="579">
                  <c:v>2.23</c:v>
                </c:pt>
                <c:pt idx="580">
                  <c:v>2.06</c:v>
                </c:pt>
                <c:pt idx="581">
                  <c:v>2.11</c:v>
                </c:pt>
                <c:pt idx="582">
                  <c:v>2.09</c:v>
                </c:pt>
                <c:pt idx="583">
                  <c:v>2.1</c:v>
                </c:pt>
                <c:pt idx="584">
                  <c:v>2.15</c:v>
                </c:pt>
                <c:pt idx="585">
                  <c:v>2.25</c:v>
                </c:pt>
                <c:pt idx="586">
                  <c:v>2.29</c:v>
                </c:pt>
                <c:pt idx="587">
                  <c:v>2.27</c:v>
                </c:pt>
                <c:pt idx="588">
                  <c:v>2.4</c:v>
                </c:pt>
                <c:pt idx="589">
                  <c:v>2.39</c:v>
                </c:pt>
                <c:pt idx="590">
                  <c:v>2.44</c:v>
                </c:pt>
                <c:pt idx="591">
                  <c:v>2.38</c:v>
                </c:pt>
                <c:pt idx="592">
                  <c:v>2.41</c:v>
                </c:pt>
                <c:pt idx="593">
                  <c:v>2.23</c:v>
                </c:pt>
                <c:pt idx="594">
                  <c:v>2.2599999999999998</c:v>
                </c:pt>
                <c:pt idx="595">
                  <c:v>2.27</c:v>
                </c:pt>
                <c:pt idx="596">
                  <c:v>2.2400000000000002</c:v>
                </c:pt>
                <c:pt idx="597">
                  <c:v>2.2799999999999998</c:v>
                </c:pt>
                <c:pt idx="598">
                  <c:v>2.34</c:v>
                </c:pt>
                <c:pt idx="599">
                  <c:v>2.36</c:v>
                </c:pt>
                <c:pt idx="600">
                  <c:v>2.33</c:v>
                </c:pt>
                <c:pt idx="601">
                  <c:v>2.35</c:v>
                </c:pt>
                <c:pt idx="602">
                  <c:v>2.42</c:v>
                </c:pt>
                <c:pt idx="603">
                  <c:v>2.5</c:v>
                </c:pt>
                <c:pt idx="604">
                  <c:v>2.4300000000000002</c:v>
                </c:pt>
                <c:pt idx="605">
                  <c:v>2.4900000000000002</c:v>
                </c:pt>
                <c:pt idx="606">
                  <c:v>2.38</c:v>
                </c:pt>
                <c:pt idx="607">
                  <c:v>2.38</c:v>
                </c:pt>
                <c:pt idx="608">
                  <c:v>2.34</c:v>
                </c:pt>
                <c:pt idx="609">
                  <c:v>2.2999999999999998</c:v>
                </c:pt>
                <c:pt idx="610">
                  <c:v>2.19</c:v>
                </c:pt>
                <c:pt idx="611">
                  <c:v>2.17</c:v>
                </c:pt>
                <c:pt idx="612">
                  <c:v>2.11</c:v>
                </c:pt>
                <c:pt idx="613">
                  <c:v>2.16</c:v>
                </c:pt>
                <c:pt idx="614">
                  <c:v>2.1800000000000002</c:v>
                </c:pt>
                <c:pt idx="615">
                  <c:v>2.15</c:v>
                </c:pt>
                <c:pt idx="616">
                  <c:v>2.2000000000000002</c:v>
                </c:pt>
                <c:pt idx="617">
                  <c:v>2.1800000000000002</c:v>
                </c:pt>
                <c:pt idx="618">
                  <c:v>2.14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</c:v>
                </c:pt>
                <c:pt idx="622">
                  <c:v>2</c:v>
                </c:pt>
                <c:pt idx="623">
                  <c:v>1.99</c:v>
                </c:pt>
                <c:pt idx="624">
                  <c:v>2.04</c:v>
                </c:pt>
                <c:pt idx="625">
                  <c:v>2.0099999999999998</c:v>
                </c:pt>
                <c:pt idx="626">
                  <c:v>1.98</c:v>
                </c:pt>
                <c:pt idx="627">
                  <c:v>1.9</c:v>
                </c:pt>
                <c:pt idx="628">
                  <c:v>1.91</c:v>
                </c:pt>
                <c:pt idx="629">
                  <c:v>1.85</c:v>
                </c:pt>
                <c:pt idx="630">
                  <c:v>1.75</c:v>
                </c:pt>
                <c:pt idx="631">
                  <c:v>1.7</c:v>
                </c:pt>
                <c:pt idx="632">
                  <c:v>1.73</c:v>
                </c:pt>
                <c:pt idx="633">
                  <c:v>1.72</c:v>
                </c:pt>
                <c:pt idx="634">
                  <c:v>1.63</c:v>
                </c:pt>
                <c:pt idx="635">
                  <c:v>1.58</c:v>
                </c:pt>
                <c:pt idx="636">
                  <c:v>1.53</c:v>
                </c:pt>
                <c:pt idx="637">
                  <c:v>1.51</c:v>
                </c:pt>
                <c:pt idx="638">
                  <c:v>1.37</c:v>
                </c:pt>
                <c:pt idx="639">
                  <c:v>1.46</c:v>
                </c:pt>
                <c:pt idx="640">
                  <c:v>1.53</c:v>
                </c:pt>
                <c:pt idx="64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7-0947-B8DD-81F02EB4F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66895"/>
        <c:axId val="1232808975"/>
      </c:lineChart>
      <c:dateAx>
        <c:axId val="1232666895"/>
        <c:scaling>
          <c:orientation val="minMax"/>
          <c:max val="40909"/>
          <c:min val="3798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08975"/>
        <c:crosses val="autoZero"/>
        <c:auto val="1"/>
        <c:lblOffset val="100"/>
        <c:baseTimeUnit val="months"/>
      </c:dateAx>
      <c:valAx>
        <c:axId val="123280897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'NAR EHS NSA History'!$E$4</c:f>
              <c:strCache>
                <c:ptCount val="1"/>
                <c:pt idx="0">
                  <c:v>NAR Total Existing Home Sales, United States (Units)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'NAR EHS NSA History'!$B$5:$B$671</c:f>
              <c:numCache>
                <c:formatCode>m/d/yyyy</c:formatCode>
                <c:ptCount val="667"/>
                <c:pt idx="0">
                  <c:v>24838</c:v>
                </c:pt>
                <c:pt idx="1">
                  <c:v>24869</c:v>
                </c:pt>
                <c:pt idx="2">
                  <c:v>24898</c:v>
                </c:pt>
                <c:pt idx="3">
                  <c:v>24929</c:v>
                </c:pt>
                <c:pt idx="4">
                  <c:v>24959</c:v>
                </c:pt>
                <c:pt idx="5">
                  <c:v>24990</c:v>
                </c:pt>
                <c:pt idx="6">
                  <c:v>25020</c:v>
                </c:pt>
                <c:pt idx="7">
                  <c:v>25051</c:v>
                </c:pt>
                <c:pt idx="8">
                  <c:v>25082</c:v>
                </c:pt>
                <c:pt idx="9">
                  <c:v>25112</c:v>
                </c:pt>
                <c:pt idx="10">
                  <c:v>25143</c:v>
                </c:pt>
                <c:pt idx="11">
                  <c:v>25173</c:v>
                </c:pt>
                <c:pt idx="12">
                  <c:v>25204</c:v>
                </c:pt>
                <c:pt idx="13">
                  <c:v>25235</c:v>
                </c:pt>
                <c:pt idx="14">
                  <c:v>25263</c:v>
                </c:pt>
                <c:pt idx="15">
                  <c:v>25294</c:v>
                </c:pt>
                <c:pt idx="16">
                  <c:v>25324</c:v>
                </c:pt>
                <c:pt idx="17">
                  <c:v>25355</c:v>
                </c:pt>
                <c:pt idx="18">
                  <c:v>25385</c:v>
                </c:pt>
                <c:pt idx="19">
                  <c:v>25416</c:v>
                </c:pt>
                <c:pt idx="20">
                  <c:v>25447</c:v>
                </c:pt>
                <c:pt idx="21">
                  <c:v>25477</c:v>
                </c:pt>
                <c:pt idx="22">
                  <c:v>25508</c:v>
                </c:pt>
                <c:pt idx="23">
                  <c:v>25538</c:v>
                </c:pt>
                <c:pt idx="24">
                  <c:v>25569</c:v>
                </c:pt>
                <c:pt idx="25">
                  <c:v>25600</c:v>
                </c:pt>
                <c:pt idx="26">
                  <c:v>25628</c:v>
                </c:pt>
                <c:pt idx="27">
                  <c:v>25659</c:v>
                </c:pt>
                <c:pt idx="28">
                  <c:v>25689</c:v>
                </c:pt>
                <c:pt idx="29">
                  <c:v>25720</c:v>
                </c:pt>
                <c:pt idx="30">
                  <c:v>25750</c:v>
                </c:pt>
                <c:pt idx="31">
                  <c:v>25781</c:v>
                </c:pt>
                <c:pt idx="32">
                  <c:v>25812</c:v>
                </c:pt>
                <c:pt idx="33">
                  <c:v>25842</c:v>
                </c:pt>
                <c:pt idx="34">
                  <c:v>25873</c:v>
                </c:pt>
                <c:pt idx="35">
                  <c:v>25903</c:v>
                </c:pt>
                <c:pt idx="36">
                  <c:v>25934</c:v>
                </c:pt>
                <c:pt idx="37">
                  <c:v>25965</c:v>
                </c:pt>
                <c:pt idx="38">
                  <c:v>25993</c:v>
                </c:pt>
                <c:pt idx="39">
                  <c:v>26024</c:v>
                </c:pt>
                <c:pt idx="40">
                  <c:v>26054</c:v>
                </c:pt>
                <c:pt idx="41">
                  <c:v>26085</c:v>
                </c:pt>
                <c:pt idx="42">
                  <c:v>26115</c:v>
                </c:pt>
                <c:pt idx="43">
                  <c:v>26146</c:v>
                </c:pt>
                <c:pt idx="44">
                  <c:v>26177</c:v>
                </c:pt>
                <c:pt idx="45">
                  <c:v>26207</c:v>
                </c:pt>
                <c:pt idx="46">
                  <c:v>26238</c:v>
                </c:pt>
                <c:pt idx="47">
                  <c:v>26268</c:v>
                </c:pt>
                <c:pt idx="48">
                  <c:v>26299</c:v>
                </c:pt>
                <c:pt idx="49">
                  <c:v>26330</c:v>
                </c:pt>
                <c:pt idx="50">
                  <c:v>26359</c:v>
                </c:pt>
                <c:pt idx="51">
                  <c:v>26390</c:v>
                </c:pt>
                <c:pt idx="52">
                  <c:v>26420</c:v>
                </c:pt>
                <c:pt idx="53">
                  <c:v>26451</c:v>
                </c:pt>
                <c:pt idx="54">
                  <c:v>26481</c:v>
                </c:pt>
                <c:pt idx="55">
                  <c:v>26512</c:v>
                </c:pt>
                <c:pt idx="56">
                  <c:v>26543</c:v>
                </c:pt>
                <c:pt idx="57">
                  <c:v>26573</c:v>
                </c:pt>
                <c:pt idx="58">
                  <c:v>26604</c:v>
                </c:pt>
                <c:pt idx="59">
                  <c:v>26634</c:v>
                </c:pt>
                <c:pt idx="60">
                  <c:v>26665</c:v>
                </c:pt>
                <c:pt idx="61">
                  <c:v>26696</c:v>
                </c:pt>
                <c:pt idx="62">
                  <c:v>26724</c:v>
                </c:pt>
                <c:pt idx="63">
                  <c:v>26755</c:v>
                </c:pt>
                <c:pt idx="64">
                  <c:v>26785</c:v>
                </c:pt>
                <c:pt idx="65">
                  <c:v>26816</c:v>
                </c:pt>
                <c:pt idx="66">
                  <c:v>26846</c:v>
                </c:pt>
                <c:pt idx="67">
                  <c:v>26877</c:v>
                </c:pt>
                <c:pt idx="68">
                  <c:v>26908</c:v>
                </c:pt>
                <c:pt idx="69">
                  <c:v>26938</c:v>
                </c:pt>
                <c:pt idx="70">
                  <c:v>26969</c:v>
                </c:pt>
                <c:pt idx="71">
                  <c:v>26999</c:v>
                </c:pt>
                <c:pt idx="72">
                  <c:v>27030</c:v>
                </c:pt>
                <c:pt idx="73">
                  <c:v>27061</c:v>
                </c:pt>
                <c:pt idx="74">
                  <c:v>27089</c:v>
                </c:pt>
                <c:pt idx="75">
                  <c:v>27120</c:v>
                </c:pt>
                <c:pt idx="76">
                  <c:v>27150</c:v>
                </c:pt>
                <c:pt idx="77">
                  <c:v>27181</c:v>
                </c:pt>
                <c:pt idx="78">
                  <c:v>27211</c:v>
                </c:pt>
                <c:pt idx="79">
                  <c:v>27242</c:v>
                </c:pt>
                <c:pt idx="80">
                  <c:v>27273</c:v>
                </c:pt>
                <c:pt idx="81">
                  <c:v>27303</c:v>
                </c:pt>
                <c:pt idx="82">
                  <c:v>27334</c:v>
                </c:pt>
                <c:pt idx="83">
                  <c:v>27364</c:v>
                </c:pt>
                <c:pt idx="84">
                  <c:v>27395</c:v>
                </c:pt>
                <c:pt idx="85">
                  <c:v>27426</c:v>
                </c:pt>
                <c:pt idx="86">
                  <c:v>27454</c:v>
                </c:pt>
                <c:pt idx="87">
                  <c:v>27485</c:v>
                </c:pt>
                <c:pt idx="88">
                  <c:v>27515</c:v>
                </c:pt>
                <c:pt idx="89">
                  <c:v>27546</c:v>
                </c:pt>
                <c:pt idx="90">
                  <c:v>27576</c:v>
                </c:pt>
                <c:pt idx="91">
                  <c:v>27607</c:v>
                </c:pt>
                <c:pt idx="92">
                  <c:v>27638</c:v>
                </c:pt>
                <c:pt idx="93">
                  <c:v>27668</c:v>
                </c:pt>
                <c:pt idx="94">
                  <c:v>27699</c:v>
                </c:pt>
                <c:pt idx="95">
                  <c:v>27729</c:v>
                </c:pt>
                <c:pt idx="96">
                  <c:v>27760</c:v>
                </c:pt>
                <c:pt idx="97">
                  <c:v>27791</c:v>
                </c:pt>
                <c:pt idx="98">
                  <c:v>27820</c:v>
                </c:pt>
                <c:pt idx="99">
                  <c:v>27851</c:v>
                </c:pt>
                <c:pt idx="100">
                  <c:v>27881</c:v>
                </c:pt>
                <c:pt idx="101">
                  <c:v>27912</c:v>
                </c:pt>
                <c:pt idx="102">
                  <c:v>27942</c:v>
                </c:pt>
                <c:pt idx="103">
                  <c:v>27973</c:v>
                </c:pt>
                <c:pt idx="104">
                  <c:v>28004</c:v>
                </c:pt>
                <c:pt idx="105">
                  <c:v>28034</c:v>
                </c:pt>
                <c:pt idx="106">
                  <c:v>28065</c:v>
                </c:pt>
                <c:pt idx="107">
                  <c:v>28095</c:v>
                </c:pt>
                <c:pt idx="108">
                  <c:v>28126</c:v>
                </c:pt>
                <c:pt idx="109">
                  <c:v>28157</c:v>
                </c:pt>
                <c:pt idx="110">
                  <c:v>28185</c:v>
                </c:pt>
                <c:pt idx="111">
                  <c:v>28216</c:v>
                </c:pt>
                <c:pt idx="112">
                  <c:v>28246</c:v>
                </c:pt>
                <c:pt idx="113">
                  <c:v>28277</c:v>
                </c:pt>
                <c:pt idx="114">
                  <c:v>28307</c:v>
                </c:pt>
                <c:pt idx="115">
                  <c:v>28338</c:v>
                </c:pt>
                <c:pt idx="116">
                  <c:v>28369</c:v>
                </c:pt>
                <c:pt idx="117">
                  <c:v>28399</c:v>
                </c:pt>
                <c:pt idx="118">
                  <c:v>28430</c:v>
                </c:pt>
                <c:pt idx="119">
                  <c:v>28460</c:v>
                </c:pt>
                <c:pt idx="120">
                  <c:v>28491</c:v>
                </c:pt>
                <c:pt idx="121">
                  <c:v>28522</c:v>
                </c:pt>
                <c:pt idx="122">
                  <c:v>28550</c:v>
                </c:pt>
                <c:pt idx="123">
                  <c:v>28581</c:v>
                </c:pt>
                <c:pt idx="124">
                  <c:v>28611</c:v>
                </c:pt>
                <c:pt idx="125">
                  <c:v>28642</c:v>
                </c:pt>
                <c:pt idx="126">
                  <c:v>28672</c:v>
                </c:pt>
                <c:pt idx="127">
                  <c:v>28703</c:v>
                </c:pt>
                <c:pt idx="128">
                  <c:v>28734</c:v>
                </c:pt>
                <c:pt idx="129">
                  <c:v>28764</c:v>
                </c:pt>
                <c:pt idx="130">
                  <c:v>28795</c:v>
                </c:pt>
                <c:pt idx="131">
                  <c:v>28825</c:v>
                </c:pt>
                <c:pt idx="132">
                  <c:v>28856</c:v>
                </c:pt>
                <c:pt idx="133">
                  <c:v>28887</c:v>
                </c:pt>
                <c:pt idx="134">
                  <c:v>28915</c:v>
                </c:pt>
                <c:pt idx="135">
                  <c:v>28946</c:v>
                </c:pt>
                <c:pt idx="136">
                  <c:v>28976</c:v>
                </c:pt>
                <c:pt idx="137">
                  <c:v>29007</c:v>
                </c:pt>
                <c:pt idx="138">
                  <c:v>29037</c:v>
                </c:pt>
                <c:pt idx="139">
                  <c:v>29068</c:v>
                </c:pt>
                <c:pt idx="140">
                  <c:v>29099</c:v>
                </c:pt>
                <c:pt idx="141">
                  <c:v>29129</c:v>
                </c:pt>
                <c:pt idx="142">
                  <c:v>29160</c:v>
                </c:pt>
                <c:pt idx="143">
                  <c:v>29190</c:v>
                </c:pt>
                <c:pt idx="144">
                  <c:v>29221</c:v>
                </c:pt>
                <c:pt idx="145">
                  <c:v>29252</c:v>
                </c:pt>
                <c:pt idx="146">
                  <c:v>29281</c:v>
                </c:pt>
                <c:pt idx="147">
                  <c:v>29312</c:v>
                </c:pt>
                <c:pt idx="148">
                  <c:v>29342</c:v>
                </c:pt>
                <c:pt idx="149">
                  <c:v>29373</c:v>
                </c:pt>
                <c:pt idx="150">
                  <c:v>29403</c:v>
                </c:pt>
                <c:pt idx="151">
                  <c:v>29434</c:v>
                </c:pt>
                <c:pt idx="152">
                  <c:v>29465</c:v>
                </c:pt>
                <c:pt idx="153">
                  <c:v>29495</c:v>
                </c:pt>
                <c:pt idx="154">
                  <c:v>29526</c:v>
                </c:pt>
                <c:pt idx="155">
                  <c:v>29556</c:v>
                </c:pt>
                <c:pt idx="156">
                  <c:v>29587</c:v>
                </c:pt>
                <c:pt idx="157">
                  <c:v>29618</c:v>
                </c:pt>
                <c:pt idx="158">
                  <c:v>29646</c:v>
                </c:pt>
                <c:pt idx="159">
                  <c:v>29677</c:v>
                </c:pt>
                <c:pt idx="160">
                  <c:v>29707</c:v>
                </c:pt>
                <c:pt idx="161">
                  <c:v>29738</c:v>
                </c:pt>
                <c:pt idx="162">
                  <c:v>29768</c:v>
                </c:pt>
                <c:pt idx="163">
                  <c:v>29799</c:v>
                </c:pt>
                <c:pt idx="164">
                  <c:v>29830</c:v>
                </c:pt>
                <c:pt idx="165">
                  <c:v>29860</c:v>
                </c:pt>
                <c:pt idx="166">
                  <c:v>29891</c:v>
                </c:pt>
                <c:pt idx="167">
                  <c:v>29921</c:v>
                </c:pt>
                <c:pt idx="168">
                  <c:v>29952</c:v>
                </c:pt>
                <c:pt idx="169">
                  <c:v>29983</c:v>
                </c:pt>
                <c:pt idx="170">
                  <c:v>30011</c:v>
                </c:pt>
                <c:pt idx="171">
                  <c:v>30042</c:v>
                </c:pt>
                <c:pt idx="172">
                  <c:v>30072</c:v>
                </c:pt>
                <c:pt idx="173">
                  <c:v>30103</c:v>
                </c:pt>
                <c:pt idx="174">
                  <c:v>30133</c:v>
                </c:pt>
                <c:pt idx="175">
                  <c:v>30164</c:v>
                </c:pt>
                <c:pt idx="176">
                  <c:v>30195</c:v>
                </c:pt>
                <c:pt idx="177">
                  <c:v>30225</c:v>
                </c:pt>
                <c:pt idx="178">
                  <c:v>30256</c:v>
                </c:pt>
                <c:pt idx="179">
                  <c:v>30286</c:v>
                </c:pt>
                <c:pt idx="180">
                  <c:v>30317</c:v>
                </c:pt>
                <c:pt idx="181">
                  <c:v>30348</c:v>
                </c:pt>
                <c:pt idx="182">
                  <c:v>30376</c:v>
                </c:pt>
                <c:pt idx="183">
                  <c:v>30407</c:v>
                </c:pt>
                <c:pt idx="184">
                  <c:v>30437</c:v>
                </c:pt>
                <c:pt idx="185">
                  <c:v>30468</c:v>
                </c:pt>
                <c:pt idx="186">
                  <c:v>30498</c:v>
                </c:pt>
                <c:pt idx="187">
                  <c:v>30529</c:v>
                </c:pt>
                <c:pt idx="188">
                  <c:v>30560</c:v>
                </c:pt>
                <c:pt idx="189">
                  <c:v>30590</c:v>
                </c:pt>
                <c:pt idx="190">
                  <c:v>30621</c:v>
                </c:pt>
                <c:pt idx="191">
                  <c:v>30651</c:v>
                </c:pt>
                <c:pt idx="192">
                  <c:v>30682</c:v>
                </c:pt>
                <c:pt idx="193">
                  <c:v>30713</c:v>
                </c:pt>
                <c:pt idx="194">
                  <c:v>30742</c:v>
                </c:pt>
                <c:pt idx="195">
                  <c:v>30773</c:v>
                </c:pt>
                <c:pt idx="196">
                  <c:v>30803</c:v>
                </c:pt>
                <c:pt idx="197">
                  <c:v>30834</c:v>
                </c:pt>
                <c:pt idx="198">
                  <c:v>30864</c:v>
                </c:pt>
                <c:pt idx="199">
                  <c:v>30895</c:v>
                </c:pt>
                <c:pt idx="200">
                  <c:v>30926</c:v>
                </c:pt>
                <c:pt idx="201">
                  <c:v>30956</c:v>
                </c:pt>
                <c:pt idx="202">
                  <c:v>30987</c:v>
                </c:pt>
                <c:pt idx="203">
                  <c:v>31017</c:v>
                </c:pt>
                <c:pt idx="204">
                  <c:v>31048</c:v>
                </c:pt>
                <c:pt idx="205">
                  <c:v>31079</c:v>
                </c:pt>
                <c:pt idx="206">
                  <c:v>31107</c:v>
                </c:pt>
                <c:pt idx="207">
                  <c:v>31138</c:v>
                </c:pt>
                <c:pt idx="208">
                  <c:v>31168</c:v>
                </c:pt>
                <c:pt idx="209">
                  <c:v>31199</c:v>
                </c:pt>
                <c:pt idx="210">
                  <c:v>31229</c:v>
                </c:pt>
                <c:pt idx="211">
                  <c:v>31260</c:v>
                </c:pt>
                <c:pt idx="212">
                  <c:v>31291</c:v>
                </c:pt>
                <c:pt idx="213">
                  <c:v>31321</c:v>
                </c:pt>
                <c:pt idx="214">
                  <c:v>31352</c:v>
                </c:pt>
                <c:pt idx="215">
                  <c:v>31382</c:v>
                </c:pt>
                <c:pt idx="216">
                  <c:v>31413</c:v>
                </c:pt>
                <c:pt idx="217">
                  <c:v>31444</c:v>
                </c:pt>
                <c:pt idx="218">
                  <c:v>31472</c:v>
                </c:pt>
                <c:pt idx="219">
                  <c:v>31503</c:v>
                </c:pt>
                <c:pt idx="220">
                  <c:v>31533</c:v>
                </c:pt>
                <c:pt idx="221">
                  <c:v>31564</c:v>
                </c:pt>
                <c:pt idx="222">
                  <c:v>31594</c:v>
                </c:pt>
                <c:pt idx="223">
                  <c:v>31625</c:v>
                </c:pt>
                <c:pt idx="224">
                  <c:v>31656</c:v>
                </c:pt>
                <c:pt idx="225">
                  <c:v>31686</c:v>
                </c:pt>
                <c:pt idx="226">
                  <c:v>31717</c:v>
                </c:pt>
                <c:pt idx="227">
                  <c:v>31747</c:v>
                </c:pt>
                <c:pt idx="228">
                  <c:v>31778</c:v>
                </c:pt>
                <c:pt idx="229">
                  <c:v>31809</c:v>
                </c:pt>
                <c:pt idx="230">
                  <c:v>31837</c:v>
                </c:pt>
                <c:pt idx="231">
                  <c:v>31868</c:v>
                </c:pt>
                <c:pt idx="232">
                  <c:v>31898</c:v>
                </c:pt>
                <c:pt idx="233">
                  <c:v>31929</c:v>
                </c:pt>
                <c:pt idx="234">
                  <c:v>31959</c:v>
                </c:pt>
                <c:pt idx="235">
                  <c:v>31990</c:v>
                </c:pt>
                <c:pt idx="236">
                  <c:v>32021</c:v>
                </c:pt>
                <c:pt idx="237">
                  <c:v>32051</c:v>
                </c:pt>
                <c:pt idx="238">
                  <c:v>32082</c:v>
                </c:pt>
                <c:pt idx="239">
                  <c:v>32112</c:v>
                </c:pt>
                <c:pt idx="240">
                  <c:v>32143</c:v>
                </c:pt>
                <c:pt idx="241">
                  <c:v>32174</c:v>
                </c:pt>
                <c:pt idx="242">
                  <c:v>32203</c:v>
                </c:pt>
                <c:pt idx="243">
                  <c:v>32234</c:v>
                </c:pt>
                <c:pt idx="244">
                  <c:v>32264</c:v>
                </c:pt>
                <c:pt idx="245">
                  <c:v>32295</c:v>
                </c:pt>
                <c:pt idx="246">
                  <c:v>32325</c:v>
                </c:pt>
                <c:pt idx="247">
                  <c:v>32356</c:v>
                </c:pt>
                <c:pt idx="248">
                  <c:v>32387</c:v>
                </c:pt>
                <c:pt idx="249">
                  <c:v>32417</c:v>
                </c:pt>
                <c:pt idx="250">
                  <c:v>32448</c:v>
                </c:pt>
                <c:pt idx="251">
                  <c:v>32478</c:v>
                </c:pt>
                <c:pt idx="252">
                  <c:v>32509</c:v>
                </c:pt>
                <c:pt idx="253">
                  <c:v>32540</c:v>
                </c:pt>
                <c:pt idx="254">
                  <c:v>32568</c:v>
                </c:pt>
                <c:pt idx="255">
                  <c:v>32599</c:v>
                </c:pt>
                <c:pt idx="256">
                  <c:v>32629</c:v>
                </c:pt>
                <c:pt idx="257">
                  <c:v>32660</c:v>
                </c:pt>
                <c:pt idx="258">
                  <c:v>32690</c:v>
                </c:pt>
                <c:pt idx="259">
                  <c:v>32721</c:v>
                </c:pt>
                <c:pt idx="260">
                  <c:v>32752</c:v>
                </c:pt>
                <c:pt idx="261">
                  <c:v>32782</c:v>
                </c:pt>
                <c:pt idx="262">
                  <c:v>32813</c:v>
                </c:pt>
                <c:pt idx="263">
                  <c:v>32843</c:v>
                </c:pt>
                <c:pt idx="264">
                  <c:v>32874</c:v>
                </c:pt>
                <c:pt idx="265">
                  <c:v>32905</c:v>
                </c:pt>
                <c:pt idx="266">
                  <c:v>32933</c:v>
                </c:pt>
                <c:pt idx="267">
                  <c:v>32964</c:v>
                </c:pt>
                <c:pt idx="268">
                  <c:v>32994</c:v>
                </c:pt>
                <c:pt idx="269">
                  <c:v>33025</c:v>
                </c:pt>
                <c:pt idx="270">
                  <c:v>33055</c:v>
                </c:pt>
                <c:pt idx="271">
                  <c:v>33086</c:v>
                </c:pt>
                <c:pt idx="272">
                  <c:v>33117</c:v>
                </c:pt>
                <c:pt idx="273">
                  <c:v>33147</c:v>
                </c:pt>
                <c:pt idx="274">
                  <c:v>33178</c:v>
                </c:pt>
                <c:pt idx="275">
                  <c:v>33208</c:v>
                </c:pt>
                <c:pt idx="276">
                  <c:v>33239</c:v>
                </c:pt>
                <c:pt idx="277">
                  <c:v>33270</c:v>
                </c:pt>
                <c:pt idx="278">
                  <c:v>33298</c:v>
                </c:pt>
                <c:pt idx="279">
                  <c:v>33329</c:v>
                </c:pt>
                <c:pt idx="280">
                  <c:v>33359</c:v>
                </c:pt>
                <c:pt idx="281">
                  <c:v>33390</c:v>
                </c:pt>
                <c:pt idx="282">
                  <c:v>33420</c:v>
                </c:pt>
                <c:pt idx="283">
                  <c:v>33451</c:v>
                </c:pt>
                <c:pt idx="284">
                  <c:v>33482</c:v>
                </c:pt>
                <c:pt idx="285">
                  <c:v>33512</c:v>
                </c:pt>
                <c:pt idx="286">
                  <c:v>33543</c:v>
                </c:pt>
                <c:pt idx="287">
                  <c:v>33573</c:v>
                </c:pt>
                <c:pt idx="288">
                  <c:v>33604</c:v>
                </c:pt>
                <c:pt idx="289">
                  <c:v>33635</c:v>
                </c:pt>
                <c:pt idx="290">
                  <c:v>33664</c:v>
                </c:pt>
                <c:pt idx="291">
                  <c:v>33695</c:v>
                </c:pt>
                <c:pt idx="292">
                  <c:v>33725</c:v>
                </c:pt>
                <c:pt idx="293">
                  <c:v>33756</c:v>
                </c:pt>
                <c:pt idx="294">
                  <c:v>33786</c:v>
                </c:pt>
                <c:pt idx="295">
                  <c:v>33817</c:v>
                </c:pt>
                <c:pt idx="296">
                  <c:v>33848</c:v>
                </c:pt>
                <c:pt idx="297">
                  <c:v>33878</c:v>
                </c:pt>
                <c:pt idx="298">
                  <c:v>33909</c:v>
                </c:pt>
                <c:pt idx="299">
                  <c:v>33939</c:v>
                </c:pt>
                <c:pt idx="300">
                  <c:v>33970</c:v>
                </c:pt>
                <c:pt idx="301">
                  <c:v>34001</c:v>
                </c:pt>
                <c:pt idx="302">
                  <c:v>34029</c:v>
                </c:pt>
                <c:pt idx="303">
                  <c:v>34060</c:v>
                </c:pt>
                <c:pt idx="304">
                  <c:v>34090</c:v>
                </c:pt>
                <c:pt idx="305">
                  <c:v>34121</c:v>
                </c:pt>
                <c:pt idx="306">
                  <c:v>34151</c:v>
                </c:pt>
                <c:pt idx="307">
                  <c:v>34182</c:v>
                </c:pt>
                <c:pt idx="308">
                  <c:v>34213</c:v>
                </c:pt>
                <c:pt idx="309">
                  <c:v>34243</c:v>
                </c:pt>
                <c:pt idx="310">
                  <c:v>34274</c:v>
                </c:pt>
                <c:pt idx="311">
                  <c:v>34304</c:v>
                </c:pt>
                <c:pt idx="312">
                  <c:v>34335</c:v>
                </c:pt>
                <c:pt idx="313">
                  <c:v>34366</c:v>
                </c:pt>
                <c:pt idx="314">
                  <c:v>34394</c:v>
                </c:pt>
                <c:pt idx="315">
                  <c:v>34425</c:v>
                </c:pt>
                <c:pt idx="316">
                  <c:v>34455</c:v>
                </c:pt>
                <c:pt idx="317">
                  <c:v>34486</c:v>
                </c:pt>
                <c:pt idx="318">
                  <c:v>34516</c:v>
                </c:pt>
                <c:pt idx="319">
                  <c:v>34547</c:v>
                </c:pt>
                <c:pt idx="320">
                  <c:v>34578</c:v>
                </c:pt>
                <c:pt idx="321">
                  <c:v>34608</c:v>
                </c:pt>
                <c:pt idx="322">
                  <c:v>34639</c:v>
                </c:pt>
                <c:pt idx="323">
                  <c:v>34669</c:v>
                </c:pt>
                <c:pt idx="324">
                  <c:v>34700</c:v>
                </c:pt>
                <c:pt idx="325">
                  <c:v>34731</c:v>
                </c:pt>
                <c:pt idx="326">
                  <c:v>34759</c:v>
                </c:pt>
                <c:pt idx="327">
                  <c:v>34790</c:v>
                </c:pt>
                <c:pt idx="328">
                  <c:v>34820</c:v>
                </c:pt>
                <c:pt idx="329">
                  <c:v>34851</c:v>
                </c:pt>
                <c:pt idx="330">
                  <c:v>34881</c:v>
                </c:pt>
                <c:pt idx="331">
                  <c:v>34912</c:v>
                </c:pt>
                <c:pt idx="332">
                  <c:v>34943</c:v>
                </c:pt>
                <c:pt idx="333">
                  <c:v>34973</c:v>
                </c:pt>
                <c:pt idx="334">
                  <c:v>35004</c:v>
                </c:pt>
                <c:pt idx="335">
                  <c:v>35034</c:v>
                </c:pt>
                <c:pt idx="336">
                  <c:v>35065</c:v>
                </c:pt>
                <c:pt idx="337">
                  <c:v>35096</c:v>
                </c:pt>
                <c:pt idx="338">
                  <c:v>35125</c:v>
                </c:pt>
                <c:pt idx="339">
                  <c:v>35156</c:v>
                </c:pt>
                <c:pt idx="340">
                  <c:v>35186</c:v>
                </c:pt>
                <c:pt idx="341">
                  <c:v>35217</c:v>
                </c:pt>
                <c:pt idx="342">
                  <c:v>35247</c:v>
                </c:pt>
                <c:pt idx="343">
                  <c:v>35278</c:v>
                </c:pt>
                <c:pt idx="344">
                  <c:v>35309</c:v>
                </c:pt>
                <c:pt idx="345">
                  <c:v>35339</c:v>
                </c:pt>
                <c:pt idx="346">
                  <c:v>35370</c:v>
                </c:pt>
                <c:pt idx="347">
                  <c:v>35400</c:v>
                </c:pt>
                <c:pt idx="348">
                  <c:v>35431</c:v>
                </c:pt>
                <c:pt idx="349">
                  <c:v>35462</c:v>
                </c:pt>
                <c:pt idx="350">
                  <c:v>35490</c:v>
                </c:pt>
                <c:pt idx="351">
                  <c:v>35521</c:v>
                </c:pt>
                <c:pt idx="352">
                  <c:v>35551</c:v>
                </c:pt>
                <c:pt idx="353">
                  <c:v>35582</c:v>
                </c:pt>
                <c:pt idx="354">
                  <c:v>35612</c:v>
                </c:pt>
                <c:pt idx="355">
                  <c:v>35643</c:v>
                </c:pt>
                <c:pt idx="356">
                  <c:v>35674</c:v>
                </c:pt>
                <c:pt idx="357">
                  <c:v>35704</c:v>
                </c:pt>
                <c:pt idx="358">
                  <c:v>35735</c:v>
                </c:pt>
                <c:pt idx="359">
                  <c:v>35765</c:v>
                </c:pt>
                <c:pt idx="360">
                  <c:v>35796</c:v>
                </c:pt>
                <c:pt idx="361">
                  <c:v>35827</c:v>
                </c:pt>
                <c:pt idx="362">
                  <c:v>35855</c:v>
                </c:pt>
                <c:pt idx="363">
                  <c:v>35886</c:v>
                </c:pt>
                <c:pt idx="364">
                  <c:v>35916</c:v>
                </c:pt>
                <c:pt idx="365">
                  <c:v>35947</c:v>
                </c:pt>
                <c:pt idx="366">
                  <c:v>35977</c:v>
                </c:pt>
                <c:pt idx="367">
                  <c:v>36008</c:v>
                </c:pt>
                <c:pt idx="368">
                  <c:v>36039</c:v>
                </c:pt>
                <c:pt idx="369">
                  <c:v>36069</c:v>
                </c:pt>
                <c:pt idx="370">
                  <c:v>36100</c:v>
                </c:pt>
                <c:pt idx="371">
                  <c:v>36130</c:v>
                </c:pt>
                <c:pt idx="372">
                  <c:v>36161</c:v>
                </c:pt>
                <c:pt idx="373">
                  <c:v>36192</c:v>
                </c:pt>
                <c:pt idx="374">
                  <c:v>36220</c:v>
                </c:pt>
                <c:pt idx="375">
                  <c:v>36251</c:v>
                </c:pt>
                <c:pt idx="376">
                  <c:v>36281</c:v>
                </c:pt>
                <c:pt idx="377">
                  <c:v>36312</c:v>
                </c:pt>
                <c:pt idx="378">
                  <c:v>36342</c:v>
                </c:pt>
                <c:pt idx="379">
                  <c:v>36373</c:v>
                </c:pt>
                <c:pt idx="380">
                  <c:v>36404</c:v>
                </c:pt>
                <c:pt idx="381">
                  <c:v>36434</c:v>
                </c:pt>
                <c:pt idx="382">
                  <c:v>36465</c:v>
                </c:pt>
                <c:pt idx="383">
                  <c:v>36495</c:v>
                </c:pt>
                <c:pt idx="384">
                  <c:v>36526</c:v>
                </c:pt>
                <c:pt idx="385">
                  <c:v>36557</c:v>
                </c:pt>
                <c:pt idx="386">
                  <c:v>36586</c:v>
                </c:pt>
                <c:pt idx="387">
                  <c:v>36617</c:v>
                </c:pt>
                <c:pt idx="388">
                  <c:v>36647</c:v>
                </c:pt>
                <c:pt idx="389">
                  <c:v>36678</c:v>
                </c:pt>
                <c:pt idx="390">
                  <c:v>36708</c:v>
                </c:pt>
                <c:pt idx="391">
                  <c:v>36739</c:v>
                </c:pt>
                <c:pt idx="392">
                  <c:v>36770</c:v>
                </c:pt>
                <c:pt idx="393">
                  <c:v>36800</c:v>
                </c:pt>
                <c:pt idx="394">
                  <c:v>36831</c:v>
                </c:pt>
                <c:pt idx="395">
                  <c:v>36861</c:v>
                </c:pt>
                <c:pt idx="396">
                  <c:v>36892</c:v>
                </c:pt>
                <c:pt idx="397">
                  <c:v>36923</c:v>
                </c:pt>
                <c:pt idx="398">
                  <c:v>36951</c:v>
                </c:pt>
                <c:pt idx="399">
                  <c:v>36982</c:v>
                </c:pt>
                <c:pt idx="400">
                  <c:v>37012</c:v>
                </c:pt>
                <c:pt idx="401">
                  <c:v>37043</c:v>
                </c:pt>
                <c:pt idx="402">
                  <c:v>37073</c:v>
                </c:pt>
                <c:pt idx="403">
                  <c:v>37104</c:v>
                </c:pt>
                <c:pt idx="404">
                  <c:v>37135</c:v>
                </c:pt>
                <c:pt idx="405">
                  <c:v>37165</c:v>
                </c:pt>
                <c:pt idx="406">
                  <c:v>37196</c:v>
                </c:pt>
                <c:pt idx="407">
                  <c:v>37226</c:v>
                </c:pt>
                <c:pt idx="408">
                  <c:v>37257</c:v>
                </c:pt>
                <c:pt idx="409">
                  <c:v>37288</c:v>
                </c:pt>
                <c:pt idx="410">
                  <c:v>37316</c:v>
                </c:pt>
                <c:pt idx="411">
                  <c:v>37347</c:v>
                </c:pt>
                <c:pt idx="412">
                  <c:v>37377</c:v>
                </c:pt>
                <c:pt idx="413">
                  <c:v>37408</c:v>
                </c:pt>
                <c:pt idx="414">
                  <c:v>37438</c:v>
                </c:pt>
                <c:pt idx="415">
                  <c:v>37469</c:v>
                </c:pt>
                <c:pt idx="416">
                  <c:v>37500</c:v>
                </c:pt>
                <c:pt idx="417">
                  <c:v>37530</c:v>
                </c:pt>
                <c:pt idx="418">
                  <c:v>37561</c:v>
                </c:pt>
                <c:pt idx="419">
                  <c:v>37591</c:v>
                </c:pt>
                <c:pt idx="420">
                  <c:v>37622</c:v>
                </c:pt>
                <c:pt idx="421">
                  <c:v>37653</c:v>
                </c:pt>
                <c:pt idx="422">
                  <c:v>37681</c:v>
                </c:pt>
                <c:pt idx="423">
                  <c:v>37712</c:v>
                </c:pt>
                <c:pt idx="424">
                  <c:v>37742</c:v>
                </c:pt>
                <c:pt idx="425">
                  <c:v>37773</c:v>
                </c:pt>
                <c:pt idx="426">
                  <c:v>37803</c:v>
                </c:pt>
                <c:pt idx="427">
                  <c:v>37834</c:v>
                </c:pt>
                <c:pt idx="428">
                  <c:v>37865</c:v>
                </c:pt>
                <c:pt idx="429">
                  <c:v>37895</c:v>
                </c:pt>
                <c:pt idx="430">
                  <c:v>37926</c:v>
                </c:pt>
                <c:pt idx="431">
                  <c:v>37956</c:v>
                </c:pt>
                <c:pt idx="432">
                  <c:v>37987</c:v>
                </c:pt>
                <c:pt idx="433">
                  <c:v>38018</c:v>
                </c:pt>
                <c:pt idx="434">
                  <c:v>38047</c:v>
                </c:pt>
                <c:pt idx="435">
                  <c:v>38078</c:v>
                </c:pt>
                <c:pt idx="436">
                  <c:v>38108</c:v>
                </c:pt>
                <c:pt idx="437">
                  <c:v>38139</c:v>
                </c:pt>
                <c:pt idx="438">
                  <c:v>38169</c:v>
                </c:pt>
                <c:pt idx="439">
                  <c:v>38200</c:v>
                </c:pt>
                <c:pt idx="440">
                  <c:v>38231</c:v>
                </c:pt>
                <c:pt idx="441">
                  <c:v>38261</c:v>
                </c:pt>
                <c:pt idx="442">
                  <c:v>38292</c:v>
                </c:pt>
                <c:pt idx="443">
                  <c:v>38322</c:v>
                </c:pt>
                <c:pt idx="444">
                  <c:v>38353</c:v>
                </c:pt>
                <c:pt idx="445">
                  <c:v>38384</c:v>
                </c:pt>
                <c:pt idx="446">
                  <c:v>38412</c:v>
                </c:pt>
                <c:pt idx="447">
                  <c:v>38443</c:v>
                </c:pt>
                <c:pt idx="448">
                  <c:v>38473</c:v>
                </c:pt>
                <c:pt idx="449">
                  <c:v>38504</c:v>
                </c:pt>
                <c:pt idx="450">
                  <c:v>38534</c:v>
                </c:pt>
                <c:pt idx="451">
                  <c:v>38565</c:v>
                </c:pt>
                <c:pt idx="452">
                  <c:v>38596</c:v>
                </c:pt>
                <c:pt idx="453">
                  <c:v>38626</c:v>
                </c:pt>
                <c:pt idx="454">
                  <c:v>38657</c:v>
                </c:pt>
                <c:pt idx="455">
                  <c:v>38687</c:v>
                </c:pt>
                <c:pt idx="456">
                  <c:v>38718</c:v>
                </c:pt>
                <c:pt idx="457">
                  <c:v>38749</c:v>
                </c:pt>
                <c:pt idx="458">
                  <c:v>38777</c:v>
                </c:pt>
                <c:pt idx="459">
                  <c:v>38808</c:v>
                </c:pt>
                <c:pt idx="460">
                  <c:v>38838</c:v>
                </c:pt>
                <c:pt idx="461">
                  <c:v>38869</c:v>
                </c:pt>
                <c:pt idx="462">
                  <c:v>38899</c:v>
                </c:pt>
                <c:pt idx="463">
                  <c:v>38930</c:v>
                </c:pt>
                <c:pt idx="464">
                  <c:v>38961</c:v>
                </c:pt>
                <c:pt idx="465">
                  <c:v>38991</c:v>
                </c:pt>
                <c:pt idx="466">
                  <c:v>39022</c:v>
                </c:pt>
                <c:pt idx="467">
                  <c:v>39052</c:v>
                </c:pt>
                <c:pt idx="468">
                  <c:v>39083</c:v>
                </c:pt>
                <c:pt idx="469">
                  <c:v>39114</c:v>
                </c:pt>
                <c:pt idx="470">
                  <c:v>39142</c:v>
                </c:pt>
                <c:pt idx="471">
                  <c:v>39173</c:v>
                </c:pt>
                <c:pt idx="472">
                  <c:v>39203</c:v>
                </c:pt>
                <c:pt idx="473">
                  <c:v>39234</c:v>
                </c:pt>
                <c:pt idx="474">
                  <c:v>39264</c:v>
                </c:pt>
                <c:pt idx="475">
                  <c:v>39295</c:v>
                </c:pt>
                <c:pt idx="476">
                  <c:v>39326</c:v>
                </c:pt>
                <c:pt idx="477">
                  <c:v>39356</c:v>
                </c:pt>
                <c:pt idx="478">
                  <c:v>39387</c:v>
                </c:pt>
                <c:pt idx="479">
                  <c:v>39417</c:v>
                </c:pt>
                <c:pt idx="480">
                  <c:v>39448</c:v>
                </c:pt>
                <c:pt idx="481">
                  <c:v>39479</c:v>
                </c:pt>
                <c:pt idx="482">
                  <c:v>39508</c:v>
                </c:pt>
                <c:pt idx="483">
                  <c:v>39539</c:v>
                </c:pt>
                <c:pt idx="484">
                  <c:v>39569</c:v>
                </c:pt>
                <c:pt idx="485">
                  <c:v>39600</c:v>
                </c:pt>
                <c:pt idx="486">
                  <c:v>39630</c:v>
                </c:pt>
                <c:pt idx="487">
                  <c:v>39661</c:v>
                </c:pt>
                <c:pt idx="488">
                  <c:v>39692</c:v>
                </c:pt>
                <c:pt idx="489">
                  <c:v>39722</c:v>
                </c:pt>
                <c:pt idx="490">
                  <c:v>39753</c:v>
                </c:pt>
                <c:pt idx="491">
                  <c:v>39783</c:v>
                </c:pt>
                <c:pt idx="492">
                  <c:v>39814</c:v>
                </c:pt>
                <c:pt idx="493">
                  <c:v>39845</c:v>
                </c:pt>
                <c:pt idx="494">
                  <c:v>39873</c:v>
                </c:pt>
                <c:pt idx="495">
                  <c:v>39904</c:v>
                </c:pt>
                <c:pt idx="496">
                  <c:v>39934</c:v>
                </c:pt>
                <c:pt idx="497">
                  <c:v>39965</c:v>
                </c:pt>
                <c:pt idx="498">
                  <c:v>39995</c:v>
                </c:pt>
                <c:pt idx="499">
                  <c:v>40026</c:v>
                </c:pt>
                <c:pt idx="500">
                  <c:v>40057</c:v>
                </c:pt>
                <c:pt idx="501">
                  <c:v>40087</c:v>
                </c:pt>
                <c:pt idx="502">
                  <c:v>40118</c:v>
                </c:pt>
                <c:pt idx="503">
                  <c:v>40148</c:v>
                </c:pt>
                <c:pt idx="504">
                  <c:v>40179</c:v>
                </c:pt>
                <c:pt idx="505">
                  <c:v>40210</c:v>
                </c:pt>
                <c:pt idx="506">
                  <c:v>40238</c:v>
                </c:pt>
                <c:pt idx="507">
                  <c:v>40269</c:v>
                </c:pt>
                <c:pt idx="508">
                  <c:v>40299</c:v>
                </c:pt>
                <c:pt idx="509">
                  <c:v>40330</c:v>
                </c:pt>
                <c:pt idx="510">
                  <c:v>40360</c:v>
                </c:pt>
                <c:pt idx="511">
                  <c:v>40391</c:v>
                </c:pt>
                <c:pt idx="512">
                  <c:v>40422</c:v>
                </c:pt>
                <c:pt idx="513">
                  <c:v>40452</c:v>
                </c:pt>
                <c:pt idx="514">
                  <c:v>40483</c:v>
                </c:pt>
                <c:pt idx="515">
                  <c:v>40513</c:v>
                </c:pt>
                <c:pt idx="516">
                  <c:v>40544</c:v>
                </c:pt>
                <c:pt idx="517">
                  <c:v>40575</c:v>
                </c:pt>
                <c:pt idx="518">
                  <c:v>40603</c:v>
                </c:pt>
                <c:pt idx="519">
                  <c:v>40634</c:v>
                </c:pt>
                <c:pt idx="520">
                  <c:v>40664</c:v>
                </c:pt>
                <c:pt idx="521">
                  <c:v>40695</c:v>
                </c:pt>
                <c:pt idx="522">
                  <c:v>40725</c:v>
                </c:pt>
                <c:pt idx="523">
                  <c:v>40756</c:v>
                </c:pt>
                <c:pt idx="524">
                  <c:v>40787</c:v>
                </c:pt>
                <c:pt idx="525">
                  <c:v>40817</c:v>
                </c:pt>
                <c:pt idx="526">
                  <c:v>40848</c:v>
                </c:pt>
                <c:pt idx="527">
                  <c:v>40878</c:v>
                </c:pt>
                <c:pt idx="528">
                  <c:v>40909</c:v>
                </c:pt>
                <c:pt idx="529">
                  <c:v>40940</c:v>
                </c:pt>
                <c:pt idx="530">
                  <c:v>40969</c:v>
                </c:pt>
                <c:pt idx="531">
                  <c:v>41000</c:v>
                </c:pt>
                <c:pt idx="532">
                  <c:v>41030</c:v>
                </c:pt>
                <c:pt idx="533">
                  <c:v>41061</c:v>
                </c:pt>
                <c:pt idx="534">
                  <c:v>41091</c:v>
                </c:pt>
                <c:pt idx="535">
                  <c:v>41122</c:v>
                </c:pt>
                <c:pt idx="536">
                  <c:v>41153</c:v>
                </c:pt>
                <c:pt idx="537">
                  <c:v>41183</c:v>
                </c:pt>
                <c:pt idx="538">
                  <c:v>41214</c:v>
                </c:pt>
                <c:pt idx="539">
                  <c:v>41244</c:v>
                </c:pt>
                <c:pt idx="540">
                  <c:v>41275</c:v>
                </c:pt>
                <c:pt idx="541">
                  <c:v>41306</c:v>
                </c:pt>
                <c:pt idx="542">
                  <c:v>41334</c:v>
                </c:pt>
                <c:pt idx="543">
                  <c:v>41365</c:v>
                </c:pt>
                <c:pt idx="544">
                  <c:v>41395</c:v>
                </c:pt>
                <c:pt idx="545">
                  <c:v>41426</c:v>
                </c:pt>
                <c:pt idx="546">
                  <c:v>41456</c:v>
                </c:pt>
                <c:pt idx="547">
                  <c:v>41487</c:v>
                </c:pt>
                <c:pt idx="548">
                  <c:v>41518</c:v>
                </c:pt>
                <c:pt idx="549">
                  <c:v>41548</c:v>
                </c:pt>
                <c:pt idx="550">
                  <c:v>41579</c:v>
                </c:pt>
                <c:pt idx="551">
                  <c:v>41609</c:v>
                </c:pt>
                <c:pt idx="552">
                  <c:v>41640</c:v>
                </c:pt>
                <c:pt idx="553">
                  <c:v>41671</c:v>
                </c:pt>
                <c:pt idx="554">
                  <c:v>41699</c:v>
                </c:pt>
                <c:pt idx="555">
                  <c:v>41730</c:v>
                </c:pt>
                <c:pt idx="556">
                  <c:v>41760</c:v>
                </c:pt>
                <c:pt idx="557">
                  <c:v>41791</c:v>
                </c:pt>
                <c:pt idx="558">
                  <c:v>41821</c:v>
                </c:pt>
                <c:pt idx="559">
                  <c:v>41852</c:v>
                </c:pt>
                <c:pt idx="560">
                  <c:v>41883</c:v>
                </c:pt>
                <c:pt idx="561">
                  <c:v>41913</c:v>
                </c:pt>
                <c:pt idx="562">
                  <c:v>41944</c:v>
                </c:pt>
                <c:pt idx="563">
                  <c:v>41974</c:v>
                </c:pt>
                <c:pt idx="564">
                  <c:v>42005</c:v>
                </c:pt>
                <c:pt idx="565">
                  <c:v>42036</c:v>
                </c:pt>
                <c:pt idx="566">
                  <c:v>42064</c:v>
                </c:pt>
                <c:pt idx="567">
                  <c:v>42095</c:v>
                </c:pt>
                <c:pt idx="568">
                  <c:v>42125</c:v>
                </c:pt>
                <c:pt idx="569">
                  <c:v>42156</c:v>
                </c:pt>
                <c:pt idx="570">
                  <c:v>42186</c:v>
                </c:pt>
                <c:pt idx="571">
                  <c:v>42217</c:v>
                </c:pt>
                <c:pt idx="572">
                  <c:v>42248</c:v>
                </c:pt>
                <c:pt idx="573">
                  <c:v>42278</c:v>
                </c:pt>
                <c:pt idx="574">
                  <c:v>42309</c:v>
                </c:pt>
                <c:pt idx="575">
                  <c:v>42339</c:v>
                </c:pt>
                <c:pt idx="576">
                  <c:v>42370</c:v>
                </c:pt>
                <c:pt idx="577">
                  <c:v>42401</c:v>
                </c:pt>
                <c:pt idx="578">
                  <c:v>42430</c:v>
                </c:pt>
                <c:pt idx="579">
                  <c:v>42461</c:v>
                </c:pt>
                <c:pt idx="580">
                  <c:v>42491</c:v>
                </c:pt>
                <c:pt idx="581">
                  <c:v>42522</c:v>
                </c:pt>
                <c:pt idx="582">
                  <c:v>42552</c:v>
                </c:pt>
                <c:pt idx="583">
                  <c:v>42583</c:v>
                </c:pt>
                <c:pt idx="584">
                  <c:v>42614</c:v>
                </c:pt>
                <c:pt idx="585">
                  <c:v>42644</c:v>
                </c:pt>
                <c:pt idx="586">
                  <c:v>42675</c:v>
                </c:pt>
                <c:pt idx="587">
                  <c:v>42705</c:v>
                </c:pt>
                <c:pt idx="588">
                  <c:v>42736</c:v>
                </c:pt>
                <c:pt idx="589">
                  <c:v>42767</c:v>
                </c:pt>
                <c:pt idx="590">
                  <c:v>42795</c:v>
                </c:pt>
                <c:pt idx="591">
                  <c:v>42826</c:v>
                </c:pt>
                <c:pt idx="592">
                  <c:v>42856</c:v>
                </c:pt>
                <c:pt idx="593">
                  <c:v>42887</c:v>
                </c:pt>
                <c:pt idx="594">
                  <c:v>42917</c:v>
                </c:pt>
                <c:pt idx="595">
                  <c:v>42948</c:v>
                </c:pt>
                <c:pt idx="596">
                  <c:v>42979</c:v>
                </c:pt>
                <c:pt idx="597">
                  <c:v>43009</c:v>
                </c:pt>
                <c:pt idx="598">
                  <c:v>43040</c:v>
                </c:pt>
                <c:pt idx="599">
                  <c:v>43070</c:v>
                </c:pt>
                <c:pt idx="600">
                  <c:v>43101</c:v>
                </c:pt>
                <c:pt idx="601">
                  <c:v>43132</c:v>
                </c:pt>
                <c:pt idx="602">
                  <c:v>43160</c:v>
                </c:pt>
                <c:pt idx="603">
                  <c:v>43191</c:v>
                </c:pt>
                <c:pt idx="604">
                  <c:v>43221</c:v>
                </c:pt>
                <c:pt idx="605">
                  <c:v>43252</c:v>
                </c:pt>
                <c:pt idx="606">
                  <c:v>43282</c:v>
                </c:pt>
                <c:pt idx="607">
                  <c:v>43313</c:v>
                </c:pt>
                <c:pt idx="608">
                  <c:v>43344</c:v>
                </c:pt>
                <c:pt idx="609">
                  <c:v>43374</c:v>
                </c:pt>
                <c:pt idx="610">
                  <c:v>43405</c:v>
                </c:pt>
                <c:pt idx="611">
                  <c:v>43435</c:v>
                </c:pt>
                <c:pt idx="612">
                  <c:v>43466</c:v>
                </c:pt>
                <c:pt idx="613">
                  <c:v>43497</c:v>
                </c:pt>
                <c:pt idx="614">
                  <c:v>43525</c:v>
                </c:pt>
                <c:pt idx="615">
                  <c:v>43556</c:v>
                </c:pt>
                <c:pt idx="616">
                  <c:v>43586</c:v>
                </c:pt>
                <c:pt idx="617">
                  <c:v>43617</c:v>
                </c:pt>
                <c:pt idx="618">
                  <c:v>43647</c:v>
                </c:pt>
                <c:pt idx="619">
                  <c:v>43678</c:v>
                </c:pt>
                <c:pt idx="620">
                  <c:v>43709</c:v>
                </c:pt>
                <c:pt idx="621">
                  <c:v>43739</c:v>
                </c:pt>
                <c:pt idx="622">
                  <c:v>43770</c:v>
                </c:pt>
                <c:pt idx="623">
                  <c:v>43800</c:v>
                </c:pt>
                <c:pt idx="624">
                  <c:v>43831</c:v>
                </c:pt>
                <c:pt idx="625">
                  <c:v>43862</c:v>
                </c:pt>
                <c:pt idx="626">
                  <c:v>43891</c:v>
                </c:pt>
                <c:pt idx="627">
                  <c:v>43922</c:v>
                </c:pt>
                <c:pt idx="628">
                  <c:v>43952</c:v>
                </c:pt>
                <c:pt idx="629">
                  <c:v>43983</c:v>
                </c:pt>
                <c:pt idx="630">
                  <c:v>44013</c:v>
                </c:pt>
                <c:pt idx="631">
                  <c:v>44044</c:v>
                </c:pt>
                <c:pt idx="632">
                  <c:v>44075</c:v>
                </c:pt>
                <c:pt idx="633">
                  <c:v>44105</c:v>
                </c:pt>
                <c:pt idx="634">
                  <c:v>44136</c:v>
                </c:pt>
                <c:pt idx="635">
                  <c:v>44166</c:v>
                </c:pt>
                <c:pt idx="636">
                  <c:v>44197</c:v>
                </c:pt>
                <c:pt idx="637">
                  <c:v>44228</c:v>
                </c:pt>
                <c:pt idx="638">
                  <c:v>44256</c:v>
                </c:pt>
                <c:pt idx="639">
                  <c:v>44287</c:v>
                </c:pt>
                <c:pt idx="640">
                  <c:v>44317</c:v>
                </c:pt>
                <c:pt idx="641">
                  <c:v>44348</c:v>
                </c:pt>
                <c:pt idx="642">
                  <c:v>44378</c:v>
                </c:pt>
                <c:pt idx="643">
                  <c:v>44409</c:v>
                </c:pt>
                <c:pt idx="644">
                  <c:v>44440</c:v>
                </c:pt>
                <c:pt idx="645">
                  <c:v>44470</c:v>
                </c:pt>
                <c:pt idx="646">
                  <c:v>44501</c:v>
                </c:pt>
                <c:pt idx="647">
                  <c:v>44531</c:v>
                </c:pt>
                <c:pt idx="648">
                  <c:v>44562</c:v>
                </c:pt>
                <c:pt idx="649">
                  <c:v>44593</c:v>
                </c:pt>
                <c:pt idx="650">
                  <c:v>44621</c:v>
                </c:pt>
                <c:pt idx="651">
                  <c:v>44652</c:v>
                </c:pt>
                <c:pt idx="652">
                  <c:v>44682</c:v>
                </c:pt>
                <c:pt idx="653">
                  <c:v>44713</c:v>
                </c:pt>
                <c:pt idx="654">
                  <c:v>44743</c:v>
                </c:pt>
                <c:pt idx="655">
                  <c:v>44774</c:v>
                </c:pt>
                <c:pt idx="656">
                  <c:v>44805</c:v>
                </c:pt>
                <c:pt idx="657">
                  <c:v>44835</c:v>
                </c:pt>
                <c:pt idx="658">
                  <c:v>44866</c:v>
                </c:pt>
                <c:pt idx="659">
                  <c:v>44896</c:v>
                </c:pt>
                <c:pt idx="660">
                  <c:v>44927</c:v>
                </c:pt>
                <c:pt idx="661">
                  <c:v>44958</c:v>
                </c:pt>
                <c:pt idx="662">
                  <c:v>44986</c:v>
                </c:pt>
                <c:pt idx="663">
                  <c:v>45017</c:v>
                </c:pt>
                <c:pt idx="664">
                  <c:v>45047</c:v>
                </c:pt>
                <c:pt idx="665">
                  <c:v>45078</c:v>
                </c:pt>
                <c:pt idx="666">
                  <c:v>45108</c:v>
                </c:pt>
              </c:numCache>
            </c:numRef>
          </c:cat>
          <c:val>
            <c:numRef>
              <c:f>'NAR EHS NSA History'!$E$5:$E$671</c:f>
              <c:numCache>
                <c:formatCode>#,##0</c:formatCode>
                <c:ptCount val="6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291000</c:v>
                </c:pt>
                <c:pt idx="373">
                  <c:v>293000</c:v>
                </c:pt>
                <c:pt idx="374">
                  <c:v>412000</c:v>
                </c:pt>
                <c:pt idx="375">
                  <c:v>454000</c:v>
                </c:pt>
                <c:pt idx="376">
                  <c:v>472000</c:v>
                </c:pt>
                <c:pt idx="377">
                  <c:v>560000</c:v>
                </c:pt>
                <c:pt idx="378">
                  <c:v>528000</c:v>
                </c:pt>
                <c:pt idx="379">
                  <c:v>529000</c:v>
                </c:pt>
                <c:pt idx="380">
                  <c:v>432000</c:v>
                </c:pt>
                <c:pt idx="381">
                  <c:v>417000</c:v>
                </c:pt>
                <c:pt idx="382">
                  <c:v>395000</c:v>
                </c:pt>
                <c:pt idx="383">
                  <c:v>401000</c:v>
                </c:pt>
                <c:pt idx="384">
                  <c:v>286000</c:v>
                </c:pt>
                <c:pt idx="385">
                  <c:v>310000</c:v>
                </c:pt>
                <c:pt idx="386">
                  <c:v>420000</c:v>
                </c:pt>
                <c:pt idx="387">
                  <c:v>432000</c:v>
                </c:pt>
                <c:pt idx="388">
                  <c:v>489000</c:v>
                </c:pt>
                <c:pt idx="389">
                  <c:v>541000</c:v>
                </c:pt>
                <c:pt idx="390">
                  <c:v>492000</c:v>
                </c:pt>
                <c:pt idx="391">
                  <c:v>533000</c:v>
                </c:pt>
                <c:pt idx="392">
                  <c:v>443000</c:v>
                </c:pt>
                <c:pt idx="393">
                  <c:v>434000</c:v>
                </c:pt>
                <c:pt idx="394">
                  <c:v>408000</c:v>
                </c:pt>
                <c:pt idx="395">
                  <c:v>385000</c:v>
                </c:pt>
                <c:pt idx="396">
                  <c:v>295000</c:v>
                </c:pt>
                <c:pt idx="397">
                  <c:v>305000</c:v>
                </c:pt>
                <c:pt idx="398">
                  <c:v>438000</c:v>
                </c:pt>
                <c:pt idx="399">
                  <c:v>454000</c:v>
                </c:pt>
                <c:pt idx="400">
                  <c:v>506000</c:v>
                </c:pt>
                <c:pt idx="401">
                  <c:v>557000</c:v>
                </c:pt>
                <c:pt idx="402">
                  <c:v>535000</c:v>
                </c:pt>
                <c:pt idx="403">
                  <c:v>566000</c:v>
                </c:pt>
                <c:pt idx="404">
                  <c:v>420000</c:v>
                </c:pt>
                <c:pt idx="405">
                  <c:v>443000</c:v>
                </c:pt>
                <c:pt idx="406">
                  <c:v>405000</c:v>
                </c:pt>
                <c:pt idx="407">
                  <c:v>409000</c:v>
                </c:pt>
                <c:pt idx="408">
                  <c:v>342000</c:v>
                </c:pt>
                <c:pt idx="409">
                  <c:v>344000</c:v>
                </c:pt>
                <c:pt idx="410">
                  <c:v>438000</c:v>
                </c:pt>
                <c:pt idx="411">
                  <c:v>502000</c:v>
                </c:pt>
                <c:pt idx="412">
                  <c:v>543000</c:v>
                </c:pt>
                <c:pt idx="413">
                  <c:v>542000</c:v>
                </c:pt>
                <c:pt idx="414">
                  <c:v>544000</c:v>
                </c:pt>
                <c:pt idx="415">
                  <c:v>549000</c:v>
                </c:pt>
                <c:pt idx="416">
                  <c:v>457000</c:v>
                </c:pt>
                <c:pt idx="417">
                  <c:v>481000</c:v>
                </c:pt>
                <c:pt idx="418">
                  <c:v>430000</c:v>
                </c:pt>
                <c:pt idx="419">
                  <c:v>459000</c:v>
                </c:pt>
                <c:pt idx="420">
                  <c:v>352000</c:v>
                </c:pt>
                <c:pt idx="421">
                  <c:v>350000</c:v>
                </c:pt>
                <c:pt idx="422">
                  <c:v>446000</c:v>
                </c:pt>
                <c:pt idx="423">
                  <c:v>517000</c:v>
                </c:pt>
                <c:pt idx="424">
                  <c:v>565000</c:v>
                </c:pt>
                <c:pt idx="425">
                  <c:v>601000</c:v>
                </c:pt>
                <c:pt idx="426">
                  <c:v>632000</c:v>
                </c:pt>
                <c:pt idx="427">
                  <c:v>645000</c:v>
                </c:pt>
                <c:pt idx="428">
                  <c:v>566000</c:v>
                </c:pt>
                <c:pt idx="429">
                  <c:v>546000</c:v>
                </c:pt>
                <c:pt idx="430">
                  <c:v>446000</c:v>
                </c:pt>
                <c:pt idx="431">
                  <c:v>510000</c:v>
                </c:pt>
                <c:pt idx="432">
                  <c:v>352000</c:v>
                </c:pt>
                <c:pt idx="433">
                  <c:v>378000</c:v>
                </c:pt>
                <c:pt idx="434">
                  <c:v>531000</c:v>
                </c:pt>
                <c:pt idx="435">
                  <c:v>606000</c:v>
                </c:pt>
                <c:pt idx="436">
                  <c:v>623000</c:v>
                </c:pt>
                <c:pt idx="437">
                  <c:v>725000</c:v>
                </c:pt>
                <c:pt idx="438">
                  <c:v>681000</c:v>
                </c:pt>
                <c:pt idx="439">
                  <c:v>677000</c:v>
                </c:pt>
                <c:pt idx="440">
                  <c:v>570000</c:v>
                </c:pt>
                <c:pt idx="441">
                  <c:v>557000</c:v>
                </c:pt>
                <c:pt idx="442">
                  <c:v>532000</c:v>
                </c:pt>
                <c:pt idx="443">
                  <c:v>546000</c:v>
                </c:pt>
                <c:pt idx="444">
                  <c:v>382000</c:v>
                </c:pt>
                <c:pt idx="445">
                  <c:v>402000</c:v>
                </c:pt>
                <c:pt idx="446">
                  <c:v>556000</c:v>
                </c:pt>
                <c:pt idx="447">
                  <c:v>625000</c:v>
                </c:pt>
                <c:pt idx="448">
                  <c:v>669000</c:v>
                </c:pt>
                <c:pt idx="449">
                  <c:v>754000</c:v>
                </c:pt>
                <c:pt idx="450">
                  <c:v>690000</c:v>
                </c:pt>
                <c:pt idx="451">
                  <c:v>744000</c:v>
                </c:pt>
                <c:pt idx="452">
                  <c:v>630000</c:v>
                </c:pt>
                <c:pt idx="453">
                  <c:v>566000</c:v>
                </c:pt>
                <c:pt idx="454">
                  <c:v>530000</c:v>
                </c:pt>
                <c:pt idx="455">
                  <c:v>528000</c:v>
                </c:pt>
                <c:pt idx="456">
                  <c:v>374000</c:v>
                </c:pt>
                <c:pt idx="457">
                  <c:v>402000</c:v>
                </c:pt>
                <c:pt idx="458">
                  <c:v>554000</c:v>
                </c:pt>
                <c:pt idx="459">
                  <c:v>560000</c:v>
                </c:pt>
                <c:pt idx="460">
                  <c:v>642000</c:v>
                </c:pt>
                <c:pt idx="461">
                  <c:v>699000</c:v>
                </c:pt>
                <c:pt idx="462">
                  <c:v>605000</c:v>
                </c:pt>
                <c:pt idx="463">
                  <c:v>654000</c:v>
                </c:pt>
                <c:pt idx="464">
                  <c:v>529000</c:v>
                </c:pt>
                <c:pt idx="465">
                  <c:v>518000</c:v>
                </c:pt>
                <c:pt idx="466">
                  <c:v>472000</c:v>
                </c:pt>
                <c:pt idx="467">
                  <c:v>469000</c:v>
                </c:pt>
                <c:pt idx="468">
                  <c:v>324000</c:v>
                </c:pt>
                <c:pt idx="469">
                  <c:v>347000</c:v>
                </c:pt>
                <c:pt idx="470">
                  <c:v>436000</c:v>
                </c:pt>
                <c:pt idx="471">
                  <c:v>458000</c:v>
                </c:pt>
                <c:pt idx="472">
                  <c:v>511000</c:v>
                </c:pt>
                <c:pt idx="473">
                  <c:v>536000</c:v>
                </c:pt>
                <c:pt idx="474">
                  <c:v>499000</c:v>
                </c:pt>
                <c:pt idx="475">
                  <c:v>510000</c:v>
                </c:pt>
                <c:pt idx="476">
                  <c:v>365000</c:v>
                </c:pt>
                <c:pt idx="477">
                  <c:v>373000</c:v>
                </c:pt>
                <c:pt idx="478">
                  <c:v>343000</c:v>
                </c:pt>
                <c:pt idx="479">
                  <c:v>320000</c:v>
                </c:pt>
                <c:pt idx="480">
                  <c:v>235000</c:v>
                </c:pt>
                <c:pt idx="481">
                  <c:v>262000</c:v>
                </c:pt>
                <c:pt idx="482">
                  <c:v>316000</c:v>
                </c:pt>
                <c:pt idx="483">
                  <c:v>364000</c:v>
                </c:pt>
                <c:pt idx="484">
                  <c:v>403000</c:v>
                </c:pt>
                <c:pt idx="485">
                  <c:v>421000</c:v>
                </c:pt>
                <c:pt idx="486">
                  <c:v>418000</c:v>
                </c:pt>
                <c:pt idx="487">
                  <c:v>409000</c:v>
                </c:pt>
                <c:pt idx="488">
                  <c:v>369000</c:v>
                </c:pt>
                <c:pt idx="489">
                  <c:v>349000</c:v>
                </c:pt>
                <c:pt idx="490">
                  <c:v>273000</c:v>
                </c:pt>
                <c:pt idx="491">
                  <c:v>305000</c:v>
                </c:pt>
                <c:pt idx="492">
                  <c:v>218000</c:v>
                </c:pt>
                <c:pt idx="493">
                  <c:v>238000</c:v>
                </c:pt>
                <c:pt idx="494">
                  <c:v>304000</c:v>
                </c:pt>
                <c:pt idx="495">
                  <c:v>349000</c:v>
                </c:pt>
                <c:pt idx="496">
                  <c:v>376000</c:v>
                </c:pt>
                <c:pt idx="497">
                  <c:v>438000</c:v>
                </c:pt>
                <c:pt idx="498">
                  <c:v>442000</c:v>
                </c:pt>
                <c:pt idx="499">
                  <c:v>417000</c:v>
                </c:pt>
                <c:pt idx="500">
                  <c:v>392000</c:v>
                </c:pt>
                <c:pt idx="501">
                  <c:v>418000</c:v>
                </c:pt>
                <c:pt idx="502">
                  <c:v>395000</c:v>
                </c:pt>
                <c:pt idx="503">
                  <c:v>347000</c:v>
                </c:pt>
                <c:pt idx="504">
                  <c:v>234000</c:v>
                </c:pt>
                <c:pt idx="505">
                  <c:v>258000</c:v>
                </c:pt>
                <c:pt idx="506">
                  <c:v>366000</c:v>
                </c:pt>
                <c:pt idx="507">
                  <c:v>443000</c:v>
                </c:pt>
                <c:pt idx="508">
                  <c:v>449000</c:v>
                </c:pt>
                <c:pt idx="509">
                  <c:v>472000</c:v>
                </c:pt>
                <c:pt idx="510">
                  <c:v>331000</c:v>
                </c:pt>
                <c:pt idx="511">
                  <c:v>352000</c:v>
                </c:pt>
                <c:pt idx="512">
                  <c:v>321000</c:v>
                </c:pt>
                <c:pt idx="513">
                  <c:v>307000</c:v>
                </c:pt>
                <c:pt idx="514">
                  <c:v>304000</c:v>
                </c:pt>
                <c:pt idx="515">
                  <c:v>345000</c:v>
                </c:pt>
                <c:pt idx="516">
                  <c:v>247000</c:v>
                </c:pt>
                <c:pt idx="517">
                  <c:v>253000</c:v>
                </c:pt>
                <c:pt idx="518">
                  <c:v>347000</c:v>
                </c:pt>
                <c:pt idx="519">
                  <c:v>375000</c:v>
                </c:pt>
                <c:pt idx="520">
                  <c:v>391000</c:v>
                </c:pt>
                <c:pt idx="521">
                  <c:v>440000</c:v>
                </c:pt>
                <c:pt idx="522">
                  <c:v>385000</c:v>
                </c:pt>
                <c:pt idx="523">
                  <c:v>429000</c:v>
                </c:pt>
                <c:pt idx="524">
                  <c:v>369000</c:v>
                </c:pt>
                <c:pt idx="525">
                  <c:v>343000</c:v>
                </c:pt>
                <c:pt idx="526">
                  <c:v>335000</c:v>
                </c:pt>
                <c:pt idx="527">
                  <c:v>349000</c:v>
                </c:pt>
                <c:pt idx="528">
                  <c:v>260000</c:v>
                </c:pt>
                <c:pt idx="529">
                  <c:v>287000</c:v>
                </c:pt>
                <c:pt idx="530">
                  <c:v>360000</c:v>
                </c:pt>
                <c:pt idx="531">
                  <c:v>400000</c:v>
                </c:pt>
                <c:pt idx="532">
                  <c:v>448000</c:v>
                </c:pt>
                <c:pt idx="533">
                  <c:v>463000</c:v>
                </c:pt>
                <c:pt idx="534">
                  <c:v>430000</c:v>
                </c:pt>
                <c:pt idx="535">
                  <c:v>476000</c:v>
                </c:pt>
                <c:pt idx="536">
                  <c:v>372000</c:v>
                </c:pt>
                <c:pt idx="537">
                  <c:v>401000</c:v>
                </c:pt>
                <c:pt idx="538">
                  <c:v>385000</c:v>
                </c:pt>
                <c:pt idx="539">
                  <c:v>374000</c:v>
                </c:pt>
                <c:pt idx="540">
                  <c:v>291000</c:v>
                </c:pt>
                <c:pt idx="541">
                  <c:v>304000</c:v>
                </c:pt>
                <c:pt idx="542">
                  <c:v>387000</c:v>
                </c:pt>
                <c:pt idx="543">
                  <c:v>454000</c:v>
                </c:pt>
                <c:pt idx="544">
                  <c:v>514000</c:v>
                </c:pt>
                <c:pt idx="545">
                  <c:v>500000</c:v>
                </c:pt>
                <c:pt idx="546">
                  <c:v>519000</c:v>
                </c:pt>
                <c:pt idx="547">
                  <c:v>518000</c:v>
                </c:pt>
                <c:pt idx="548">
                  <c:v>427000</c:v>
                </c:pt>
                <c:pt idx="549">
                  <c:v>424000</c:v>
                </c:pt>
                <c:pt idx="550">
                  <c:v>362000</c:v>
                </c:pt>
                <c:pt idx="551">
                  <c:v>387000</c:v>
                </c:pt>
                <c:pt idx="552">
                  <c:v>281000</c:v>
                </c:pt>
                <c:pt idx="553">
                  <c:v>282000</c:v>
                </c:pt>
                <c:pt idx="554">
                  <c:v>355000</c:v>
                </c:pt>
                <c:pt idx="555">
                  <c:v>422000</c:v>
                </c:pt>
                <c:pt idx="556">
                  <c:v>473000</c:v>
                </c:pt>
                <c:pt idx="557">
                  <c:v>506000</c:v>
                </c:pt>
                <c:pt idx="558">
                  <c:v>494000</c:v>
                </c:pt>
                <c:pt idx="559">
                  <c:v>479000</c:v>
                </c:pt>
                <c:pt idx="560">
                  <c:v>436000</c:v>
                </c:pt>
                <c:pt idx="561">
                  <c:v>443000</c:v>
                </c:pt>
                <c:pt idx="562">
                  <c:v>351000</c:v>
                </c:pt>
                <c:pt idx="563">
                  <c:v>413000</c:v>
                </c:pt>
                <c:pt idx="564">
                  <c:v>281000</c:v>
                </c:pt>
                <c:pt idx="565">
                  <c:v>295000</c:v>
                </c:pt>
                <c:pt idx="566">
                  <c:v>405000</c:v>
                </c:pt>
                <c:pt idx="567">
                  <c:v>449000</c:v>
                </c:pt>
                <c:pt idx="568">
                  <c:v>495000</c:v>
                </c:pt>
                <c:pt idx="569">
                  <c:v>572000</c:v>
                </c:pt>
                <c:pt idx="570">
                  <c:v>551000</c:v>
                </c:pt>
                <c:pt idx="571">
                  <c:v>504000</c:v>
                </c:pt>
                <c:pt idx="572">
                  <c:v>471000</c:v>
                </c:pt>
                <c:pt idx="573">
                  <c:v>444000</c:v>
                </c:pt>
                <c:pt idx="574">
                  <c:v>351000</c:v>
                </c:pt>
                <c:pt idx="575">
                  <c:v>436000</c:v>
                </c:pt>
                <c:pt idx="576">
                  <c:v>302000</c:v>
                </c:pt>
                <c:pt idx="577">
                  <c:v>314000</c:v>
                </c:pt>
                <c:pt idx="578">
                  <c:v>421000</c:v>
                </c:pt>
                <c:pt idx="579">
                  <c:v>470000</c:v>
                </c:pt>
                <c:pt idx="580">
                  <c:v>525000</c:v>
                </c:pt>
                <c:pt idx="581">
                  <c:v>582000</c:v>
                </c:pt>
                <c:pt idx="582">
                  <c:v>513000</c:v>
                </c:pt>
                <c:pt idx="583">
                  <c:v>539000</c:v>
                </c:pt>
                <c:pt idx="584">
                  <c:v>486000</c:v>
                </c:pt>
                <c:pt idx="585">
                  <c:v>445000</c:v>
                </c:pt>
                <c:pt idx="586">
                  <c:v>418000</c:v>
                </c:pt>
                <c:pt idx="587">
                  <c:v>437000</c:v>
                </c:pt>
                <c:pt idx="588">
                  <c:v>319000</c:v>
                </c:pt>
                <c:pt idx="589">
                  <c:v>315000</c:v>
                </c:pt>
                <c:pt idx="590">
                  <c:v>455000</c:v>
                </c:pt>
                <c:pt idx="591">
                  <c:v>447000</c:v>
                </c:pt>
                <c:pt idx="592">
                  <c:v>555000</c:v>
                </c:pt>
                <c:pt idx="593">
                  <c:v>600000</c:v>
                </c:pt>
                <c:pt idx="594">
                  <c:v>513000</c:v>
                </c:pt>
                <c:pt idx="595">
                  <c:v>535000</c:v>
                </c:pt>
                <c:pt idx="596">
                  <c:v>462000</c:v>
                </c:pt>
                <c:pt idx="597">
                  <c:v>458000</c:v>
                </c:pt>
                <c:pt idx="598">
                  <c:v>425000</c:v>
                </c:pt>
                <c:pt idx="599">
                  <c:v>427000</c:v>
                </c:pt>
                <c:pt idx="600">
                  <c:v>313000</c:v>
                </c:pt>
                <c:pt idx="601">
                  <c:v>319000</c:v>
                </c:pt>
                <c:pt idx="602">
                  <c:v>434000</c:v>
                </c:pt>
                <c:pt idx="603">
                  <c:v>460000</c:v>
                </c:pt>
                <c:pt idx="604">
                  <c:v>535000</c:v>
                </c:pt>
                <c:pt idx="605">
                  <c:v>570000</c:v>
                </c:pt>
                <c:pt idx="606">
                  <c:v>523000</c:v>
                </c:pt>
                <c:pt idx="607">
                  <c:v>539000</c:v>
                </c:pt>
                <c:pt idx="608">
                  <c:v>421000</c:v>
                </c:pt>
                <c:pt idx="609">
                  <c:v>446000</c:v>
                </c:pt>
                <c:pt idx="610">
                  <c:v>406000</c:v>
                </c:pt>
                <c:pt idx="611">
                  <c:v>377000</c:v>
                </c:pt>
                <c:pt idx="612">
                  <c:v>285000</c:v>
                </c:pt>
                <c:pt idx="613">
                  <c:v>311000</c:v>
                </c:pt>
                <c:pt idx="614">
                  <c:v>400000</c:v>
                </c:pt>
                <c:pt idx="615">
                  <c:v>456000</c:v>
                </c:pt>
                <c:pt idx="616">
                  <c:v>542000</c:v>
                </c:pt>
                <c:pt idx="617">
                  <c:v>528000</c:v>
                </c:pt>
                <c:pt idx="618">
                  <c:v>540000</c:v>
                </c:pt>
                <c:pt idx="619">
                  <c:v>532000</c:v>
                </c:pt>
                <c:pt idx="620">
                  <c:v>450000</c:v>
                </c:pt>
                <c:pt idx="621">
                  <c:v>462000</c:v>
                </c:pt>
                <c:pt idx="622">
                  <c:v>404000</c:v>
                </c:pt>
                <c:pt idx="623">
                  <c:v>434000</c:v>
                </c:pt>
                <c:pt idx="624">
                  <c:v>317000</c:v>
                </c:pt>
                <c:pt idx="625">
                  <c:v>335000</c:v>
                </c:pt>
                <c:pt idx="626">
                  <c:v>416000</c:v>
                </c:pt>
                <c:pt idx="627">
                  <c:v>373000</c:v>
                </c:pt>
                <c:pt idx="628">
                  <c:v>372000</c:v>
                </c:pt>
                <c:pt idx="629">
                  <c:v>507000</c:v>
                </c:pt>
                <c:pt idx="630">
                  <c:v>597000</c:v>
                </c:pt>
                <c:pt idx="631">
                  <c:v>560000</c:v>
                </c:pt>
                <c:pt idx="632">
                  <c:v>563000</c:v>
                </c:pt>
                <c:pt idx="633">
                  <c:v>573000</c:v>
                </c:pt>
                <c:pt idx="634">
                  <c:v>493000</c:v>
                </c:pt>
                <c:pt idx="635">
                  <c:v>538000</c:v>
                </c:pt>
                <c:pt idx="636">
                  <c:v>366000</c:v>
                </c:pt>
                <c:pt idx="637">
                  <c:v>366000</c:v>
                </c:pt>
                <c:pt idx="638">
                  <c:v>484000</c:v>
                </c:pt>
                <c:pt idx="639">
                  <c:v>513000</c:v>
                </c:pt>
                <c:pt idx="640">
                  <c:v>528000</c:v>
                </c:pt>
                <c:pt idx="641">
                  <c:v>615000</c:v>
                </c:pt>
                <c:pt idx="642">
                  <c:v>584000</c:v>
                </c:pt>
                <c:pt idx="643">
                  <c:v>576000</c:v>
                </c:pt>
                <c:pt idx="644">
                  <c:v>546000</c:v>
                </c:pt>
                <c:pt idx="645">
                  <c:v>526000</c:v>
                </c:pt>
                <c:pt idx="646">
                  <c:v>503000</c:v>
                </c:pt>
                <c:pt idx="647">
                  <c:v>513000</c:v>
                </c:pt>
                <c:pt idx="648">
                  <c:v>352000</c:v>
                </c:pt>
                <c:pt idx="649">
                  <c:v>352000</c:v>
                </c:pt>
                <c:pt idx="650">
                  <c:v>456000</c:v>
                </c:pt>
                <c:pt idx="651">
                  <c:v>463000</c:v>
                </c:pt>
                <c:pt idx="652">
                  <c:v>499000</c:v>
                </c:pt>
                <c:pt idx="653">
                  <c:v>525000</c:v>
                </c:pt>
                <c:pt idx="654">
                  <c:v>454000</c:v>
                </c:pt>
                <c:pt idx="655">
                  <c:v>474000</c:v>
                </c:pt>
                <c:pt idx="656">
                  <c:v>428000</c:v>
                </c:pt>
                <c:pt idx="657">
                  <c:v>371000</c:v>
                </c:pt>
                <c:pt idx="658">
                  <c:v>325000</c:v>
                </c:pt>
                <c:pt idx="659">
                  <c:v>327000</c:v>
                </c:pt>
                <c:pt idx="660">
                  <c:v>231000</c:v>
                </c:pt>
                <c:pt idx="661">
                  <c:v>269000</c:v>
                </c:pt>
                <c:pt idx="662">
                  <c:v>359000</c:v>
                </c:pt>
                <c:pt idx="663">
                  <c:v>337000</c:v>
                </c:pt>
                <c:pt idx="664">
                  <c:v>408000</c:v>
                </c:pt>
                <c:pt idx="665">
                  <c:v>433000</c:v>
                </c:pt>
                <c:pt idx="666">
                  <c:v>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0-B244-A9D4-7F7285E7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29375"/>
        <c:axId val="345762352"/>
      </c:lineChart>
      <c:dateAx>
        <c:axId val="2144629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2352"/>
        <c:crosses val="autoZero"/>
        <c:auto val="1"/>
        <c:lblOffset val="100"/>
        <c:baseTimeUnit val="months"/>
      </c:dateAx>
      <c:valAx>
        <c:axId val="3457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Existing home</a:t>
            </a:r>
            <a:r>
              <a:rPr lang="en-US" baseline="0"/>
              <a:t> sales - current month, historically (000s)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5455387831843244"/>
          <c:h val="0.630172061825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9746-948D-2F5BAFCF6CF0}"/>
              </c:ext>
            </c:extLst>
          </c:dPt>
          <c:cat>
            <c:numRef>
              <c:f>'NAR EHS NSA History'!$W$5:$W$29</c:f>
              <c:numCache>
                <c:formatCode>m/d/yyyy</c:formatCode>
                <c:ptCount val="25"/>
                <c:pt idx="0">
                  <c:v>36342</c:v>
                </c:pt>
                <c:pt idx="1">
                  <c:v>36708</c:v>
                </c:pt>
                <c:pt idx="2">
                  <c:v>37073</c:v>
                </c:pt>
                <c:pt idx="3">
                  <c:v>37438</c:v>
                </c:pt>
                <c:pt idx="4">
                  <c:v>37803</c:v>
                </c:pt>
                <c:pt idx="5">
                  <c:v>38169</c:v>
                </c:pt>
                <c:pt idx="6">
                  <c:v>38534</c:v>
                </c:pt>
                <c:pt idx="7">
                  <c:v>38899</c:v>
                </c:pt>
                <c:pt idx="8">
                  <c:v>39264</c:v>
                </c:pt>
                <c:pt idx="9">
                  <c:v>39630</c:v>
                </c:pt>
                <c:pt idx="10">
                  <c:v>39995</c:v>
                </c:pt>
                <c:pt idx="11">
                  <c:v>40360</c:v>
                </c:pt>
                <c:pt idx="12">
                  <c:v>40725</c:v>
                </c:pt>
                <c:pt idx="13">
                  <c:v>41091</c:v>
                </c:pt>
                <c:pt idx="14">
                  <c:v>41456</c:v>
                </c:pt>
                <c:pt idx="15">
                  <c:v>41821</c:v>
                </c:pt>
                <c:pt idx="16">
                  <c:v>42186</c:v>
                </c:pt>
                <c:pt idx="17">
                  <c:v>42552</c:v>
                </c:pt>
                <c:pt idx="18">
                  <c:v>42917</c:v>
                </c:pt>
                <c:pt idx="19">
                  <c:v>43282</c:v>
                </c:pt>
                <c:pt idx="20">
                  <c:v>43647</c:v>
                </c:pt>
                <c:pt idx="21">
                  <c:v>44013</c:v>
                </c:pt>
                <c:pt idx="22">
                  <c:v>44378</c:v>
                </c:pt>
                <c:pt idx="23">
                  <c:v>44743</c:v>
                </c:pt>
                <c:pt idx="24">
                  <c:v>45108</c:v>
                </c:pt>
              </c:numCache>
            </c:numRef>
          </c:cat>
          <c:val>
            <c:numRef>
              <c:f>'NAR EHS NSA History'!$X$5:$X$29</c:f>
              <c:numCache>
                <c:formatCode>_(* #,##0_);_(* \(#,##0\);_(* "-"??_);_(@_)</c:formatCode>
                <c:ptCount val="25"/>
                <c:pt idx="0">
                  <c:v>528000</c:v>
                </c:pt>
                <c:pt idx="1">
                  <c:v>492000</c:v>
                </c:pt>
                <c:pt idx="2">
                  <c:v>535000</c:v>
                </c:pt>
                <c:pt idx="3">
                  <c:v>544000</c:v>
                </c:pt>
                <c:pt idx="4">
                  <c:v>632000</c:v>
                </c:pt>
                <c:pt idx="5">
                  <c:v>681000</c:v>
                </c:pt>
                <c:pt idx="6">
                  <c:v>690000</c:v>
                </c:pt>
                <c:pt idx="7">
                  <c:v>605000</c:v>
                </c:pt>
                <c:pt idx="8">
                  <c:v>499000</c:v>
                </c:pt>
                <c:pt idx="9">
                  <c:v>418000</c:v>
                </c:pt>
                <c:pt idx="10">
                  <c:v>442000</c:v>
                </c:pt>
                <c:pt idx="11">
                  <c:v>331000</c:v>
                </c:pt>
                <c:pt idx="12">
                  <c:v>385000</c:v>
                </c:pt>
                <c:pt idx="13">
                  <c:v>430000</c:v>
                </c:pt>
                <c:pt idx="14">
                  <c:v>519000</c:v>
                </c:pt>
                <c:pt idx="15">
                  <c:v>494000</c:v>
                </c:pt>
                <c:pt idx="16">
                  <c:v>551000</c:v>
                </c:pt>
                <c:pt idx="17">
                  <c:v>513000</c:v>
                </c:pt>
                <c:pt idx="18">
                  <c:v>513000</c:v>
                </c:pt>
                <c:pt idx="19">
                  <c:v>523000</c:v>
                </c:pt>
                <c:pt idx="20">
                  <c:v>540000</c:v>
                </c:pt>
                <c:pt idx="21">
                  <c:v>597000</c:v>
                </c:pt>
                <c:pt idx="22">
                  <c:v>584000</c:v>
                </c:pt>
                <c:pt idx="23">
                  <c:v>454000</c:v>
                </c:pt>
                <c:pt idx="24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9746-948D-2F5BAFCF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1157102096"/>
        <c:axId val="1157515104"/>
      </c:barChart>
      <c:dateAx>
        <c:axId val="1157102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5104"/>
        <c:crosses val="autoZero"/>
        <c:auto val="1"/>
        <c:lblOffset val="100"/>
        <c:baseTimeUnit val="years"/>
        <c:majorUnit val="3"/>
        <c:majorTimeUnit val="years"/>
      </c:dateAx>
      <c:valAx>
        <c:axId val="1157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2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55</xdr:row>
      <xdr:rowOff>38100</xdr:rowOff>
    </xdr:from>
    <xdr:to>
      <xdr:col>29</xdr:col>
      <xdr:colOff>266700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0E1D2-D1DC-C140-B349-FFB7051C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673100</xdr:colOff>
      <xdr:row>9</xdr:row>
      <xdr:rowOff>63500</xdr:rowOff>
    </xdr:from>
    <xdr:to>
      <xdr:col>38</xdr:col>
      <xdr:colOff>406400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2112A-E66E-134B-BD80-871E3A30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698500</xdr:colOff>
      <xdr:row>37</xdr:row>
      <xdr:rowOff>0</xdr:rowOff>
    </xdr:from>
    <xdr:to>
      <xdr:col>38</xdr:col>
      <xdr:colOff>431800</xdr:colOff>
      <xdr:row>63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CED5A-DD48-344A-B2D4-F44CD52B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539750</xdr:colOff>
      <xdr:row>18</xdr:row>
      <xdr:rowOff>114300</xdr:rowOff>
    </xdr:from>
    <xdr:to>
      <xdr:col>22</xdr:col>
      <xdr:colOff>342900</xdr:colOff>
      <xdr:row>35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37AA91-A1BD-2849-BD5C-8C70B825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711200</xdr:colOff>
      <xdr:row>18</xdr:row>
      <xdr:rowOff>114300</xdr:rowOff>
    </xdr:from>
    <xdr:to>
      <xdr:col>27</xdr:col>
      <xdr:colOff>184150</xdr:colOff>
      <xdr:row>35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B6E68-C47C-7D46-AD31-71939DA83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133350</xdr:colOff>
      <xdr:row>8</xdr:row>
      <xdr:rowOff>76200</xdr:rowOff>
    </xdr:from>
    <xdr:to>
      <xdr:col>76</xdr:col>
      <xdr:colOff>241300</xdr:colOff>
      <xdr:row>50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5A232-6A98-E64C-C21F-C622017D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81</xdr:row>
      <xdr:rowOff>76200</xdr:rowOff>
    </xdr:from>
    <xdr:to>
      <xdr:col>29</xdr:col>
      <xdr:colOff>304800</xdr:colOff>
      <xdr:row>106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314850-20DC-0844-B9E9-AB3A86819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0.75214</cdr:x>
      <cdr:y>0.74752</cdr:y>
    </cdr:from>
    <cdr:to>
      <cdr:x>0.80464</cdr:x>
      <cdr:y>0.82921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82C3C4B-086E-DC8C-E4DC-908EBDC57E4D}"/>
            </a:ext>
          </a:extLst>
        </cdr:cNvPr>
        <cdr:cNvCxnSpPr/>
      </cdr:nvCxnSpPr>
      <cdr:spPr>
        <a:xfrm xmlns:a="http://schemas.openxmlformats.org/drawingml/2006/main" flipV="1">
          <a:off x="7823200" y="3835400"/>
          <a:ext cx="546100" cy="4191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0.45055</cdr:x>
      <cdr:y>0.66337</cdr:y>
    </cdr:from>
    <cdr:to>
      <cdr:x>0.50305</cdr:x>
      <cdr:y>0.74505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841B6DD-8E86-7E9C-4C20-1644E7B8B2EC}"/>
            </a:ext>
          </a:extLst>
        </cdr:cNvPr>
        <cdr:cNvCxnSpPr/>
      </cdr:nvCxnSpPr>
      <cdr:spPr>
        <a:xfrm xmlns:a="http://schemas.openxmlformats.org/drawingml/2006/main" flipV="1">
          <a:off x="4686300" y="3403600"/>
          <a:ext cx="546100" cy="4191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83038</xdr:colOff>
      <xdr:row>5</xdr:row>
      <xdr:rowOff>48852</xdr:rowOff>
    </xdr:from>
    <xdr:to>
      <xdr:col>67</xdr:col>
      <xdr:colOff>332153</xdr:colOff>
      <xdr:row>20</xdr:row>
      <xdr:rowOff>154359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BDC31-C702-747F-2A61-DA1C8759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112346</xdr:colOff>
      <xdr:row>21</xdr:row>
      <xdr:rowOff>113323</xdr:rowOff>
    </xdr:from>
    <xdr:to>
      <xdr:col>57</xdr:col>
      <xdr:colOff>234462</xdr:colOff>
      <xdr:row>39</xdr:row>
      <xdr:rowOff>156307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29B6F-A9CE-0E1C-6C67-D5D3A1B96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329491</xdr:colOff>
      <xdr:row>28</xdr:row>
      <xdr:rowOff>140322</xdr:rowOff>
    </xdr:from>
    <xdr:to>
      <xdr:col>72</xdr:col>
      <xdr:colOff>173182</xdr:colOff>
      <xdr:row>37</xdr:row>
      <xdr:rowOff>140322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9CBB6-30BA-9645-B3FC-90874CD1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30196</xdr:colOff>
      <xdr:row>28</xdr:row>
      <xdr:rowOff>115454</xdr:rowOff>
    </xdr:from>
    <xdr:to>
      <xdr:col>66</xdr:col>
      <xdr:colOff>323272</xdr:colOff>
      <xdr:row>37</xdr:row>
      <xdr:rowOff>115454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58CE67-8C3A-1645-8BF7-6BAFBFA76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333043</xdr:colOff>
      <xdr:row>39</xdr:row>
      <xdr:rowOff>1776</xdr:rowOff>
    </xdr:from>
    <xdr:to>
      <xdr:col>72</xdr:col>
      <xdr:colOff>175846</xdr:colOff>
      <xdr:row>48</xdr:row>
      <xdr:rowOff>1776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6420A-137D-F740-8A35-D37050933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138545</xdr:colOff>
      <xdr:row>39</xdr:row>
      <xdr:rowOff>24868</xdr:rowOff>
    </xdr:from>
    <xdr:to>
      <xdr:col>66</xdr:col>
      <xdr:colOff>432509</xdr:colOff>
      <xdr:row>48</xdr:row>
      <xdr:rowOff>24868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16AF6-C4EA-E84D-9807-17BD254F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151424</xdr:colOff>
      <xdr:row>50</xdr:row>
      <xdr:rowOff>64477</xdr:rowOff>
    </xdr:from>
    <xdr:to>
      <xdr:col>60</xdr:col>
      <xdr:colOff>229578</xdr:colOff>
      <xdr:row>65</xdr:row>
      <xdr:rowOff>169984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AB2A77-F99B-8F19-CD19-3A62E843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376115</xdr:colOff>
      <xdr:row>50</xdr:row>
      <xdr:rowOff>48852</xdr:rowOff>
    </xdr:from>
    <xdr:to>
      <xdr:col>71</xdr:col>
      <xdr:colOff>4884</xdr:colOff>
      <xdr:row>65</xdr:row>
      <xdr:rowOff>154359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40FB1F-00C1-EEAD-7B8C-15BA2C5AD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151423</xdr:colOff>
      <xdr:row>67</xdr:row>
      <xdr:rowOff>54708</xdr:rowOff>
    </xdr:from>
    <xdr:to>
      <xdr:col>57</xdr:col>
      <xdr:colOff>254000</xdr:colOff>
      <xdr:row>85</xdr:row>
      <xdr:rowOff>57727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E728B2-9E70-E2E2-FF56-6873F1C9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23091</xdr:colOff>
      <xdr:row>67</xdr:row>
      <xdr:rowOff>83126</xdr:rowOff>
    </xdr:from>
    <xdr:to>
      <xdr:col>65</xdr:col>
      <xdr:colOff>415636</xdr:colOff>
      <xdr:row>88</xdr:row>
      <xdr:rowOff>92363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F33527-9F63-D894-DB91-1ABA4A9A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103909</xdr:colOff>
      <xdr:row>126</xdr:row>
      <xdr:rowOff>60036</xdr:rowOff>
    </xdr:from>
    <xdr:to>
      <xdr:col>36</xdr:col>
      <xdr:colOff>277090</xdr:colOff>
      <xdr:row>146</xdr:row>
      <xdr:rowOff>46182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39610-D76A-0927-E37B-436AAFDB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230909</xdr:colOff>
      <xdr:row>12</xdr:row>
      <xdr:rowOff>103913</xdr:rowOff>
    </xdr:from>
    <xdr:to>
      <xdr:col>54</xdr:col>
      <xdr:colOff>115455</xdr:colOff>
      <xdr:row>28</xdr:row>
      <xdr:rowOff>76204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AD3E45-3FAF-7808-9C76-732CE857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46182</xdr:colOff>
      <xdr:row>30</xdr:row>
      <xdr:rowOff>115454</xdr:rowOff>
    </xdr:from>
    <xdr:to>
      <xdr:col>52</xdr:col>
      <xdr:colOff>381000</xdr:colOff>
      <xdr:row>46</xdr:row>
      <xdr:rowOff>87745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FC3AD4-846F-264A-B1C4-BBA95F4CD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503116</xdr:colOff>
      <xdr:row>5</xdr:row>
      <xdr:rowOff>146544</xdr:rowOff>
    </xdr:from>
    <xdr:to>
      <xdr:col>73</xdr:col>
      <xdr:colOff>9769</xdr:colOff>
      <xdr:row>28</xdr:row>
      <xdr:rowOff>78154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72274-3D51-3565-4624-774DE5B5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78154</xdr:colOff>
      <xdr:row>35</xdr:row>
      <xdr:rowOff>87929</xdr:rowOff>
    </xdr:from>
    <xdr:to>
      <xdr:col>29</xdr:col>
      <xdr:colOff>547077</xdr:colOff>
      <xdr:row>46</xdr:row>
      <xdr:rowOff>166077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3AC8C-E9B7-D34F-2233-76B9AE60B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97692</xdr:colOff>
      <xdr:row>49</xdr:row>
      <xdr:rowOff>58615</xdr:rowOff>
    </xdr:from>
    <xdr:to>
      <xdr:col>45</xdr:col>
      <xdr:colOff>185615</xdr:colOff>
      <xdr:row>60</xdr:row>
      <xdr:rowOff>136763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76400-320B-1B4F-90EA-5F4CFFBDA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19538</xdr:colOff>
      <xdr:row>49</xdr:row>
      <xdr:rowOff>58615</xdr:rowOff>
    </xdr:from>
    <xdr:to>
      <xdr:col>37</xdr:col>
      <xdr:colOff>381000</xdr:colOff>
      <xdr:row>60</xdr:row>
      <xdr:rowOff>136763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8FCDF-4AE1-1846-8080-93D2503DF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68384</xdr:colOff>
      <xdr:row>49</xdr:row>
      <xdr:rowOff>58615</xdr:rowOff>
    </xdr:from>
    <xdr:to>
      <xdr:col>41</xdr:col>
      <xdr:colOff>488461</xdr:colOff>
      <xdr:row>60</xdr:row>
      <xdr:rowOff>136763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293-AC54-144B-9A6A-360EF645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48846</xdr:colOff>
      <xdr:row>49</xdr:row>
      <xdr:rowOff>58615</xdr:rowOff>
    </xdr:from>
    <xdr:to>
      <xdr:col>33</xdr:col>
      <xdr:colOff>341923</xdr:colOff>
      <xdr:row>60</xdr:row>
      <xdr:rowOff>136763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DEBCFE-BBDD-364E-BA4A-A2343C53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117230</xdr:colOff>
      <xdr:row>39</xdr:row>
      <xdr:rowOff>19539</xdr:rowOff>
    </xdr:from>
    <xdr:to>
      <xdr:col>50</xdr:col>
      <xdr:colOff>517769</xdr:colOff>
      <xdr:row>55</xdr:row>
      <xdr:rowOff>7821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168552-6F26-9937-08D9-EC1B7917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244230</xdr:colOff>
      <xdr:row>49</xdr:row>
      <xdr:rowOff>97693</xdr:rowOff>
    </xdr:from>
    <xdr:to>
      <xdr:col>29</xdr:col>
      <xdr:colOff>78154</xdr:colOff>
      <xdr:row>60</xdr:row>
      <xdr:rowOff>72293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98441-C3CB-79E2-F79D-231CF270A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117231</xdr:colOff>
      <xdr:row>56</xdr:row>
      <xdr:rowOff>29315</xdr:rowOff>
    </xdr:from>
    <xdr:to>
      <xdr:col>50</xdr:col>
      <xdr:colOff>547077</xdr:colOff>
      <xdr:row>68</xdr:row>
      <xdr:rowOff>58617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3E5AED-7894-BE01-7497-0871554A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5128</xdr:colOff>
      <xdr:row>682</xdr:row>
      <xdr:rowOff>125412</xdr:rowOff>
    </xdr:from>
    <xdr:to>
      <xdr:col>26</xdr:col>
      <xdr:colOff>72780</xdr:colOff>
      <xdr:row>704</xdr:row>
      <xdr:rowOff>15997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6B993-70C9-8547-B729-B5BE4EAF9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zhong\OneDrive%20-%20National%20Association%20of%20Realtors\Desktop\EHS%20Monthly\2023-07\HISTORY_BenchAdj_2012%20W.xls" TargetMode="External"/><Relationship Id="rId1" Type="http://schemas.openxmlformats.org/officeDocument/2006/relationships/externalLinkPath" Target="/Users/hzhong/OneDrive%20-%20National%20Association%20of%20Realtors/Desktop/EHS%20Monthly/2023-07/HISTORY_BenchAdj_2012%20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hong/OneDrive%20-%20National%20Association%20of%20Realtors/Desktop/EHS%20Monthly/2023-07/file:/H:/EHS/EHS_History/Monthly%20Report%20Update%20+adj%20(August%202019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t.fhfa.gov/root/HPI%20OPAR%20PRODUCTION/2011/11q2m06--2011Q2/1%20%20Quarterly/1%20%20Release%20Graphs%20and%20Fact%20Checks/2%20%20Sanity-Checks%20of%20Seasonally%20Adjusted%20Values/Sanity_Check_Seasonally_Adjusted_Census_Divis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PI%20OPAR%20PRODUCTION/Traditional%20HPI%20(AT-PO)/2023/23q1m02/1%20Excel%20Work/Monthly%20Report%20Fil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hong/OneDrive%20-%20National%20Association%20of%20Realtors/Desktop/EHS%20Monthly/2023-07/file:/H:/EHS/EHS_History/Monthly%20Report%20Update%20+adj%20(March%202019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 on Sheets"/>
      <sheetName val="Graphs"/>
      <sheetName val="Summary"/>
      <sheetName val="Checks"/>
      <sheetName val="EHS SAAR"/>
      <sheetName val="EHS NSA"/>
      <sheetName val="EHS Median"/>
      <sheetName val="EHS Mean"/>
      <sheetName val="EHS Inventory"/>
      <sheetName val="SF SAAR"/>
      <sheetName val="SF NSA"/>
      <sheetName val="SF Inv"/>
      <sheetName val="SF Median"/>
      <sheetName val="SF Mean"/>
      <sheetName val="SF_old 68-88"/>
      <sheetName val="CDO SAAR"/>
      <sheetName val="CDO NSA"/>
      <sheetName val="CDO Inv"/>
      <sheetName val="CDO Median"/>
      <sheetName val="CDO Mean"/>
      <sheetName val="HAI comparison"/>
      <sheetName val="Quarterly US Aff"/>
      <sheetName val="US Affordability"/>
      <sheetName val="US Affordability (pre15IncRev)"/>
      <sheetName val="NE Aff"/>
      <sheetName val="MW Aff"/>
      <sheetName val="So Aff"/>
      <sheetName val="We Aff"/>
      <sheetName val="First-time Afford_MONTHLY"/>
      <sheetName val="First-time Affordability"/>
      <sheetName val="State Volume - PUBLIC ARCHIVE"/>
      <sheetName val="State Volume - INTERNAL ONLY"/>
      <sheetName val="MSA Median Price (Condo)"/>
      <sheetName val="MSA Median Price (New)"/>
      <sheetName val="MSA Median Price (CHANGE)"/>
      <sheetName val="MSA Annual Affordability"/>
      <sheetName val="Quarterly_log"/>
      <sheetName val="Sheets List"/>
      <sheetName val="New Active Listings"/>
      <sheetName val="2016 - Peak price"/>
      <sheetName val="Ha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Existing Single-Family Home Sales</v>
          </cell>
        </row>
        <row r="2">
          <cell r="A2" t="str">
            <v xml:space="preserve">United States and Each Region </v>
          </cell>
        </row>
        <row r="3">
          <cell r="A3" t="str">
            <v>Annual and monthly, 1989 to current</v>
          </cell>
        </row>
        <row r="4">
          <cell r="A4" t="str">
            <v>(Seasonally Adjusted Annual Rate)</v>
          </cell>
        </row>
        <row r="6">
          <cell r="B6" t="str">
            <v>Year</v>
          </cell>
          <cell r="C6" t="str">
            <v>Month</v>
          </cell>
          <cell r="D6" t="str">
            <v>U.S.</v>
          </cell>
          <cell r="E6" t="str">
            <v>Northeast</v>
          </cell>
          <cell r="F6" t="str">
            <v>Midwest</v>
          </cell>
          <cell r="G6" t="str">
            <v>South</v>
          </cell>
          <cell r="H6" t="str">
            <v>West</v>
          </cell>
        </row>
        <row r="7">
          <cell r="A7">
            <v>1989</v>
          </cell>
          <cell r="B7" t="str">
            <v>1989</v>
          </cell>
          <cell r="D7">
            <v>3010000</v>
          </cell>
          <cell r="E7">
            <v>545000</v>
          </cell>
          <cell r="F7">
            <v>829000</v>
          </cell>
          <cell r="G7">
            <v>1003000</v>
          </cell>
          <cell r="H7">
            <v>633000</v>
          </cell>
        </row>
        <row r="8">
          <cell r="A8">
            <v>1990</v>
          </cell>
          <cell r="B8" t="str">
            <v>1990</v>
          </cell>
          <cell r="D8">
            <v>2914000</v>
          </cell>
          <cell r="E8">
            <v>513000</v>
          </cell>
          <cell r="F8">
            <v>804000</v>
          </cell>
          <cell r="G8">
            <v>1008000</v>
          </cell>
          <cell r="H8">
            <v>589000</v>
          </cell>
        </row>
        <row r="9">
          <cell r="A9">
            <v>1991</v>
          </cell>
          <cell r="B9" t="str">
            <v>1991</v>
          </cell>
          <cell r="D9">
            <v>2886000</v>
          </cell>
          <cell r="E9">
            <v>516000</v>
          </cell>
          <cell r="F9">
            <v>807000</v>
          </cell>
          <cell r="G9">
            <v>990000</v>
          </cell>
          <cell r="H9">
            <v>573000</v>
          </cell>
        </row>
        <row r="10">
          <cell r="A10">
            <v>1992</v>
          </cell>
          <cell r="B10" t="str">
            <v>1992</v>
          </cell>
          <cell r="D10">
            <v>3151000</v>
          </cell>
          <cell r="E10">
            <v>577000</v>
          </cell>
          <cell r="F10">
            <v>907000</v>
          </cell>
          <cell r="G10">
            <v>1047000</v>
          </cell>
          <cell r="H10">
            <v>620000</v>
          </cell>
        </row>
        <row r="11">
          <cell r="A11">
            <v>1993</v>
          </cell>
          <cell r="B11" t="str">
            <v>1993</v>
          </cell>
          <cell r="D11">
            <v>3427000</v>
          </cell>
          <cell r="E11">
            <v>614000</v>
          </cell>
          <cell r="F11">
            <v>961000</v>
          </cell>
          <cell r="G11">
            <v>1167000</v>
          </cell>
          <cell r="H11">
            <v>685000</v>
          </cell>
        </row>
        <row r="12">
          <cell r="A12">
            <v>1994</v>
          </cell>
          <cell r="B12">
            <v>1994</v>
          </cell>
          <cell r="D12">
            <v>3544000</v>
          </cell>
          <cell r="E12">
            <v>618000</v>
          </cell>
          <cell r="F12">
            <v>961000</v>
          </cell>
          <cell r="G12">
            <v>1213000</v>
          </cell>
          <cell r="H12">
            <v>752000</v>
          </cell>
        </row>
        <row r="13">
          <cell r="A13">
            <v>1995</v>
          </cell>
          <cell r="B13">
            <v>1995</v>
          </cell>
          <cell r="D13">
            <v>3519000</v>
          </cell>
          <cell r="E13">
            <v>615000</v>
          </cell>
          <cell r="F13">
            <v>940000</v>
          </cell>
          <cell r="G13">
            <v>1212000</v>
          </cell>
          <cell r="H13">
            <v>752000</v>
          </cell>
        </row>
        <row r="14">
          <cell r="A14">
            <v>1996</v>
          </cell>
          <cell r="B14">
            <v>1996</v>
          </cell>
          <cell r="D14">
            <v>3797000</v>
          </cell>
          <cell r="E14">
            <v>656000</v>
          </cell>
          <cell r="F14">
            <v>986000</v>
          </cell>
          <cell r="G14">
            <v>1283000</v>
          </cell>
          <cell r="H14">
            <v>872000</v>
          </cell>
        </row>
        <row r="15">
          <cell r="A15">
            <v>1997</v>
          </cell>
          <cell r="B15">
            <v>1997</v>
          </cell>
          <cell r="D15">
            <v>3964000</v>
          </cell>
          <cell r="E15">
            <v>683000</v>
          </cell>
          <cell r="F15">
            <v>1004000</v>
          </cell>
          <cell r="G15">
            <v>1356000</v>
          </cell>
          <cell r="H15">
            <v>921000</v>
          </cell>
        </row>
        <row r="16">
          <cell r="A16">
            <v>1998</v>
          </cell>
          <cell r="B16">
            <v>1998</v>
          </cell>
          <cell r="D16">
            <v>4495000</v>
          </cell>
          <cell r="E16">
            <v>745000</v>
          </cell>
          <cell r="F16">
            <v>1129000</v>
          </cell>
          <cell r="G16">
            <v>1592000</v>
          </cell>
          <cell r="H16">
            <v>1029000</v>
          </cell>
        </row>
        <row r="17">
          <cell r="A17">
            <v>1999</v>
          </cell>
          <cell r="B17">
            <v>1999</v>
          </cell>
          <cell r="D17">
            <v>4649000</v>
          </cell>
          <cell r="E17">
            <v>728000</v>
          </cell>
          <cell r="F17">
            <v>1145000</v>
          </cell>
          <cell r="G17">
            <v>1704000</v>
          </cell>
          <cell r="H17">
            <v>1072000</v>
          </cell>
        </row>
        <row r="18">
          <cell r="A18">
            <v>2000</v>
          </cell>
          <cell r="B18">
            <v>2000</v>
          </cell>
          <cell r="D18">
            <v>4603000</v>
          </cell>
          <cell r="E18">
            <v>715000</v>
          </cell>
          <cell r="F18">
            <v>1116000</v>
          </cell>
          <cell r="G18">
            <v>1707000</v>
          </cell>
          <cell r="H18">
            <v>1065000</v>
          </cell>
        </row>
        <row r="19">
          <cell r="A19">
            <v>2001</v>
          </cell>
          <cell r="B19">
            <v>2001</v>
          </cell>
          <cell r="D19">
            <v>4735000</v>
          </cell>
          <cell r="E19">
            <v>710000</v>
          </cell>
          <cell r="F19">
            <v>1154000</v>
          </cell>
          <cell r="G19">
            <v>1795000</v>
          </cell>
          <cell r="H19">
            <v>1076000</v>
          </cell>
        </row>
        <row r="20">
          <cell r="A20">
            <v>2002</v>
          </cell>
          <cell r="B20">
            <v>2002</v>
          </cell>
          <cell r="D20">
            <v>4974000</v>
          </cell>
          <cell r="E20">
            <v>730000</v>
          </cell>
          <cell r="F20">
            <v>1217000</v>
          </cell>
          <cell r="G20">
            <v>1872000</v>
          </cell>
          <cell r="H20">
            <v>1155000</v>
          </cell>
        </row>
        <row r="21">
          <cell r="A21">
            <v>2003</v>
          </cell>
          <cell r="B21">
            <v>2003</v>
          </cell>
          <cell r="D21">
            <v>5446000</v>
          </cell>
          <cell r="E21">
            <v>770000</v>
          </cell>
          <cell r="F21">
            <v>1323000</v>
          </cell>
          <cell r="G21">
            <v>2073000</v>
          </cell>
          <cell r="H21">
            <v>1280000</v>
          </cell>
        </row>
        <row r="22">
          <cell r="A22">
            <v>2004</v>
          </cell>
          <cell r="B22">
            <v>2004</v>
          </cell>
          <cell r="D22">
            <v>5958000</v>
          </cell>
          <cell r="E22">
            <v>821000</v>
          </cell>
          <cell r="F22">
            <v>1389000</v>
          </cell>
          <cell r="G22">
            <v>2310000</v>
          </cell>
          <cell r="H22">
            <v>1438000</v>
          </cell>
        </row>
        <row r="23">
          <cell r="A23">
            <v>2005</v>
          </cell>
          <cell r="B23">
            <v>2005</v>
          </cell>
          <cell r="D23">
            <v>6180000</v>
          </cell>
          <cell r="E23">
            <v>838000</v>
          </cell>
          <cell r="F23">
            <v>1411000</v>
          </cell>
          <cell r="G23">
            <v>2457000</v>
          </cell>
          <cell r="H23">
            <v>1474000</v>
          </cell>
        </row>
        <row r="24">
          <cell r="A24">
            <v>2006</v>
          </cell>
          <cell r="B24">
            <v>2006</v>
          </cell>
          <cell r="D24">
            <v>5677000</v>
          </cell>
          <cell r="E24">
            <v>787000</v>
          </cell>
          <cell r="F24">
            <v>1314000</v>
          </cell>
          <cell r="G24">
            <v>2352000</v>
          </cell>
          <cell r="H24">
            <v>1224000</v>
          </cell>
        </row>
        <row r="25">
          <cell r="A25">
            <v>2007</v>
          </cell>
          <cell r="B25">
            <v>2007</v>
          </cell>
          <cell r="D25">
            <v>4398000</v>
          </cell>
          <cell r="E25">
            <v>587000</v>
          </cell>
          <cell r="F25">
            <v>1091000</v>
          </cell>
          <cell r="G25">
            <v>1819000</v>
          </cell>
          <cell r="H25">
            <v>901000</v>
          </cell>
        </row>
        <row r="26">
          <cell r="A26">
            <v>2008</v>
          </cell>
          <cell r="B26">
            <v>2008</v>
          </cell>
          <cell r="D26">
            <v>3665000</v>
          </cell>
          <cell r="E26">
            <v>471000</v>
          </cell>
          <cell r="F26">
            <v>882000</v>
          </cell>
          <cell r="G26">
            <v>1439000</v>
          </cell>
          <cell r="H26">
            <v>873000</v>
          </cell>
        </row>
        <row r="27">
          <cell r="A27">
            <v>2009</v>
          </cell>
          <cell r="B27">
            <v>2009</v>
          </cell>
          <cell r="D27">
            <v>3870000</v>
          </cell>
          <cell r="E27">
            <v>480000</v>
          </cell>
          <cell r="F27">
            <v>918000</v>
          </cell>
          <cell r="G27">
            <v>1460000</v>
          </cell>
          <cell r="H27">
            <v>1012000</v>
          </cell>
        </row>
        <row r="28">
          <cell r="A28">
            <v>2010</v>
          </cell>
          <cell r="B28">
            <v>2010</v>
          </cell>
          <cell r="D28">
            <v>3708000</v>
          </cell>
          <cell r="E28">
            <v>465000</v>
          </cell>
          <cell r="F28">
            <v>859000</v>
          </cell>
          <cell r="G28">
            <v>1426000</v>
          </cell>
          <cell r="H28">
            <v>958000</v>
          </cell>
        </row>
        <row r="29">
          <cell r="A29">
            <v>2011</v>
          </cell>
          <cell r="B29">
            <v>2011</v>
          </cell>
          <cell r="D29">
            <v>3787000</v>
          </cell>
          <cell r="E29">
            <v>449000</v>
          </cell>
          <cell r="F29">
            <v>863000</v>
          </cell>
          <cell r="G29">
            <v>1471000</v>
          </cell>
          <cell r="H29">
            <v>1004000</v>
          </cell>
        </row>
        <row r="30">
          <cell r="A30">
            <v>2012</v>
          </cell>
          <cell r="B30">
            <v>2012</v>
          </cell>
          <cell r="D30">
            <v>4128000</v>
          </cell>
          <cell r="E30">
            <v>492000</v>
          </cell>
          <cell r="F30">
            <v>1002000</v>
          </cell>
          <cell r="G30">
            <v>1605000</v>
          </cell>
          <cell r="H30">
            <v>1029000</v>
          </cell>
        </row>
        <row r="31">
          <cell r="A31">
            <v>2013</v>
          </cell>
          <cell r="B31">
            <v>2013</v>
          </cell>
          <cell r="D31">
            <v>4484000</v>
          </cell>
          <cell r="E31">
            <v>540000</v>
          </cell>
          <cell r="F31">
            <v>1122000</v>
          </cell>
          <cell r="G31">
            <v>1775000</v>
          </cell>
          <cell r="H31">
            <v>1047000</v>
          </cell>
        </row>
        <row r="32">
          <cell r="A32">
            <v>2014</v>
          </cell>
          <cell r="B32">
            <v>2014</v>
          </cell>
          <cell r="D32">
            <v>4344000</v>
          </cell>
          <cell r="E32">
            <v>533000</v>
          </cell>
          <cell r="F32">
            <v>1060000</v>
          </cell>
          <cell r="G32">
            <v>1789000</v>
          </cell>
          <cell r="H32">
            <v>962000</v>
          </cell>
        </row>
        <row r="33">
          <cell r="A33">
            <v>2015</v>
          </cell>
          <cell r="B33">
            <v>2015</v>
          </cell>
          <cell r="D33">
            <v>4646000</v>
          </cell>
          <cell r="E33">
            <v>576000</v>
          </cell>
          <cell r="F33">
            <v>1162000</v>
          </cell>
          <cell r="G33">
            <v>1885000</v>
          </cell>
          <cell r="H33">
            <v>1023000</v>
          </cell>
        </row>
        <row r="34">
          <cell r="A34">
            <v>2016</v>
          </cell>
          <cell r="B34">
            <v>2016</v>
          </cell>
          <cell r="D34">
            <v>4838000</v>
          </cell>
          <cell r="E34">
            <v>617000</v>
          </cell>
          <cell r="F34">
            <v>1222000</v>
          </cell>
          <cell r="G34">
            <v>1955000</v>
          </cell>
          <cell r="H34">
            <v>1044000</v>
          </cell>
        </row>
        <row r="35">
          <cell r="A35">
            <v>2017</v>
          </cell>
          <cell r="B35">
            <v>2017</v>
          </cell>
          <cell r="D35">
            <v>4892000</v>
          </cell>
          <cell r="E35">
            <v>615000</v>
          </cell>
          <cell r="F35">
            <v>1222000</v>
          </cell>
          <cell r="G35">
            <v>1989000</v>
          </cell>
          <cell r="H35">
            <v>1066000</v>
          </cell>
        </row>
        <row r="36">
          <cell r="A36">
            <v>2018</v>
          </cell>
          <cell r="B36">
            <v>2018</v>
          </cell>
          <cell r="D36">
            <v>4742000</v>
          </cell>
          <cell r="E36">
            <v>581000</v>
          </cell>
          <cell r="F36">
            <v>1192000</v>
          </cell>
          <cell r="G36">
            <v>1972000</v>
          </cell>
          <cell r="H36">
            <v>997000</v>
          </cell>
        </row>
        <row r="37">
          <cell r="A37">
            <v>2019</v>
          </cell>
          <cell r="B37">
            <v>2019</v>
          </cell>
          <cell r="D37">
            <v>4765000</v>
          </cell>
          <cell r="E37">
            <v>581000</v>
          </cell>
          <cell r="F37">
            <v>1183000</v>
          </cell>
          <cell r="G37">
            <v>2016000</v>
          </cell>
          <cell r="H37">
            <v>985000</v>
          </cell>
        </row>
        <row r="38">
          <cell r="A38">
            <v>2020</v>
          </cell>
          <cell r="B38">
            <v>2020</v>
          </cell>
          <cell r="D38">
            <v>5066000</v>
          </cell>
          <cell r="E38">
            <v>604000</v>
          </cell>
          <cell r="F38">
            <v>1264000</v>
          </cell>
          <cell r="G38">
            <v>2175000</v>
          </cell>
          <cell r="H38">
            <v>1023000</v>
          </cell>
        </row>
        <row r="39">
          <cell r="A39">
            <v>2021</v>
          </cell>
          <cell r="B39">
            <v>2021</v>
          </cell>
          <cell r="D39">
            <v>5413000</v>
          </cell>
          <cell r="E39">
            <v>633000</v>
          </cell>
          <cell r="F39">
            <v>1313000</v>
          </cell>
          <cell r="G39">
            <v>2358000</v>
          </cell>
          <cell r="H39">
            <v>1109000</v>
          </cell>
        </row>
        <row r="40">
          <cell r="A40">
            <v>2022</v>
          </cell>
          <cell r="B40">
            <v>2022</v>
          </cell>
          <cell r="D40">
            <v>4480000</v>
          </cell>
          <cell r="E40">
            <v>521000</v>
          </cell>
          <cell r="F40">
            <v>1119000</v>
          </cell>
          <cell r="G40">
            <v>1997000</v>
          </cell>
          <cell r="H40">
            <v>843000</v>
          </cell>
        </row>
        <row r="41">
          <cell r="A41" t="str">
            <v>Note for Annual: sum all NSA data for the year to get annual data; check that data range covers correct year</v>
          </cell>
        </row>
        <row r="44">
          <cell r="A44">
            <v>1989.01</v>
          </cell>
          <cell r="B44" t="str">
            <v>1989:</v>
          </cell>
          <cell r="C44" t="str">
            <v>Jan</v>
          </cell>
          <cell r="D44">
            <v>3260000</v>
          </cell>
          <cell r="E44">
            <v>620000</v>
          </cell>
          <cell r="F44">
            <v>850000</v>
          </cell>
          <cell r="G44">
            <v>1090000</v>
          </cell>
          <cell r="H44">
            <v>700000</v>
          </cell>
        </row>
        <row r="45">
          <cell r="A45">
            <v>1989.02</v>
          </cell>
          <cell r="C45" t="str">
            <v>Feb</v>
          </cell>
          <cell r="D45">
            <v>3170000</v>
          </cell>
          <cell r="E45">
            <v>590000</v>
          </cell>
          <cell r="F45">
            <v>850000</v>
          </cell>
          <cell r="G45">
            <v>1060000</v>
          </cell>
          <cell r="H45">
            <v>660000</v>
          </cell>
        </row>
        <row r="46">
          <cell r="A46">
            <v>1989.03</v>
          </cell>
          <cell r="C46" t="str">
            <v>Mar</v>
          </cell>
          <cell r="D46">
            <v>2990000</v>
          </cell>
          <cell r="E46">
            <v>570000</v>
          </cell>
          <cell r="F46">
            <v>770000</v>
          </cell>
          <cell r="G46">
            <v>1010000</v>
          </cell>
          <cell r="H46">
            <v>640000</v>
          </cell>
        </row>
        <row r="47">
          <cell r="A47">
            <v>1989.04</v>
          </cell>
          <cell r="C47" t="str">
            <v>Apr</v>
          </cell>
          <cell r="D47">
            <v>2870000</v>
          </cell>
          <cell r="E47">
            <v>560000</v>
          </cell>
          <cell r="F47">
            <v>790000</v>
          </cell>
          <cell r="G47">
            <v>960000</v>
          </cell>
          <cell r="H47">
            <v>550000</v>
          </cell>
        </row>
        <row r="48">
          <cell r="A48">
            <v>1989.05</v>
          </cell>
          <cell r="C48" t="str">
            <v>May</v>
          </cell>
          <cell r="D48">
            <v>2820000</v>
          </cell>
          <cell r="E48">
            <v>540000</v>
          </cell>
          <cell r="F48">
            <v>780000</v>
          </cell>
          <cell r="G48">
            <v>920000</v>
          </cell>
          <cell r="H48">
            <v>570000</v>
          </cell>
        </row>
        <row r="49">
          <cell r="A49">
            <v>1989.06</v>
          </cell>
          <cell r="C49" t="str">
            <v>Jun</v>
          </cell>
          <cell r="D49">
            <v>2820000</v>
          </cell>
          <cell r="E49">
            <v>500000</v>
          </cell>
          <cell r="F49">
            <v>790000</v>
          </cell>
          <cell r="G49">
            <v>940000</v>
          </cell>
          <cell r="H49">
            <v>590000</v>
          </cell>
        </row>
        <row r="50">
          <cell r="A50">
            <v>1989.07</v>
          </cell>
          <cell r="C50" t="str">
            <v>Jul</v>
          </cell>
          <cell r="D50">
            <v>2950000</v>
          </cell>
          <cell r="E50">
            <v>510000</v>
          </cell>
          <cell r="F50">
            <v>850000</v>
          </cell>
          <cell r="G50">
            <v>980000</v>
          </cell>
          <cell r="H50">
            <v>610000</v>
          </cell>
        </row>
        <row r="51">
          <cell r="A51">
            <v>1989.08</v>
          </cell>
          <cell r="C51" t="str">
            <v>Aug</v>
          </cell>
          <cell r="D51">
            <v>3010000</v>
          </cell>
          <cell r="E51">
            <v>510000</v>
          </cell>
          <cell r="F51">
            <v>860000</v>
          </cell>
          <cell r="G51">
            <v>1010000</v>
          </cell>
          <cell r="H51">
            <v>630000</v>
          </cell>
        </row>
        <row r="52">
          <cell r="A52">
            <v>1989.09</v>
          </cell>
          <cell r="C52" t="str">
            <v>Sep</v>
          </cell>
          <cell r="D52">
            <v>3200000</v>
          </cell>
          <cell r="E52">
            <v>580000</v>
          </cell>
          <cell r="F52">
            <v>880000</v>
          </cell>
          <cell r="G52">
            <v>1080000</v>
          </cell>
          <cell r="H52">
            <v>670000</v>
          </cell>
        </row>
        <row r="53">
          <cell r="A53">
            <v>1989.1</v>
          </cell>
          <cell r="C53" t="str">
            <v>Oct</v>
          </cell>
          <cell r="D53">
            <v>3160000</v>
          </cell>
          <cell r="E53">
            <v>570000</v>
          </cell>
          <cell r="F53">
            <v>880000</v>
          </cell>
          <cell r="G53">
            <v>1030000</v>
          </cell>
          <cell r="H53">
            <v>680000</v>
          </cell>
        </row>
        <row r="54">
          <cell r="A54">
            <v>1989.11</v>
          </cell>
          <cell r="C54" t="str">
            <v>Nov</v>
          </cell>
          <cell r="D54">
            <v>3090000</v>
          </cell>
          <cell r="E54">
            <v>500000</v>
          </cell>
          <cell r="F54">
            <v>870000</v>
          </cell>
          <cell r="G54">
            <v>1020000</v>
          </cell>
          <cell r="H54">
            <v>700000</v>
          </cell>
        </row>
        <row r="55">
          <cell r="A55">
            <v>1989.12</v>
          </cell>
          <cell r="C55" t="str">
            <v>Dec</v>
          </cell>
          <cell r="D55">
            <v>3050000</v>
          </cell>
          <cell r="E55">
            <v>520000</v>
          </cell>
          <cell r="F55">
            <v>860000</v>
          </cell>
          <cell r="G55">
            <v>1030000</v>
          </cell>
          <cell r="H55">
            <v>640000</v>
          </cell>
        </row>
        <row r="56">
          <cell r="A56">
            <v>1990.01</v>
          </cell>
          <cell r="B56" t="str">
            <v>1990:</v>
          </cell>
          <cell r="C56" t="str">
            <v>Jan</v>
          </cell>
          <cell r="D56">
            <v>3290000</v>
          </cell>
          <cell r="E56">
            <v>590000</v>
          </cell>
          <cell r="F56">
            <v>870000</v>
          </cell>
          <cell r="G56">
            <v>1150000</v>
          </cell>
          <cell r="H56">
            <v>680000</v>
          </cell>
        </row>
        <row r="57">
          <cell r="A57">
            <v>1990.02</v>
          </cell>
          <cell r="C57" t="str">
            <v>Feb</v>
          </cell>
          <cell r="D57">
            <v>3080000</v>
          </cell>
          <cell r="E57">
            <v>540000</v>
          </cell>
          <cell r="F57">
            <v>850000</v>
          </cell>
          <cell r="G57">
            <v>1020000</v>
          </cell>
          <cell r="H57">
            <v>680000</v>
          </cell>
        </row>
        <row r="58">
          <cell r="A58">
            <v>1990.03</v>
          </cell>
          <cell r="C58" t="str">
            <v>Mar</v>
          </cell>
          <cell r="D58">
            <v>3030000</v>
          </cell>
          <cell r="E58">
            <v>530000</v>
          </cell>
          <cell r="F58">
            <v>830000</v>
          </cell>
          <cell r="G58">
            <v>1040000</v>
          </cell>
          <cell r="H58">
            <v>620000</v>
          </cell>
        </row>
        <row r="59">
          <cell r="A59">
            <v>1990.04</v>
          </cell>
          <cell r="C59" t="str">
            <v>Apr</v>
          </cell>
          <cell r="D59">
            <v>2920000</v>
          </cell>
          <cell r="E59">
            <v>510000</v>
          </cell>
          <cell r="F59">
            <v>820000</v>
          </cell>
          <cell r="G59">
            <v>1000000</v>
          </cell>
          <cell r="H59">
            <v>590000</v>
          </cell>
        </row>
        <row r="60">
          <cell r="A60">
            <v>1990.05</v>
          </cell>
          <cell r="C60" t="str">
            <v>May</v>
          </cell>
          <cell r="D60">
            <v>2900000</v>
          </cell>
          <cell r="E60">
            <v>500000</v>
          </cell>
          <cell r="F60">
            <v>800000</v>
          </cell>
          <cell r="G60">
            <v>1000000</v>
          </cell>
          <cell r="H60">
            <v>590000</v>
          </cell>
        </row>
        <row r="61">
          <cell r="A61">
            <v>1990.06</v>
          </cell>
          <cell r="C61" t="str">
            <v>Jun</v>
          </cell>
          <cell r="D61">
            <v>2900000</v>
          </cell>
          <cell r="E61">
            <v>510000</v>
          </cell>
          <cell r="F61">
            <v>820000</v>
          </cell>
          <cell r="G61">
            <v>990000</v>
          </cell>
          <cell r="H61">
            <v>580000</v>
          </cell>
        </row>
        <row r="62">
          <cell r="A62">
            <v>1990.07</v>
          </cell>
          <cell r="C62" t="str">
            <v>Jul</v>
          </cell>
          <cell r="D62">
            <v>2890000</v>
          </cell>
          <cell r="E62">
            <v>510000</v>
          </cell>
          <cell r="F62">
            <v>810000</v>
          </cell>
          <cell r="G62">
            <v>1000000</v>
          </cell>
          <cell r="H62">
            <v>580000</v>
          </cell>
        </row>
        <row r="63">
          <cell r="A63">
            <v>1990.08</v>
          </cell>
          <cell r="C63" t="str">
            <v>Aug</v>
          </cell>
          <cell r="D63">
            <v>3030000</v>
          </cell>
          <cell r="E63">
            <v>510000</v>
          </cell>
          <cell r="F63">
            <v>840000</v>
          </cell>
          <cell r="G63">
            <v>1080000</v>
          </cell>
          <cell r="H63">
            <v>590000</v>
          </cell>
        </row>
        <row r="64">
          <cell r="A64">
            <v>1990.09</v>
          </cell>
          <cell r="C64" t="str">
            <v>Sep</v>
          </cell>
          <cell r="D64">
            <v>2870000</v>
          </cell>
          <cell r="E64">
            <v>510000</v>
          </cell>
          <cell r="F64">
            <v>810000</v>
          </cell>
          <cell r="G64">
            <v>1000000</v>
          </cell>
          <cell r="H64">
            <v>550000</v>
          </cell>
        </row>
        <row r="65">
          <cell r="A65">
            <v>1990.1</v>
          </cell>
          <cell r="C65" t="str">
            <v>Oct</v>
          </cell>
          <cell r="D65">
            <v>2820000</v>
          </cell>
          <cell r="E65">
            <v>490000</v>
          </cell>
          <cell r="F65">
            <v>780000</v>
          </cell>
          <cell r="G65">
            <v>990000</v>
          </cell>
          <cell r="H65">
            <v>560000</v>
          </cell>
        </row>
        <row r="66">
          <cell r="A66">
            <v>1990.11</v>
          </cell>
          <cell r="C66" t="str">
            <v>Nov</v>
          </cell>
          <cell r="D66">
            <v>2700000</v>
          </cell>
          <cell r="E66">
            <v>480000</v>
          </cell>
          <cell r="F66">
            <v>740000</v>
          </cell>
          <cell r="G66">
            <v>970000</v>
          </cell>
          <cell r="H66">
            <v>520000</v>
          </cell>
        </row>
        <row r="67">
          <cell r="A67">
            <v>1990.12</v>
          </cell>
          <cell r="C67" t="str">
            <v>Dec</v>
          </cell>
          <cell r="D67">
            <v>2620000</v>
          </cell>
          <cell r="E67">
            <v>460000</v>
          </cell>
          <cell r="F67">
            <v>720000</v>
          </cell>
          <cell r="G67">
            <v>930000</v>
          </cell>
          <cell r="H67">
            <v>510000</v>
          </cell>
        </row>
        <row r="68">
          <cell r="A68">
            <v>1991.01</v>
          </cell>
          <cell r="B68" t="str">
            <v>1991:</v>
          </cell>
          <cell r="C68" t="str">
            <v>Jan</v>
          </cell>
          <cell r="D68">
            <v>2630000</v>
          </cell>
          <cell r="E68">
            <v>430000</v>
          </cell>
          <cell r="F68">
            <v>760000</v>
          </cell>
          <cell r="G68">
            <v>920000</v>
          </cell>
          <cell r="H68">
            <v>520000</v>
          </cell>
        </row>
        <row r="69">
          <cell r="A69">
            <v>1991.02</v>
          </cell>
          <cell r="C69" t="str">
            <v>Feb</v>
          </cell>
          <cell r="D69">
            <v>2800000</v>
          </cell>
          <cell r="E69">
            <v>500000</v>
          </cell>
          <cell r="F69">
            <v>810000</v>
          </cell>
          <cell r="G69">
            <v>950000</v>
          </cell>
          <cell r="H69">
            <v>540000</v>
          </cell>
        </row>
        <row r="70">
          <cell r="A70">
            <v>1991.03</v>
          </cell>
          <cell r="C70" t="str">
            <v>Mar</v>
          </cell>
          <cell r="D70">
            <v>2830000</v>
          </cell>
          <cell r="E70">
            <v>520000</v>
          </cell>
          <cell r="F70">
            <v>830000</v>
          </cell>
          <cell r="G70">
            <v>940000</v>
          </cell>
          <cell r="H70">
            <v>540000</v>
          </cell>
        </row>
        <row r="71">
          <cell r="A71">
            <v>1991.04</v>
          </cell>
          <cell r="C71" t="str">
            <v>Apr</v>
          </cell>
          <cell r="D71">
            <v>2930000</v>
          </cell>
          <cell r="E71">
            <v>530000</v>
          </cell>
          <cell r="F71">
            <v>840000</v>
          </cell>
          <cell r="G71">
            <v>990000</v>
          </cell>
          <cell r="H71">
            <v>580000</v>
          </cell>
        </row>
        <row r="72">
          <cell r="A72">
            <v>1991.05</v>
          </cell>
          <cell r="C72" t="str">
            <v>May</v>
          </cell>
          <cell r="D72">
            <v>3080000</v>
          </cell>
          <cell r="E72">
            <v>530000</v>
          </cell>
          <cell r="F72">
            <v>870000</v>
          </cell>
          <cell r="G72">
            <v>1080000</v>
          </cell>
          <cell r="H72">
            <v>600000</v>
          </cell>
        </row>
        <row r="73">
          <cell r="A73">
            <v>1991.06</v>
          </cell>
          <cell r="C73" t="str">
            <v>Jun</v>
          </cell>
          <cell r="D73">
            <v>3070000</v>
          </cell>
          <cell r="E73">
            <v>530000</v>
          </cell>
          <cell r="F73">
            <v>850000</v>
          </cell>
          <cell r="G73">
            <v>1070000</v>
          </cell>
          <cell r="H73">
            <v>620000</v>
          </cell>
        </row>
        <row r="74">
          <cell r="A74">
            <v>1991.07</v>
          </cell>
          <cell r="C74" t="str">
            <v>Jul</v>
          </cell>
          <cell r="D74">
            <v>2950000</v>
          </cell>
          <cell r="E74">
            <v>540000</v>
          </cell>
          <cell r="F74">
            <v>800000</v>
          </cell>
          <cell r="G74">
            <v>1010000</v>
          </cell>
          <cell r="H74">
            <v>600000</v>
          </cell>
        </row>
        <row r="75">
          <cell r="A75">
            <v>1991.08</v>
          </cell>
          <cell r="C75" t="str">
            <v>Aug</v>
          </cell>
          <cell r="D75">
            <v>2840000</v>
          </cell>
          <cell r="E75">
            <v>520000</v>
          </cell>
          <cell r="F75">
            <v>800000</v>
          </cell>
          <cell r="G75">
            <v>980000</v>
          </cell>
          <cell r="H75">
            <v>540000</v>
          </cell>
        </row>
        <row r="76">
          <cell r="A76">
            <v>1991.09</v>
          </cell>
          <cell r="C76" t="str">
            <v>Sep</v>
          </cell>
          <cell r="D76">
            <v>2860000</v>
          </cell>
          <cell r="E76">
            <v>510000</v>
          </cell>
          <cell r="F76">
            <v>770000</v>
          </cell>
          <cell r="G76">
            <v>980000</v>
          </cell>
          <cell r="H76">
            <v>590000</v>
          </cell>
        </row>
        <row r="77">
          <cell r="A77">
            <v>1991.1</v>
          </cell>
          <cell r="C77" t="str">
            <v>Oct</v>
          </cell>
          <cell r="D77">
            <v>2770000</v>
          </cell>
          <cell r="E77">
            <v>480000</v>
          </cell>
          <cell r="F77">
            <v>790000</v>
          </cell>
          <cell r="G77">
            <v>960000</v>
          </cell>
          <cell r="H77">
            <v>540000</v>
          </cell>
        </row>
        <row r="78">
          <cell r="A78">
            <v>1991.11</v>
          </cell>
          <cell r="C78" t="str">
            <v>Nov</v>
          </cell>
          <cell r="D78">
            <v>2800000</v>
          </cell>
          <cell r="E78">
            <v>500000</v>
          </cell>
          <cell r="F78">
            <v>780000</v>
          </cell>
          <cell r="G78">
            <v>980000</v>
          </cell>
          <cell r="H78">
            <v>530000</v>
          </cell>
        </row>
        <row r="79">
          <cell r="A79">
            <v>1991.12</v>
          </cell>
          <cell r="C79" t="str">
            <v>Dec</v>
          </cell>
          <cell r="D79">
            <v>2840000</v>
          </cell>
          <cell r="E79">
            <v>500000</v>
          </cell>
          <cell r="F79">
            <v>760000</v>
          </cell>
          <cell r="G79">
            <v>980000</v>
          </cell>
          <cell r="H79">
            <v>590000</v>
          </cell>
        </row>
        <row r="80">
          <cell r="A80">
            <v>1992.01</v>
          </cell>
          <cell r="B80" t="str">
            <v>1992:</v>
          </cell>
          <cell r="C80" t="str">
            <v>Jan</v>
          </cell>
          <cell r="D80">
            <v>2960000</v>
          </cell>
          <cell r="E80">
            <v>510000</v>
          </cell>
          <cell r="F80">
            <v>870000</v>
          </cell>
          <cell r="G80">
            <v>980000</v>
          </cell>
          <cell r="H80">
            <v>600000</v>
          </cell>
        </row>
        <row r="81">
          <cell r="A81">
            <v>1992.02</v>
          </cell>
          <cell r="C81" t="str">
            <v>Feb</v>
          </cell>
          <cell r="D81">
            <v>3170000</v>
          </cell>
          <cell r="E81">
            <v>540000</v>
          </cell>
          <cell r="F81">
            <v>980000</v>
          </cell>
          <cell r="G81">
            <v>1030000</v>
          </cell>
          <cell r="H81">
            <v>610000</v>
          </cell>
        </row>
        <row r="82">
          <cell r="A82">
            <v>1992.03</v>
          </cell>
          <cell r="C82" t="str">
            <v>Mar</v>
          </cell>
          <cell r="D82">
            <v>3180000</v>
          </cell>
          <cell r="E82">
            <v>580000</v>
          </cell>
          <cell r="F82">
            <v>940000</v>
          </cell>
          <cell r="G82">
            <v>1050000</v>
          </cell>
          <cell r="H82">
            <v>620000</v>
          </cell>
        </row>
        <row r="83">
          <cell r="A83">
            <v>1992.04</v>
          </cell>
          <cell r="C83" t="str">
            <v>Apr</v>
          </cell>
          <cell r="D83">
            <v>3170000</v>
          </cell>
          <cell r="E83">
            <v>560000</v>
          </cell>
          <cell r="F83">
            <v>910000</v>
          </cell>
          <cell r="G83">
            <v>1070000</v>
          </cell>
          <cell r="H83">
            <v>630000</v>
          </cell>
        </row>
        <row r="84">
          <cell r="A84">
            <v>1992.05</v>
          </cell>
          <cell r="C84" t="str">
            <v>May</v>
          </cell>
          <cell r="D84">
            <v>3100000</v>
          </cell>
          <cell r="E84">
            <v>570000</v>
          </cell>
          <cell r="F84">
            <v>880000</v>
          </cell>
          <cell r="G84">
            <v>1030000</v>
          </cell>
          <cell r="H84">
            <v>620000</v>
          </cell>
        </row>
        <row r="85">
          <cell r="A85">
            <v>1992.06</v>
          </cell>
          <cell r="C85" t="str">
            <v>Jun</v>
          </cell>
          <cell r="D85">
            <v>3020000</v>
          </cell>
          <cell r="E85">
            <v>590000</v>
          </cell>
          <cell r="F85">
            <v>840000</v>
          </cell>
          <cell r="G85">
            <v>980000</v>
          </cell>
          <cell r="H85">
            <v>610000</v>
          </cell>
        </row>
        <row r="86">
          <cell r="A86">
            <v>1992.07</v>
          </cell>
          <cell r="C86" t="str">
            <v>Jul</v>
          </cell>
          <cell r="D86">
            <v>3030000</v>
          </cell>
          <cell r="E86">
            <v>540000</v>
          </cell>
          <cell r="F86">
            <v>870000</v>
          </cell>
          <cell r="G86">
            <v>1020000</v>
          </cell>
          <cell r="H86">
            <v>590000</v>
          </cell>
        </row>
        <row r="87">
          <cell r="A87">
            <v>1992.08</v>
          </cell>
          <cell r="C87" t="str">
            <v>Aug</v>
          </cell>
          <cell r="D87">
            <v>3010000</v>
          </cell>
          <cell r="E87">
            <v>550000</v>
          </cell>
          <cell r="F87">
            <v>860000</v>
          </cell>
          <cell r="G87">
            <v>1010000</v>
          </cell>
          <cell r="H87">
            <v>590000</v>
          </cell>
        </row>
        <row r="88">
          <cell r="A88">
            <v>1992.09</v>
          </cell>
          <cell r="C88" t="str">
            <v>Sep</v>
          </cell>
          <cell r="D88">
            <v>3060000</v>
          </cell>
          <cell r="E88">
            <v>570000</v>
          </cell>
          <cell r="F88">
            <v>900000</v>
          </cell>
          <cell r="G88">
            <v>1020000</v>
          </cell>
          <cell r="H88">
            <v>570000</v>
          </cell>
        </row>
        <row r="89">
          <cell r="A89">
            <v>1992.1</v>
          </cell>
          <cell r="C89" t="str">
            <v>Oct</v>
          </cell>
          <cell r="D89">
            <v>3240000</v>
          </cell>
          <cell r="E89">
            <v>600000</v>
          </cell>
          <cell r="F89">
            <v>940000</v>
          </cell>
          <cell r="G89">
            <v>1070000</v>
          </cell>
          <cell r="H89">
            <v>640000</v>
          </cell>
        </row>
        <row r="90">
          <cell r="A90">
            <v>1992.11</v>
          </cell>
          <cell r="C90" t="str">
            <v>Nov</v>
          </cell>
          <cell r="D90">
            <v>3320000</v>
          </cell>
          <cell r="E90">
            <v>600000</v>
          </cell>
          <cell r="F90">
            <v>950000</v>
          </cell>
          <cell r="G90">
            <v>1100000</v>
          </cell>
          <cell r="H90">
            <v>670000</v>
          </cell>
        </row>
        <row r="91">
          <cell r="A91">
            <v>1992.12</v>
          </cell>
          <cell r="C91" t="str">
            <v>Dec</v>
          </cell>
          <cell r="D91">
            <v>3460000</v>
          </cell>
          <cell r="E91">
            <v>620000</v>
          </cell>
          <cell r="F91">
            <v>960000</v>
          </cell>
          <cell r="G91">
            <v>1200000</v>
          </cell>
          <cell r="H91">
            <v>680000</v>
          </cell>
        </row>
        <row r="92">
          <cell r="A92">
            <v>1993.01</v>
          </cell>
          <cell r="B92" t="str">
            <v>1993:</v>
          </cell>
          <cell r="C92" t="str">
            <v>Jan</v>
          </cell>
          <cell r="D92">
            <v>3370000</v>
          </cell>
          <cell r="E92">
            <v>630000</v>
          </cell>
          <cell r="F92">
            <v>930000</v>
          </cell>
          <cell r="G92">
            <v>1140000</v>
          </cell>
          <cell r="H92">
            <v>670000</v>
          </cell>
        </row>
        <row r="93">
          <cell r="A93">
            <v>1993.02</v>
          </cell>
          <cell r="C93" t="str">
            <v>Feb</v>
          </cell>
          <cell r="D93">
            <v>3210000</v>
          </cell>
          <cell r="E93">
            <v>600000</v>
          </cell>
          <cell r="F93">
            <v>890000</v>
          </cell>
          <cell r="G93">
            <v>1080000</v>
          </cell>
          <cell r="H93">
            <v>630000</v>
          </cell>
        </row>
        <row r="94">
          <cell r="A94">
            <v>1993.03</v>
          </cell>
          <cell r="C94" t="str">
            <v>Mar</v>
          </cell>
          <cell r="D94">
            <v>3120000</v>
          </cell>
          <cell r="E94">
            <v>560000</v>
          </cell>
          <cell r="F94">
            <v>930000</v>
          </cell>
          <cell r="G94">
            <v>1030000</v>
          </cell>
          <cell r="H94">
            <v>600000</v>
          </cell>
        </row>
        <row r="95">
          <cell r="A95">
            <v>1993.04</v>
          </cell>
          <cell r="C95" t="str">
            <v>Apr</v>
          </cell>
          <cell r="D95">
            <v>3120000</v>
          </cell>
          <cell r="E95">
            <v>560000</v>
          </cell>
          <cell r="F95">
            <v>900000</v>
          </cell>
          <cell r="G95">
            <v>1080000</v>
          </cell>
          <cell r="H95">
            <v>580000</v>
          </cell>
        </row>
        <row r="96">
          <cell r="A96">
            <v>1993.05</v>
          </cell>
          <cell r="C96" t="str">
            <v>May</v>
          </cell>
          <cell r="D96">
            <v>3260000</v>
          </cell>
          <cell r="E96">
            <v>560000</v>
          </cell>
          <cell r="F96">
            <v>940000</v>
          </cell>
          <cell r="G96">
            <v>1120000</v>
          </cell>
          <cell r="H96">
            <v>640000</v>
          </cell>
        </row>
        <row r="97">
          <cell r="A97">
            <v>1993.06</v>
          </cell>
          <cell r="C97" t="str">
            <v>Jun</v>
          </cell>
          <cell r="D97">
            <v>3360000</v>
          </cell>
          <cell r="E97">
            <v>570000</v>
          </cell>
          <cell r="F97">
            <v>960000</v>
          </cell>
          <cell r="G97">
            <v>1170000</v>
          </cell>
          <cell r="H97">
            <v>660000</v>
          </cell>
        </row>
        <row r="98">
          <cell r="A98">
            <v>1993.07</v>
          </cell>
          <cell r="C98" t="str">
            <v>Jul</v>
          </cell>
          <cell r="D98">
            <v>3460000</v>
          </cell>
          <cell r="E98">
            <v>590000</v>
          </cell>
          <cell r="F98">
            <v>970000</v>
          </cell>
          <cell r="G98">
            <v>1190000</v>
          </cell>
          <cell r="H98">
            <v>710000</v>
          </cell>
        </row>
        <row r="99">
          <cell r="A99">
            <v>1993.08</v>
          </cell>
          <cell r="C99" t="str">
            <v>Aug</v>
          </cell>
          <cell r="D99">
            <v>3490000</v>
          </cell>
          <cell r="E99">
            <v>620000</v>
          </cell>
          <cell r="F99">
            <v>960000</v>
          </cell>
          <cell r="G99">
            <v>1200000</v>
          </cell>
          <cell r="H99">
            <v>710000</v>
          </cell>
        </row>
        <row r="100">
          <cell r="A100">
            <v>1993.09</v>
          </cell>
          <cell r="C100" t="str">
            <v>Sep</v>
          </cell>
          <cell r="D100">
            <v>3540000</v>
          </cell>
          <cell r="E100">
            <v>640000</v>
          </cell>
          <cell r="F100">
            <v>970000</v>
          </cell>
          <cell r="G100">
            <v>1220000</v>
          </cell>
          <cell r="H100">
            <v>700000</v>
          </cell>
        </row>
        <row r="101">
          <cell r="A101">
            <v>1993.1</v>
          </cell>
          <cell r="C101" t="str">
            <v>Oct</v>
          </cell>
          <cell r="D101">
            <v>3550000</v>
          </cell>
          <cell r="E101">
            <v>620000</v>
          </cell>
          <cell r="F101">
            <v>980000</v>
          </cell>
          <cell r="G101">
            <v>1230000</v>
          </cell>
          <cell r="H101">
            <v>720000</v>
          </cell>
        </row>
        <row r="102">
          <cell r="A102">
            <v>1993.11</v>
          </cell>
          <cell r="C102" t="str">
            <v>Nov</v>
          </cell>
          <cell r="D102">
            <v>3700000</v>
          </cell>
          <cell r="E102">
            <v>670000</v>
          </cell>
          <cell r="F102">
            <v>1020000</v>
          </cell>
          <cell r="G102">
            <v>1250000</v>
          </cell>
          <cell r="H102">
            <v>760000</v>
          </cell>
        </row>
        <row r="103">
          <cell r="A103">
            <v>1993.12</v>
          </cell>
          <cell r="C103" t="str">
            <v>Dec</v>
          </cell>
          <cell r="D103">
            <v>3870000</v>
          </cell>
          <cell r="E103">
            <v>640000</v>
          </cell>
          <cell r="F103">
            <v>1110000</v>
          </cell>
          <cell r="G103">
            <v>1350000</v>
          </cell>
          <cell r="H103">
            <v>770000</v>
          </cell>
        </row>
        <row r="104">
          <cell r="A104">
            <v>1994.01</v>
          </cell>
          <cell r="B104" t="str">
            <v>1994:</v>
          </cell>
          <cell r="C104" t="str">
            <v>Jan</v>
          </cell>
          <cell r="D104">
            <v>3790000</v>
          </cell>
          <cell r="E104">
            <v>660000</v>
          </cell>
          <cell r="F104">
            <v>1020000</v>
          </cell>
          <cell r="G104">
            <v>1280000</v>
          </cell>
          <cell r="H104">
            <v>820000</v>
          </cell>
        </row>
        <row r="105">
          <cell r="A105">
            <v>1994.02</v>
          </cell>
          <cell r="C105" t="str">
            <v>Feb</v>
          </cell>
          <cell r="D105">
            <v>3590000</v>
          </cell>
          <cell r="E105">
            <v>640000</v>
          </cell>
          <cell r="F105">
            <v>940000</v>
          </cell>
          <cell r="G105">
            <v>1230000</v>
          </cell>
          <cell r="H105">
            <v>780000</v>
          </cell>
        </row>
        <row r="106">
          <cell r="A106">
            <v>1994.03</v>
          </cell>
          <cell r="C106" t="str">
            <v>Mar</v>
          </cell>
          <cell r="D106">
            <v>3670000</v>
          </cell>
          <cell r="E106">
            <v>620000</v>
          </cell>
          <cell r="F106">
            <v>980000</v>
          </cell>
          <cell r="G106">
            <v>1280000</v>
          </cell>
          <cell r="H106">
            <v>790000</v>
          </cell>
        </row>
        <row r="107">
          <cell r="A107">
            <v>1994.04</v>
          </cell>
          <cell r="C107" t="str">
            <v>Apr</v>
          </cell>
          <cell r="D107">
            <v>3750000</v>
          </cell>
          <cell r="E107">
            <v>620000</v>
          </cell>
          <cell r="F107">
            <v>1010000</v>
          </cell>
          <cell r="G107">
            <v>1320000</v>
          </cell>
          <cell r="H107">
            <v>800000</v>
          </cell>
        </row>
        <row r="108">
          <cell r="A108">
            <v>1994.05</v>
          </cell>
          <cell r="C108" t="str">
            <v>May</v>
          </cell>
          <cell r="D108">
            <v>3700000</v>
          </cell>
          <cell r="E108">
            <v>640000</v>
          </cell>
          <cell r="F108">
            <v>1010000</v>
          </cell>
          <cell r="G108">
            <v>1270000</v>
          </cell>
          <cell r="H108">
            <v>780000</v>
          </cell>
        </row>
        <row r="109">
          <cell r="A109">
            <v>1994.06</v>
          </cell>
          <cell r="C109" t="str">
            <v xml:space="preserve">Jun </v>
          </cell>
          <cell r="D109">
            <v>3590000</v>
          </cell>
          <cell r="E109">
            <v>640000</v>
          </cell>
          <cell r="F109">
            <v>990000</v>
          </cell>
          <cell r="G109">
            <v>1210000</v>
          </cell>
          <cell r="H109">
            <v>740000</v>
          </cell>
        </row>
        <row r="110">
          <cell r="A110">
            <v>1994.07</v>
          </cell>
          <cell r="C110" t="str">
            <v>Jul</v>
          </cell>
          <cell r="D110">
            <v>3450000</v>
          </cell>
          <cell r="E110">
            <v>610000</v>
          </cell>
          <cell r="F110">
            <v>940000</v>
          </cell>
          <cell r="G110">
            <v>1180000</v>
          </cell>
          <cell r="H110">
            <v>720000</v>
          </cell>
        </row>
        <row r="111">
          <cell r="A111">
            <v>1994.08</v>
          </cell>
          <cell r="C111" t="str">
            <v>Aug</v>
          </cell>
          <cell r="D111">
            <v>3490000</v>
          </cell>
          <cell r="E111">
            <v>620000</v>
          </cell>
          <cell r="F111">
            <v>940000</v>
          </cell>
          <cell r="G111">
            <v>1200000</v>
          </cell>
          <cell r="H111">
            <v>740000</v>
          </cell>
        </row>
        <row r="112">
          <cell r="A112">
            <v>1994.09</v>
          </cell>
          <cell r="C112" t="str">
            <v>Sep</v>
          </cell>
          <cell r="D112">
            <v>3400000</v>
          </cell>
          <cell r="E112">
            <v>600000</v>
          </cell>
          <cell r="F112">
            <v>960000</v>
          </cell>
          <cell r="G112">
            <v>1150000</v>
          </cell>
          <cell r="H112">
            <v>680000</v>
          </cell>
        </row>
        <row r="113">
          <cell r="A113">
            <v>1994.1</v>
          </cell>
          <cell r="C113" t="str">
            <v>Oct</v>
          </cell>
          <cell r="D113">
            <v>3410000</v>
          </cell>
          <cell r="E113">
            <v>580000</v>
          </cell>
          <cell r="F113">
            <v>950000</v>
          </cell>
          <cell r="G113">
            <v>1170000</v>
          </cell>
          <cell r="H113">
            <v>700000</v>
          </cell>
        </row>
        <row r="114">
          <cell r="A114">
            <v>1994.11</v>
          </cell>
          <cell r="C114" t="str">
            <v>Nov</v>
          </cell>
          <cell r="D114">
            <v>3360000</v>
          </cell>
          <cell r="E114">
            <v>570000</v>
          </cell>
          <cell r="F114">
            <v>920000</v>
          </cell>
          <cell r="G114">
            <v>1170000</v>
          </cell>
          <cell r="H114">
            <v>710000</v>
          </cell>
        </row>
        <row r="115">
          <cell r="A115">
            <v>1994.12</v>
          </cell>
          <cell r="C115" t="str">
            <v>Dec</v>
          </cell>
          <cell r="D115">
            <v>3450000</v>
          </cell>
          <cell r="E115">
            <v>580000</v>
          </cell>
          <cell r="F115">
            <v>940000</v>
          </cell>
          <cell r="G115">
            <v>1240000</v>
          </cell>
          <cell r="H115">
            <v>700000</v>
          </cell>
        </row>
        <row r="116">
          <cell r="A116">
            <v>1995.01</v>
          </cell>
          <cell r="B116" t="str">
            <v>1995:</v>
          </cell>
          <cell r="C116" t="str">
            <v>Jan</v>
          </cell>
          <cell r="D116">
            <v>3340000</v>
          </cell>
          <cell r="E116">
            <v>560000</v>
          </cell>
          <cell r="F116">
            <v>890000</v>
          </cell>
          <cell r="G116">
            <v>1150000</v>
          </cell>
          <cell r="H116">
            <v>730000</v>
          </cell>
        </row>
        <row r="117">
          <cell r="A117">
            <v>1995.02</v>
          </cell>
          <cell r="C117" t="str">
            <v>Feb</v>
          </cell>
          <cell r="D117">
            <v>3330000</v>
          </cell>
          <cell r="E117">
            <v>600000</v>
          </cell>
          <cell r="F117">
            <v>880000</v>
          </cell>
          <cell r="G117">
            <v>1140000</v>
          </cell>
          <cell r="H117">
            <v>720000</v>
          </cell>
        </row>
        <row r="118">
          <cell r="A118">
            <v>1995.03</v>
          </cell>
          <cell r="C118" t="str">
            <v>Mar</v>
          </cell>
          <cell r="D118">
            <v>3310000</v>
          </cell>
          <cell r="E118">
            <v>610000</v>
          </cell>
          <cell r="F118">
            <v>880000</v>
          </cell>
          <cell r="G118">
            <v>1130000</v>
          </cell>
          <cell r="H118">
            <v>680000</v>
          </cell>
        </row>
        <row r="119">
          <cell r="A119">
            <v>1995.04</v>
          </cell>
          <cell r="C119" t="str">
            <v>Apr</v>
          </cell>
          <cell r="D119">
            <v>3130000</v>
          </cell>
          <cell r="E119">
            <v>560000</v>
          </cell>
          <cell r="F119">
            <v>860000</v>
          </cell>
          <cell r="G119">
            <v>1060000</v>
          </cell>
          <cell r="H119">
            <v>640000</v>
          </cell>
        </row>
        <row r="120">
          <cell r="A120">
            <v>1995.05</v>
          </cell>
          <cell r="C120" t="str">
            <v>May</v>
          </cell>
          <cell r="D120">
            <v>3340000</v>
          </cell>
          <cell r="E120">
            <v>560000</v>
          </cell>
          <cell r="F120">
            <v>930000</v>
          </cell>
          <cell r="G120">
            <v>1160000</v>
          </cell>
          <cell r="H120">
            <v>690000</v>
          </cell>
        </row>
        <row r="121">
          <cell r="A121">
            <v>1995.06</v>
          </cell>
          <cell r="C121" t="str">
            <v>Jun</v>
          </cell>
          <cell r="D121">
            <v>3470000</v>
          </cell>
          <cell r="E121">
            <v>610000</v>
          </cell>
          <cell r="F121">
            <v>940000</v>
          </cell>
          <cell r="G121">
            <v>1190000</v>
          </cell>
          <cell r="H121">
            <v>720000</v>
          </cell>
        </row>
        <row r="122">
          <cell r="A122">
            <v>1995.07</v>
          </cell>
          <cell r="C122" t="str">
            <v>Jul</v>
          </cell>
          <cell r="D122">
            <v>3580000</v>
          </cell>
          <cell r="E122">
            <v>590000</v>
          </cell>
          <cell r="F122">
            <v>970000</v>
          </cell>
          <cell r="G122">
            <v>1260000</v>
          </cell>
          <cell r="H122">
            <v>770000</v>
          </cell>
        </row>
        <row r="123">
          <cell r="A123">
            <v>1995.08</v>
          </cell>
          <cell r="C123" t="str">
            <v>Aug</v>
          </cell>
          <cell r="D123">
            <v>3730000</v>
          </cell>
          <cell r="E123">
            <v>630000</v>
          </cell>
          <cell r="F123">
            <v>1010000</v>
          </cell>
          <cell r="G123">
            <v>1300000</v>
          </cell>
          <cell r="H123">
            <v>790000</v>
          </cell>
        </row>
        <row r="124">
          <cell r="A124">
            <v>1995.09</v>
          </cell>
          <cell r="C124" t="str">
            <v>Sep</v>
          </cell>
          <cell r="D124">
            <v>3770000</v>
          </cell>
          <cell r="E124">
            <v>670000</v>
          </cell>
          <cell r="F124">
            <v>1020000</v>
          </cell>
          <cell r="G124">
            <v>1290000</v>
          </cell>
          <cell r="H124">
            <v>790000</v>
          </cell>
        </row>
        <row r="125">
          <cell r="A125">
            <v>1995.1</v>
          </cell>
          <cell r="C125" t="str">
            <v>Oct</v>
          </cell>
          <cell r="D125">
            <v>3730000</v>
          </cell>
          <cell r="E125">
            <v>640000</v>
          </cell>
          <cell r="F125">
            <v>1010000</v>
          </cell>
          <cell r="G125">
            <v>1290000</v>
          </cell>
          <cell r="H125">
            <v>790000</v>
          </cell>
        </row>
        <row r="126">
          <cell r="A126">
            <v>1995.11</v>
          </cell>
          <cell r="C126" t="str">
            <v>Nov</v>
          </cell>
          <cell r="D126">
            <v>3730000</v>
          </cell>
          <cell r="E126">
            <v>660000</v>
          </cell>
          <cell r="F126">
            <v>990000</v>
          </cell>
          <cell r="G126">
            <v>1290000</v>
          </cell>
          <cell r="H126">
            <v>800000</v>
          </cell>
        </row>
        <row r="127">
          <cell r="A127">
            <v>1995.12</v>
          </cell>
          <cell r="C127" t="str">
            <v>Dec</v>
          </cell>
          <cell r="D127">
            <v>3710000</v>
          </cell>
          <cell r="E127">
            <v>610000</v>
          </cell>
          <cell r="F127">
            <v>960000</v>
          </cell>
          <cell r="G127">
            <v>1310000</v>
          </cell>
          <cell r="H127">
            <v>830000</v>
          </cell>
        </row>
        <row r="128">
          <cell r="A128">
            <v>1996.01</v>
          </cell>
          <cell r="B128" t="str">
            <v>1996:</v>
          </cell>
          <cell r="C128" t="str">
            <v>Jan</v>
          </cell>
          <cell r="D128">
            <v>3680000</v>
          </cell>
          <cell r="E128">
            <v>600000</v>
          </cell>
          <cell r="F128">
            <v>980000</v>
          </cell>
          <cell r="G128">
            <v>1260000</v>
          </cell>
          <cell r="H128">
            <v>840000</v>
          </cell>
        </row>
        <row r="129">
          <cell r="A129">
            <v>1996.02</v>
          </cell>
          <cell r="C129" t="str">
            <v>Feb</v>
          </cell>
          <cell r="D129">
            <v>3640000</v>
          </cell>
          <cell r="E129">
            <v>630000</v>
          </cell>
          <cell r="F129">
            <v>920000</v>
          </cell>
          <cell r="G129">
            <v>1230000</v>
          </cell>
          <cell r="H129">
            <v>860000</v>
          </cell>
        </row>
        <row r="130">
          <cell r="A130">
            <v>1996.03</v>
          </cell>
          <cell r="C130" t="str">
            <v>Mar</v>
          </cell>
          <cell r="D130">
            <v>3810000</v>
          </cell>
          <cell r="E130">
            <v>670000</v>
          </cell>
          <cell r="F130">
            <v>990000</v>
          </cell>
          <cell r="G130">
            <v>1310000</v>
          </cell>
          <cell r="H130">
            <v>840000</v>
          </cell>
        </row>
        <row r="131">
          <cell r="A131">
            <v>1996.04</v>
          </cell>
          <cell r="C131" t="str">
            <v>Apr</v>
          </cell>
          <cell r="D131">
            <v>3930000</v>
          </cell>
          <cell r="E131">
            <v>670000</v>
          </cell>
          <cell r="F131">
            <v>1030000</v>
          </cell>
          <cell r="G131">
            <v>1320000</v>
          </cell>
          <cell r="H131">
            <v>910000</v>
          </cell>
        </row>
        <row r="132">
          <cell r="A132">
            <v>1996.05</v>
          </cell>
          <cell r="C132" t="str">
            <v>May</v>
          </cell>
          <cell r="D132">
            <v>3900000</v>
          </cell>
          <cell r="E132">
            <v>670000</v>
          </cell>
          <cell r="F132">
            <v>1040000</v>
          </cell>
          <cell r="G132">
            <v>1300000</v>
          </cell>
          <cell r="H132">
            <v>890000</v>
          </cell>
        </row>
        <row r="133">
          <cell r="A133">
            <v>1996.06</v>
          </cell>
          <cell r="C133" t="str">
            <v>Jun</v>
          </cell>
          <cell r="D133">
            <v>3770000</v>
          </cell>
          <cell r="E133">
            <v>680000</v>
          </cell>
          <cell r="F133">
            <v>960000</v>
          </cell>
          <cell r="G133">
            <v>1280000</v>
          </cell>
          <cell r="H133">
            <v>860000</v>
          </cell>
        </row>
        <row r="134">
          <cell r="A134">
            <v>1996.07</v>
          </cell>
          <cell r="C134" t="str">
            <v>Jul</v>
          </cell>
          <cell r="D134">
            <v>3830000</v>
          </cell>
          <cell r="E134">
            <v>640000</v>
          </cell>
          <cell r="F134">
            <v>1020000</v>
          </cell>
          <cell r="G134">
            <v>1310000</v>
          </cell>
          <cell r="H134">
            <v>860000</v>
          </cell>
        </row>
        <row r="135">
          <cell r="A135">
            <v>1996.08</v>
          </cell>
          <cell r="C135" t="str">
            <v>Aug</v>
          </cell>
          <cell r="D135">
            <v>3800000</v>
          </cell>
          <cell r="E135">
            <v>640000</v>
          </cell>
          <cell r="F135">
            <v>1000000</v>
          </cell>
          <cell r="G135">
            <v>1270000</v>
          </cell>
          <cell r="H135">
            <v>880000</v>
          </cell>
        </row>
        <row r="136">
          <cell r="A136">
            <v>1996.09</v>
          </cell>
          <cell r="C136" t="str">
            <v>Sep</v>
          </cell>
          <cell r="D136">
            <v>3720000</v>
          </cell>
          <cell r="E136">
            <v>650000</v>
          </cell>
          <cell r="F136">
            <v>980000</v>
          </cell>
          <cell r="G136">
            <v>1260000</v>
          </cell>
          <cell r="H136">
            <v>840000</v>
          </cell>
        </row>
        <row r="137">
          <cell r="A137">
            <v>1996.1</v>
          </cell>
          <cell r="C137" t="str">
            <v>Oct</v>
          </cell>
          <cell r="D137">
            <v>3730000</v>
          </cell>
          <cell r="E137">
            <v>670000</v>
          </cell>
          <cell r="F137">
            <v>970000</v>
          </cell>
          <cell r="G137">
            <v>1240000</v>
          </cell>
          <cell r="H137">
            <v>840000</v>
          </cell>
        </row>
        <row r="138">
          <cell r="A138">
            <v>1996.11</v>
          </cell>
          <cell r="C138" t="str">
            <v>Nov</v>
          </cell>
          <cell r="D138">
            <v>3810000</v>
          </cell>
          <cell r="E138">
            <v>670000</v>
          </cell>
          <cell r="F138">
            <v>970000</v>
          </cell>
          <cell r="G138">
            <v>1310000</v>
          </cell>
          <cell r="H138">
            <v>870000</v>
          </cell>
        </row>
        <row r="139">
          <cell r="A139">
            <v>1996.12</v>
          </cell>
          <cell r="C139" t="str">
            <v>Dec</v>
          </cell>
          <cell r="D139">
            <v>3770000</v>
          </cell>
          <cell r="E139">
            <v>630000</v>
          </cell>
          <cell r="F139">
            <v>1000000</v>
          </cell>
          <cell r="G139">
            <v>1280000</v>
          </cell>
          <cell r="H139">
            <v>860000</v>
          </cell>
        </row>
        <row r="140">
          <cell r="A140">
            <v>1997.01</v>
          </cell>
          <cell r="B140" t="str">
            <v>1997:</v>
          </cell>
          <cell r="C140" t="str">
            <v>Jan</v>
          </cell>
          <cell r="D140">
            <v>3860000</v>
          </cell>
          <cell r="E140">
            <v>670000</v>
          </cell>
          <cell r="F140">
            <v>1000000</v>
          </cell>
          <cell r="G140">
            <v>1300000</v>
          </cell>
          <cell r="H140">
            <v>880000</v>
          </cell>
        </row>
        <row r="141">
          <cell r="A141">
            <v>1997.02</v>
          </cell>
          <cell r="C141" t="str">
            <v>Feb</v>
          </cell>
          <cell r="D141">
            <v>3890000</v>
          </cell>
          <cell r="E141">
            <v>660000</v>
          </cell>
          <cell r="F141">
            <v>1020000</v>
          </cell>
          <cell r="G141">
            <v>1300000</v>
          </cell>
          <cell r="H141">
            <v>910000</v>
          </cell>
        </row>
        <row r="142">
          <cell r="A142">
            <v>1997.03</v>
          </cell>
          <cell r="C142" t="str">
            <v>Mar</v>
          </cell>
          <cell r="D142">
            <v>3800000</v>
          </cell>
          <cell r="E142">
            <v>680000</v>
          </cell>
          <cell r="F142">
            <v>940000</v>
          </cell>
          <cell r="G142">
            <v>1290000</v>
          </cell>
          <cell r="H142">
            <v>890000</v>
          </cell>
        </row>
        <row r="143">
          <cell r="A143">
            <v>1997.04</v>
          </cell>
          <cell r="C143" t="str">
            <v>Apr</v>
          </cell>
          <cell r="D143">
            <v>3790000</v>
          </cell>
          <cell r="E143">
            <v>660000</v>
          </cell>
          <cell r="F143">
            <v>960000</v>
          </cell>
          <cell r="G143">
            <v>1290000</v>
          </cell>
          <cell r="H143">
            <v>880000</v>
          </cell>
        </row>
        <row r="144">
          <cell r="A144">
            <v>1997.05</v>
          </cell>
          <cell r="C144" t="str">
            <v>May</v>
          </cell>
          <cell r="D144">
            <v>3910000</v>
          </cell>
          <cell r="E144">
            <v>700000</v>
          </cell>
          <cell r="F144">
            <v>1000000</v>
          </cell>
          <cell r="G144">
            <v>1320000</v>
          </cell>
          <cell r="H144">
            <v>890000</v>
          </cell>
        </row>
        <row r="145">
          <cell r="A145">
            <v>1997.06</v>
          </cell>
          <cell r="C145" t="str">
            <v>June</v>
          </cell>
          <cell r="D145">
            <v>3840000</v>
          </cell>
          <cell r="E145">
            <v>640000</v>
          </cell>
          <cell r="F145">
            <v>1000000</v>
          </cell>
          <cell r="G145">
            <v>1330000</v>
          </cell>
          <cell r="H145">
            <v>870000</v>
          </cell>
        </row>
        <row r="146">
          <cell r="A146">
            <v>1997.07</v>
          </cell>
          <cell r="C146" t="str">
            <v>July</v>
          </cell>
          <cell r="D146">
            <v>3880000</v>
          </cell>
          <cell r="E146">
            <v>640000</v>
          </cell>
          <cell r="F146">
            <v>1000000</v>
          </cell>
          <cell r="G146">
            <v>1330000</v>
          </cell>
          <cell r="H146">
            <v>900000</v>
          </cell>
        </row>
        <row r="147">
          <cell r="A147">
            <v>1997.08</v>
          </cell>
          <cell r="C147" t="str">
            <v>Aug</v>
          </cell>
          <cell r="D147">
            <v>4050000</v>
          </cell>
          <cell r="E147">
            <v>670000</v>
          </cell>
          <cell r="F147">
            <v>1030000</v>
          </cell>
          <cell r="G147">
            <v>1400000</v>
          </cell>
          <cell r="H147">
            <v>940000</v>
          </cell>
        </row>
        <row r="148">
          <cell r="A148">
            <v>1997.09</v>
          </cell>
          <cell r="C148" t="str">
            <v>Sep</v>
          </cell>
          <cell r="D148">
            <v>4090000</v>
          </cell>
          <cell r="E148">
            <v>740000</v>
          </cell>
          <cell r="F148">
            <v>1040000</v>
          </cell>
          <cell r="G148">
            <v>1410000</v>
          </cell>
          <cell r="H148">
            <v>910000</v>
          </cell>
        </row>
        <row r="149">
          <cell r="A149">
            <v>1997.1</v>
          </cell>
          <cell r="C149" t="str">
            <v>Oct</v>
          </cell>
          <cell r="D149">
            <v>4200000</v>
          </cell>
          <cell r="E149">
            <v>720000</v>
          </cell>
          <cell r="F149">
            <v>1080000</v>
          </cell>
          <cell r="G149">
            <v>1460000</v>
          </cell>
          <cell r="H149">
            <v>950000</v>
          </cell>
        </row>
        <row r="150">
          <cell r="A150">
            <v>1997.11</v>
          </cell>
          <cell r="C150" t="str">
            <v>Nov</v>
          </cell>
          <cell r="D150">
            <v>4140000</v>
          </cell>
          <cell r="E150">
            <v>690000</v>
          </cell>
          <cell r="F150">
            <v>1040000</v>
          </cell>
          <cell r="G150">
            <v>1440000</v>
          </cell>
          <cell r="H150">
            <v>960000</v>
          </cell>
        </row>
        <row r="151">
          <cell r="A151">
            <v>1997.12</v>
          </cell>
          <cell r="C151" t="str">
            <v>Dec</v>
          </cell>
          <cell r="D151">
            <v>4220000</v>
          </cell>
          <cell r="E151">
            <v>690000</v>
          </cell>
          <cell r="F151">
            <v>1090000</v>
          </cell>
          <cell r="G151">
            <v>1460000</v>
          </cell>
          <cell r="H151">
            <v>980000</v>
          </cell>
        </row>
        <row r="152">
          <cell r="A152">
            <v>1998.01</v>
          </cell>
          <cell r="B152">
            <v>1998</v>
          </cell>
          <cell r="C152" t="str">
            <v>Jan</v>
          </cell>
          <cell r="D152">
            <v>4180000</v>
          </cell>
          <cell r="E152">
            <v>700000</v>
          </cell>
          <cell r="F152">
            <v>1030000</v>
          </cell>
          <cell r="G152">
            <v>1460000</v>
          </cell>
          <cell r="H152">
            <v>980000</v>
          </cell>
        </row>
        <row r="153">
          <cell r="A153">
            <v>1998.02</v>
          </cell>
          <cell r="C153" t="str">
            <v>Feb</v>
          </cell>
          <cell r="D153">
            <v>4390000</v>
          </cell>
          <cell r="E153">
            <v>730000</v>
          </cell>
          <cell r="F153">
            <v>1110000</v>
          </cell>
          <cell r="G153">
            <v>1530000</v>
          </cell>
          <cell r="H153">
            <v>1020000</v>
          </cell>
        </row>
        <row r="154">
          <cell r="A154">
            <v>1998.03</v>
          </cell>
          <cell r="C154" t="str">
            <v>Mar</v>
          </cell>
          <cell r="D154">
            <v>4480000</v>
          </cell>
          <cell r="E154">
            <v>820000</v>
          </cell>
          <cell r="F154">
            <v>1140000</v>
          </cell>
          <cell r="G154">
            <v>1560000</v>
          </cell>
          <cell r="H154">
            <v>970000</v>
          </cell>
        </row>
        <row r="155">
          <cell r="A155">
            <v>1998.04</v>
          </cell>
          <cell r="C155" t="str">
            <v>Apr</v>
          </cell>
          <cell r="D155">
            <v>4440000</v>
          </cell>
          <cell r="E155">
            <v>770000</v>
          </cell>
          <cell r="F155">
            <v>1150000</v>
          </cell>
          <cell r="G155">
            <v>1540000</v>
          </cell>
          <cell r="H155">
            <v>980000</v>
          </cell>
        </row>
        <row r="156">
          <cell r="A156">
            <v>1998.05</v>
          </cell>
          <cell r="C156" t="str">
            <v>May</v>
          </cell>
          <cell r="D156">
            <v>4490000</v>
          </cell>
          <cell r="E156">
            <v>770000</v>
          </cell>
          <cell r="F156">
            <v>1140000</v>
          </cell>
          <cell r="G156">
            <v>1570000</v>
          </cell>
          <cell r="H156">
            <v>1010000</v>
          </cell>
        </row>
        <row r="157">
          <cell r="A157">
            <v>1998.06</v>
          </cell>
          <cell r="C157" t="str">
            <v>Jun</v>
          </cell>
          <cell r="D157">
            <v>4430000</v>
          </cell>
          <cell r="E157">
            <v>720000</v>
          </cell>
          <cell r="F157">
            <v>1130000</v>
          </cell>
          <cell r="G157">
            <v>1570000</v>
          </cell>
          <cell r="H157">
            <v>1010000</v>
          </cell>
        </row>
        <row r="158">
          <cell r="A158">
            <v>1998.07</v>
          </cell>
          <cell r="C158" t="str">
            <v>Jul</v>
          </cell>
          <cell r="D158">
            <v>4530000</v>
          </cell>
          <cell r="E158">
            <v>720000</v>
          </cell>
          <cell r="F158">
            <v>1130000</v>
          </cell>
          <cell r="G158">
            <v>1620000</v>
          </cell>
          <cell r="H158">
            <v>1060000</v>
          </cell>
        </row>
        <row r="159">
          <cell r="A159">
            <v>1998.08</v>
          </cell>
          <cell r="C159" t="str">
            <v>Aug</v>
          </cell>
          <cell r="D159">
            <v>4500000</v>
          </cell>
          <cell r="E159">
            <v>720000</v>
          </cell>
          <cell r="F159">
            <v>1120000</v>
          </cell>
          <cell r="G159">
            <v>1600000</v>
          </cell>
          <cell r="H159">
            <v>1050000</v>
          </cell>
        </row>
        <row r="160">
          <cell r="A160">
            <v>1998.09</v>
          </cell>
          <cell r="C160" t="str">
            <v>Sep</v>
          </cell>
          <cell r="D160">
            <v>4490000</v>
          </cell>
          <cell r="E160">
            <v>770000</v>
          </cell>
          <cell r="F160">
            <v>1160000</v>
          </cell>
          <cell r="G160">
            <v>1560000</v>
          </cell>
          <cell r="H160">
            <v>1000000</v>
          </cell>
        </row>
        <row r="161">
          <cell r="A161">
            <v>1998.1</v>
          </cell>
          <cell r="C161" t="str">
            <v>Oct</v>
          </cell>
          <cell r="D161">
            <v>4560000</v>
          </cell>
          <cell r="E161">
            <v>750000</v>
          </cell>
          <cell r="F161">
            <v>1160000</v>
          </cell>
          <cell r="G161">
            <v>1620000</v>
          </cell>
          <cell r="H161">
            <v>1030000</v>
          </cell>
        </row>
        <row r="162">
          <cell r="A162">
            <v>1998.11</v>
          </cell>
          <cell r="C162" t="str">
            <v>Nov</v>
          </cell>
          <cell r="D162">
            <v>4640000</v>
          </cell>
          <cell r="E162">
            <v>750000</v>
          </cell>
          <cell r="F162">
            <v>1170000</v>
          </cell>
          <cell r="G162">
            <v>1700000</v>
          </cell>
          <cell r="H162">
            <v>1010000</v>
          </cell>
        </row>
        <row r="163">
          <cell r="A163">
            <v>1998.12</v>
          </cell>
          <cell r="C163" t="str">
            <v>Dec</v>
          </cell>
          <cell r="D163">
            <v>4770000</v>
          </cell>
          <cell r="E163">
            <v>730000</v>
          </cell>
          <cell r="F163">
            <v>1230000</v>
          </cell>
          <cell r="G163">
            <v>1710000</v>
          </cell>
          <cell r="H163">
            <v>1090000</v>
          </cell>
        </row>
        <row r="164">
          <cell r="A164">
            <v>1999.01</v>
          </cell>
          <cell r="B164">
            <v>1999</v>
          </cell>
          <cell r="C164" t="str">
            <v>Jan</v>
          </cell>
          <cell r="D164">
            <v>4680000</v>
          </cell>
          <cell r="E164">
            <v>740000</v>
          </cell>
          <cell r="F164">
            <v>1170000</v>
          </cell>
          <cell r="G164">
            <v>1700000</v>
          </cell>
          <cell r="H164">
            <v>1070000</v>
          </cell>
        </row>
        <row r="165">
          <cell r="A165">
            <v>1999.02</v>
          </cell>
          <cell r="C165" t="str">
            <v>Feb</v>
          </cell>
          <cell r="D165">
            <v>4560000</v>
          </cell>
          <cell r="E165">
            <v>760000</v>
          </cell>
          <cell r="F165">
            <v>1110000</v>
          </cell>
          <cell r="G165">
            <v>1670000</v>
          </cell>
          <cell r="H165">
            <v>1020000</v>
          </cell>
        </row>
        <row r="166">
          <cell r="A166">
            <v>1999.03</v>
          </cell>
          <cell r="C166" t="str">
            <v>Mar</v>
          </cell>
          <cell r="D166">
            <v>4600000</v>
          </cell>
          <cell r="E166">
            <v>740000</v>
          </cell>
          <cell r="F166">
            <v>1120000</v>
          </cell>
          <cell r="G166">
            <v>1690000</v>
          </cell>
          <cell r="H166">
            <v>1050000</v>
          </cell>
        </row>
        <row r="167">
          <cell r="A167">
            <v>1999.04</v>
          </cell>
          <cell r="C167" t="str">
            <v>Apr</v>
          </cell>
          <cell r="D167">
            <v>4560000</v>
          </cell>
          <cell r="E167">
            <v>720000</v>
          </cell>
          <cell r="F167">
            <v>1120000</v>
          </cell>
          <cell r="G167">
            <v>1650000</v>
          </cell>
          <cell r="H167">
            <v>1060000</v>
          </cell>
        </row>
        <row r="168">
          <cell r="A168">
            <v>1999.05</v>
          </cell>
          <cell r="C168" t="str">
            <v>May</v>
          </cell>
          <cell r="D168">
            <v>4660000</v>
          </cell>
          <cell r="E168">
            <v>740000</v>
          </cell>
          <cell r="F168">
            <v>1130000</v>
          </cell>
          <cell r="G168">
            <v>1720000</v>
          </cell>
          <cell r="H168">
            <v>1070000</v>
          </cell>
        </row>
        <row r="169">
          <cell r="A169">
            <v>1999.06</v>
          </cell>
          <cell r="C169" t="str">
            <v>Jun</v>
          </cell>
          <cell r="D169">
            <v>4870000</v>
          </cell>
          <cell r="E169">
            <v>740000</v>
          </cell>
          <cell r="F169">
            <v>1240000</v>
          </cell>
          <cell r="G169">
            <v>1770000</v>
          </cell>
          <cell r="H169">
            <v>1110000</v>
          </cell>
        </row>
        <row r="170">
          <cell r="A170">
            <v>1999.07</v>
          </cell>
          <cell r="C170" t="str">
            <v>Jul</v>
          </cell>
          <cell r="D170">
            <v>4720000</v>
          </cell>
          <cell r="E170">
            <v>710000</v>
          </cell>
          <cell r="F170">
            <v>1170000</v>
          </cell>
          <cell r="G170">
            <v>1740000</v>
          </cell>
          <cell r="H170">
            <v>1100000</v>
          </cell>
        </row>
        <row r="171">
          <cell r="A171">
            <v>1999.08</v>
          </cell>
          <cell r="C171" t="str">
            <v>Aug</v>
          </cell>
          <cell r="D171">
            <v>4720000</v>
          </cell>
          <cell r="E171">
            <v>790000</v>
          </cell>
          <cell r="F171">
            <v>1170000</v>
          </cell>
          <cell r="G171">
            <v>1700000</v>
          </cell>
          <cell r="H171">
            <v>1060000</v>
          </cell>
        </row>
        <row r="172">
          <cell r="A172">
            <v>1999.09</v>
          </cell>
          <cell r="C172" t="str">
            <v>Sep</v>
          </cell>
          <cell r="D172">
            <v>4600000</v>
          </cell>
          <cell r="E172">
            <v>700000</v>
          </cell>
          <cell r="F172">
            <v>1110000</v>
          </cell>
          <cell r="G172">
            <v>1700000</v>
          </cell>
          <cell r="H172">
            <v>1080000</v>
          </cell>
        </row>
        <row r="173">
          <cell r="A173">
            <v>1999.1</v>
          </cell>
          <cell r="C173" t="str">
            <v>Oct</v>
          </cell>
          <cell r="D173">
            <v>4580000</v>
          </cell>
          <cell r="E173">
            <v>710000</v>
          </cell>
          <cell r="F173">
            <v>1120000</v>
          </cell>
          <cell r="G173">
            <v>1690000</v>
          </cell>
          <cell r="H173">
            <v>1060000</v>
          </cell>
        </row>
        <row r="174">
          <cell r="A174">
            <v>1999.11</v>
          </cell>
          <cell r="C174" t="str">
            <v>Nov</v>
          </cell>
          <cell r="D174">
            <v>4530000</v>
          </cell>
          <cell r="E174">
            <v>670000</v>
          </cell>
          <cell r="F174">
            <v>1120000</v>
          </cell>
          <cell r="G174">
            <v>1690000</v>
          </cell>
          <cell r="H174">
            <v>1050000</v>
          </cell>
        </row>
        <row r="175">
          <cell r="A175">
            <v>1999.12</v>
          </cell>
          <cell r="C175" t="str">
            <v>Dec</v>
          </cell>
          <cell r="D175">
            <v>4550000</v>
          </cell>
          <cell r="E175">
            <v>710000</v>
          </cell>
          <cell r="F175">
            <v>1110000</v>
          </cell>
          <cell r="G175">
            <v>1670000</v>
          </cell>
          <cell r="H175">
            <v>1050000</v>
          </cell>
        </row>
        <row r="176">
          <cell r="A176">
            <v>2000.01</v>
          </cell>
          <cell r="B176">
            <v>2000</v>
          </cell>
          <cell r="C176" t="str">
            <v xml:space="preserve">Jan </v>
          </cell>
          <cell r="D176">
            <v>4640000</v>
          </cell>
          <cell r="E176">
            <v>740000</v>
          </cell>
          <cell r="F176">
            <v>1160000</v>
          </cell>
          <cell r="G176">
            <v>1690000</v>
          </cell>
          <cell r="H176">
            <v>1060000</v>
          </cell>
        </row>
        <row r="177">
          <cell r="A177">
            <v>2000.02</v>
          </cell>
          <cell r="C177" t="str">
            <v xml:space="preserve">Feb </v>
          </cell>
          <cell r="D177">
            <v>4570000</v>
          </cell>
          <cell r="E177">
            <v>700000</v>
          </cell>
          <cell r="F177">
            <v>1110000</v>
          </cell>
          <cell r="G177">
            <v>1700000</v>
          </cell>
          <cell r="H177">
            <v>1050000</v>
          </cell>
        </row>
        <row r="178">
          <cell r="A178">
            <v>2000.03</v>
          </cell>
          <cell r="C178" t="str">
            <v xml:space="preserve">Mar </v>
          </cell>
          <cell r="D178">
            <v>4640000</v>
          </cell>
          <cell r="E178">
            <v>710000</v>
          </cell>
          <cell r="F178">
            <v>1140000</v>
          </cell>
          <cell r="G178">
            <v>1700000</v>
          </cell>
          <cell r="H178">
            <v>1070000</v>
          </cell>
        </row>
        <row r="179">
          <cell r="A179">
            <v>2000.04</v>
          </cell>
          <cell r="C179" t="str">
            <v xml:space="preserve">Apr </v>
          </cell>
          <cell r="D179">
            <v>4630000</v>
          </cell>
          <cell r="E179">
            <v>710000</v>
          </cell>
          <cell r="F179">
            <v>1130000</v>
          </cell>
          <cell r="G179">
            <v>1720000</v>
          </cell>
          <cell r="H179">
            <v>1070000</v>
          </cell>
        </row>
        <row r="180">
          <cell r="A180">
            <v>2000.05</v>
          </cell>
          <cell r="C180" t="str">
            <v xml:space="preserve">May </v>
          </cell>
          <cell r="D180">
            <v>4570000</v>
          </cell>
          <cell r="E180">
            <v>690000</v>
          </cell>
          <cell r="F180">
            <v>1120000</v>
          </cell>
          <cell r="G180">
            <v>1700000</v>
          </cell>
          <cell r="H180">
            <v>1050000</v>
          </cell>
        </row>
        <row r="181">
          <cell r="A181">
            <v>2000.06</v>
          </cell>
          <cell r="C181" t="str">
            <v xml:space="preserve">Jun </v>
          </cell>
          <cell r="D181">
            <v>4570000</v>
          </cell>
          <cell r="E181">
            <v>710000</v>
          </cell>
          <cell r="F181">
            <v>1100000</v>
          </cell>
          <cell r="G181">
            <v>1720000</v>
          </cell>
          <cell r="H181">
            <v>1040000</v>
          </cell>
        </row>
        <row r="182">
          <cell r="A182">
            <v>2000.07</v>
          </cell>
          <cell r="C182" t="str">
            <v xml:space="preserve">Jul </v>
          </cell>
          <cell r="D182">
            <v>4550000</v>
          </cell>
          <cell r="E182">
            <v>770000</v>
          </cell>
          <cell r="F182">
            <v>1090000</v>
          </cell>
          <cell r="G182">
            <v>1690000</v>
          </cell>
          <cell r="H182">
            <v>1010000</v>
          </cell>
        </row>
        <row r="183">
          <cell r="A183">
            <v>2000.08</v>
          </cell>
          <cell r="C183" t="str">
            <v xml:space="preserve">Aug </v>
          </cell>
          <cell r="D183">
            <v>4600000</v>
          </cell>
          <cell r="E183">
            <v>710000</v>
          </cell>
          <cell r="F183">
            <v>1110000</v>
          </cell>
          <cell r="G183">
            <v>1700000</v>
          </cell>
          <cell r="H183">
            <v>1070000</v>
          </cell>
        </row>
        <row r="184">
          <cell r="A184">
            <v>2000.09</v>
          </cell>
          <cell r="C184" t="str">
            <v xml:space="preserve">Sep </v>
          </cell>
          <cell r="D184">
            <v>4690000</v>
          </cell>
          <cell r="E184">
            <v>720000</v>
          </cell>
          <cell r="F184">
            <v>1130000</v>
          </cell>
          <cell r="G184">
            <v>1720000</v>
          </cell>
          <cell r="H184">
            <v>1110000</v>
          </cell>
        </row>
        <row r="185">
          <cell r="A185">
            <v>2000.1</v>
          </cell>
          <cell r="C185" t="str">
            <v>Oct</v>
          </cell>
          <cell r="D185">
            <v>4650000</v>
          </cell>
          <cell r="E185">
            <v>700000</v>
          </cell>
          <cell r="F185">
            <v>1110000</v>
          </cell>
          <cell r="G185">
            <v>1740000</v>
          </cell>
          <cell r="H185">
            <v>1100000</v>
          </cell>
        </row>
        <row r="186">
          <cell r="A186">
            <v>2000.11</v>
          </cell>
          <cell r="C186" t="str">
            <v xml:space="preserve">Nov </v>
          </cell>
          <cell r="D186">
            <v>4740000</v>
          </cell>
          <cell r="E186">
            <v>730000</v>
          </cell>
          <cell r="F186">
            <v>1140000</v>
          </cell>
          <cell r="G186">
            <v>1760000</v>
          </cell>
          <cell r="H186">
            <v>1110000</v>
          </cell>
        </row>
        <row r="187">
          <cell r="A187">
            <v>2000.12</v>
          </cell>
          <cell r="C187" t="str">
            <v xml:space="preserve">Dec </v>
          </cell>
          <cell r="D187">
            <v>4520000</v>
          </cell>
          <cell r="E187">
            <v>690000</v>
          </cell>
          <cell r="F187">
            <v>1090000</v>
          </cell>
          <cell r="G187">
            <v>1670000</v>
          </cell>
          <cell r="H187">
            <v>1070000</v>
          </cell>
        </row>
        <row r="188">
          <cell r="A188">
            <v>2001.01</v>
          </cell>
          <cell r="B188">
            <v>2001</v>
          </cell>
          <cell r="C188" t="str">
            <v xml:space="preserve">Jan </v>
          </cell>
          <cell r="D188">
            <v>4550000</v>
          </cell>
          <cell r="E188">
            <v>700000</v>
          </cell>
          <cell r="F188">
            <v>1090000</v>
          </cell>
          <cell r="G188">
            <v>1700000</v>
          </cell>
          <cell r="H188">
            <v>1060000</v>
          </cell>
        </row>
        <row r="189">
          <cell r="A189">
            <v>2001.02</v>
          </cell>
          <cell r="C189" t="str">
            <v xml:space="preserve">Feb </v>
          </cell>
          <cell r="D189">
            <v>4660000</v>
          </cell>
          <cell r="E189">
            <v>690000</v>
          </cell>
          <cell r="F189">
            <v>1130000</v>
          </cell>
          <cell r="G189">
            <v>1770000</v>
          </cell>
          <cell r="H189">
            <v>1070000</v>
          </cell>
        </row>
        <row r="190">
          <cell r="A190">
            <v>2001.03</v>
          </cell>
          <cell r="C190" t="str">
            <v xml:space="preserve">Mar </v>
          </cell>
          <cell r="D190">
            <v>4830000</v>
          </cell>
          <cell r="E190">
            <v>710000</v>
          </cell>
          <cell r="F190">
            <v>1160000</v>
          </cell>
          <cell r="G190">
            <v>1820000</v>
          </cell>
          <cell r="H190">
            <v>1140000</v>
          </cell>
        </row>
        <row r="191">
          <cell r="A191">
            <v>2001.04</v>
          </cell>
          <cell r="C191" t="str">
            <v xml:space="preserve">Apr </v>
          </cell>
          <cell r="D191">
            <v>4730000</v>
          </cell>
          <cell r="E191">
            <v>710000</v>
          </cell>
          <cell r="F191">
            <v>1140000</v>
          </cell>
          <cell r="G191">
            <v>1810000</v>
          </cell>
          <cell r="H191">
            <v>1070000</v>
          </cell>
        </row>
        <row r="192">
          <cell r="A192">
            <v>2001.05</v>
          </cell>
          <cell r="C192" t="str">
            <v xml:space="preserve">May </v>
          </cell>
          <cell r="D192">
            <v>4680000</v>
          </cell>
          <cell r="E192">
            <v>690000</v>
          </cell>
          <cell r="F192">
            <v>1130000</v>
          </cell>
          <cell r="G192">
            <v>1810000</v>
          </cell>
          <cell r="H192">
            <v>1050000</v>
          </cell>
        </row>
        <row r="193">
          <cell r="A193">
            <v>2001.06</v>
          </cell>
          <cell r="C193" t="str">
            <v xml:space="preserve">Jun </v>
          </cell>
          <cell r="D193">
            <v>4820000</v>
          </cell>
          <cell r="E193">
            <v>710000</v>
          </cell>
          <cell r="F193">
            <v>1180000</v>
          </cell>
          <cell r="G193">
            <v>1820000</v>
          </cell>
          <cell r="H193">
            <v>1100000</v>
          </cell>
        </row>
        <row r="194">
          <cell r="A194">
            <v>2001.07</v>
          </cell>
          <cell r="C194" t="str">
            <v xml:space="preserve">Jul </v>
          </cell>
          <cell r="D194">
            <v>4810000</v>
          </cell>
          <cell r="E194">
            <v>720000</v>
          </cell>
          <cell r="F194">
            <v>1170000</v>
          </cell>
          <cell r="G194">
            <v>1810000</v>
          </cell>
          <cell r="H194">
            <v>1110000</v>
          </cell>
        </row>
        <row r="195">
          <cell r="A195">
            <v>2001.08</v>
          </cell>
          <cell r="C195" t="str">
            <v xml:space="preserve">Aug </v>
          </cell>
          <cell r="D195">
            <v>4850000</v>
          </cell>
          <cell r="E195">
            <v>760000</v>
          </cell>
          <cell r="F195">
            <v>1160000</v>
          </cell>
          <cell r="G195">
            <v>1840000</v>
          </cell>
          <cell r="H195">
            <v>1090000</v>
          </cell>
        </row>
        <row r="196">
          <cell r="A196">
            <v>2001.09</v>
          </cell>
          <cell r="C196" t="str">
            <v xml:space="preserve">Sept </v>
          </cell>
          <cell r="D196">
            <v>4630000</v>
          </cell>
          <cell r="E196">
            <v>690000</v>
          </cell>
          <cell r="F196">
            <v>1140000</v>
          </cell>
          <cell r="G196">
            <v>1740000</v>
          </cell>
          <cell r="H196">
            <v>1050000</v>
          </cell>
        </row>
        <row r="197">
          <cell r="A197">
            <v>2001.1</v>
          </cell>
          <cell r="C197" t="str">
            <v xml:space="preserve">Oct </v>
          </cell>
          <cell r="D197">
            <v>4650000</v>
          </cell>
          <cell r="E197">
            <v>690000</v>
          </cell>
          <cell r="F197">
            <v>1160000</v>
          </cell>
          <cell r="G197">
            <v>1740000</v>
          </cell>
          <cell r="H197">
            <v>1060000</v>
          </cell>
        </row>
        <row r="198">
          <cell r="A198">
            <v>2001.11</v>
          </cell>
          <cell r="C198" t="str">
            <v xml:space="preserve">Nov </v>
          </cell>
          <cell r="D198">
            <v>4650000</v>
          </cell>
          <cell r="E198">
            <v>690000</v>
          </cell>
          <cell r="F198">
            <v>1180000</v>
          </cell>
          <cell r="G198">
            <v>1770000</v>
          </cell>
          <cell r="H198">
            <v>1010000</v>
          </cell>
        </row>
        <row r="199">
          <cell r="A199">
            <v>2001.12</v>
          </cell>
          <cell r="C199" t="str">
            <v xml:space="preserve">Dec </v>
          </cell>
          <cell r="D199">
            <v>4860000</v>
          </cell>
          <cell r="E199">
            <v>710000</v>
          </cell>
          <cell r="F199">
            <v>1220000</v>
          </cell>
          <cell r="G199">
            <v>1820000</v>
          </cell>
          <cell r="H199">
            <v>1090000</v>
          </cell>
        </row>
        <row r="200">
          <cell r="A200">
            <v>2002.01</v>
          </cell>
          <cell r="B200">
            <v>2002</v>
          </cell>
          <cell r="C200" t="str">
            <v xml:space="preserve">Jan </v>
          </cell>
          <cell r="D200">
            <v>5220000</v>
          </cell>
          <cell r="E200">
            <v>790000</v>
          </cell>
          <cell r="F200">
            <v>1260000</v>
          </cell>
          <cell r="G200">
            <v>1940000</v>
          </cell>
          <cell r="H200">
            <v>1220000</v>
          </cell>
        </row>
        <row r="201">
          <cell r="A201">
            <v>2002.02</v>
          </cell>
          <cell r="C201" t="str">
            <v xml:space="preserve">Feb </v>
          </cell>
          <cell r="D201">
            <v>5200000</v>
          </cell>
          <cell r="E201">
            <v>820000</v>
          </cell>
          <cell r="F201">
            <v>1270000</v>
          </cell>
          <cell r="G201">
            <v>1910000</v>
          </cell>
          <cell r="H201">
            <v>1200000</v>
          </cell>
        </row>
        <row r="202">
          <cell r="A202">
            <v>2002.03</v>
          </cell>
          <cell r="C202" t="str">
            <v xml:space="preserve">Mar </v>
          </cell>
          <cell r="D202">
            <v>4980000</v>
          </cell>
          <cell r="E202">
            <v>730000</v>
          </cell>
          <cell r="F202">
            <v>1240000</v>
          </cell>
          <cell r="G202">
            <v>1860000</v>
          </cell>
          <cell r="H202">
            <v>1160000</v>
          </cell>
        </row>
        <row r="203">
          <cell r="A203">
            <v>2002.04</v>
          </cell>
          <cell r="C203" t="str">
            <v xml:space="preserve">Apr </v>
          </cell>
          <cell r="D203">
            <v>5000000</v>
          </cell>
          <cell r="E203">
            <v>740000</v>
          </cell>
          <cell r="F203">
            <v>1210000</v>
          </cell>
          <cell r="G203">
            <v>1880000</v>
          </cell>
          <cell r="H203">
            <v>1170000</v>
          </cell>
        </row>
        <row r="204">
          <cell r="A204">
            <v>2002.05</v>
          </cell>
          <cell r="C204" t="str">
            <v xml:space="preserve">May </v>
          </cell>
          <cell r="D204">
            <v>4970000</v>
          </cell>
          <cell r="E204">
            <v>740000</v>
          </cell>
          <cell r="F204">
            <v>1200000</v>
          </cell>
          <cell r="G204">
            <v>1840000</v>
          </cell>
          <cell r="H204">
            <v>1180000</v>
          </cell>
        </row>
        <row r="205">
          <cell r="A205">
            <v>2002.06</v>
          </cell>
          <cell r="C205" t="str">
            <v xml:space="preserve">Jun </v>
          </cell>
          <cell r="D205">
            <v>4860000</v>
          </cell>
          <cell r="E205">
            <v>720000</v>
          </cell>
          <cell r="F205">
            <v>1180000</v>
          </cell>
          <cell r="G205">
            <v>1840000</v>
          </cell>
          <cell r="H205">
            <v>1110000</v>
          </cell>
        </row>
        <row r="206">
          <cell r="A206">
            <v>2002.07</v>
          </cell>
          <cell r="C206" t="str">
            <v xml:space="preserve">Jul </v>
          </cell>
          <cell r="D206">
            <v>4780000</v>
          </cell>
          <cell r="E206">
            <v>690000</v>
          </cell>
          <cell r="F206">
            <v>1180000</v>
          </cell>
          <cell r="G206">
            <v>1810000</v>
          </cell>
          <cell r="H206">
            <v>1100000</v>
          </cell>
        </row>
        <row r="207">
          <cell r="A207">
            <v>2002.08</v>
          </cell>
          <cell r="C207" t="str">
            <v xml:space="preserve">Aug </v>
          </cell>
          <cell r="D207">
            <v>4730000</v>
          </cell>
          <cell r="E207">
            <v>700000</v>
          </cell>
          <cell r="F207">
            <v>1160000</v>
          </cell>
          <cell r="G207">
            <v>1790000</v>
          </cell>
          <cell r="H207">
            <v>1080000</v>
          </cell>
        </row>
        <row r="208">
          <cell r="A208">
            <v>2002.09</v>
          </cell>
          <cell r="C208" t="str">
            <v xml:space="preserve">Sept </v>
          </cell>
          <cell r="D208">
            <v>4870000</v>
          </cell>
          <cell r="E208">
            <v>690000</v>
          </cell>
          <cell r="F208">
            <v>1200000</v>
          </cell>
          <cell r="G208">
            <v>1880000</v>
          </cell>
          <cell r="H208">
            <v>1100000</v>
          </cell>
        </row>
        <row r="209">
          <cell r="A209">
            <v>2002.1</v>
          </cell>
          <cell r="C209" t="str">
            <v xml:space="preserve">Oct </v>
          </cell>
          <cell r="D209">
            <v>5020000</v>
          </cell>
          <cell r="E209">
            <v>720000</v>
          </cell>
          <cell r="F209">
            <v>1220000</v>
          </cell>
          <cell r="G209">
            <v>1910000</v>
          </cell>
          <cell r="H209">
            <v>1170000</v>
          </cell>
        </row>
        <row r="210">
          <cell r="A210">
            <v>2002.11</v>
          </cell>
          <cell r="C210" t="str">
            <v xml:space="preserve">Nov </v>
          </cell>
          <cell r="D210">
            <v>5060000</v>
          </cell>
          <cell r="E210">
            <v>740000</v>
          </cell>
          <cell r="F210">
            <v>1260000</v>
          </cell>
          <cell r="G210">
            <v>1890000</v>
          </cell>
          <cell r="H210">
            <v>1170000</v>
          </cell>
        </row>
        <row r="211">
          <cell r="A211">
            <v>2002.12</v>
          </cell>
          <cell r="C211" t="str">
            <v xml:space="preserve">Dec </v>
          </cell>
          <cell r="D211">
            <v>5280000</v>
          </cell>
          <cell r="E211">
            <v>730000</v>
          </cell>
          <cell r="F211">
            <v>1320000</v>
          </cell>
          <cell r="G211">
            <v>1990000</v>
          </cell>
          <cell r="H211">
            <v>1240000</v>
          </cell>
        </row>
        <row r="212">
          <cell r="A212">
            <v>2003.01</v>
          </cell>
          <cell r="B212">
            <v>2003</v>
          </cell>
          <cell r="C212" t="str">
            <v xml:space="preserve">Jan </v>
          </cell>
          <cell r="D212">
            <v>5330000</v>
          </cell>
          <cell r="E212">
            <v>800000</v>
          </cell>
          <cell r="F212">
            <v>1250000</v>
          </cell>
          <cell r="G212">
            <v>2050000</v>
          </cell>
          <cell r="H212">
            <v>1230000</v>
          </cell>
        </row>
        <row r="213">
          <cell r="A213">
            <v>2003.02</v>
          </cell>
          <cell r="C213" t="str">
            <v xml:space="preserve">Feb </v>
          </cell>
          <cell r="D213">
            <v>5290000</v>
          </cell>
          <cell r="E213">
            <v>760000</v>
          </cell>
          <cell r="F213">
            <v>1330000</v>
          </cell>
          <cell r="G213">
            <v>1980000</v>
          </cell>
          <cell r="H213">
            <v>1220000</v>
          </cell>
        </row>
        <row r="214">
          <cell r="A214">
            <v>2003.03</v>
          </cell>
          <cell r="C214" t="str">
            <v xml:space="preserve">Mar </v>
          </cell>
          <cell r="D214">
            <v>5170000</v>
          </cell>
          <cell r="E214">
            <v>730000</v>
          </cell>
          <cell r="F214">
            <v>1270000</v>
          </cell>
          <cell r="G214">
            <v>1980000</v>
          </cell>
          <cell r="H214">
            <v>1190000</v>
          </cell>
        </row>
        <row r="215">
          <cell r="A215">
            <v>2003.04</v>
          </cell>
          <cell r="C215" t="str">
            <v xml:space="preserve">Apr </v>
          </cell>
          <cell r="D215">
            <v>5150000</v>
          </cell>
          <cell r="E215">
            <v>720000</v>
          </cell>
          <cell r="F215">
            <v>1260000</v>
          </cell>
          <cell r="G215">
            <v>1960000</v>
          </cell>
          <cell r="H215">
            <v>1210000</v>
          </cell>
        </row>
        <row r="216">
          <cell r="A216">
            <v>2003.05</v>
          </cell>
          <cell r="C216" t="str">
            <v xml:space="preserve">May </v>
          </cell>
          <cell r="D216">
            <v>5240000</v>
          </cell>
          <cell r="E216">
            <v>750000</v>
          </cell>
          <cell r="F216">
            <v>1320000</v>
          </cell>
          <cell r="G216">
            <v>1980000</v>
          </cell>
          <cell r="H216">
            <v>1200000</v>
          </cell>
        </row>
        <row r="217">
          <cell r="A217">
            <v>2003.06</v>
          </cell>
          <cell r="C217" t="str">
            <v xml:space="preserve">Jun </v>
          </cell>
          <cell r="D217">
            <v>5240000</v>
          </cell>
          <cell r="E217">
            <v>740000</v>
          </cell>
          <cell r="F217">
            <v>1300000</v>
          </cell>
          <cell r="G217">
            <v>1980000</v>
          </cell>
          <cell r="H217">
            <v>1220000</v>
          </cell>
        </row>
        <row r="218">
          <cell r="A218">
            <v>2003.07</v>
          </cell>
          <cell r="C218" t="str">
            <v xml:space="preserve">Jul </v>
          </cell>
          <cell r="D218">
            <v>5530000</v>
          </cell>
          <cell r="E218">
            <v>780000</v>
          </cell>
          <cell r="F218">
            <v>1350000</v>
          </cell>
          <cell r="G218">
            <v>2100000</v>
          </cell>
          <cell r="H218">
            <v>1310000</v>
          </cell>
        </row>
        <row r="219">
          <cell r="A219">
            <v>2003.08</v>
          </cell>
          <cell r="C219" t="str">
            <v xml:space="preserve">Aug </v>
          </cell>
          <cell r="D219">
            <v>5760000</v>
          </cell>
          <cell r="E219">
            <v>790000</v>
          </cell>
          <cell r="F219">
            <v>1400000</v>
          </cell>
          <cell r="G219">
            <v>2200000</v>
          </cell>
          <cell r="H219">
            <v>1370000</v>
          </cell>
        </row>
        <row r="220">
          <cell r="A220">
            <v>2003.09</v>
          </cell>
          <cell r="C220" t="str">
            <v xml:space="preserve">Sept </v>
          </cell>
          <cell r="D220">
            <v>5800000</v>
          </cell>
          <cell r="E220">
            <v>800000</v>
          </cell>
          <cell r="F220">
            <v>1400000</v>
          </cell>
          <cell r="G220">
            <v>2220000</v>
          </cell>
          <cell r="H220">
            <v>1380000</v>
          </cell>
        </row>
        <row r="221">
          <cell r="A221">
            <v>2003.1</v>
          </cell>
          <cell r="C221" t="str">
            <v xml:space="preserve">Oct </v>
          </cell>
          <cell r="D221">
            <v>5630000</v>
          </cell>
          <cell r="E221">
            <v>810000</v>
          </cell>
          <cell r="F221">
            <v>1340000</v>
          </cell>
          <cell r="G221">
            <v>2170000</v>
          </cell>
          <cell r="H221">
            <v>1320000</v>
          </cell>
        </row>
        <row r="222">
          <cell r="A222">
            <v>2003.11</v>
          </cell>
          <cell r="C222" t="str">
            <v xml:space="preserve">Nov </v>
          </cell>
          <cell r="D222">
            <v>5480000</v>
          </cell>
          <cell r="E222">
            <v>780000</v>
          </cell>
          <cell r="F222">
            <v>1300000</v>
          </cell>
          <cell r="G222">
            <v>2060000</v>
          </cell>
          <cell r="H222">
            <v>1330000</v>
          </cell>
        </row>
        <row r="223">
          <cell r="A223">
            <v>2003.12</v>
          </cell>
          <cell r="C223" t="str">
            <v xml:space="preserve">Dec </v>
          </cell>
          <cell r="D223">
            <v>5700000</v>
          </cell>
          <cell r="E223">
            <v>790000</v>
          </cell>
          <cell r="F223">
            <v>1350000</v>
          </cell>
          <cell r="G223">
            <v>2180000</v>
          </cell>
          <cell r="H223">
            <v>1370000</v>
          </cell>
        </row>
        <row r="224">
          <cell r="A224">
            <v>2004.01</v>
          </cell>
          <cell r="B224">
            <v>2004</v>
          </cell>
          <cell r="C224" t="str">
            <v xml:space="preserve">Jan </v>
          </cell>
          <cell r="D224">
            <v>5510000</v>
          </cell>
          <cell r="E224">
            <v>770000</v>
          </cell>
          <cell r="F224">
            <v>1270000</v>
          </cell>
          <cell r="G224">
            <v>2150000</v>
          </cell>
          <cell r="H224">
            <v>1320000</v>
          </cell>
        </row>
        <row r="225">
          <cell r="A225">
            <v>2004.02</v>
          </cell>
          <cell r="C225" t="str">
            <v xml:space="preserve">Feb </v>
          </cell>
          <cell r="D225">
            <v>5630000</v>
          </cell>
          <cell r="E225">
            <v>800000</v>
          </cell>
          <cell r="F225">
            <v>1300000</v>
          </cell>
          <cell r="G225">
            <v>2180000</v>
          </cell>
          <cell r="H225">
            <v>1350000</v>
          </cell>
        </row>
        <row r="226">
          <cell r="A226">
            <v>2004.03</v>
          </cell>
          <cell r="C226" t="str">
            <v xml:space="preserve">Mar </v>
          </cell>
          <cell r="D226">
            <v>5860000</v>
          </cell>
          <cell r="E226">
            <v>820000</v>
          </cell>
          <cell r="F226">
            <v>1360000</v>
          </cell>
          <cell r="G226">
            <v>2250000</v>
          </cell>
          <cell r="H226">
            <v>1430000</v>
          </cell>
        </row>
        <row r="227">
          <cell r="A227">
            <v>2004.04</v>
          </cell>
          <cell r="C227" t="str">
            <v xml:space="preserve">Apr </v>
          </cell>
          <cell r="D227">
            <v>5920000</v>
          </cell>
          <cell r="E227">
            <v>820000</v>
          </cell>
          <cell r="F227">
            <v>1380000</v>
          </cell>
          <cell r="G227">
            <v>2280000</v>
          </cell>
          <cell r="H227">
            <v>1440000</v>
          </cell>
        </row>
        <row r="228">
          <cell r="A228">
            <v>2004.05</v>
          </cell>
          <cell r="C228" t="str">
            <v xml:space="preserve">May </v>
          </cell>
          <cell r="D228">
            <v>6030000</v>
          </cell>
          <cell r="E228">
            <v>810000</v>
          </cell>
          <cell r="F228">
            <v>1410000</v>
          </cell>
          <cell r="G228">
            <v>2340000</v>
          </cell>
          <cell r="H228">
            <v>1470000</v>
          </cell>
        </row>
        <row r="229">
          <cell r="A229">
            <v>2004.06</v>
          </cell>
          <cell r="C229" t="str">
            <v xml:space="preserve">Jun </v>
          </cell>
          <cell r="D229">
            <v>6090000</v>
          </cell>
          <cell r="E229">
            <v>820000</v>
          </cell>
          <cell r="F229">
            <v>1450000</v>
          </cell>
          <cell r="G229">
            <v>2340000</v>
          </cell>
          <cell r="H229">
            <v>1480000</v>
          </cell>
        </row>
        <row r="230">
          <cell r="A230">
            <v>2004.07</v>
          </cell>
          <cell r="C230" t="str">
            <v xml:space="preserve">Jul </v>
          </cell>
          <cell r="D230">
            <v>6000000</v>
          </cell>
          <cell r="E230">
            <v>820000</v>
          </cell>
          <cell r="F230">
            <v>1400000</v>
          </cell>
          <cell r="G230">
            <v>2350000</v>
          </cell>
          <cell r="H230">
            <v>1430000</v>
          </cell>
        </row>
        <row r="231">
          <cell r="A231">
            <v>2004.08</v>
          </cell>
          <cell r="C231" t="str">
            <v xml:space="preserve">Aug </v>
          </cell>
          <cell r="D231">
            <v>5870000</v>
          </cell>
          <cell r="E231">
            <v>800000</v>
          </cell>
          <cell r="F231">
            <v>1360000</v>
          </cell>
          <cell r="G231">
            <v>2320000</v>
          </cell>
          <cell r="H231">
            <v>1390000</v>
          </cell>
        </row>
        <row r="232">
          <cell r="A232">
            <v>2004.09</v>
          </cell>
          <cell r="C232" t="str">
            <v xml:space="preserve">Sept </v>
          </cell>
          <cell r="D232">
            <v>5880000</v>
          </cell>
          <cell r="E232">
            <v>820000</v>
          </cell>
          <cell r="F232">
            <v>1370000</v>
          </cell>
          <cell r="G232">
            <v>2250000</v>
          </cell>
          <cell r="H232">
            <v>1440000</v>
          </cell>
        </row>
        <row r="233">
          <cell r="A233">
            <v>2004.1</v>
          </cell>
          <cell r="C233" t="str">
            <v xml:space="preserve">Oct </v>
          </cell>
          <cell r="D233">
            <v>6020000</v>
          </cell>
          <cell r="E233">
            <v>830000</v>
          </cell>
          <cell r="F233">
            <v>1410000</v>
          </cell>
          <cell r="G233">
            <v>2340000</v>
          </cell>
          <cell r="H233">
            <v>1440000</v>
          </cell>
        </row>
        <row r="234">
          <cell r="A234">
            <v>2004.11</v>
          </cell>
          <cell r="C234" t="str">
            <v xml:space="preserve">Nov </v>
          </cell>
          <cell r="D234">
            <v>6110000</v>
          </cell>
          <cell r="E234">
            <v>830000</v>
          </cell>
          <cell r="F234">
            <v>1420000</v>
          </cell>
          <cell r="G234">
            <v>2370000</v>
          </cell>
          <cell r="H234">
            <v>1490000</v>
          </cell>
        </row>
        <row r="235">
          <cell r="A235">
            <v>2004.12</v>
          </cell>
          <cell r="C235" t="str">
            <v xml:space="preserve">Dec </v>
          </cell>
          <cell r="D235">
            <v>6050000</v>
          </cell>
          <cell r="E235">
            <v>850000</v>
          </cell>
          <cell r="F235">
            <v>1380000</v>
          </cell>
          <cell r="G235">
            <v>2370000</v>
          </cell>
          <cell r="H235">
            <v>1450000</v>
          </cell>
        </row>
        <row r="236">
          <cell r="A236">
            <v>2005.01</v>
          </cell>
          <cell r="C236" t="str">
            <v xml:space="preserve">Jan </v>
          </cell>
          <cell r="D236">
            <v>6200000</v>
          </cell>
          <cell r="E236">
            <v>850000</v>
          </cell>
          <cell r="F236">
            <v>1390000</v>
          </cell>
          <cell r="G236">
            <v>2420000</v>
          </cell>
          <cell r="H236">
            <v>1540000</v>
          </cell>
        </row>
        <row r="237">
          <cell r="A237">
            <v>2005.02</v>
          </cell>
          <cell r="C237" t="str">
            <v xml:space="preserve">Feb </v>
          </cell>
          <cell r="D237">
            <v>6030000</v>
          </cell>
          <cell r="E237">
            <v>820000</v>
          </cell>
          <cell r="F237">
            <v>1370000</v>
          </cell>
          <cell r="G237">
            <v>2370000</v>
          </cell>
          <cell r="H237">
            <v>1470000</v>
          </cell>
        </row>
        <row r="238">
          <cell r="A238">
            <v>2005.03</v>
          </cell>
          <cell r="C238" t="str">
            <v xml:space="preserve">Mar </v>
          </cell>
          <cell r="D238">
            <v>6110000</v>
          </cell>
          <cell r="E238">
            <v>820000</v>
          </cell>
          <cell r="F238">
            <v>1410000</v>
          </cell>
          <cell r="G238">
            <v>2390000</v>
          </cell>
          <cell r="H238">
            <v>1490000</v>
          </cell>
        </row>
        <row r="239">
          <cell r="A239">
            <v>2005.04</v>
          </cell>
          <cell r="C239" t="str">
            <v xml:space="preserve">Apr </v>
          </cell>
          <cell r="D239">
            <v>6230000</v>
          </cell>
          <cell r="E239">
            <v>850000</v>
          </cell>
          <cell r="F239">
            <v>1440000</v>
          </cell>
          <cell r="G239">
            <v>2460000</v>
          </cell>
          <cell r="H239">
            <v>1480000</v>
          </cell>
        </row>
        <row r="240">
          <cell r="A240">
            <v>2005.05</v>
          </cell>
          <cell r="C240" t="str">
            <v xml:space="preserve">May </v>
          </cell>
          <cell r="D240">
            <v>6180000</v>
          </cell>
          <cell r="E240">
            <v>840000</v>
          </cell>
          <cell r="F240">
            <v>1410000</v>
          </cell>
          <cell r="G240">
            <v>2460000</v>
          </cell>
          <cell r="H240">
            <v>1470000</v>
          </cell>
        </row>
        <row r="241">
          <cell r="A241">
            <v>2005.06</v>
          </cell>
          <cell r="C241" t="str">
            <v xml:space="preserve">Jun </v>
          </cell>
          <cell r="D241">
            <v>6250000</v>
          </cell>
          <cell r="E241">
            <v>860000</v>
          </cell>
          <cell r="F241">
            <v>1410000</v>
          </cell>
          <cell r="G241">
            <v>2470000</v>
          </cell>
          <cell r="H241">
            <v>1510000</v>
          </cell>
        </row>
        <row r="242">
          <cell r="A242">
            <v>2005.07</v>
          </cell>
          <cell r="C242" t="str">
            <v xml:space="preserve">Jul </v>
          </cell>
          <cell r="D242">
            <v>6240000</v>
          </cell>
          <cell r="E242">
            <v>860000</v>
          </cell>
          <cell r="F242">
            <v>1430000</v>
          </cell>
          <cell r="G242">
            <v>2470000</v>
          </cell>
          <cell r="H242">
            <v>1480000</v>
          </cell>
        </row>
        <row r="243">
          <cell r="A243">
            <v>2005.08</v>
          </cell>
          <cell r="C243" t="str">
            <v xml:space="preserve">Aug </v>
          </cell>
          <cell r="D243">
            <v>6310000</v>
          </cell>
          <cell r="E243">
            <v>870000</v>
          </cell>
          <cell r="F243">
            <v>1450000</v>
          </cell>
          <cell r="G243">
            <v>2460000</v>
          </cell>
          <cell r="H243">
            <v>1530000</v>
          </cell>
        </row>
        <row r="244">
          <cell r="A244">
            <v>2005.09</v>
          </cell>
          <cell r="C244" t="str">
            <v xml:space="preserve">Sept </v>
          </cell>
          <cell r="D244">
            <v>6340000</v>
          </cell>
          <cell r="E244">
            <v>850000</v>
          </cell>
          <cell r="F244">
            <v>1430000</v>
          </cell>
          <cell r="G244">
            <v>2540000</v>
          </cell>
          <cell r="H244">
            <v>1520000</v>
          </cell>
        </row>
        <row r="245">
          <cell r="A245">
            <v>2005.1</v>
          </cell>
          <cell r="C245" t="str">
            <v xml:space="preserve">Oct </v>
          </cell>
          <cell r="D245">
            <v>6210000</v>
          </cell>
          <cell r="E245">
            <v>820000</v>
          </cell>
          <cell r="F245">
            <v>1420000</v>
          </cell>
          <cell r="G245">
            <v>2490000</v>
          </cell>
          <cell r="H245">
            <v>1480000</v>
          </cell>
        </row>
        <row r="246">
          <cell r="A246">
            <v>2005.11</v>
          </cell>
          <cell r="C246" t="str">
            <v xml:space="preserve">Nov </v>
          </cell>
          <cell r="D246">
            <v>6130000</v>
          </cell>
          <cell r="E246">
            <v>810000</v>
          </cell>
          <cell r="F246">
            <v>1400000</v>
          </cell>
          <cell r="G246">
            <v>2510000</v>
          </cell>
          <cell r="H246">
            <v>1410000</v>
          </cell>
        </row>
        <row r="247">
          <cell r="A247">
            <v>2005.12</v>
          </cell>
          <cell r="B247">
            <v>2005</v>
          </cell>
          <cell r="C247" t="str">
            <v xml:space="preserve">Dec </v>
          </cell>
          <cell r="D247">
            <v>5950000</v>
          </cell>
          <cell r="E247">
            <v>800000</v>
          </cell>
          <cell r="F247">
            <v>1360000</v>
          </cell>
          <cell r="G247">
            <v>2460000</v>
          </cell>
          <cell r="H247">
            <v>1330000</v>
          </cell>
        </row>
        <row r="248">
          <cell r="A248">
            <v>2006.01</v>
          </cell>
          <cell r="B248">
            <v>2006</v>
          </cell>
          <cell r="C248" t="str">
            <v xml:space="preserve">Jan </v>
          </cell>
          <cell r="D248">
            <v>5860000</v>
          </cell>
          <cell r="E248">
            <v>770000</v>
          </cell>
          <cell r="F248">
            <v>1320000</v>
          </cell>
          <cell r="G248">
            <v>2450000</v>
          </cell>
          <cell r="H248">
            <v>1320000</v>
          </cell>
        </row>
        <row r="249">
          <cell r="A249">
            <v>2006.02</v>
          </cell>
          <cell r="C249" t="str">
            <v xml:space="preserve">Feb </v>
          </cell>
          <cell r="D249">
            <v>5980000</v>
          </cell>
          <cell r="E249">
            <v>810000</v>
          </cell>
          <cell r="F249">
            <v>1410000</v>
          </cell>
          <cell r="G249">
            <v>2430000</v>
          </cell>
          <cell r="H249">
            <v>1330000</v>
          </cell>
        </row>
        <row r="250">
          <cell r="A250">
            <v>2006.03</v>
          </cell>
          <cell r="C250" t="str">
            <v xml:space="preserve">Mar </v>
          </cell>
          <cell r="D250">
            <v>5990000</v>
          </cell>
          <cell r="E250">
            <v>830000</v>
          </cell>
          <cell r="F250">
            <v>1440000</v>
          </cell>
          <cell r="G250">
            <v>2420000</v>
          </cell>
          <cell r="H250">
            <v>1300000</v>
          </cell>
        </row>
        <row r="251">
          <cell r="A251">
            <v>2006.04</v>
          </cell>
          <cell r="C251" t="str">
            <v xml:space="preserve">Apr </v>
          </cell>
          <cell r="D251">
            <v>5870000</v>
          </cell>
          <cell r="E251">
            <v>830000</v>
          </cell>
          <cell r="F251">
            <v>1370000</v>
          </cell>
          <cell r="G251">
            <v>2390000</v>
          </cell>
          <cell r="H251">
            <v>1280000</v>
          </cell>
        </row>
        <row r="252">
          <cell r="A252">
            <v>2006.05</v>
          </cell>
          <cell r="C252" t="str">
            <v xml:space="preserve">May </v>
          </cell>
          <cell r="D252">
            <v>5750000</v>
          </cell>
          <cell r="E252">
            <v>790000</v>
          </cell>
          <cell r="F252">
            <v>1330000</v>
          </cell>
          <cell r="G252">
            <v>2390000</v>
          </cell>
          <cell r="H252">
            <v>1240000</v>
          </cell>
        </row>
        <row r="253">
          <cell r="A253">
            <v>2006.06</v>
          </cell>
          <cell r="C253" t="str">
            <v xml:space="preserve">Jun </v>
          </cell>
          <cell r="D253">
            <v>5700000</v>
          </cell>
          <cell r="E253">
            <v>800000</v>
          </cell>
          <cell r="F253">
            <v>1320000</v>
          </cell>
          <cell r="G253">
            <v>2340000</v>
          </cell>
          <cell r="H253">
            <v>1240000</v>
          </cell>
        </row>
        <row r="254">
          <cell r="A254">
            <v>2006.07</v>
          </cell>
          <cell r="C254" t="str">
            <v xml:space="preserve">Jul </v>
          </cell>
          <cell r="D254">
            <v>5530000</v>
          </cell>
          <cell r="E254">
            <v>740000</v>
          </cell>
          <cell r="F254">
            <v>1270000</v>
          </cell>
          <cell r="G254">
            <v>2320000</v>
          </cell>
          <cell r="H254">
            <v>1200000</v>
          </cell>
        </row>
        <row r="255">
          <cell r="A255">
            <v>2006.08</v>
          </cell>
          <cell r="C255" t="str">
            <v xml:space="preserve">Aug </v>
          </cell>
          <cell r="D255">
            <v>5560000</v>
          </cell>
          <cell r="E255">
            <v>770000</v>
          </cell>
          <cell r="F255">
            <v>1270000</v>
          </cell>
          <cell r="G255">
            <v>2340000</v>
          </cell>
          <cell r="H255">
            <v>1180000</v>
          </cell>
        </row>
        <row r="256">
          <cell r="A256">
            <v>2006.09</v>
          </cell>
          <cell r="C256" t="str">
            <v xml:space="preserve">Sept </v>
          </cell>
          <cell r="D256">
            <v>5510000</v>
          </cell>
          <cell r="E256">
            <v>770000</v>
          </cell>
          <cell r="F256">
            <v>1250000</v>
          </cell>
          <cell r="G256">
            <v>2330000</v>
          </cell>
          <cell r="H256">
            <v>1160000</v>
          </cell>
        </row>
        <row r="257">
          <cell r="A257">
            <v>2006.1</v>
          </cell>
          <cell r="C257" t="str">
            <v xml:space="preserve">Oct </v>
          </cell>
          <cell r="D257">
            <v>5590000</v>
          </cell>
          <cell r="E257">
            <v>790000</v>
          </cell>
          <cell r="F257">
            <v>1290000</v>
          </cell>
          <cell r="G257">
            <v>2320000</v>
          </cell>
          <cell r="H257">
            <v>1190000</v>
          </cell>
        </row>
        <row r="258">
          <cell r="A258">
            <v>2006.11</v>
          </cell>
          <cell r="C258" t="str">
            <v xml:space="preserve">Nov </v>
          </cell>
          <cell r="D258">
            <v>5560000</v>
          </cell>
          <cell r="E258">
            <v>790000</v>
          </cell>
          <cell r="F258">
            <v>1280000</v>
          </cell>
          <cell r="G258">
            <v>2300000</v>
          </cell>
          <cell r="H258">
            <v>1190000</v>
          </cell>
        </row>
        <row r="259">
          <cell r="A259">
            <v>2006.12</v>
          </cell>
          <cell r="C259" t="str">
            <v xml:space="preserve">Dec </v>
          </cell>
          <cell r="D259">
            <v>5620000</v>
          </cell>
          <cell r="E259">
            <v>820000</v>
          </cell>
          <cell r="F259">
            <v>1330000</v>
          </cell>
          <cell r="G259">
            <v>2300000</v>
          </cell>
          <cell r="H259">
            <v>1170000</v>
          </cell>
        </row>
        <row r="260">
          <cell r="A260">
            <v>2007.01</v>
          </cell>
          <cell r="B260">
            <v>2007</v>
          </cell>
          <cell r="C260" t="str">
            <v xml:space="preserve">Jan </v>
          </cell>
          <cell r="D260">
            <v>5020000</v>
          </cell>
          <cell r="E260">
            <v>660000</v>
          </cell>
          <cell r="F260">
            <v>1210000</v>
          </cell>
          <cell r="G260">
            <v>2060000</v>
          </cell>
          <cell r="H260">
            <v>1090000</v>
          </cell>
        </row>
        <row r="261">
          <cell r="A261">
            <v>2007.02</v>
          </cell>
          <cell r="C261" t="str">
            <v xml:space="preserve">Feb </v>
          </cell>
          <cell r="D261">
            <v>5080000</v>
          </cell>
          <cell r="E261">
            <v>720000</v>
          </cell>
          <cell r="F261">
            <v>1220000</v>
          </cell>
          <cell r="G261">
            <v>2050000</v>
          </cell>
          <cell r="H261">
            <v>1090000</v>
          </cell>
        </row>
        <row r="262">
          <cell r="A262">
            <v>2007.03</v>
          </cell>
          <cell r="C262" t="str">
            <v xml:space="preserve">Mar </v>
          </cell>
          <cell r="D262">
            <v>4780000</v>
          </cell>
          <cell r="E262">
            <v>650000</v>
          </cell>
          <cell r="F262">
            <v>1150000</v>
          </cell>
          <cell r="G262">
            <v>1970000</v>
          </cell>
          <cell r="H262">
            <v>1010000</v>
          </cell>
        </row>
        <row r="263">
          <cell r="A263">
            <v>2007.04</v>
          </cell>
          <cell r="C263" t="str">
            <v xml:space="preserve">Apr </v>
          </cell>
          <cell r="D263">
            <v>4620000</v>
          </cell>
          <cell r="E263">
            <v>580000</v>
          </cell>
          <cell r="F263">
            <v>1140000</v>
          </cell>
          <cell r="G263">
            <v>1920000</v>
          </cell>
          <cell r="H263">
            <v>980000</v>
          </cell>
        </row>
        <row r="264">
          <cell r="A264">
            <v>2007.05</v>
          </cell>
          <cell r="C264" t="str">
            <v xml:space="preserve">May </v>
          </cell>
          <cell r="D264">
            <v>4590000</v>
          </cell>
          <cell r="E264">
            <v>600000</v>
          </cell>
          <cell r="F264">
            <v>1130000</v>
          </cell>
          <cell r="G264">
            <v>1890000</v>
          </cell>
          <cell r="H264">
            <v>970000</v>
          </cell>
        </row>
        <row r="265">
          <cell r="A265">
            <v>2007.06</v>
          </cell>
          <cell r="C265" t="str">
            <v xml:space="preserve">Jun </v>
          </cell>
          <cell r="D265">
            <v>4490000</v>
          </cell>
          <cell r="E265">
            <v>590000</v>
          </cell>
          <cell r="F265">
            <v>1120000</v>
          </cell>
          <cell r="G265">
            <v>1860000</v>
          </cell>
          <cell r="H265">
            <v>920000</v>
          </cell>
        </row>
        <row r="266">
          <cell r="A266">
            <v>2007.07</v>
          </cell>
          <cell r="C266" t="str">
            <v xml:space="preserve">Jul </v>
          </cell>
          <cell r="D266">
            <v>4440000</v>
          </cell>
          <cell r="E266">
            <v>580000</v>
          </cell>
          <cell r="F266">
            <v>1110000</v>
          </cell>
          <cell r="G266">
            <v>1830000</v>
          </cell>
          <cell r="H266">
            <v>920000</v>
          </cell>
        </row>
        <row r="267">
          <cell r="A267">
            <v>2007.08</v>
          </cell>
          <cell r="C267" t="str">
            <v xml:space="preserve">Aug </v>
          </cell>
          <cell r="D267">
            <v>4280000</v>
          </cell>
          <cell r="E267">
            <v>580000</v>
          </cell>
          <cell r="F267">
            <v>1060000</v>
          </cell>
          <cell r="G267">
            <v>1780000</v>
          </cell>
          <cell r="H267">
            <v>860000</v>
          </cell>
        </row>
        <row r="268">
          <cell r="A268">
            <v>2007.09</v>
          </cell>
          <cell r="C268" t="str">
            <v xml:space="preserve">Sept </v>
          </cell>
          <cell r="D268">
            <v>3990000</v>
          </cell>
          <cell r="E268">
            <v>530000</v>
          </cell>
          <cell r="F268">
            <v>1010000</v>
          </cell>
          <cell r="G268">
            <v>1680000</v>
          </cell>
          <cell r="H268">
            <v>770000</v>
          </cell>
        </row>
        <row r="269">
          <cell r="A269">
            <v>2007.1</v>
          </cell>
          <cell r="C269" t="str">
            <v xml:space="preserve">Oct </v>
          </cell>
          <cell r="D269">
            <v>3910000</v>
          </cell>
          <cell r="E269">
            <v>540000</v>
          </cell>
          <cell r="F269">
            <v>1000000</v>
          </cell>
          <cell r="G269">
            <v>1640000</v>
          </cell>
          <cell r="H269">
            <v>730000</v>
          </cell>
        </row>
        <row r="270">
          <cell r="A270">
            <v>2007.11</v>
          </cell>
          <cell r="C270" t="str">
            <v xml:space="preserve">Nov </v>
          </cell>
          <cell r="D270">
            <v>3940000</v>
          </cell>
          <cell r="E270">
            <v>530000</v>
          </cell>
          <cell r="F270">
            <v>980000</v>
          </cell>
          <cell r="G270">
            <v>1650000</v>
          </cell>
          <cell r="H270">
            <v>780000</v>
          </cell>
        </row>
        <row r="271">
          <cell r="A271">
            <v>2007.12</v>
          </cell>
          <cell r="C271" t="str">
            <v xml:space="preserve">Dec </v>
          </cell>
          <cell r="D271">
            <v>3880000</v>
          </cell>
          <cell r="E271">
            <v>510000</v>
          </cell>
          <cell r="F271">
            <v>970000</v>
          </cell>
          <cell r="G271">
            <v>1610000</v>
          </cell>
          <cell r="H271">
            <v>790000</v>
          </cell>
        </row>
        <row r="272">
          <cell r="A272">
            <v>2008.01</v>
          </cell>
          <cell r="B272">
            <v>2008</v>
          </cell>
          <cell r="C272" t="str">
            <v xml:space="preserve">Jan </v>
          </cell>
          <cell r="D272">
            <v>3710000</v>
          </cell>
          <cell r="E272">
            <v>490000</v>
          </cell>
          <cell r="F272">
            <v>950000</v>
          </cell>
          <cell r="G272">
            <v>1530000</v>
          </cell>
          <cell r="H272">
            <v>740000</v>
          </cell>
        </row>
        <row r="273">
          <cell r="A273">
            <v>2008.02</v>
          </cell>
          <cell r="C273" t="str">
            <v xml:space="preserve">Feb </v>
          </cell>
          <cell r="D273">
            <v>3640000</v>
          </cell>
          <cell r="E273">
            <v>490000</v>
          </cell>
          <cell r="F273">
            <v>910000</v>
          </cell>
          <cell r="G273">
            <v>1490000</v>
          </cell>
          <cell r="H273">
            <v>750000</v>
          </cell>
        </row>
        <row r="274">
          <cell r="A274">
            <v>2008.03</v>
          </cell>
          <cell r="C274" t="str">
            <v xml:space="preserve">Mar </v>
          </cell>
          <cell r="D274">
            <v>3700000</v>
          </cell>
          <cell r="E274">
            <v>510000</v>
          </cell>
          <cell r="F274">
            <v>920000</v>
          </cell>
          <cell r="G274">
            <v>1490000</v>
          </cell>
          <cell r="H274">
            <v>780000</v>
          </cell>
        </row>
        <row r="275">
          <cell r="A275">
            <v>2008.04</v>
          </cell>
          <cell r="C275" t="str">
            <v xml:space="preserve">Apr </v>
          </cell>
          <cell r="D275">
            <v>3660000</v>
          </cell>
          <cell r="E275">
            <v>490000</v>
          </cell>
          <cell r="F275">
            <v>880000</v>
          </cell>
          <cell r="G275">
            <v>1480000</v>
          </cell>
          <cell r="H275">
            <v>810000</v>
          </cell>
        </row>
        <row r="276">
          <cell r="A276">
            <v>2008.05</v>
          </cell>
          <cell r="C276" t="str">
            <v xml:space="preserve">May </v>
          </cell>
          <cell r="D276">
            <v>3680000</v>
          </cell>
          <cell r="E276">
            <v>480000</v>
          </cell>
          <cell r="F276">
            <v>890000</v>
          </cell>
          <cell r="G276">
            <v>1480000</v>
          </cell>
          <cell r="H276">
            <v>830000</v>
          </cell>
        </row>
        <row r="277">
          <cell r="A277">
            <v>2008.06</v>
          </cell>
          <cell r="C277" t="str">
            <v xml:space="preserve">Jun </v>
          </cell>
          <cell r="D277">
            <v>3630000</v>
          </cell>
          <cell r="E277">
            <v>470000</v>
          </cell>
          <cell r="F277">
            <v>860000</v>
          </cell>
          <cell r="G277">
            <v>1430000</v>
          </cell>
          <cell r="H277">
            <v>870000</v>
          </cell>
        </row>
        <row r="278">
          <cell r="A278">
            <v>2008.07</v>
          </cell>
          <cell r="C278" t="str">
            <v xml:space="preserve">Jul </v>
          </cell>
          <cell r="D278">
            <v>3690000</v>
          </cell>
          <cell r="E278">
            <v>480000</v>
          </cell>
          <cell r="F278">
            <v>870000</v>
          </cell>
          <cell r="G278">
            <v>1410000</v>
          </cell>
          <cell r="H278">
            <v>930000</v>
          </cell>
        </row>
        <row r="279">
          <cell r="A279">
            <v>2008.08</v>
          </cell>
          <cell r="C279" t="str">
            <v xml:space="preserve">Aug </v>
          </cell>
          <cell r="D279">
            <v>3740000</v>
          </cell>
          <cell r="E279">
            <v>470000</v>
          </cell>
          <cell r="F279">
            <v>910000</v>
          </cell>
          <cell r="G279">
            <v>1460000</v>
          </cell>
          <cell r="H279">
            <v>900000</v>
          </cell>
        </row>
        <row r="280">
          <cell r="A280">
            <v>2008.09</v>
          </cell>
          <cell r="C280" t="str">
            <v xml:space="preserve">Sept </v>
          </cell>
          <cell r="D280">
            <v>3800000</v>
          </cell>
          <cell r="E280">
            <v>470000</v>
          </cell>
          <cell r="F280">
            <v>920000</v>
          </cell>
          <cell r="G280">
            <v>1420000</v>
          </cell>
          <cell r="H280">
            <v>990000</v>
          </cell>
        </row>
        <row r="281">
          <cell r="A281">
            <v>2008.1</v>
          </cell>
          <cell r="C281" t="str">
            <v xml:space="preserve">Oct </v>
          </cell>
          <cell r="D281">
            <v>3630000</v>
          </cell>
          <cell r="E281">
            <v>460000</v>
          </cell>
          <cell r="F281">
            <v>840000</v>
          </cell>
          <cell r="G281">
            <v>1380000</v>
          </cell>
          <cell r="H281">
            <v>950000</v>
          </cell>
        </row>
        <row r="282">
          <cell r="A282">
            <v>2008.11</v>
          </cell>
          <cell r="C282" t="str">
            <v xml:space="preserve">Nov </v>
          </cell>
          <cell r="D282">
            <v>3390000</v>
          </cell>
          <cell r="E282">
            <v>420000</v>
          </cell>
          <cell r="F282">
            <v>800000</v>
          </cell>
          <cell r="G282">
            <v>1270000</v>
          </cell>
          <cell r="H282">
            <v>900000</v>
          </cell>
        </row>
        <row r="283">
          <cell r="A283">
            <v>2008.12</v>
          </cell>
          <cell r="C283" t="str">
            <v xml:space="preserve">Dec </v>
          </cell>
          <cell r="D283">
            <v>3590000</v>
          </cell>
          <cell r="E283">
            <v>430000</v>
          </cell>
          <cell r="F283">
            <v>850000</v>
          </cell>
          <cell r="G283">
            <v>1360000</v>
          </cell>
          <cell r="H283">
            <v>950000</v>
          </cell>
        </row>
        <row r="284">
          <cell r="A284">
            <v>2009.01</v>
          </cell>
          <cell r="B284">
            <v>2009</v>
          </cell>
          <cell r="C284" t="str">
            <v xml:space="preserve">Jan </v>
          </cell>
          <cell r="D284">
            <v>3460000</v>
          </cell>
          <cell r="E284">
            <v>390000</v>
          </cell>
          <cell r="F284">
            <v>790000</v>
          </cell>
          <cell r="G284">
            <v>1290000</v>
          </cell>
          <cell r="H284">
            <v>990000</v>
          </cell>
        </row>
        <row r="285">
          <cell r="A285">
            <v>2009.02</v>
          </cell>
          <cell r="C285" t="str">
            <v xml:space="preserve">Feb </v>
          </cell>
          <cell r="D285">
            <v>3570000</v>
          </cell>
          <cell r="E285">
            <v>420000</v>
          </cell>
          <cell r="F285">
            <v>830000</v>
          </cell>
          <cell r="G285">
            <v>1340000</v>
          </cell>
          <cell r="H285">
            <v>980000</v>
          </cell>
        </row>
        <row r="286">
          <cell r="A286">
            <v>2009.03</v>
          </cell>
          <cell r="C286" t="str">
            <v xml:space="preserve">Mar </v>
          </cell>
          <cell r="D286">
            <v>3480000</v>
          </cell>
          <cell r="E286">
            <v>400000</v>
          </cell>
          <cell r="F286">
            <v>820000</v>
          </cell>
          <cell r="G286">
            <v>1320000</v>
          </cell>
          <cell r="H286">
            <v>940000</v>
          </cell>
        </row>
        <row r="287">
          <cell r="A287">
            <v>2009.04</v>
          </cell>
          <cell r="C287" t="str">
            <v xml:space="preserve">Apr </v>
          </cell>
          <cell r="D287">
            <v>3510000</v>
          </cell>
          <cell r="E287">
            <v>420000</v>
          </cell>
          <cell r="F287">
            <v>810000</v>
          </cell>
          <cell r="G287">
            <v>1330000</v>
          </cell>
          <cell r="H287">
            <v>950000</v>
          </cell>
        </row>
        <row r="288">
          <cell r="A288">
            <v>2009.05</v>
          </cell>
          <cell r="C288" t="str">
            <v xml:space="preserve">May </v>
          </cell>
          <cell r="D288">
            <v>3580000</v>
          </cell>
          <cell r="E288">
            <v>440000</v>
          </cell>
          <cell r="F288">
            <v>850000</v>
          </cell>
          <cell r="G288">
            <v>1340000</v>
          </cell>
          <cell r="H288">
            <v>950000</v>
          </cell>
        </row>
        <row r="289">
          <cell r="A289">
            <v>2009.06</v>
          </cell>
          <cell r="C289" t="str">
            <v xml:space="preserve">Jun </v>
          </cell>
          <cell r="D289">
            <v>3660000</v>
          </cell>
          <cell r="E289">
            <v>470000</v>
          </cell>
          <cell r="F289">
            <v>850000</v>
          </cell>
          <cell r="G289">
            <v>1370000</v>
          </cell>
          <cell r="H289">
            <v>970000</v>
          </cell>
        </row>
        <row r="290">
          <cell r="A290">
            <v>2009.07</v>
          </cell>
          <cell r="C290" t="str">
            <v xml:space="preserve">Jul </v>
          </cell>
          <cell r="D290">
            <v>3890000</v>
          </cell>
          <cell r="E290">
            <v>490000</v>
          </cell>
          <cell r="F290">
            <v>950000</v>
          </cell>
          <cell r="G290">
            <v>1470000</v>
          </cell>
          <cell r="H290">
            <v>980000</v>
          </cell>
        </row>
        <row r="291">
          <cell r="A291">
            <v>2009.08</v>
          </cell>
          <cell r="C291" t="str">
            <v xml:space="preserve">Aug </v>
          </cell>
          <cell r="D291">
            <v>3960000</v>
          </cell>
          <cell r="E291">
            <v>510000</v>
          </cell>
          <cell r="F291">
            <v>940000</v>
          </cell>
          <cell r="G291">
            <v>1490000</v>
          </cell>
          <cell r="H291">
            <v>1020000</v>
          </cell>
        </row>
        <row r="292">
          <cell r="A292">
            <v>2009.09</v>
          </cell>
          <cell r="C292" t="str">
            <v xml:space="preserve">Sept </v>
          </cell>
          <cell r="D292">
            <v>4120000</v>
          </cell>
          <cell r="E292">
            <v>530000</v>
          </cell>
          <cell r="F292">
            <v>990000</v>
          </cell>
          <cell r="G292">
            <v>1540000</v>
          </cell>
          <cell r="H292">
            <v>1060000</v>
          </cell>
        </row>
        <row r="293">
          <cell r="A293">
            <v>2009.1</v>
          </cell>
          <cell r="C293" t="str">
            <v xml:space="preserve">Oct </v>
          </cell>
          <cell r="D293">
            <v>4460000</v>
          </cell>
          <cell r="E293">
            <v>550000</v>
          </cell>
          <cell r="F293">
            <v>1100000</v>
          </cell>
          <cell r="G293">
            <v>1710000</v>
          </cell>
          <cell r="H293">
            <v>1100000</v>
          </cell>
        </row>
        <row r="294">
          <cell r="A294">
            <v>2009.11</v>
          </cell>
          <cell r="C294" t="str">
            <v xml:space="preserve">Nov </v>
          </cell>
          <cell r="D294">
            <v>4830000</v>
          </cell>
          <cell r="E294">
            <v>620000</v>
          </cell>
          <cell r="F294">
            <v>1230000</v>
          </cell>
          <cell r="G294">
            <v>1800000</v>
          </cell>
          <cell r="H294">
            <v>1180000</v>
          </cell>
        </row>
        <row r="295">
          <cell r="A295">
            <v>2009.12</v>
          </cell>
          <cell r="C295" t="str">
            <v xml:space="preserve">Dec </v>
          </cell>
          <cell r="D295">
            <v>3900000</v>
          </cell>
          <cell r="E295">
            <v>480000</v>
          </cell>
          <cell r="F295">
            <v>870000</v>
          </cell>
          <cell r="G295">
            <v>1500000</v>
          </cell>
          <cell r="H295">
            <v>1050000</v>
          </cell>
        </row>
        <row r="296">
          <cell r="A296">
            <v>2010.01</v>
          </cell>
          <cell r="B296">
            <v>2010</v>
          </cell>
          <cell r="C296" t="str">
            <v xml:space="preserve">Jan </v>
          </cell>
          <cell r="D296">
            <v>3700000</v>
          </cell>
          <cell r="E296">
            <v>450000</v>
          </cell>
          <cell r="F296">
            <v>820000</v>
          </cell>
          <cell r="G296">
            <v>1400000</v>
          </cell>
          <cell r="H296">
            <v>1030000</v>
          </cell>
        </row>
        <row r="297">
          <cell r="A297">
            <v>2010.02</v>
          </cell>
          <cell r="C297" t="str">
            <v xml:space="preserve">Feb </v>
          </cell>
          <cell r="D297">
            <v>3740000</v>
          </cell>
          <cell r="E297">
            <v>470000</v>
          </cell>
          <cell r="F297">
            <v>880000</v>
          </cell>
          <cell r="G297">
            <v>1410000</v>
          </cell>
          <cell r="H297">
            <v>980000</v>
          </cell>
        </row>
        <row r="298">
          <cell r="A298">
            <v>2010.03</v>
          </cell>
          <cell r="C298" t="str">
            <v xml:space="preserve">Mar </v>
          </cell>
          <cell r="D298">
            <v>3990000</v>
          </cell>
          <cell r="E298">
            <v>500000</v>
          </cell>
          <cell r="F298">
            <v>960000</v>
          </cell>
          <cell r="G298">
            <v>1510000</v>
          </cell>
          <cell r="H298">
            <v>1020000</v>
          </cell>
        </row>
        <row r="299">
          <cell r="A299">
            <v>2010.04</v>
          </cell>
          <cell r="C299" t="str">
            <v xml:space="preserve">Apr </v>
          </cell>
          <cell r="D299">
            <v>4280000</v>
          </cell>
          <cell r="E299">
            <v>590000</v>
          </cell>
          <cell r="F299">
            <v>1060000</v>
          </cell>
          <cell r="G299">
            <v>1620000</v>
          </cell>
          <cell r="H299">
            <v>1010000</v>
          </cell>
        </row>
        <row r="300">
          <cell r="A300">
            <v>2010.05</v>
          </cell>
          <cell r="C300" t="str">
            <v xml:space="preserve">May </v>
          </cell>
          <cell r="D300">
            <v>4340000</v>
          </cell>
          <cell r="E300">
            <v>510000</v>
          </cell>
          <cell r="F300">
            <v>1060000</v>
          </cell>
          <cell r="G300">
            <v>1690000</v>
          </cell>
          <cell r="H300">
            <v>1080000</v>
          </cell>
        </row>
        <row r="301">
          <cell r="A301">
            <v>2010.06</v>
          </cell>
          <cell r="C301" t="str">
            <v xml:space="preserve">Jun </v>
          </cell>
          <cell r="D301">
            <v>3950000</v>
          </cell>
          <cell r="E301">
            <v>520000</v>
          </cell>
          <cell r="F301">
            <v>950000</v>
          </cell>
          <cell r="G301">
            <v>1510000</v>
          </cell>
          <cell r="H301">
            <v>970000</v>
          </cell>
        </row>
        <row r="302">
          <cell r="A302">
            <v>2010.07</v>
          </cell>
          <cell r="C302" t="str">
            <v xml:space="preserve">Jul </v>
          </cell>
          <cell r="D302">
            <v>3060000</v>
          </cell>
          <cell r="E302">
            <v>370000</v>
          </cell>
          <cell r="F302">
            <v>670000</v>
          </cell>
          <cell r="G302">
            <v>1210000</v>
          </cell>
          <cell r="H302">
            <v>810000</v>
          </cell>
        </row>
        <row r="303">
          <cell r="A303">
            <v>2010.08</v>
          </cell>
          <cell r="C303" t="str">
            <v xml:space="preserve">Aug </v>
          </cell>
          <cell r="D303">
            <v>3250000</v>
          </cell>
          <cell r="E303">
            <v>410000</v>
          </cell>
          <cell r="F303">
            <v>710000</v>
          </cell>
          <cell r="G303">
            <v>1270000</v>
          </cell>
          <cell r="H303">
            <v>860000</v>
          </cell>
        </row>
        <row r="304">
          <cell r="A304">
            <v>2010.09</v>
          </cell>
          <cell r="C304" t="str">
            <v xml:space="preserve">Sept </v>
          </cell>
          <cell r="D304">
            <v>3420000</v>
          </cell>
          <cell r="E304">
            <v>420000</v>
          </cell>
          <cell r="F304">
            <v>770000</v>
          </cell>
          <cell r="G304">
            <v>1330000</v>
          </cell>
          <cell r="H304">
            <v>900000</v>
          </cell>
        </row>
        <row r="305">
          <cell r="A305">
            <v>2010.1</v>
          </cell>
          <cell r="C305" t="str">
            <v xml:space="preserve">Oct </v>
          </cell>
          <cell r="D305">
            <v>3400000</v>
          </cell>
          <cell r="E305">
            <v>440000</v>
          </cell>
          <cell r="F305">
            <v>750000</v>
          </cell>
          <cell r="G305">
            <v>1320000</v>
          </cell>
          <cell r="H305">
            <v>890000</v>
          </cell>
        </row>
        <row r="306">
          <cell r="A306">
            <v>2010.11</v>
          </cell>
          <cell r="C306" t="str">
            <v xml:space="preserve">Nov </v>
          </cell>
          <cell r="D306">
            <v>3560000</v>
          </cell>
          <cell r="E306">
            <v>440000</v>
          </cell>
          <cell r="F306">
            <v>810000</v>
          </cell>
          <cell r="G306">
            <v>1370000</v>
          </cell>
          <cell r="H306">
            <v>940000</v>
          </cell>
        </row>
        <row r="307">
          <cell r="A307">
            <v>2010.12</v>
          </cell>
          <cell r="C307" t="str">
            <v>Dec</v>
          </cell>
          <cell r="D307">
            <v>3770000</v>
          </cell>
          <cell r="E307">
            <v>460000</v>
          </cell>
          <cell r="F307">
            <v>840000</v>
          </cell>
          <cell r="G307">
            <v>1450000</v>
          </cell>
          <cell r="H307">
            <v>1020000</v>
          </cell>
        </row>
        <row r="308">
          <cell r="A308">
            <v>2011.01</v>
          </cell>
          <cell r="B308">
            <v>2011</v>
          </cell>
          <cell r="C308" t="str">
            <v>Jan</v>
          </cell>
          <cell r="D308">
            <v>3870000</v>
          </cell>
          <cell r="E308">
            <v>450000</v>
          </cell>
          <cell r="F308">
            <v>870000</v>
          </cell>
          <cell r="G308">
            <v>1470000</v>
          </cell>
          <cell r="H308">
            <v>1080000</v>
          </cell>
        </row>
        <row r="309">
          <cell r="A309">
            <v>2011.02</v>
          </cell>
          <cell r="C309" t="str">
            <v>Feb</v>
          </cell>
          <cell r="D309">
            <v>3670000</v>
          </cell>
          <cell r="E309">
            <v>440000</v>
          </cell>
          <cell r="F309">
            <v>840000</v>
          </cell>
          <cell r="G309">
            <v>1400000</v>
          </cell>
          <cell r="H309">
            <v>990000</v>
          </cell>
        </row>
        <row r="310">
          <cell r="A310">
            <v>2011.03</v>
          </cell>
          <cell r="C310" t="str">
            <v>Mar</v>
          </cell>
          <cell r="D310">
            <v>3750000</v>
          </cell>
          <cell r="E310">
            <v>460000</v>
          </cell>
          <cell r="F310">
            <v>820000</v>
          </cell>
          <cell r="G310">
            <v>1460000</v>
          </cell>
          <cell r="H310">
            <v>1010000</v>
          </cell>
        </row>
        <row r="311">
          <cell r="A311">
            <v>2011.04</v>
          </cell>
          <cell r="C311" t="str">
            <v xml:space="preserve">Apr </v>
          </cell>
          <cell r="D311">
            <v>3690000</v>
          </cell>
          <cell r="E311">
            <v>430000</v>
          </cell>
          <cell r="F311">
            <v>850000</v>
          </cell>
          <cell r="G311">
            <v>1450000</v>
          </cell>
          <cell r="H311">
            <v>960000</v>
          </cell>
        </row>
        <row r="312">
          <cell r="A312">
            <v>2011.05</v>
          </cell>
          <cell r="C312" t="str">
            <v>May</v>
          </cell>
          <cell r="D312">
            <v>3660000</v>
          </cell>
          <cell r="E312">
            <v>440000</v>
          </cell>
          <cell r="F312">
            <v>830000</v>
          </cell>
          <cell r="G312">
            <v>1420000</v>
          </cell>
          <cell r="H312">
            <v>970000</v>
          </cell>
        </row>
        <row r="313">
          <cell r="A313">
            <v>2011.06</v>
          </cell>
          <cell r="C313" t="str">
            <v xml:space="preserve">Jun </v>
          </cell>
          <cell r="D313">
            <v>3760000</v>
          </cell>
          <cell r="E313">
            <v>440000</v>
          </cell>
          <cell r="F313">
            <v>850000</v>
          </cell>
          <cell r="G313">
            <v>1460000</v>
          </cell>
          <cell r="H313">
            <v>1010000</v>
          </cell>
        </row>
        <row r="314">
          <cell r="A314">
            <v>2011.07</v>
          </cell>
          <cell r="C314" t="str">
            <v xml:space="preserve">Jul </v>
          </cell>
          <cell r="D314">
            <v>3710000</v>
          </cell>
          <cell r="E314">
            <v>450000</v>
          </cell>
          <cell r="F314">
            <v>850000</v>
          </cell>
          <cell r="G314">
            <v>1450000</v>
          </cell>
          <cell r="H314">
            <v>960000</v>
          </cell>
        </row>
        <row r="315">
          <cell r="A315">
            <v>2011.08</v>
          </cell>
          <cell r="C315" t="str">
            <v xml:space="preserve">Aug </v>
          </cell>
          <cell r="D315">
            <v>3880000</v>
          </cell>
          <cell r="E315">
            <v>450000</v>
          </cell>
          <cell r="F315">
            <v>890000</v>
          </cell>
          <cell r="G315">
            <v>1500000</v>
          </cell>
          <cell r="H315">
            <v>1040000</v>
          </cell>
        </row>
        <row r="316">
          <cell r="A316">
            <v>2011.09</v>
          </cell>
          <cell r="C316" t="str">
            <v xml:space="preserve">Sept </v>
          </cell>
          <cell r="D316">
            <v>3840000</v>
          </cell>
          <cell r="E316">
            <v>460000</v>
          </cell>
          <cell r="F316">
            <v>880000</v>
          </cell>
          <cell r="G316">
            <v>1490000</v>
          </cell>
          <cell r="H316">
            <v>1010000</v>
          </cell>
        </row>
        <row r="317">
          <cell r="A317">
            <v>2011.1</v>
          </cell>
          <cell r="C317" t="str">
            <v xml:space="preserve">Oct </v>
          </cell>
          <cell r="D317">
            <v>3870000</v>
          </cell>
          <cell r="E317">
            <v>440000</v>
          </cell>
          <cell r="F317">
            <v>890000</v>
          </cell>
          <cell r="G317">
            <v>1530000</v>
          </cell>
          <cell r="H317">
            <v>1010000</v>
          </cell>
        </row>
        <row r="318">
          <cell r="A318">
            <v>2011.11</v>
          </cell>
          <cell r="C318" t="str">
            <v xml:space="preserve">Nov </v>
          </cell>
          <cell r="D318">
            <v>3930000</v>
          </cell>
          <cell r="E318">
            <v>470000</v>
          </cell>
          <cell r="F318">
            <v>900000</v>
          </cell>
          <cell r="G318">
            <v>1530000</v>
          </cell>
          <cell r="H318">
            <v>1030000</v>
          </cell>
        </row>
        <row r="319">
          <cell r="A319">
            <v>2011.12</v>
          </cell>
          <cell r="C319" t="str">
            <v>Dec</v>
          </cell>
          <cell r="D319">
            <v>3870000</v>
          </cell>
          <cell r="E319">
            <v>470000</v>
          </cell>
          <cell r="F319">
            <v>910000</v>
          </cell>
          <cell r="G319">
            <v>1490000</v>
          </cell>
          <cell r="H319">
            <v>1000000</v>
          </cell>
        </row>
        <row r="320">
          <cell r="A320">
            <v>2012.01</v>
          </cell>
          <cell r="B320">
            <v>2012</v>
          </cell>
          <cell r="C320" t="str">
            <v>Jan</v>
          </cell>
          <cell r="D320">
            <v>3970000</v>
          </cell>
          <cell r="E320">
            <v>460000</v>
          </cell>
          <cell r="F320">
            <v>930000</v>
          </cell>
          <cell r="G320">
            <v>1500000</v>
          </cell>
          <cell r="H320">
            <v>1080000</v>
          </cell>
        </row>
        <row r="321">
          <cell r="A321">
            <v>2012.02</v>
          </cell>
          <cell r="C321" t="str">
            <v>Feb</v>
          </cell>
          <cell r="D321">
            <v>4070000</v>
          </cell>
          <cell r="E321">
            <v>490000</v>
          </cell>
          <cell r="F321">
            <v>980000</v>
          </cell>
          <cell r="G321">
            <v>1550000</v>
          </cell>
          <cell r="H321">
            <v>1050000</v>
          </cell>
        </row>
        <row r="322">
          <cell r="A322">
            <v>2012.03</v>
          </cell>
          <cell r="C322" t="str">
            <v>Mar</v>
          </cell>
          <cell r="D322">
            <v>4020000</v>
          </cell>
          <cell r="E322">
            <v>500000</v>
          </cell>
          <cell r="F322">
            <v>960000</v>
          </cell>
          <cell r="G322">
            <v>1540000</v>
          </cell>
          <cell r="H322">
            <v>1020000</v>
          </cell>
        </row>
        <row r="323">
          <cell r="A323">
            <v>2012.04</v>
          </cell>
          <cell r="C323" t="str">
            <v xml:space="preserve">Apr </v>
          </cell>
          <cell r="D323">
            <v>4080000</v>
          </cell>
          <cell r="E323">
            <v>510000</v>
          </cell>
          <cell r="F323">
            <v>990000</v>
          </cell>
          <cell r="G323">
            <v>1550000</v>
          </cell>
          <cell r="H323">
            <v>1030000</v>
          </cell>
        </row>
        <row r="324">
          <cell r="A324">
            <v>2012.05</v>
          </cell>
          <cell r="C324" t="str">
            <v>May</v>
          </cell>
          <cell r="D324">
            <v>4090000</v>
          </cell>
          <cell r="E324">
            <v>500000</v>
          </cell>
          <cell r="F324">
            <v>990000</v>
          </cell>
          <cell r="G324">
            <v>1580000</v>
          </cell>
          <cell r="H324">
            <v>1020000</v>
          </cell>
        </row>
        <row r="325">
          <cell r="A325">
            <v>2012.06</v>
          </cell>
          <cell r="C325" t="str">
            <v xml:space="preserve">Jun </v>
          </cell>
          <cell r="D325">
            <v>3980000</v>
          </cell>
          <cell r="E325">
            <v>470000</v>
          </cell>
          <cell r="F325">
            <v>980000</v>
          </cell>
          <cell r="G325">
            <v>1550000</v>
          </cell>
          <cell r="H325">
            <v>980000</v>
          </cell>
        </row>
        <row r="326">
          <cell r="A326">
            <v>2012.07</v>
          </cell>
          <cell r="C326" t="str">
            <v xml:space="preserve">Jul </v>
          </cell>
          <cell r="D326">
            <v>4020000</v>
          </cell>
          <cell r="E326">
            <v>490000</v>
          </cell>
          <cell r="F326">
            <v>980000</v>
          </cell>
          <cell r="G326">
            <v>1570000</v>
          </cell>
          <cell r="H326">
            <v>980000</v>
          </cell>
        </row>
        <row r="327">
          <cell r="A327">
            <v>2012.08</v>
          </cell>
          <cell r="C327" t="str">
            <v xml:space="preserve">Aug </v>
          </cell>
          <cell r="D327">
            <v>4210000</v>
          </cell>
          <cell r="E327">
            <v>500000</v>
          </cell>
          <cell r="F327">
            <v>1000000</v>
          </cell>
          <cell r="G327">
            <v>1680000</v>
          </cell>
          <cell r="H327">
            <v>1030000</v>
          </cell>
        </row>
        <row r="328">
          <cell r="A328">
            <v>2012.09</v>
          </cell>
          <cell r="C328" t="str">
            <v xml:space="preserve">Sept </v>
          </cell>
          <cell r="D328">
            <v>4150000</v>
          </cell>
          <cell r="E328">
            <v>480000</v>
          </cell>
          <cell r="F328">
            <v>1020000</v>
          </cell>
          <cell r="G328">
            <v>1640000</v>
          </cell>
          <cell r="H328">
            <v>1010000</v>
          </cell>
        </row>
        <row r="329">
          <cell r="A329">
            <v>2012.1</v>
          </cell>
          <cell r="C329" t="str">
            <v xml:space="preserve">Oct </v>
          </cell>
          <cell r="D329">
            <v>4230000</v>
          </cell>
          <cell r="E329">
            <v>500000</v>
          </cell>
          <cell r="F329">
            <v>1030000</v>
          </cell>
          <cell r="G329">
            <v>1660000</v>
          </cell>
          <cell r="H329">
            <v>1040000</v>
          </cell>
        </row>
        <row r="330">
          <cell r="A330">
            <v>2012.11</v>
          </cell>
          <cell r="C330" t="str">
            <v xml:space="preserve">Nov </v>
          </cell>
          <cell r="D330">
            <v>4360000</v>
          </cell>
          <cell r="E330">
            <v>500000</v>
          </cell>
          <cell r="F330">
            <v>1070000</v>
          </cell>
          <cell r="G330">
            <v>1720000</v>
          </cell>
          <cell r="H330">
            <v>1070000</v>
          </cell>
        </row>
        <row r="331">
          <cell r="A331">
            <v>2012.12</v>
          </cell>
          <cell r="C331" t="str">
            <v>Dec</v>
          </cell>
          <cell r="D331">
            <v>4320000</v>
          </cell>
          <cell r="E331">
            <v>510000</v>
          </cell>
          <cell r="F331">
            <v>1050000</v>
          </cell>
          <cell r="G331">
            <v>1680000</v>
          </cell>
          <cell r="H331">
            <v>1080000</v>
          </cell>
        </row>
        <row r="332">
          <cell r="A332">
            <v>2013.01</v>
          </cell>
          <cell r="B332">
            <v>2013</v>
          </cell>
          <cell r="C332" t="str">
            <v>Jan</v>
          </cell>
          <cell r="D332">
            <v>4420000</v>
          </cell>
          <cell r="E332">
            <v>530000</v>
          </cell>
          <cell r="F332">
            <v>1100000</v>
          </cell>
          <cell r="G332">
            <v>1720000</v>
          </cell>
          <cell r="H332">
            <v>1070000</v>
          </cell>
        </row>
        <row r="333">
          <cell r="A333">
            <v>2013.02</v>
          </cell>
          <cell r="C333" t="str">
            <v>Feb</v>
          </cell>
          <cell r="D333">
            <v>4440000</v>
          </cell>
          <cell r="E333">
            <v>540000</v>
          </cell>
          <cell r="F333">
            <v>1110000</v>
          </cell>
          <cell r="G333">
            <v>1720000</v>
          </cell>
          <cell r="H333">
            <v>1070000</v>
          </cell>
        </row>
        <row r="334">
          <cell r="A334">
            <v>2013.03</v>
          </cell>
          <cell r="C334" t="str">
            <v>Mar</v>
          </cell>
          <cell r="D334">
            <v>4460000</v>
          </cell>
          <cell r="E334">
            <v>540000</v>
          </cell>
          <cell r="F334">
            <v>1110000</v>
          </cell>
          <cell r="G334">
            <v>1750000</v>
          </cell>
          <cell r="H334">
            <v>1060000</v>
          </cell>
        </row>
        <row r="335">
          <cell r="A335">
            <v>2013.04</v>
          </cell>
          <cell r="C335" t="str">
            <v xml:space="preserve">Apr </v>
          </cell>
          <cell r="D335">
            <v>4500000</v>
          </cell>
          <cell r="E335">
            <v>540000</v>
          </cell>
          <cell r="F335">
            <v>1110000</v>
          </cell>
          <cell r="G335">
            <v>1780000</v>
          </cell>
          <cell r="H335">
            <v>1070000</v>
          </cell>
        </row>
        <row r="336">
          <cell r="A336">
            <v>2013.05</v>
          </cell>
          <cell r="C336" t="str">
            <v>May</v>
          </cell>
          <cell r="D336">
            <v>4550000</v>
          </cell>
          <cell r="E336">
            <v>520000</v>
          </cell>
          <cell r="F336">
            <v>1140000</v>
          </cell>
          <cell r="G336">
            <v>1800000</v>
          </cell>
          <cell r="H336">
            <v>1090000</v>
          </cell>
        </row>
        <row r="337">
          <cell r="A337">
            <v>2013.06</v>
          </cell>
          <cell r="C337" t="str">
            <v xml:space="preserve">Jun </v>
          </cell>
          <cell r="D337">
            <v>4510000</v>
          </cell>
          <cell r="E337">
            <v>540000</v>
          </cell>
          <cell r="F337">
            <v>1120000</v>
          </cell>
          <cell r="G337">
            <v>1780000</v>
          </cell>
          <cell r="H337">
            <v>1070000</v>
          </cell>
        </row>
        <row r="338">
          <cell r="A338">
            <v>2013.07</v>
          </cell>
          <cell r="C338" t="str">
            <v xml:space="preserve">Jul </v>
          </cell>
          <cell r="D338">
            <v>4640000</v>
          </cell>
          <cell r="E338">
            <v>580000</v>
          </cell>
          <cell r="F338">
            <v>1170000</v>
          </cell>
          <cell r="G338">
            <v>1800000</v>
          </cell>
          <cell r="H338">
            <v>1090000</v>
          </cell>
        </row>
        <row r="339">
          <cell r="A339">
            <v>2013.08</v>
          </cell>
          <cell r="C339" t="str">
            <v xml:space="preserve">Aug </v>
          </cell>
          <cell r="D339">
            <v>4620000</v>
          </cell>
          <cell r="E339">
            <v>570000</v>
          </cell>
          <cell r="F339">
            <v>1160000</v>
          </cell>
          <cell r="G339">
            <v>1830000</v>
          </cell>
          <cell r="H339">
            <v>1060000</v>
          </cell>
        </row>
        <row r="340">
          <cell r="A340">
            <v>2013.09</v>
          </cell>
          <cell r="C340" t="str">
            <v xml:space="preserve">Sept </v>
          </cell>
          <cell r="D340">
            <v>4530000</v>
          </cell>
          <cell r="E340">
            <v>550000</v>
          </cell>
          <cell r="F340">
            <v>1120000</v>
          </cell>
          <cell r="G340">
            <v>1800000</v>
          </cell>
          <cell r="H340">
            <v>1060000</v>
          </cell>
        </row>
        <row r="341">
          <cell r="A341">
            <v>2013.1</v>
          </cell>
          <cell r="C341" t="str">
            <v xml:space="preserve">Oct </v>
          </cell>
          <cell r="D341">
            <v>4420000</v>
          </cell>
          <cell r="E341">
            <v>530000</v>
          </cell>
          <cell r="F341">
            <v>1090000</v>
          </cell>
          <cell r="G341">
            <v>1770000</v>
          </cell>
          <cell r="H341">
            <v>1030000</v>
          </cell>
        </row>
        <row r="342">
          <cell r="A342">
            <v>2013.11</v>
          </cell>
          <cell r="C342" t="str">
            <v xml:space="preserve">Nov </v>
          </cell>
          <cell r="D342">
            <v>4320000</v>
          </cell>
          <cell r="E342">
            <v>530000</v>
          </cell>
          <cell r="F342">
            <v>1090000</v>
          </cell>
          <cell r="G342">
            <v>1730000</v>
          </cell>
          <cell r="H342">
            <v>970000</v>
          </cell>
        </row>
        <row r="343">
          <cell r="A343">
            <v>2013.12</v>
          </cell>
          <cell r="C343" t="str">
            <v>Dec</v>
          </cell>
          <cell r="D343">
            <v>4290000</v>
          </cell>
          <cell r="E343">
            <v>520000</v>
          </cell>
          <cell r="F343">
            <v>1070000</v>
          </cell>
          <cell r="G343">
            <v>1750000</v>
          </cell>
          <cell r="H343">
            <v>950000</v>
          </cell>
        </row>
        <row r="344">
          <cell r="A344">
            <v>2014.01</v>
          </cell>
          <cell r="B344">
            <v>2014</v>
          </cell>
          <cell r="C344" t="str">
            <v>Jan</v>
          </cell>
          <cell r="D344">
            <v>4170000</v>
          </cell>
          <cell r="E344">
            <v>520000</v>
          </cell>
          <cell r="F344">
            <v>1010000</v>
          </cell>
          <cell r="G344">
            <v>1710000</v>
          </cell>
          <cell r="H344">
            <v>930000</v>
          </cell>
        </row>
        <row r="345">
          <cell r="A345">
            <v>2014.02</v>
          </cell>
          <cell r="C345" t="str">
            <v>Feb</v>
          </cell>
          <cell r="D345">
            <v>4190000</v>
          </cell>
          <cell r="E345">
            <v>490000</v>
          </cell>
          <cell r="F345">
            <v>1010000</v>
          </cell>
          <cell r="G345">
            <v>1730000</v>
          </cell>
          <cell r="H345">
            <v>960000</v>
          </cell>
        </row>
        <row r="346">
          <cell r="A346">
            <v>2014.03</v>
          </cell>
          <cell r="C346" t="str">
            <v>Mar</v>
          </cell>
          <cell r="D346">
            <v>4180000</v>
          </cell>
          <cell r="E346">
            <v>510000</v>
          </cell>
          <cell r="F346">
            <v>1020000</v>
          </cell>
          <cell r="G346">
            <v>1710000</v>
          </cell>
          <cell r="H346">
            <v>940000</v>
          </cell>
        </row>
        <row r="347">
          <cell r="A347">
            <v>2014.04</v>
          </cell>
          <cell r="C347" t="str">
            <v xml:space="preserve">Apr </v>
          </cell>
          <cell r="D347">
            <v>4200000</v>
          </cell>
          <cell r="E347">
            <v>510000</v>
          </cell>
          <cell r="F347">
            <v>1010000</v>
          </cell>
          <cell r="G347">
            <v>1720000</v>
          </cell>
          <cell r="H347">
            <v>960000</v>
          </cell>
        </row>
        <row r="348">
          <cell r="A348">
            <v>2014.05</v>
          </cell>
          <cell r="C348" t="str">
            <v>May</v>
          </cell>
          <cell r="D348">
            <v>4310000</v>
          </cell>
          <cell r="E348">
            <v>510000</v>
          </cell>
          <cell r="F348">
            <v>1060000</v>
          </cell>
          <cell r="G348">
            <v>1780000</v>
          </cell>
          <cell r="H348">
            <v>960000</v>
          </cell>
        </row>
        <row r="349">
          <cell r="A349">
            <v>2014.06</v>
          </cell>
          <cell r="C349" t="str">
            <v xml:space="preserve">Jun </v>
          </cell>
          <cell r="D349">
            <v>4350000</v>
          </cell>
          <cell r="E349">
            <v>530000</v>
          </cell>
          <cell r="F349">
            <v>1070000</v>
          </cell>
          <cell r="G349">
            <v>1780000</v>
          </cell>
          <cell r="H349">
            <v>970000</v>
          </cell>
        </row>
        <row r="350">
          <cell r="A350">
            <v>2014.07</v>
          </cell>
          <cell r="C350" t="str">
            <v xml:space="preserve">Jul </v>
          </cell>
          <cell r="D350">
            <v>4390000</v>
          </cell>
          <cell r="E350">
            <v>530000</v>
          </cell>
          <cell r="F350">
            <v>1090000</v>
          </cell>
          <cell r="G350">
            <v>1810000</v>
          </cell>
          <cell r="H350">
            <v>960000</v>
          </cell>
        </row>
        <row r="351">
          <cell r="A351">
            <v>2014.08</v>
          </cell>
          <cell r="C351" t="str">
            <v xml:space="preserve">Aug </v>
          </cell>
          <cell r="D351">
            <v>4400000</v>
          </cell>
          <cell r="E351">
            <v>550000</v>
          </cell>
          <cell r="F351">
            <v>1100000</v>
          </cell>
          <cell r="G351">
            <v>1780000</v>
          </cell>
          <cell r="H351">
            <v>970000</v>
          </cell>
        </row>
        <row r="352">
          <cell r="A352">
            <v>2014.09</v>
          </cell>
          <cell r="C352" t="str">
            <v xml:space="preserve">Sept </v>
          </cell>
          <cell r="D352">
            <v>4410000</v>
          </cell>
          <cell r="E352">
            <v>550000</v>
          </cell>
          <cell r="F352">
            <v>1070000</v>
          </cell>
          <cell r="G352">
            <v>1810000</v>
          </cell>
          <cell r="H352">
            <v>980000</v>
          </cell>
        </row>
        <row r="353">
          <cell r="A353">
            <v>2014.1</v>
          </cell>
          <cell r="C353" t="str">
            <v xml:space="preserve">Oct </v>
          </cell>
          <cell r="D353">
            <v>4500000</v>
          </cell>
          <cell r="E353">
            <v>550000</v>
          </cell>
          <cell r="F353">
            <v>1100000</v>
          </cell>
          <cell r="G353">
            <v>1870000</v>
          </cell>
          <cell r="H353">
            <v>980000</v>
          </cell>
        </row>
        <row r="354">
          <cell r="A354">
            <v>2014.11</v>
          </cell>
          <cell r="C354" t="str">
            <v xml:space="preserve">Nov </v>
          </cell>
          <cell r="D354">
            <v>4390000</v>
          </cell>
          <cell r="E354">
            <v>560000</v>
          </cell>
          <cell r="F354">
            <v>1070000</v>
          </cell>
          <cell r="G354">
            <v>1840000</v>
          </cell>
          <cell r="H354">
            <v>920000</v>
          </cell>
        </row>
        <row r="355">
          <cell r="A355">
            <v>2014.12</v>
          </cell>
          <cell r="C355" t="str">
            <v>Dec</v>
          </cell>
          <cell r="D355">
            <v>4500000</v>
          </cell>
          <cell r="E355">
            <v>540000</v>
          </cell>
          <cell r="F355">
            <v>1070000</v>
          </cell>
          <cell r="G355">
            <v>1890000</v>
          </cell>
          <cell r="H355">
            <v>1000000</v>
          </cell>
        </row>
        <row r="356">
          <cell r="A356">
            <v>2015.01</v>
          </cell>
          <cell r="B356">
            <v>2015</v>
          </cell>
          <cell r="C356" t="str">
            <v>Jan</v>
          </cell>
          <cell r="D356">
            <v>4360000</v>
          </cell>
          <cell r="E356">
            <v>520000</v>
          </cell>
          <cell r="F356">
            <v>1040000</v>
          </cell>
          <cell r="G356">
            <v>1850000</v>
          </cell>
          <cell r="H356">
            <v>950000</v>
          </cell>
        </row>
        <row r="357">
          <cell r="A357">
            <v>2015.02</v>
          </cell>
          <cell r="C357" t="str">
            <v>Feb</v>
          </cell>
          <cell r="D357">
            <v>4500000</v>
          </cell>
          <cell r="E357">
            <v>540000</v>
          </cell>
          <cell r="F357">
            <v>1090000</v>
          </cell>
          <cell r="G357">
            <v>1860000</v>
          </cell>
          <cell r="H357">
            <v>1010000</v>
          </cell>
        </row>
        <row r="358">
          <cell r="A358">
            <v>2015.03</v>
          </cell>
          <cell r="C358" t="str">
            <v>Mar</v>
          </cell>
          <cell r="D358">
            <v>4630000</v>
          </cell>
          <cell r="E358">
            <v>550000</v>
          </cell>
          <cell r="F358">
            <v>1160000</v>
          </cell>
          <cell r="G358">
            <v>1890000</v>
          </cell>
          <cell r="H358">
            <v>1030000</v>
          </cell>
        </row>
        <row r="359">
          <cell r="A359">
            <v>2015.04</v>
          </cell>
          <cell r="C359" t="str">
            <v xml:space="preserve">Apr </v>
          </cell>
          <cell r="D359">
            <v>4570000</v>
          </cell>
          <cell r="E359">
            <v>540000</v>
          </cell>
          <cell r="F359">
            <v>1150000</v>
          </cell>
          <cell r="G359">
            <v>1840000</v>
          </cell>
          <cell r="H359">
            <v>1040000</v>
          </cell>
        </row>
        <row r="360">
          <cell r="A360">
            <v>2015.05</v>
          </cell>
          <cell r="C360" t="str">
            <v>May</v>
          </cell>
          <cell r="D360">
            <v>4650000</v>
          </cell>
          <cell r="E360">
            <v>570000</v>
          </cell>
          <cell r="F360">
            <v>1180000</v>
          </cell>
          <cell r="G360">
            <v>1860000</v>
          </cell>
          <cell r="H360">
            <v>1040000</v>
          </cell>
        </row>
        <row r="361">
          <cell r="A361">
            <v>2015.06</v>
          </cell>
          <cell r="C361" t="str">
            <v xml:space="preserve">Jun </v>
          </cell>
          <cell r="D361">
            <v>4730000</v>
          </cell>
          <cell r="E361">
            <v>580000</v>
          </cell>
          <cell r="F361">
            <v>1190000</v>
          </cell>
          <cell r="G361">
            <v>1910000</v>
          </cell>
          <cell r="H361">
            <v>1050000</v>
          </cell>
        </row>
        <row r="362">
          <cell r="A362">
            <v>2015.07</v>
          </cell>
          <cell r="C362" t="str">
            <v xml:space="preserve">Jul </v>
          </cell>
          <cell r="D362">
            <v>4810000</v>
          </cell>
          <cell r="E362">
            <v>590000</v>
          </cell>
          <cell r="F362">
            <v>1200000</v>
          </cell>
          <cell r="G362">
            <v>1960000</v>
          </cell>
          <cell r="H362">
            <v>1060000</v>
          </cell>
        </row>
        <row r="363">
          <cell r="A363">
            <v>2015.08</v>
          </cell>
          <cell r="C363" t="str">
            <v xml:space="preserve">Aug </v>
          </cell>
          <cell r="D363">
            <v>4740000</v>
          </cell>
          <cell r="E363">
            <v>590000</v>
          </cell>
          <cell r="F363">
            <v>1190000</v>
          </cell>
          <cell r="G363">
            <v>1920000</v>
          </cell>
          <cell r="H363">
            <v>1040000</v>
          </cell>
        </row>
        <row r="364">
          <cell r="A364">
            <v>2015.09</v>
          </cell>
          <cell r="C364" t="str">
            <v xml:space="preserve">Sept </v>
          </cell>
          <cell r="D364">
            <v>4800000</v>
          </cell>
          <cell r="E364">
            <v>610000</v>
          </cell>
          <cell r="F364">
            <v>1200000</v>
          </cell>
          <cell r="G364">
            <v>1940000</v>
          </cell>
          <cell r="H364">
            <v>1050000</v>
          </cell>
        </row>
        <row r="365">
          <cell r="A365">
            <v>2015.1</v>
          </cell>
          <cell r="C365" t="str">
            <v xml:space="preserve">Oct </v>
          </cell>
          <cell r="D365">
            <v>4680000</v>
          </cell>
          <cell r="E365">
            <v>600000</v>
          </cell>
          <cell r="F365">
            <v>1190000</v>
          </cell>
          <cell r="G365">
            <v>1890000</v>
          </cell>
          <cell r="H365">
            <v>1000000</v>
          </cell>
        </row>
        <row r="366">
          <cell r="A366">
            <v>2015.11</v>
          </cell>
          <cell r="C366" t="str">
            <v xml:space="preserve">Nov </v>
          </cell>
          <cell r="D366">
            <v>4200000</v>
          </cell>
          <cell r="E366">
            <v>560000</v>
          </cell>
          <cell r="F366">
            <v>1040000</v>
          </cell>
          <cell r="G366">
            <v>1730000</v>
          </cell>
          <cell r="H366">
            <v>870000</v>
          </cell>
        </row>
        <row r="367">
          <cell r="A367">
            <v>2015.12</v>
          </cell>
          <cell r="C367" t="str">
            <v>Dec</v>
          </cell>
          <cell r="D367">
            <v>4810000</v>
          </cell>
          <cell r="E367">
            <v>610000</v>
          </cell>
          <cell r="F367">
            <v>1190000</v>
          </cell>
          <cell r="G367">
            <v>1930000</v>
          </cell>
          <cell r="H367">
            <v>1080000</v>
          </cell>
        </row>
        <row r="368">
          <cell r="A368">
            <v>2016.01</v>
          </cell>
          <cell r="B368">
            <v>2016</v>
          </cell>
          <cell r="C368" t="str">
            <v>Jan</v>
          </cell>
          <cell r="D368">
            <v>4820000</v>
          </cell>
          <cell r="E368">
            <v>610000</v>
          </cell>
          <cell r="F368">
            <v>1230000</v>
          </cell>
          <cell r="G368">
            <v>1960000</v>
          </cell>
          <cell r="H368">
            <v>1020000</v>
          </cell>
        </row>
        <row r="369">
          <cell r="A369">
            <v>2016.02</v>
          </cell>
          <cell r="C369" t="str">
            <v>Feb</v>
          </cell>
          <cell r="D369">
            <v>4660000</v>
          </cell>
          <cell r="E369">
            <v>600000</v>
          </cell>
          <cell r="F369">
            <v>1140000</v>
          </cell>
          <cell r="G369">
            <v>1920000</v>
          </cell>
          <cell r="H369">
            <v>1000000</v>
          </cell>
        </row>
        <row r="370">
          <cell r="A370">
            <v>2016.03</v>
          </cell>
          <cell r="C370" t="str">
            <v>Mar</v>
          </cell>
          <cell r="D370">
            <v>4730000</v>
          </cell>
          <cell r="E370">
            <v>610000</v>
          </cell>
          <cell r="F370">
            <v>1190000</v>
          </cell>
          <cell r="G370">
            <v>1920000</v>
          </cell>
          <cell r="H370">
            <v>1010000</v>
          </cell>
        </row>
        <row r="371">
          <cell r="A371">
            <v>2016.04</v>
          </cell>
          <cell r="C371" t="str">
            <v xml:space="preserve">Apr </v>
          </cell>
          <cell r="D371">
            <v>4860000</v>
          </cell>
          <cell r="E371">
            <v>650000</v>
          </cell>
          <cell r="F371">
            <v>1260000</v>
          </cell>
          <cell r="G371">
            <v>1940000</v>
          </cell>
          <cell r="H371">
            <v>1010000</v>
          </cell>
        </row>
        <row r="372">
          <cell r="A372">
            <v>2016.05</v>
          </cell>
          <cell r="C372" t="str">
            <v>May</v>
          </cell>
          <cell r="D372">
            <v>4820000</v>
          </cell>
          <cell r="E372">
            <v>630000</v>
          </cell>
          <cell r="F372">
            <v>1220000</v>
          </cell>
          <cell r="G372">
            <v>1950000</v>
          </cell>
          <cell r="H372">
            <v>1020000</v>
          </cell>
        </row>
        <row r="373">
          <cell r="A373">
            <v>2016.06</v>
          </cell>
          <cell r="C373" t="str">
            <v xml:space="preserve">Jun </v>
          </cell>
          <cell r="D373">
            <v>4850000</v>
          </cell>
          <cell r="E373">
            <v>620000</v>
          </cell>
          <cell r="F373">
            <v>1230000</v>
          </cell>
          <cell r="G373">
            <v>1960000</v>
          </cell>
          <cell r="H373">
            <v>1040000</v>
          </cell>
        </row>
        <row r="374">
          <cell r="A374">
            <v>2016.07</v>
          </cell>
          <cell r="C374" t="str">
            <v xml:space="preserve">Jul </v>
          </cell>
          <cell r="D374">
            <v>4770000</v>
          </cell>
          <cell r="E374">
            <v>580000</v>
          </cell>
          <cell r="F374">
            <v>1210000</v>
          </cell>
          <cell r="G374">
            <v>1940000</v>
          </cell>
          <cell r="H374">
            <v>1040000</v>
          </cell>
        </row>
        <row r="375">
          <cell r="A375">
            <v>2016.08</v>
          </cell>
          <cell r="C375" t="str">
            <v xml:space="preserve">Aug </v>
          </cell>
          <cell r="D375">
            <v>4780000</v>
          </cell>
          <cell r="E375">
            <v>600000</v>
          </cell>
          <cell r="F375">
            <v>1200000</v>
          </cell>
          <cell r="G375">
            <v>1940000</v>
          </cell>
          <cell r="H375">
            <v>1040000</v>
          </cell>
        </row>
        <row r="376">
          <cell r="A376">
            <v>2016.09</v>
          </cell>
          <cell r="C376" t="str">
            <v xml:space="preserve">Sept </v>
          </cell>
          <cell r="D376">
            <v>4850000</v>
          </cell>
          <cell r="E376">
            <v>610000</v>
          </cell>
          <cell r="F376">
            <v>1230000</v>
          </cell>
          <cell r="G376">
            <v>1940000</v>
          </cell>
          <cell r="H376">
            <v>1070000</v>
          </cell>
        </row>
        <row r="377">
          <cell r="A377">
            <v>2016.1</v>
          </cell>
          <cell r="C377" t="str">
            <v xml:space="preserve">Oct </v>
          </cell>
          <cell r="D377">
            <v>4940000</v>
          </cell>
          <cell r="E377">
            <v>620000</v>
          </cell>
          <cell r="F377">
            <v>1250000</v>
          </cell>
          <cell r="G377">
            <v>1990000</v>
          </cell>
          <cell r="H377">
            <v>1080000</v>
          </cell>
        </row>
        <row r="378">
          <cell r="A378">
            <v>2016.11</v>
          </cell>
          <cell r="C378" t="str">
            <v xml:space="preserve">Nov </v>
          </cell>
          <cell r="D378">
            <v>4880000</v>
          </cell>
          <cell r="E378">
            <v>620000</v>
          </cell>
          <cell r="F378">
            <v>1220000</v>
          </cell>
          <cell r="G378">
            <v>1970000</v>
          </cell>
          <cell r="H378">
            <v>1070000</v>
          </cell>
        </row>
        <row r="379">
          <cell r="A379">
            <v>2016.12</v>
          </cell>
          <cell r="C379" t="str">
            <v>Dec</v>
          </cell>
          <cell r="D379">
            <v>4900000</v>
          </cell>
          <cell r="E379">
            <v>630000</v>
          </cell>
          <cell r="F379">
            <v>1220000</v>
          </cell>
          <cell r="G379">
            <v>1980000</v>
          </cell>
          <cell r="H379">
            <v>1070000</v>
          </cell>
        </row>
        <row r="380">
          <cell r="A380">
            <v>2017.01</v>
          </cell>
          <cell r="B380">
            <v>2017</v>
          </cell>
          <cell r="C380" t="str">
            <v>Jan</v>
          </cell>
          <cell r="D380">
            <v>5040000</v>
          </cell>
          <cell r="E380">
            <v>650000</v>
          </cell>
          <cell r="F380">
            <v>1260000</v>
          </cell>
          <cell r="G380">
            <v>2040000</v>
          </cell>
          <cell r="H380">
            <v>1090000</v>
          </cell>
        </row>
        <row r="381">
          <cell r="A381">
            <v>2017.02</v>
          </cell>
          <cell r="C381" t="str">
            <v>Feb</v>
          </cell>
          <cell r="D381">
            <v>4840000</v>
          </cell>
          <cell r="E381">
            <v>610000</v>
          </cell>
          <cell r="F381">
            <v>1150000</v>
          </cell>
          <cell r="G381">
            <v>2020000</v>
          </cell>
          <cell r="H381">
            <v>1060000</v>
          </cell>
        </row>
        <row r="382">
          <cell r="A382">
            <v>2017.03</v>
          </cell>
          <cell r="C382" t="str">
            <v>Mar</v>
          </cell>
          <cell r="D382">
            <v>4980000</v>
          </cell>
          <cell r="E382">
            <v>630000</v>
          </cell>
          <cell r="F382">
            <v>1230000</v>
          </cell>
          <cell r="G382">
            <v>2050000</v>
          </cell>
          <cell r="H382">
            <v>1070000</v>
          </cell>
        </row>
        <row r="383">
          <cell r="A383">
            <v>2017.04</v>
          </cell>
          <cell r="C383" t="str">
            <v xml:space="preserve">Apr </v>
          </cell>
          <cell r="D383">
            <v>4940000</v>
          </cell>
          <cell r="E383">
            <v>640000</v>
          </cell>
          <cell r="F383">
            <v>1250000</v>
          </cell>
          <cell r="G383">
            <v>2010000</v>
          </cell>
          <cell r="H383">
            <v>1040000</v>
          </cell>
        </row>
        <row r="384">
          <cell r="A384">
            <v>2017.05</v>
          </cell>
          <cell r="C384" t="str">
            <v>May</v>
          </cell>
          <cell r="D384">
            <v>4950000</v>
          </cell>
          <cell r="E384">
            <v>650000</v>
          </cell>
          <cell r="F384">
            <v>1220000</v>
          </cell>
          <cell r="G384">
            <v>2020000</v>
          </cell>
          <cell r="H384">
            <v>1060000</v>
          </cell>
        </row>
        <row r="385">
          <cell r="A385">
            <v>2017.06</v>
          </cell>
          <cell r="C385" t="str">
            <v xml:space="preserve">Jun </v>
          </cell>
          <cell r="D385">
            <v>4870000</v>
          </cell>
          <cell r="E385">
            <v>620000</v>
          </cell>
          <cell r="F385">
            <v>1230000</v>
          </cell>
          <cell r="G385">
            <v>1960000</v>
          </cell>
          <cell r="H385">
            <v>1060000</v>
          </cell>
        </row>
        <row r="386">
          <cell r="A386">
            <v>2017.07</v>
          </cell>
          <cell r="C386" t="str">
            <v xml:space="preserve">Jul </v>
          </cell>
          <cell r="D386">
            <v>4850000</v>
          </cell>
          <cell r="E386">
            <v>590000</v>
          </cell>
          <cell r="F386">
            <v>1210000</v>
          </cell>
          <cell r="G386">
            <v>1990000</v>
          </cell>
          <cell r="H386">
            <v>1060000</v>
          </cell>
        </row>
        <row r="387">
          <cell r="A387">
            <v>2017.08</v>
          </cell>
          <cell r="C387" t="str">
            <v xml:space="preserve">Aug </v>
          </cell>
          <cell r="D387">
            <v>4770000</v>
          </cell>
          <cell r="E387">
            <v>600000</v>
          </cell>
          <cell r="F387">
            <v>1200000</v>
          </cell>
          <cell r="G387">
            <v>1920000</v>
          </cell>
          <cell r="H387">
            <v>1050000</v>
          </cell>
        </row>
        <row r="388">
          <cell r="A388">
            <v>2017.09</v>
          </cell>
          <cell r="C388" t="str">
            <v xml:space="preserve">Sept </v>
          </cell>
          <cell r="D388">
            <v>4840000</v>
          </cell>
          <cell r="E388">
            <v>610000</v>
          </cell>
          <cell r="F388">
            <v>1210000</v>
          </cell>
          <cell r="G388">
            <v>1940000</v>
          </cell>
          <cell r="H388">
            <v>1080000</v>
          </cell>
        </row>
        <row r="389">
          <cell r="A389">
            <v>2017.1</v>
          </cell>
          <cell r="C389" t="str">
            <v xml:space="preserve">Oct </v>
          </cell>
          <cell r="D389">
            <v>4840000</v>
          </cell>
          <cell r="E389">
            <v>610000</v>
          </cell>
          <cell r="F389">
            <v>1220000</v>
          </cell>
          <cell r="G389">
            <v>1930000</v>
          </cell>
          <cell r="H389">
            <v>1080000</v>
          </cell>
        </row>
        <row r="390">
          <cell r="A390">
            <v>2017.11</v>
          </cell>
          <cell r="C390" t="str">
            <v xml:space="preserve">Nov </v>
          </cell>
          <cell r="D390">
            <v>4980000</v>
          </cell>
          <cell r="E390">
            <v>610000</v>
          </cell>
          <cell r="F390">
            <v>1250000</v>
          </cell>
          <cell r="G390">
            <v>2040000</v>
          </cell>
          <cell r="H390">
            <v>1080000</v>
          </cell>
        </row>
        <row r="391">
          <cell r="A391">
            <v>2017.12</v>
          </cell>
          <cell r="C391" t="str">
            <v>Dec</v>
          </cell>
          <cell r="D391">
            <v>4950000</v>
          </cell>
          <cell r="E391">
            <v>600000</v>
          </cell>
          <cell r="F391">
            <v>1230000</v>
          </cell>
          <cell r="G391">
            <v>2040000</v>
          </cell>
          <cell r="H391">
            <v>1080000</v>
          </cell>
        </row>
        <row r="392">
          <cell r="A392">
            <v>2018.01</v>
          </cell>
          <cell r="B392">
            <v>2018</v>
          </cell>
          <cell r="C392" t="str">
            <v>Jan</v>
          </cell>
          <cell r="D392">
            <v>4800000</v>
          </cell>
          <cell r="E392">
            <v>580000</v>
          </cell>
          <cell r="F392">
            <v>1200000</v>
          </cell>
          <cell r="G392">
            <v>2020000</v>
          </cell>
          <cell r="H392">
            <v>1000000</v>
          </cell>
        </row>
        <row r="393">
          <cell r="A393">
            <v>2018.02</v>
          </cell>
          <cell r="C393" t="str">
            <v>Feb</v>
          </cell>
          <cell r="D393">
            <v>4880000</v>
          </cell>
          <cell r="E393">
            <v>550000</v>
          </cell>
          <cell r="F393">
            <v>1120000</v>
          </cell>
          <cell r="G393">
            <v>2110000</v>
          </cell>
          <cell r="H393">
            <v>1100000</v>
          </cell>
        </row>
        <row r="394">
          <cell r="A394">
            <v>2018.03</v>
          </cell>
          <cell r="C394" t="str">
            <v>Mar</v>
          </cell>
          <cell r="D394">
            <v>4910000</v>
          </cell>
          <cell r="E394">
            <v>580000</v>
          </cell>
          <cell r="F394">
            <v>1210000</v>
          </cell>
          <cell r="G394">
            <v>2050000</v>
          </cell>
          <cell r="H394">
            <v>1070000</v>
          </cell>
        </row>
        <row r="395">
          <cell r="A395">
            <v>2018.04</v>
          </cell>
          <cell r="C395" t="str">
            <v xml:space="preserve">Apr </v>
          </cell>
          <cell r="D395">
            <v>4840000</v>
          </cell>
          <cell r="E395">
            <v>570000</v>
          </cell>
          <cell r="F395">
            <v>1230000</v>
          </cell>
          <cell r="G395">
            <v>2000000</v>
          </cell>
          <cell r="H395">
            <v>1040000</v>
          </cell>
        </row>
        <row r="396">
          <cell r="A396">
            <v>2018.05</v>
          </cell>
          <cell r="C396" t="str">
            <v>May</v>
          </cell>
          <cell r="D396">
            <v>4820000</v>
          </cell>
          <cell r="E396">
            <v>590000</v>
          </cell>
          <cell r="F396">
            <v>1210000</v>
          </cell>
          <cell r="G396">
            <v>2000000</v>
          </cell>
          <cell r="H396">
            <v>1020000</v>
          </cell>
        </row>
        <row r="397">
          <cell r="A397">
            <v>2018.06</v>
          </cell>
          <cell r="C397" t="str">
            <v xml:space="preserve">Jun </v>
          </cell>
          <cell r="D397">
            <v>4830000</v>
          </cell>
          <cell r="E397">
            <v>620000</v>
          </cell>
          <cell r="F397">
            <v>1220000</v>
          </cell>
          <cell r="G397">
            <v>1980000</v>
          </cell>
          <cell r="H397">
            <v>1010000</v>
          </cell>
        </row>
        <row r="398">
          <cell r="A398">
            <v>2018.07</v>
          </cell>
          <cell r="C398" t="str">
            <v xml:space="preserve">Jul </v>
          </cell>
          <cell r="D398">
            <v>4780000</v>
          </cell>
          <cell r="E398">
            <v>590000</v>
          </cell>
          <cell r="F398">
            <v>1200000</v>
          </cell>
          <cell r="G398">
            <v>1970000</v>
          </cell>
          <cell r="H398">
            <v>1020000</v>
          </cell>
        </row>
        <row r="399">
          <cell r="A399">
            <v>2018.08</v>
          </cell>
          <cell r="C399" t="str">
            <v xml:space="preserve">Aug </v>
          </cell>
          <cell r="D399">
            <v>4710000</v>
          </cell>
          <cell r="E399">
            <v>580000</v>
          </cell>
          <cell r="F399">
            <v>1190000</v>
          </cell>
          <cell r="G399">
            <v>1950000</v>
          </cell>
          <cell r="H399">
            <v>990000</v>
          </cell>
        </row>
        <row r="400">
          <cell r="A400">
            <v>2018.09</v>
          </cell>
          <cell r="C400" t="str">
            <v xml:space="preserve">Sept </v>
          </cell>
          <cell r="D400">
            <v>4620000</v>
          </cell>
          <cell r="E400">
            <v>570000</v>
          </cell>
          <cell r="F400">
            <v>1180000</v>
          </cell>
          <cell r="G400">
            <v>1920000</v>
          </cell>
          <cell r="H400">
            <v>950000</v>
          </cell>
        </row>
        <row r="401">
          <cell r="A401">
            <v>2018.1</v>
          </cell>
          <cell r="C401" t="str">
            <v xml:space="preserve">Oct </v>
          </cell>
          <cell r="D401">
            <v>4570000</v>
          </cell>
          <cell r="E401">
            <v>560000</v>
          </cell>
          <cell r="F401">
            <v>1160000</v>
          </cell>
          <cell r="G401">
            <v>1900000</v>
          </cell>
          <cell r="H401">
            <v>950000</v>
          </cell>
        </row>
        <row r="402">
          <cell r="A402">
            <v>2018.11</v>
          </cell>
          <cell r="C402" t="str">
            <v xml:space="preserve">Nov </v>
          </cell>
          <cell r="D402">
            <v>4600000</v>
          </cell>
          <cell r="E402">
            <v>580000</v>
          </cell>
          <cell r="F402">
            <v>1170000</v>
          </cell>
          <cell r="G402">
            <v>1920000</v>
          </cell>
          <cell r="H402">
            <v>930000</v>
          </cell>
        </row>
        <row r="403">
          <cell r="A403">
            <v>2018.12</v>
          </cell>
          <cell r="C403" t="str">
            <v>Dec</v>
          </cell>
          <cell r="D403">
            <v>4470000</v>
          </cell>
          <cell r="E403">
            <v>560000</v>
          </cell>
          <cell r="F403">
            <v>1110000</v>
          </cell>
          <cell r="G403">
            <v>1880000</v>
          </cell>
          <cell r="H403">
            <v>920000</v>
          </cell>
        </row>
        <row r="404">
          <cell r="A404">
            <v>2019.01</v>
          </cell>
          <cell r="B404">
            <v>2019</v>
          </cell>
          <cell r="C404" t="str">
            <v>Jan</v>
          </cell>
          <cell r="D404">
            <v>4410000</v>
          </cell>
          <cell r="E404">
            <v>540000</v>
          </cell>
          <cell r="F404">
            <v>1100000</v>
          </cell>
          <cell r="G404">
            <v>1850000</v>
          </cell>
          <cell r="H404">
            <v>920000</v>
          </cell>
        </row>
        <row r="405">
          <cell r="A405">
            <v>2019.02</v>
          </cell>
          <cell r="C405" t="str">
            <v>Feb</v>
          </cell>
          <cell r="D405">
            <v>4730000</v>
          </cell>
          <cell r="E405">
            <v>570000</v>
          </cell>
          <cell r="F405">
            <v>1150000</v>
          </cell>
          <cell r="G405">
            <v>2030000</v>
          </cell>
          <cell r="H405">
            <v>980000</v>
          </cell>
        </row>
        <row r="406">
          <cell r="A406">
            <v>2019.03</v>
          </cell>
          <cell r="C406" t="str">
            <v>Mar</v>
          </cell>
          <cell r="D406">
            <v>4690000</v>
          </cell>
          <cell r="E406">
            <v>570000</v>
          </cell>
          <cell r="F406">
            <v>1140000</v>
          </cell>
          <cell r="G406">
            <v>2010000</v>
          </cell>
          <cell r="H406">
            <v>970000</v>
          </cell>
        </row>
        <row r="407">
          <cell r="A407">
            <v>2019.04</v>
          </cell>
          <cell r="C407" t="str">
            <v xml:space="preserve">Apr </v>
          </cell>
          <cell r="D407">
            <v>4740000</v>
          </cell>
          <cell r="E407">
            <v>590000</v>
          </cell>
          <cell r="F407">
            <v>1180000</v>
          </cell>
          <cell r="G407">
            <v>2000000</v>
          </cell>
          <cell r="H407">
            <v>970000</v>
          </cell>
        </row>
        <row r="408">
          <cell r="A408">
            <v>2019.05</v>
          </cell>
          <cell r="C408" t="str">
            <v>May</v>
          </cell>
          <cell r="D408">
            <v>4870000</v>
          </cell>
          <cell r="E408">
            <v>610000</v>
          </cell>
          <cell r="F408">
            <v>1210000</v>
          </cell>
          <cell r="G408">
            <v>2050000</v>
          </cell>
          <cell r="H408">
            <v>1000000</v>
          </cell>
        </row>
        <row r="409">
          <cell r="A409">
            <v>2019.06</v>
          </cell>
          <cell r="C409" t="str">
            <v xml:space="preserve">Jun </v>
          </cell>
          <cell r="D409">
            <v>4810000</v>
          </cell>
          <cell r="E409">
            <v>600000</v>
          </cell>
          <cell r="F409">
            <v>1220000</v>
          </cell>
          <cell r="G409">
            <v>2010000</v>
          </cell>
          <cell r="H409">
            <v>980000</v>
          </cell>
        </row>
        <row r="410">
          <cell r="A410">
            <v>2019.07</v>
          </cell>
          <cell r="C410" t="str">
            <v xml:space="preserve">Jul </v>
          </cell>
          <cell r="D410">
            <v>4850000</v>
          </cell>
          <cell r="E410">
            <v>590000</v>
          </cell>
          <cell r="F410">
            <v>1210000</v>
          </cell>
          <cell r="G410">
            <v>2030000</v>
          </cell>
          <cell r="H410">
            <v>1020000</v>
          </cell>
        </row>
        <row r="411">
          <cell r="A411">
            <v>2019.08</v>
          </cell>
          <cell r="C411" t="str">
            <v xml:space="preserve">Aug </v>
          </cell>
          <cell r="D411">
            <v>4880000</v>
          </cell>
          <cell r="E411">
            <v>590000</v>
          </cell>
          <cell r="F411">
            <v>1210000</v>
          </cell>
          <cell r="G411">
            <v>2070000</v>
          </cell>
          <cell r="H411">
            <v>1010000</v>
          </cell>
        </row>
        <row r="412">
          <cell r="A412">
            <v>2019.09</v>
          </cell>
          <cell r="C412" t="str">
            <v xml:space="preserve">Sept </v>
          </cell>
          <cell r="D412">
            <v>4730000</v>
          </cell>
          <cell r="E412">
            <v>570000</v>
          </cell>
          <cell r="F412">
            <v>1160000</v>
          </cell>
          <cell r="G412">
            <v>2010000</v>
          </cell>
          <cell r="H412">
            <v>990000</v>
          </cell>
        </row>
        <row r="413">
          <cell r="A413">
            <v>2019.1</v>
          </cell>
          <cell r="C413" t="str">
            <v xml:space="preserve">Oct </v>
          </cell>
          <cell r="D413">
            <v>4710000</v>
          </cell>
          <cell r="E413">
            <v>560000</v>
          </cell>
          <cell r="F413">
            <v>1160000</v>
          </cell>
          <cell r="G413">
            <v>2010000</v>
          </cell>
          <cell r="H413">
            <v>980000</v>
          </cell>
        </row>
        <row r="414">
          <cell r="A414">
            <v>2019.11</v>
          </cell>
          <cell r="C414" t="str">
            <v xml:space="preserve">Nov </v>
          </cell>
          <cell r="D414">
            <v>4690000</v>
          </cell>
          <cell r="E414">
            <v>560000</v>
          </cell>
          <cell r="F414">
            <v>1160000</v>
          </cell>
          <cell r="G414">
            <v>2000000</v>
          </cell>
          <cell r="H414">
            <v>970000</v>
          </cell>
        </row>
        <row r="415">
          <cell r="A415">
            <v>2019.12</v>
          </cell>
          <cell r="C415" t="str">
            <v>Dec</v>
          </cell>
          <cell r="D415">
            <v>4840000</v>
          </cell>
          <cell r="E415">
            <v>580000</v>
          </cell>
          <cell r="F415">
            <v>1170000</v>
          </cell>
          <cell r="G415">
            <v>2080000</v>
          </cell>
          <cell r="H415">
            <v>1010000</v>
          </cell>
        </row>
        <row r="416">
          <cell r="A416">
            <v>2020.01</v>
          </cell>
          <cell r="C416" t="str">
            <v>Jan</v>
          </cell>
          <cell r="D416">
            <v>4770000</v>
          </cell>
          <cell r="E416">
            <v>580000</v>
          </cell>
          <cell r="F416">
            <v>1170000</v>
          </cell>
          <cell r="G416">
            <v>2040000</v>
          </cell>
          <cell r="H416">
            <v>980000</v>
          </cell>
        </row>
        <row r="417">
          <cell r="A417">
            <v>2020.02</v>
          </cell>
          <cell r="C417" t="str">
            <v>Feb</v>
          </cell>
          <cell r="D417">
            <v>5040000</v>
          </cell>
          <cell r="E417">
            <v>600000</v>
          </cell>
          <cell r="F417">
            <v>1250000</v>
          </cell>
          <cell r="G417">
            <v>2150000</v>
          </cell>
          <cell r="H417">
            <v>1040000</v>
          </cell>
        </row>
        <row r="418">
          <cell r="A418">
            <v>2020.03</v>
          </cell>
          <cell r="C418" t="str">
            <v>Mar</v>
          </cell>
          <cell r="D418">
            <v>4790000</v>
          </cell>
          <cell r="E418">
            <v>570000</v>
          </cell>
          <cell r="F418">
            <v>1210000</v>
          </cell>
          <cell r="G418">
            <v>2050000</v>
          </cell>
          <cell r="H418">
            <v>960000</v>
          </cell>
        </row>
        <row r="419">
          <cell r="A419">
            <v>2020.04</v>
          </cell>
          <cell r="C419" t="str">
            <v xml:space="preserve">Apr </v>
          </cell>
          <cell r="D419">
            <v>4070000</v>
          </cell>
          <cell r="E419">
            <v>510000</v>
          </cell>
          <cell r="F419">
            <v>1110000</v>
          </cell>
          <cell r="G419">
            <v>1720000</v>
          </cell>
          <cell r="H419">
            <v>730000</v>
          </cell>
        </row>
        <row r="420">
          <cell r="A420">
            <v>2020.05</v>
          </cell>
          <cell r="C420" t="str">
            <v>May</v>
          </cell>
          <cell r="D420">
            <v>3740000</v>
          </cell>
          <cell r="E420">
            <v>440000</v>
          </cell>
          <cell r="F420">
            <v>1000000</v>
          </cell>
          <cell r="G420">
            <v>1630000</v>
          </cell>
          <cell r="H420">
            <v>670000</v>
          </cell>
        </row>
        <row r="421">
          <cell r="A421">
            <v>2020.06</v>
          </cell>
          <cell r="C421" t="str">
            <v xml:space="preserve">Jun </v>
          </cell>
          <cell r="D421">
            <v>4410000</v>
          </cell>
          <cell r="E421">
            <v>450000</v>
          </cell>
          <cell r="F421">
            <v>1080000</v>
          </cell>
          <cell r="G421">
            <v>2000000</v>
          </cell>
          <cell r="H421">
            <v>880000</v>
          </cell>
        </row>
        <row r="422">
          <cell r="A422">
            <v>2020.07</v>
          </cell>
          <cell r="C422" t="str">
            <v xml:space="preserve">Jul </v>
          </cell>
          <cell r="D422">
            <v>5370000</v>
          </cell>
          <cell r="E422">
            <v>580000</v>
          </cell>
          <cell r="F422">
            <v>1320000</v>
          </cell>
          <cell r="G422">
            <v>2360000</v>
          </cell>
          <cell r="H422">
            <v>1110000</v>
          </cell>
        </row>
        <row r="423">
          <cell r="A423">
            <v>2020.08</v>
          </cell>
          <cell r="C423" t="str">
            <v xml:space="preserve">Aug </v>
          </cell>
          <cell r="D423">
            <v>5400000</v>
          </cell>
          <cell r="E423">
            <v>640000</v>
          </cell>
          <cell r="F423">
            <v>1320000</v>
          </cell>
          <cell r="G423">
            <v>2310000</v>
          </cell>
          <cell r="H423">
            <v>1130000</v>
          </cell>
        </row>
        <row r="424">
          <cell r="A424">
            <v>2020.09</v>
          </cell>
          <cell r="C424" t="str">
            <v xml:space="preserve">Sept </v>
          </cell>
          <cell r="D424">
            <v>5680000</v>
          </cell>
          <cell r="E424">
            <v>700000</v>
          </cell>
          <cell r="F424">
            <v>1380000</v>
          </cell>
          <cell r="G424">
            <v>2410000</v>
          </cell>
          <cell r="H424">
            <v>1190000</v>
          </cell>
        </row>
        <row r="425">
          <cell r="A425">
            <v>2020.1</v>
          </cell>
          <cell r="C425" t="str">
            <v xml:space="preserve">Oct </v>
          </cell>
          <cell r="D425">
            <v>5850000</v>
          </cell>
          <cell r="E425">
            <v>730000</v>
          </cell>
          <cell r="F425">
            <v>1450000</v>
          </cell>
          <cell r="G425">
            <v>2470000</v>
          </cell>
          <cell r="H425">
            <v>1200000</v>
          </cell>
        </row>
        <row r="426">
          <cell r="A426">
            <v>2020.11</v>
          </cell>
          <cell r="C426" t="str">
            <v xml:space="preserve">Nov </v>
          </cell>
          <cell r="D426">
            <v>5760000</v>
          </cell>
          <cell r="E426">
            <v>710000</v>
          </cell>
          <cell r="F426">
            <v>1400000</v>
          </cell>
          <cell r="G426">
            <v>2440000</v>
          </cell>
          <cell r="H426">
            <v>1210000</v>
          </cell>
        </row>
        <row r="427">
          <cell r="A427">
            <v>2020.12</v>
          </cell>
          <cell r="C427" t="str">
            <v>Dec</v>
          </cell>
          <cell r="D427">
            <v>5800000</v>
          </cell>
          <cell r="E427">
            <v>720000</v>
          </cell>
          <cell r="F427">
            <v>1410000</v>
          </cell>
          <cell r="G427">
            <v>2460000</v>
          </cell>
          <cell r="H427">
            <v>1210000</v>
          </cell>
        </row>
        <row r="428">
          <cell r="A428">
            <v>2021.01</v>
          </cell>
          <cell r="C428" t="str">
            <v>Jan</v>
          </cell>
          <cell r="D428">
            <v>5810000</v>
          </cell>
          <cell r="E428">
            <v>710000</v>
          </cell>
          <cell r="F428">
            <v>1390000</v>
          </cell>
          <cell r="G428">
            <v>2520000</v>
          </cell>
          <cell r="H428">
            <v>1190000</v>
          </cell>
        </row>
        <row r="429">
          <cell r="A429">
            <v>2021.02</v>
          </cell>
          <cell r="C429" t="str">
            <v>Feb</v>
          </cell>
          <cell r="D429">
            <v>5460000</v>
          </cell>
          <cell r="E429">
            <v>670000</v>
          </cell>
          <cell r="F429">
            <v>1290000</v>
          </cell>
          <cell r="G429">
            <v>2350000</v>
          </cell>
          <cell r="H429">
            <v>1150000</v>
          </cell>
        </row>
        <row r="430">
          <cell r="A430">
            <v>2021.03</v>
          </cell>
          <cell r="C430" t="str">
            <v>Mar</v>
          </cell>
          <cell r="D430">
            <v>5300000</v>
          </cell>
          <cell r="E430">
            <v>640000</v>
          </cell>
          <cell r="F430">
            <v>1220000</v>
          </cell>
          <cell r="G430">
            <v>2340000</v>
          </cell>
          <cell r="H430">
            <v>1100000</v>
          </cell>
        </row>
        <row r="431">
          <cell r="A431">
            <v>2021.04</v>
          </cell>
          <cell r="C431" t="str">
            <v xml:space="preserve">Apr </v>
          </cell>
          <cell r="D431">
            <v>5240000</v>
          </cell>
          <cell r="E431">
            <v>640000</v>
          </cell>
          <cell r="F431">
            <v>1240000</v>
          </cell>
          <cell r="G431">
            <v>2290000</v>
          </cell>
          <cell r="H431">
            <v>1070000</v>
          </cell>
        </row>
        <row r="432">
          <cell r="A432">
            <v>2021.05</v>
          </cell>
          <cell r="C432" t="str">
            <v>May</v>
          </cell>
          <cell r="D432">
            <v>5210000</v>
          </cell>
          <cell r="E432">
            <v>620000</v>
          </cell>
          <cell r="F432">
            <v>1250000</v>
          </cell>
          <cell r="G432">
            <v>2290000</v>
          </cell>
          <cell r="H432">
            <v>1050000</v>
          </cell>
        </row>
        <row r="433">
          <cell r="A433">
            <v>2021.06</v>
          </cell>
          <cell r="C433" t="str">
            <v xml:space="preserve">Jun </v>
          </cell>
          <cell r="D433">
            <v>5290000</v>
          </cell>
          <cell r="E433">
            <v>630000</v>
          </cell>
          <cell r="F433">
            <v>1280000</v>
          </cell>
          <cell r="G433">
            <v>2310000</v>
          </cell>
          <cell r="H433">
            <v>1070000</v>
          </cell>
        </row>
        <row r="434">
          <cell r="A434">
            <v>2021.07</v>
          </cell>
          <cell r="C434" t="str">
            <v xml:space="preserve">Jul </v>
          </cell>
          <cell r="D434">
            <v>5370000</v>
          </cell>
          <cell r="E434">
            <v>630000</v>
          </cell>
          <cell r="F434">
            <v>1310000</v>
          </cell>
          <cell r="G434">
            <v>2340000</v>
          </cell>
          <cell r="H434">
            <v>1090000</v>
          </cell>
        </row>
        <row r="435">
          <cell r="A435">
            <v>2021.08</v>
          </cell>
          <cell r="C435" t="str">
            <v xml:space="preserve">Aug </v>
          </cell>
          <cell r="D435">
            <v>5290000</v>
          </cell>
          <cell r="E435">
            <v>610000</v>
          </cell>
          <cell r="F435">
            <v>1300000</v>
          </cell>
          <cell r="G435">
            <v>2280000</v>
          </cell>
          <cell r="H435">
            <v>1100000</v>
          </cell>
        </row>
        <row r="436">
          <cell r="A436">
            <v>2021.09</v>
          </cell>
          <cell r="C436" t="str">
            <v xml:space="preserve">Sept </v>
          </cell>
          <cell r="D436">
            <v>5460000</v>
          </cell>
          <cell r="E436">
            <v>610000</v>
          </cell>
          <cell r="F436">
            <v>1340000</v>
          </cell>
          <cell r="G436">
            <v>2370000</v>
          </cell>
          <cell r="H436">
            <v>1140000</v>
          </cell>
        </row>
        <row r="437">
          <cell r="A437">
            <v>2021.1</v>
          </cell>
          <cell r="C437" t="str">
            <v xml:space="preserve">Oct </v>
          </cell>
          <cell r="D437">
            <v>5510000</v>
          </cell>
          <cell r="E437">
            <v>620000</v>
          </cell>
          <cell r="F437">
            <v>1370000</v>
          </cell>
          <cell r="G437">
            <v>2380000</v>
          </cell>
          <cell r="H437">
            <v>1140000</v>
          </cell>
        </row>
        <row r="438">
          <cell r="A438">
            <v>2021.11</v>
          </cell>
          <cell r="C438" t="str">
            <v xml:space="preserve">Nov </v>
          </cell>
          <cell r="D438">
            <v>5660000</v>
          </cell>
          <cell r="E438">
            <v>620000</v>
          </cell>
          <cell r="F438">
            <v>1400000</v>
          </cell>
          <cell r="G438">
            <v>2490000</v>
          </cell>
          <cell r="H438">
            <v>1150000</v>
          </cell>
        </row>
        <row r="439">
          <cell r="A439">
            <v>2021.12</v>
          </cell>
          <cell r="C439" t="str">
            <v>Dec</v>
          </cell>
          <cell r="D439">
            <v>5440000</v>
          </cell>
          <cell r="E439">
            <v>610000</v>
          </cell>
          <cell r="F439">
            <v>1370000</v>
          </cell>
          <cell r="G439">
            <v>2360000</v>
          </cell>
          <cell r="H439">
            <v>1100000</v>
          </cell>
        </row>
        <row r="440">
          <cell r="A440">
            <v>2022.01</v>
          </cell>
          <cell r="C440" t="str">
            <v>Jan</v>
          </cell>
          <cell r="D440">
            <v>5620000</v>
          </cell>
          <cell r="E440">
            <v>640000</v>
          </cell>
          <cell r="F440">
            <v>1350000</v>
          </cell>
          <cell r="G440">
            <v>2530000</v>
          </cell>
          <cell r="H440">
            <v>1100000</v>
          </cell>
        </row>
        <row r="441">
          <cell r="A441">
            <v>2022.02</v>
          </cell>
          <cell r="C441" t="str">
            <v>Feb</v>
          </cell>
          <cell r="D441">
            <v>5270000</v>
          </cell>
          <cell r="E441">
            <v>580000</v>
          </cell>
          <cell r="F441">
            <v>1250000</v>
          </cell>
          <cell r="G441">
            <v>2380000</v>
          </cell>
          <cell r="H441">
            <v>1060000</v>
          </cell>
        </row>
        <row r="442">
          <cell r="A442">
            <v>2022.03</v>
          </cell>
          <cell r="C442" t="str">
            <v>Mar</v>
          </cell>
          <cell r="D442">
            <v>5060000</v>
          </cell>
          <cell r="E442">
            <v>550000</v>
          </cell>
          <cell r="F442">
            <v>1170000</v>
          </cell>
          <cell r="G442">
            <v>2300000</v>
          </cell>
          <cell r="H442">
            <v>1040000</v>
          </cell>
        </row>
        <row r="443">
          <cell r="A443">
            <v>2022.04</v>
          </cell>
          <cell r="C443" t="str">
            <v xml:space="preserve">Apr </v>
          </cell>
          <cell r="D443">
            <v>4960000</v>
          </cell>
          <cell r="E443">
            <v>560000</v>
          </cell>
          <cell r="F443">
            <v>1220000</v>
          </cell>
          <cell r="G443">
            <v>2190000</v>
          </cell>
          <cell r="H443">
            <v>990000</v>
          </cell>
        </row>
        <row r="444">
          <cell r="A444">
            <v>2022.05</v>
          </cell>
          <cell r="C444" t="str">
            <v>May</v>
          </cell>
          <cell r="D444">
            <v>4810000</v>
          </cell>
          <cell r="E444">
            <v>560000</v>
          </cell>
          <cell r="F444">
            <v>1170000</v>
          </cell>
          <cell r="G444">
            <v>2150000</v>
          </cell>
          <cell r="H444">
            <v>930000</v>
          </cell>
        </row>
        <row r="445">
          <cell r="A445">
            <v>2022.06</v>
          </cell>
          <cell r="C445" t="str">
            <v xml:space="preserve">Jun </v>
          </cell>
          <cell r="D445">
            <v>4580000</v>
          </cell>
          <cell r="E445">
            <v>540000</v>
          </cell>
          <cell r="F445">
            <v>1160000</v>
          </cell>
          <cell r="G445">
            <v>2030000</v>
          </cell>
          <cell r="H445">
            <v>850000</v>
          </cell>
        </row>
        <row r="446">
          <cell r="A446">
            <v>2022.07</v>
          </cell>
          <cell r="C446" t="str">
            <v xml:space="preserve">Jul </v>
          </cell>
          <cell r="D446">
            <v>4360000</v>
          </cell>
          <cell r="E446">
            <v>530000</v>
          </cell>
          <cell r="F446">
            <v>1130000</v>
          </cell>
          <cell r="G446">
            <v>1930000</v>
          </cell>
          <cell r="H446">
            <v>770000</v>
          </cell>
        </row>
        <row r="447">
          <cell r="A447">
            <v>2022.08</v>
          </cell>
          <cell r="C447" t="str">
            <v xml:space="preserve">Aug </v>
          </cell>
          <cell r="D447">
            <v>4250000</v>
          </cell>
          <cell r="E447">
            <v>520000</v>
          </cell>
          <cell r="F447">
            <v>1090000</v>
          </cell>
          <cell r="G447">
            <v>1860000</v>
          </cell>
          <cell r="H447">
            <v>780000</v>
          </cell>
        </row>
        <row r="448">
          <cell r="A448">
            <v>2022.09</v>
          </cell>
          <cell r="C448" t="str">
            <v xml:space="preserve">Sept </v>
          </cell>
          <cell r="D448">
            <v>4190000</v>
          </cell>
          <cell r="E448">
            <v>500000</v>
          </cell>
          <cell r="F448">
            <v>1070000</v>
          </cell>
          <cell r="G448">
            <v>1840000</v>
          </cell>
          <cell r="H448">
            <v>780000</v>
          </cell>
        </row>
        <row r="449">
          <cell r="A449">
            <v>2022.1</v>
          </cell>
          <cell r="C449" t="str">
            <v xml:space="preserve">Oct </v>
          </cell>
          <cell r="D449">
            <v>3960000</v>
          </cell>
          <cell r="E449">
            <v>470000</v>
          </cell>
          <cell r="F449">
            <v>1020000</v>
          </cell>
          <cell r="G449">
            <v>1760000</v>
          </cell>
          <cell r="H449">
            <v>710000</v>
          </cell>
        </row>
        <row r="450">
          <cell r="A450">
            <v>2022.11</v>
          </cell>
          <cell r="C450" t="str">
            <v xml:space="preserve">Nov </v>
          </cell>
          <cell r="D450">
            <v>3680000</v>
          </cell>
          <cell r="E450">
            <v>450000</v>
          </cell>
          <cell r="F450">
            <v>970000</v>
          </cell>
          <cell r="G450">
            <v>1640000</v>
          </cell>
          <cell r="H450">
            <v>620000</v>
          </cell>
        </row>
        <row r="451">
          <cell r="A451">
            <v>2022.12</v>
          </cell>
          <cell r="C451" t="str">
            <v>Dec</v>
          </cell>
          <cell r="D451">
            <v>3620000</v>
          </cell>
          <cell r="E451">
            <v>430000</v>
          </cell>
          <cell r="F451">
            <v>950000</v>
          </cell>
          <cell r="G451">
            <v>1610000</v>
          </cell>
          <cell r="H451">
            <v>630000</v>
          </cell>
        </row>
        <row r="452">
          <cell r="A452">
            <v>2023.01</v>
          </cell>
          <cell r="C452" t="str">
            <v>Jan</v>
          </cell>
          <cell r="D452">
            <v>3590000</v>
          </cell>
          <cell r="E452">
            <v>410000</v>
          </cell>
          <cell r="F452">
            <v>910000</v>
          </cell>
          <cell r="G452">
            <v>1630000</v>
          </cell>
          <cell r="H452">
            <v>640000</v>
          </cell>
        </row>
        <row r="453">
          <cell r="A453">
            <v>2023.02</v>
          </cell>
          <cell r="C453" t="str">
            <v>Feb</v>
          </cell>
          <cell r="D453">
            <v>4100000</v>
          </cell>
          <cell r="E453">
            <v>430000</v>
          </cell>
          <cell r="F453">
            <v>1020000</v>
          </cell>
          <cell r="G453">
            <v>1890000</v>
          </cell>
          <cell r="H453">
            <v>760000</v>
          </cell>
        </row>
        <row r="454">
          <cell r="A454">
            <v>2023.03</v>
          </cell>
          <cell r="C454" t="str">
            <v>Mar</v>
          </cell>
          <cell r="D454">
            <v>3990000</v>
          </cell>
          <cell r="E454">
            <v>430000</v>
          </cell>
          <cell r="F454">
            <v>980000</v>
          </cell>
          <cell r="G454">
            <v>1850000</v>
          </cell>
          <cell r="H454">
            <v>730000</v>
          </cell>
        </row>
        <row r="455">
          <cell r="A455">
            <v>2023.04</v>
          </cell>
          <cell r="C455" t="str">
            <v xml:space="preserve">Apr </v>
          </cell>
          <cell r="D455">
            <v>3860000</v>
          </cell>
          <cell r="E455">
            <v>430000</v>
          </cell>
          <cell r="F455">
            <v>960000</v>
          </cell>
          <cell r="G455">
            <v>1790000</v>
          </cell>
          <cell r="H455">
            <v>680000</v>
          </cell>
        </row>
        <row r="456">
          <cell r="A456">
            <v>2023.05</v>
          </cell>
          <cell r="C456" t="str">
            <v>May</v>
          </cell>
          <cell r="D456">
            <v>3850000</v>
          </cell>
          <cell r="E456">
            <v>420000</v>
          </cell>
          <cell r="F456">
            <v>930000</v>
          </cell>
          <cell r="G456">
            <v>1810000</v>
          </cell>
          <cell r="H456">
            <v>690000</v>
          </cell>
        </row>
        <row r="457">
          <cell r="A457">
            <v>2023.06</v>
          </cell>
          <cell r="C457" t="str">
            <v>Jun  r</v>
          </cell>
          <cell r="D457">
            <v>3720000</v>
          </cell>
          <cell r="E457">
            <v>430000</v>
          </cell>
          <cell r="F457">
            <v>930000</v>
          </cell>
          <cell r="G457">
            <v>1700000</v>
          </cell>
          <cell r="H457">
            <v>660000</v>
          </cell>
        </row>
        <row r="458">
          <cell r="A458">
            <v>2023.07</v>
          </cell>
          <cell r="C458" t="str">
            <v>Jul  p</v>
          </cell>
          <cell r="D458">
            <v>3650000</v>
          </cell>
          <cell r="E458">
            <v>410000</v>
          </cell>
          <cell r="F458">
            <v>910000</v>
          </cell>
          <cell r="G458">
            <v>1660000</v>
          </cell>
          <cell r="H458">
            <v>670000</v>
          </cell>
        </row>
        <row r="461">
          <cell r="C461" t="str">
            <v>mo ago</v>
          </cell>
          <cell r="D461">
            <v>-1.9E-2</v>
          </cell>
          <cell r="E461">
            <v>-4.7E-2</v>
          </cell>
          <cell r="F461">
            <v>-2.1999999999999999E-2</v>
          </cell>
          <cell r="G461">
            <v>-2.4E-2</v>
          </cell>
          <cell r="H461">
            <v>1.4999999999999999E-2</v>
          </cell>
        </row>
        <row r="462">
          <cell r="C462" t="str">
            <v>yr ago</v>
          </cell>
          <cell r="D462">
            <v>-0.16300000000000001</v>
          </cell>
          <cell r="E462">
            <v>-0.22600000000000001</v>
          </cell>
          <cell r="F462">
            <v>-0.19500000000000001</v>
          </cell>
          <cell r="G462">
            <v>-0.14000000000000001</v>
          </cell>
          <cell r="H462">
            <v>-0.13</v>
          </cell>
        </row>
      </sheetData>
      <sheetData sheetId="10"/>
      <sheetData sheetId="11"/>
      <sheetData sheetId="12"/>
      <sheetData sheetId="13"/>
      <sheetData sheetId="14"/>
      <sheetData sheetId="15">
        <row r="43">
          <cell r="A43">
            <v>1999.01</v>
          </cell>
          <cell r="B43">
            <v>1999</v>
          </cell>
          <cell r="C43" t="str">
            <v>Jan</v>
          </cell>
          <cell r="D43">
            <v>551000</v>
          </cell>
          <cell r="E43">
            <v>216000</v>
          </cell>
          <cell r="F43">
            <v>95000</v>
          </cell>
          <cell r="G43">
            <v>135000</v>
          </cell>
          <cell r="H43">
            <v>105000</v>
          </cell>
          <cell r="I43">
            <v>0</v>
          </cell>
        </row>
        <row r="44">
          <cell r="A44">
            <v>1999.02</v>
          </cell>
          <cell r="C44" t="str">
            <v>Feb</v>
          </cell>
          <cell r="D44">
            <v>536000</v>
          </cell>
          <cell r="E44">
            <v>210000</v>
          </cell>
          <cell r="F44">
            <v>107000</v>
          </cell>
          <cell r="G44">
            <v>129000</v>
          </cell>
          <cell r="H44">
            <v>89000</v>
          </cell>
          <cell r="I44">
            <v>1000</v>
          </cell>
          <cell r="P44">
            <v>-2.7E-2</v>
          </cell>
          <cell r="Q44">
            <v>-2.8000000000000001E-2</v>
          </cell>
          <cell r="R44">
            <v>0.126</v>
          </cell>
          <cell r="S44">
            <v>-4.3999999999999997E-2</v>
          </cell>
          <cell r="T44">
            <v>-0.152</v>
          </cell>
        </row>
        <row r="45">
          <cell r="A45">
            <v>1999.03</v>
          </cell>
          <cell r="C45" t="str">
            <v>Mar</v>
          </cell>
          <cell r="D45">
            <v>550000</v>
          </cell>
          <cell r="E45">
            <v>205000</v>
          </cell>
          <cell r="F45">
            <v>97000</v>
          </cell>
          <cell r="G45">
            <v>137000</v>
          </cell>
          <cell r="H45">
            <v>111000</v>
          </cell>
          <cell r="I45">
            <v>0</v>
          </cell>
          <cell r="P45">
            <v>2.5999999999999999E-2</v>
          </cell>
          <cell r="Q45">
            <v>-2.4E-2</v>
          </cell>
          <cell r="R45">
            <v>-9.2999999999999999E-2</v>
          </cell>
          <cell r="S45">
            <v>6.2E-2</v>
          </cell>
          <cell r="T45">
            <v>0.247</v>
          </cell>
        </row>
        <row r="46">
          <cell r="A46">
            <v>1999.04</v>
          </cell>
          <cell r="C46" t="str">
            <v>Apr</v>
          </cell>
          <cell r="D46">
            <v>520000</v>
          </cell>
          <cell r="E46">
            <v>176000</v>
          </cell>
          <cell r="F46">
            <v>98000</v>
          </cell>
          <cell r="G46">
            <v>140000</v>
          </cell>
          <cell r="H46">
            <v>107000</v>
          </cell>
          <cell r="I46">
            <v>-1000</v>
          </cell>
          <cell r="P46">
            <v>-5.5E-2</v>
          </cell>
          <cell r="Q46">
            <v>-0.14099999999999999</v>
          </cell>
          <cell r="R46">
            <v>0.01</v>
          </cell>
          <cell r="S46">
            <v>2.1999999999999999E-2</v>
          </cell>
          <cell r="T46">
            <v>-3.5999999999999997E-2</v>
          </cell>
        </row>
        <row r="47">
          <cell r="A47">
            <v>1999.05</v>
          </cell>
          <cell r="C47" t="str">
            <v>May</v>
          </cell>
          <cell r="D47">
            <v>528000</v>
          </cell>
          <cell r="E47">
            <v>183000</v>
          </cell>
          <cell r="F47">
            <v>98000</v>
          </cell>
          <cell r="G47">
            <v>141000</v>
          </cell>
          <cell r="H47">
            <v>106000</v>
          </cell>
          <cell r="I47">
            <v>0</v>
          </cell>
          <cell r="P47">
            <v>1.4999999999999999E-2</v>
          </cell>
          <cell r="Q47">
            <v>0.04</v>
          </cell>
          <cell r="R47">
            <v>0</v>
          </cell>
          <cell r="S47">
            <v>7.0000000000000001E-3</v>
          </cell>
          <cell r="T47">
            <v>-8.9999999999999993E-3</v>
          </cell>
        </row>
        <row r="48">
          <cell r="A48">
            <v>1999.06</v>
          </cell>
          <cell r="C48" t="str">
            <v>Jun</v>
          </cell>
          <cell r="D48">
            <v>559000</v>
          </cell>
          <cell r="E48">
            <v>207000</v>
          </cell>
          <cell r="F48">
            <v>104000</v>
          </cell>
          <cell r="G48">
            <v>144000</v>
          </cell>
          <cell r="H48">
            <v>104000</v>
          </cell>
          <cell r="I48">
            <v>0</v>
          </cell>
          <cell r="P48">
            <v>5.8999999999999997E-2</v>
          </cell>
          <cell r="Q48">
            <v>0.13100000000000001</v>
          </cell>
          <cell r="R48">
            <v>6.0999999999999999E-2</v>
          </cell>
          <cell r="S48">
            <v>2.1000000000000001E-2</v>
          </cell>
          <cell r="T48">
            <v>-1.9E-2</v>
          </cell>
        </row>
        <row r="49">
          <cell r="A49">
            <v>1999.07</v>
          </cell>
          <cell r="C49" t="str">
            <v>Jul</v>
          </cell>
          <cell r="D49">
            <v>528000</v>
          </cell>
          <cell r="E49">
            <v>167000</v>
          </cell>
          <cell r="F49">
            <v>98000</v>
          </cell>
          <cell r="G49">
            <v>150000</v>
          </cell>
          <cell r="H49">
            <v>113000</v>
          </cell>
          <cell r="I49">
            <v>0</v>
          </cell>
          <cell r="P49">
            <v>-5.5E-2</v>
          </cell>
          <cell r="Q49">
            <v>-0.193</v>
          </cell>
          <cell r="R49">
            <v>-5.8000000000000003E-2</v>
          </cell>
          <cell r="S49">
            <v>4.2000000000000003E-2</v>
          </cell>
          <cell r="T49">
            <v>8.6999999999999994E-2</v>
          </cell>
        </row>
        <row r="50">
          <cell r="A50">
            <v>1999.08</v>
          </cell>
          <cell r="C50" t="str">
            <v>Aug</v>
          </cell>
          <cell r="D50">
            <v>513000</v>
          </cell>
          <cell r="E50">
            <v>172000</v>
          </cell>
          <cell r="F50">
            <v>99000</v>
          </cell>
          <cell r="G50">
            <v>148000</v>
          </cell>
          <cell r="H50">
            <v>93000</v>
          </cell>
          <cell r="I50">
            <v>1000</v>
          </cell>
          <cell r="P50">
            <v>-2.8000000000000001E-2</v>
          </cell>
          <cell r="Q50">
            <v>0.03</v>
          </cell>
          <cell r="R50">
            <v>0.01</v>
          </cell>
          <cell r="S50">
            <v>-1.2999999999999999E-2</v>
          </cell>
          <cell r="T50">
            <v>-0.17699999999999999</v>
          </cell>
        </row>
        <row r="51">
          <cell r="A51">
            <v>1999.09</v>
          </cell>
          <cell r="C51" t="str">
            <v>Sep</v>
          </cell>
          <cell r="D51">
            <v>523000</v>
          </cell>
          <cell r="E51">
            <v>168000</v>
          </cell>
          <cell r="F51">
            <v>99000</v>
          </cell>
          <cell r="G51">
            <v>147000</v>
          </cell>
          <cell r="H51">
            <v>109000</v>
          </cell>
          <cell r="I51">
            <v>0</v>
          </cell>
          <cell r="P51">
            <v>1.9E-2</v>
          </cell>
          <cell r="Q51">
            <v>-2.3E-2</v>
          </cell>
          <cell r="R51">
            <v>0</v>
          </cell>
          <cell r="S51">
            <v>-7.0000000000000001E-3</v>
          </cell>
          <cell r="T51">
            <v>0.17199999999999999</v>
          </cell>
        </row>
        <row r="52">
          <cell r="A52">
            <v>1999.1</v>
          </cell>
          <cell r="C52" t="str">
            <v>Oct</v>
          </cell>
          <cell r="D52">
            <v>530000</v>
          </cell>
          <cell r="E52">
            <v>172000</v>
          </cell>
          <cell r="F52">
            <v>111000</v>
          </cell>
          <cell r="G52">
            <v>137000</v>
          </cell>
          <cell r="H52">
            <v>110000</v>
          </cell>
          <cell r="I52">
            <v>0</v>
          </cell>
          <cell r="P52">
            <v>1.2999999999999999E-2</v>
          </cell>
          <cell r="Q52">
            <v>2.4E-2</v>
          </cell>
          <cell r="R52">
            <v>0.121</v>
          </cell>
          <cell r="S52">
            <v>-6.8000000000000005E-2</v>
          </cell>
          <cell r="T52">
            <v>8.9999999999999993E-3</v>
          </cell>
        </row>
        <row r="53">
          <cell r="A53">
            <v>1999.11</v>
          </cell>
          <cell r="C53" t="str">
            <v>Nov</v>
          </cell>
          <cell r="D53">
            <v>559000</v>
          </cell>
          <cell r="E53">
            <v>176000</v>
          </cell>
          <cell r="F53">
            <v>108000</v>
          </cell>
          <cell r="G53">
            <v>166000</v>
          </cell>
          <cell r="H53">
            <v>109000</v>
          </cell>
          <cell r="I53">
            <v>0</v>
          </cell>
          <cell r="P53">
            <v>5.5E-2</v>
          </cell>
          <cell r="Q53">
            <v>2.3E-2</v>
          </cell>
          <cell r="R53">
            <v>-2.7E-2</v>
          </cell>
          <cell r="S53">
            <v>0.21199999999999999</v>
          </cell>
          <cell r="T53">
            <v>-8.9999999999999993E-3</v>
          </cell>
        </row>
        <row r="54">
          <cell r="A54">
            <v>1999.12</v>
          </cell>
          <cell r="C54" t="str">
            <v>Dec</v>
          </cell>
          <cell r="D54">
            <v>531000</v>
          </cell>
          <cell r="E54">
            <v>161000</v>
          </cell>
          <cell r="F54">
            <v>111000</v>
          </cell>
          <cell r="G54">
            <v>159000</v>
          </cell>
          <cell r="H54">
            <v>100000</v>
          </cell>
          <cell r="I54">
            <v>0</v>
          </cell>
          <cell r="P54">
            <v>-0.05</v>
          </cell>
          <cell r="Q54">
            <v>-8.5000000000000006E-2</v>
          </cell>
          <cell r="R54">
            <v>2.8000000000000001E-2</v>
          </cell>
          <cell r="S54">
            <v>-4.2000000000000003E-2</v>
          </cell>
          <cell r="T54">
            <v>-8.3000000000000004E-2</v>
          </cell>
        </row>
        <row r="55">
          <cell r="A55">
            <v>2000.01</v>
          </cell>
          <cell r="B55">
            <v>2000</v>
          </cell>
          <cell r="C55" t="str">
            <v xml:space="preserve">Jan </v>
          </cell>
          <cell r="D55">
            <v>589000</v>
          </cell>
          <cell r="E55">
            <v>207000</v>
          </cell>
          <cell r="F55">
            <v>114000</v>
          </cell>
          <cell r="G55">
            <v>156000</v>
          </cell>
          <cell r="H55">
            <v>112000</v>
          </cell>
          <cell r="I55">
            <v>0</v>
          </cell>
          <cell r="J55">
            <v>6.9000000000000006E-2</v>
          </cell>
          <cell r="K55">
            <v>-4.2000000000000003E-2</v>
          </cell>
          <cell r="L55">
            <v>0.2</v>
          </cell>
          <cell r="M55">
            <v>0.156</v>
          </cell>
          <cell r="N55">
            <v>6.7000000000000004E-2</v>
          </cell>
          <cell r="P55">
            <v>0.109</v>
          </cell>
          <cell r="Q55">
            <v>0.28599999999999998</v>
          </cell>
          <cell r="R55">
            <v>2.7E-2</v>
          </cell>
          <cell r="S55">
            <v>-1.9E-2</v>
          </cell>
          <cell r="T55">
            <v>0.12</v>
          </cell>
        </row>
        <row r="56">
          <cell r="A56">
            <v>2000.02</v>
          </cell>
          <cell r="C56" t="str">
            <v xml:space="preserve">Feb </v>
          </cell>
          <cell r="D56">
            <v>548000</v>
          </cell>
          <cell r="E56">
            <v>185000</v>
          </cell>
          <cell r="F56">
            <v>103000</v>
          </cell>
          <cell r="G56">
            <v>148000</v>
          </cell>
          <cell r="H56">
            <v>111000</v>
          </cell>
          <cell r="I56">
            <v>1000</v>
          </cell>
          <cell r="J56">
            <v>2.1999999999999999E-2</v>
          </cell>
          <cell r="K56">
            <v>-0.11899999999999999</v>
          </cell>
          <cell r="L56">
            <v>-3.6999999999999998E-2</v>
          </cell>
          <cell r="M56">
            <v>0.14699999999999999</v>
          </cell>
          <cell r="N56">
            <v>0.247</v>
          </cell>
          <cell r="P56">
            <v>-7.0000000000000007E-2</v>
          </cell>
          <cell r="Q56">
            <v>-0.106</v>
          </cell>
          <cell r="R56">
            <v>-9.6000000000000002E-2</v>
          </cell>
          <cell r="S56">
            <v>-5.0999999999999997E-2</v>
          </cell>
          <cell r="T56">
            <v>-8.9999999999999993E-3</v>
          </cell>
        </row>
        <row r="57">
          <cell r="A57">
            <v>2000.03</v>
          </cell>
          <cell r="C57" t="str">
            <v xml:space="preserve">Mar </v>
          </cell>
          <cell r="D57">
            <v>548000</v>
          </cell>
          <cell r="E57">
            <v>183000</v>
          </cell>
          <cell r="F57">
            <v>98000</v>
          </cell>
          <cell r="G57">
            <v>159000</v>
          </cell>
          <cell r="H57">
            <v>108000</v>
          </cell>
          <cell r="I57">
            <v>0</v>
          </cell>
          <cell r="J57">
            <v>-4.0000000000000001E-3</v>
          </cell>
          <cell r="K57">
            <v>-0.107</v>
          </cell>
          <cell r="L57">
            <v>0.01</v>
          </cell>
          <cell r="M57">
            <v>0.161</v>
          </cell>
          <cell r="N57">
            <v>-2.7E-2</v>
          </cell>
          <cell r="P57">
            <v>0</v>
          </cell>
          <cell r="Q57">
            <v>-1.0999999999999999E-2</v>
          </cell>
          <cell r="R57">
            <v>-4.9000000000000002E-2</v>
          </cell>
          <cell r="S57">
            <v>7.3999999999999996E-2</v>
          </cell>
          <cell r="T57">
            <v>-2.7E-2</v>
          </cell>
        </row>
        <row r="58">
          <cell r="A58">
            <v>2000.04</v>
          </cell>
          <cell r="C58" t="str">
            <v xml:space="preserve">Apr </v>
          </cell>
          <cell r="D58">
            <v>568000</v>
          </cell>
          <cell r="E58">
            <v>196000</v>
          </cell>
          <cell r="F58">
            <v>108000</v>
          </cell>
          <cell r="G58">
            <v>159000</v>
          </cell>
          <cell r="H58">
            <v>105000</v>
          </cell>
          <cell r="I58">
            <v>0</v>
          </cell>
          <cell r="J58">
            <v>9.1999999999999998E-2</v>
          </cell>
          <cell r="K58">
            <v>0.114</v>
          </cell>
          <cell r="L58">
            <v>0.10199999999999999</v>
          </cell>
          <cell r="M58">
            <v>0.13600000000000001</v>
          </cell>
          <cell r="N58">
            <v>-1.9E-2</v>
          </cell>
          <cell r="P58">
            <v>3.5999999999999997E-2</v>
          </cell>
          <cell r="Q58">
            <v>7.0999999999999994E-2</v>
          </cell>
          <cell r="R58">
            <v>0.10199999999999999</v>
          </cell>
          <cell r="S58">
            <v>0</v>
          </cell>
          <cell r="T58">
            <v>-2.8000000000000001E-2</v>
          </cell>
        </row>
        <row r="59">
          <cell r="A59">
            <v>2000.05</v>
          </cell>
          <cell r="C59" t="str">
            <v xml:space="preserve">May </v>
          </cell>
          <cell r="D59">
            <v>543000</v>
          </cell>
          <cell r="E59">
            <v>181000</v>
          </cell>
          <cell r="F59">
            <v>109000</v>
          </cell>
          <cell r="G59">
            <v>154000</v>
          </cell>
          <cell r="H59">
            <v>99000</v>
          </cell>
          <cell r="I59">
            <v>0</v>
          </cell>
          <cell r="J59">
            <v>2.8000000000000001E-2</v>
          </cell>
          <cell r="K59">
            <v>-1.0999999999999999E-2</v>
          </cell>
          <cell r="L59">
            <v>0.112</v>
          </cell>
          <cell r="M59">
            <v>9.1999999999999998E-2</v>
          </cell>
          <cell r="N59">
            <v>-6.6000000000000003E-2</v>
          </cell>
          <cell r="P59">
            <v>-4.3999999999999997E-2</v>
          </cell>
          <cell r="Q59">
            <v>-7.6999999999999999E-2</v>
          </cell>
          <cell r="R59">
            <v>8.9999999999999993E-3</v>
          </cell>
          <cell r="S59">
            <v>-3.1E-2</v>
          </cell>
          <cell r="T59">
            <v>-5.7000000000000002E-2</v>
          </cell>
        </row>
        <row r="60">
          <cell r="A60">
            <v>2000.06</v>
          </cell>
          <cell r="C60" t="str">
            <v xml:space="preserve">Jun </v>
          </cell>
          <cell r="D60">
            <v>560000</v>
          </cell>
          <cell r="E60">
            <v>198000</v>
          </cell>
          <cell r="F60">
            <v>105000</v>
          </cell>
          <cell r="G60">
            <v>154000</v>
          </cell>
          <cell r="H60">
            <v>103000</v>
          </cell>
          <cell r="I60">
            <v>0</v>
          </cell>
          <cell r="J60">
            <v>2E-3</v>
          </cell>
          <cell r="K60">
            <v>-4.2999999999999997E-2</v>
          </cell>
          <cell r="L60">
            <v>0.01</v>
          </cell>
          <cell r="M60">
            <v>6.9000000000000006E-2</v>
          </cell>
          <cell r="N60">
            <v>-0.01</v>
          </cell>
          <cell r="P60">
            <v>3.1E-2</v>
          </cell>
          <cell r="Q60">
            <v>9.4E-2</v>
          </cell>
          <cell r="R60">
            <v>-3.6999999999999998E-2</v>
          </cell>
          <cell r="S60">
            <v>0</v>
          </cell>
          <cell r="T60">
            <v>0.04</v>
          </cell>
        </row>
        <row r="61">
          <cell r="A61">
            <v>2000.07</v>
          </cell>
          <cell r="C61" t="str">
            <v xml:space="preserve">Jul </v>
          </cell>
          <cell r="D61">
            <v>560000</v>
          </cell>
          <cell r="E61">
            <v>203000</v>
          </cell>
          <cell r="F61">
            <v>101000</v>
          </cell>
          <cell r="G61">
            <v>156000</v>
          </cell>
          <cell r="H61">
            <v>100000</v>
          </cell>
          <cell r="I61">
            <v>0</v>
          </cell>
          <cell r="J61">
            <v>6.0999999999999999E-2</v>
          </cell>
          <cell r="K61">
            <v>0.216</v>
          </cell>
          <cell r="L61">
            <v>3.1E-2</v>
          </cell>
          <cell r="M61">
            <v>0.04</v>
          </cell>
          <cell r="N61">
            <v>-0.115</v>
          </cell>
          <cell r="P61">
            <v>0</v>
          </cell>
          <cell r="Q61">
            <v>2.5000000000000001E-2</v>
          </cell>
          <cell r="R61">
            <v>-3.7999999999999999E-2</v>
          </cell>
          <cell r="S61">
            <v>1.2999999999999999E-2</v>
          </cell>
          <cell r="T61">
            <v>-2.9000000000000001E-2</v>
          </cell>
        </row>
        <row r="62">
          <cell r="A62">
            <v>2000.08</v>
          </cell>
          <cell r="C62" t="str">
            <v xml:space="preserve">Aug </v>
          </cell>
          <cell r="D62">
            <v>571000</v>
          </cell>
          <cell r="E62">
            <v>199000</v>
          </cell>
          <cell r="F62">
            <v>106000</v>
          </cell>
          <cell r="G62">
            <v>159000</v>
          </cell>
          <cell r="H62">
            <v>107000</v>
          </cell>
          <cell r="I62">
            <v>0</v>
          </cell>
          <cell r="J62">
            <v>0.113</v>
          </cell>
          <cell r="K62">
            <v>0.157</v>
          </cell>
          <cell r="L62">
            <v>7.0999999999999994E-2</v>
          </cell>
          <cell r="M62">
            <v>7.3999999999999996E-2</v>
          </cell>
          <cell r="N62">
            <v>0.151</v>
          </cell>
          <cell r="P62">
            <v>0.02</v>
          </cell>
          <cell r="Q62">
            <v>-0.02</v>
          </cell>
          <cell r="R62">
            <v>0.05</v>
          </cell>
          <cell r="S62">
            <v>1.9E-2</v>
          </cell>
          <cell r="T62">
            <v>7.0000000000000007E-2</v>
          </cell>
        </row>
        <row r="63">
          <cell r="A63">
            <v>2000.09</v>
          </cell>
          <cell r="C63" t="str">
            <v xml:space="preserve">Sep </v>
          </cell>
          <cell r="D63">
            <v>597000</v>
          </cell>
          <cell r="E63">
            <v>212000</v>
          </cell>
          <cell r="F63">
            <v>111000</v>
          </cell>
          <cell r="G63">
            <v>165000</v>
          </cell>
          <cell r="H63">
            <v>109000</v>
          </cell>
          <cell r="I63">
            <v>0</v>
          </cell>
          <cell r="J63">
            <v>0.14099999999999999</v>
          </cell>
          <cell r="K63">
            <v>0.26200000000000001</v>
          </cell>
          <cell r="L63">
            <v>0.121</v>
          </cell>
          <cell r="M63">
            <v>0.122</v>
          </cell>
          <cell r="N63">
            <v>0</v>
          </cell>
          <cell r="P63">
            <v>4.5999999999999999E-2</v>
          </cell>
          <cell r="Q63">
            <v>6.5000000000000002E-2</v>
          </cell>
          <cell r="R63">
            <v>4.7E-2</v>
          </cell>
          <cell r="S63">
            <v>3.7999999999999999E-2</v>
          </cell>
          <cell r="T63">
            <v>1.9E-2</v>
          </cell>
        </row>
        <row r="64">
          <cell r="A64">
            <v>2000.1</v>
          </cell>
          <cell r="C64" t="str">
            <v>Oct</v>
          </cell>
          <cell r="D64">
            <v>597000</v>
          </cell>
          <cell r="E64">
            <v>207000</v>
          </cell>
          <cell r="F64">
            <v>108000</v>
          </cell>
          <cell r="G64">
            <v>172000</v>
          </cell>
          <cell r="H64">
            <v>110000</v>
          </cell>
          <cell r="I64">
            <v>0</v>
          </cell>
          <cell r="J64">
            <v>0.126</v>
          </cell>
          <cell r="K64">
            <v>0.20300000000000001</v>
          </cell>
          <cell r="L64">
            <v>-2.7E-2</v>
          </cell>
          <cell r="M64">
            <v>0.255</v>
          </cell>
          <cell r="N64">
            <v>0</v>
          </cell>
          <cell r="P64">
            <v>0</v>
          </cell>
          <cell r="Q64">
            <v>-2.4E-2</v>
          </cell>
          <cell r="R64">
            <v>-2.7E-2</v>
          </cell>
          <cell r="S64">
            <v>4.2000000000000003E-2</v>
          </cell>
          <cell r="T64">
            <v>8.9999999999999993E-3</v>
          </cell>
        </row>
        <row r="65">
          <cell r="A65">
            <v>2000.11</v>
          </cell>
          <cell r="C65" t="str">
            <v xml:space="preserve">Nov </v>
          </cell>
          <cell r="D65">
            <v>612000</v>
          </cell>
          <cell r="E65">
            <v>205000</v>
          </cell>
          <cell r="F65">
            <v>111000</v>
          </cell>
          <cell r="G65">
            <v>173000</v>
          </cell>
          <cell r="H65">
            <v>122000</v>
          </cell>
          <cell r="I65">
            <v>1000</v>
          </cell>
          <cell r="J65">
            <v>9.5000000000000001E-2</v>
          </cell>
          <cell r="K65">
            <v>0.16500000000000001</v>
          </cell>
          <cell r="L65">
            <v>2.8000000000000001E-2</v>
          </cell>
          <cell r="M65">
            <v>4.2000000000000003E-2</v>
          </cell>
          <cell r="N65">
            <v>0.11899999999999999</v>
          </cell>
          <cell r="P65">
            <v>2.5000000000000001E-2</v>
          </cell>
          <cell r="Q65">
            <v>-0.01</v>
          </cell>
          <cell r="R65">
            <v>2.8000000000000001E-2</v>
          </cell>
          <cell r="S65">
            <v>6.0000000000000001E-3</v>
          </cell>
          <cell r="T65">
            <v>0.109</v>
          </cell>
        </row>
        <row r="66">
          <cell r="A66">
            <v>2000.12</v>
          </cell>
          <cell r="C66" t="str">
            <v xml:space="preserve">Dec </v>
          </cell>
          <cell r="D66">
            <v>580000</v>
          </cell>
          <cell r="E66">
            <v>194000</v>
          </cell>
          <cell r="F66">
            <v>106000</v>
          </cell>
          <cell r="G66">
            <v>163000</v>
          </cell>
          <cell r="H66">
            <v>117000</v>
          </cell>
          <cell r="I66">
            <v>0</v>
          </cell>
          <cell r="J66">
            <v>9.1999999999999998E-2</v>
          </cell>
          <cell r="K66">
            <v>0.20499999999999999</v>
          </cell>
          <cell r="L66">
            <v>-4.4999999999999998E-2</v>
          </cell>
          <cell r="M66">
            <v>2.5000000000000001E-2</v>
          </cell>
          <cell r="N66">
            <v>0.17</v>
          </cell>
          <cell r="P66">
            <v>-5.1999999999999998E-2</v>
          </cell>
          <cell r="Q66">
            <v>-5.3999999999999999E-2</v>
          </cell>
          <cell r="R66">
            <v>-4.4999999999999998E-2</v>
          </cell>
          <cell r="S66">
            <v>-5.8000000000000003E-2</v>
          </cell>
          <cell r="T66">
            <v>-4.1000000000000002E-2</v>
          </cell>
        </row>
        <row r="67">
          <cell r="A67">
            <v>2001.01</v>
          </cell>
          <cell r="B67">
            <v>2001</v>
          </cell>
          <cell r="C67" t="str">
            <v xml:space="preserve">Jan </v>
          </cell>
          <cell r="D67">
            <v>548000</v>
          </cell>
          <cell r="E67">
            <v>174000</v>
          </cell>
          <cell r="F67">
            <v>103000</v>
          </cell>
          <cell r="G67">
            <v>166000</v>
          </cell>
          <cell r="H67">
            <v>105000</v>
          </cell>
          <cell r="I67">
            <v>0</v>
          </cell>
          <cell r="J67">
            <v>-7.0000000000000007E-2</v>
          </cell>
          <cell r="K67">
            <v>-0.159</v>
          </cell>
          <cell r="L67">
            <v>-9.6000000000000002E-2</v>
          </cell>
          <cell r="M67">
            <v>6.4000000000000001E-2</v>
          </cell>
          <cell r="N67">
            <v>-6.3E-2</v>
          </cell>
          <cell r="P67">
            <v>-5.5E-2</v>
          </cell>
          <cell r="Q67">
            <v>-0.10299999999999999</v>
          </cell>
          <cell r="R67">
            <v>-2.8000000000000001E-2</v>
          </cell>
          <cell r="S67">
            <v>1.7999999999999999E-2</v>
          </cell>
          <cell r="T67">
            <v>-0.10299999999999999</v>
          </cell>
        </row>
        <row r="68">
          <cell r="A68">
            <v>2001.02</v>
          </cell>
          <cell r="C68" t="str">
            <v xml:space="preserve">Feb </v>
          </cell>
          <cell r="D68">
            <v>573000</v>
          </cell>
          <cell r="E68">
            <v>190000</v>
          </cell>
          <cell r="F68">
            <v>107000</v>
          </cell>
          <cell r="G68">
            <v>172000</v>
          </cell>
          <cell r="H68">
            <v>104000</v>
          </cell>
          <cell r="I68">
            <v>0</v>
          </cell>
          <cell r="J68">
            <v>4.5999999999999999E-2</v>
          </cell>
          <cell r="K68">
            <v>2.7E-2</v>
          </cell>
          <cell r="L68">
            <v>3.9E-2</v>
          </cell>
          <cell r="M68">
            <v>0.16200000000000001</v>
          </cell>
          <cell r="N68">
            <v>-6.3E-2</v>
          </cell>
          <cell r="P68">
            <v>4.5999999999999999E-2</v>
          </cell>
          <cell r="Q68">
            <v>9.1999999999999998E-2</v>
          </cell>
          <cell r="R68">
            <v>3.9E-2</v>
          </cell>
          <cell r="S68">
            <v>3.5999999999999997E-2</v>
          </cell>
          <cell r="T68">
            <v>-0.01</v>
          </cell>
        </row>
        <row r="69">
          <cell r="A69">
            <v>2001.03</v>
          </cell>
          <cell r="C69" t="str">
            <v xml:space="preserve">Mar </v>
          </cell>
          <cell r="D69">
            <v>619000</v>
          </cell>
          <cell r="E69">
            <v>207000</v>
          </cell>
          <cell r="F69">
            <v>115000</v>
          </cell>
          <cell r="G69">
            <v>172000</v>
          </cell>
          <cell r="H69">
            <v>125000</v>
          </cell>
          <cell r="I69">
            <v>0</v>
          </cell>
          <cell r="J69">
            <v>0.13</v>
          </cell>
          <cell r="K69">
            <v>0.13100000000000001</v>
          </cell>
          <cell r="L69">
            <v>0.17299999999999999</v>
          </cell>
          <cell r="M69">
            <v>8.2000000000000003E-2</v>
          </cell>
          <cell r="N69">
            <v>0.157</v>
          </cell>
          <cell r="P69">
            <v>0.08</v>
          </cell>
          <cell r="Q69">
            <v>8.8999999999999996E-2</v>
          </cell>
          <cell r="R69">
            <v>7.4999999999999997E-2</v>
          </cell>
          <cell r="S69">
            <v>0</v>
          </cell>
          <cell r="T69">
            <v>0.20200000000000001</v>
          </cell>
        </row>
        <row r="70">
          <cell r="A70">
            <v>2001.04</v>
          </cell>
          <cell r="C70" t="str">
            <v xml:space="preserve">Apr </v>
          </cell>
          <cell r="D70">
            <v>587000</v>
          </cell>
          <cell r="E70">
            <v>199000</v>
          </cell>
          <cell r="F70">
            <v>114000</v>
          </cell>
          <cell r="G70">
            <v>169000</v>
          </cell>
          <cell r="H70">
            <v>104000</v>
          </cell>
          <cell r="I70">
            <v>1000</v>
          </cell>
          <cell r="J70">
            <v>3.3000000000000002E-2</v>
          </cell>
          <cell r="K70">
            <v>1.4999999999999999E-2</v>
          </cell>
          <cell r="L70">
            <v>5.6000000000000001E-2</v>
          </cell>
          <cell r="M70">
            <v>6.3E-2</v>
          </cell>
          <cell r="N70">
            <v>-0.01</v>
          </cell>
          <cell r="P70">
            <v>-5.1999999999999998E-2</v>
          </cell>
          <cell r="Q70">
            <v>-3.9E-2</v>
          </cell>
          <cell r="R70">
            <v>-8.9999999999999993E-3</v>
          </cell>
          <cell r="S70">
            <v>-1.7000000000000001E-2</v>
          </cell>
          <cell r="T70">
            <v>-0.16800000000000001</v>
          </cell>
        </row>
        <row r="71">
          <cell r="A71">
            <v>2001.05</v>
          </cell>
          <cell r="C71" t="str">
            <v xml:space="preserve">May </v>
          </cell>
          <cell r="D71">
            <v>585000</v>
          </cell>
          <cell r="E71">
            <v>203000</v>
          </cell>
          <cell r="F71">
            <v>113000</v>
          </cell>
          <cell r="G71">
            <v>176000</v>
          </cell>
          <cell r="H71">
            <v>92000</v>
          </cell>
          <cell r="I71">
            <v>1000</v>
          </cell>
          <cell r="J71">
            <v>7.6999999999999999E-2</v>
          </cell>
          <cell r="K71">
            <v>0.122</v>
          </cell>
          <cell r="L71">
            <v>3.6999999999999998E-2</v>
          </cell>
          <cell r="M71">
            <v>0.14299999999999999</v>
          </cell>
          <cell r="N71">
            <v>-7.0999999999999994E-2</v>
          </cell>
          <cell r="P71">
            <v>-3.0000000000000001E-3</v>
          </cell>
          <cell r="Q71">
            <v>0.02</v>
          </cell>
          <cell r="R71">
            <v>-8.9999999999999993E-3</v>
          </cell>
          <cell r="S71">
            <v>4.1000000000000002E-2</v>
          </cell>
          <cell r="T71">
            <v>-0.115</v>
          </cell>
        </row>
        <row r="72">
          <cell r="A72">
            <v>2001.06</v>
          </cell>
          <cell r="C72" t="str">
            <v xml:space="preserve">Jun </v>
          </cell>
          <cell r="D72">
            <v>609000</v>
          </cell>
          <cell r="E72">
            <v>198000</v>
          </cell>
          <cell r="F72">
            <v>117000</v>
          </cell>
          <cell r="G72">
            <v>176000</v>
          </cell>
          <cell r="H72">
            <v>118000</v>
          </cell>
          <cell r="I72">
            <v>0</v>
          </cell>
          <cell r="J72">
            <v>8.6999999999999994E-2</v>
          </cell>
          <cell r="K72">
            <v>0</v>
          </cell>
          <cell r="L72">
            <v>0.114</v>
          </cell>
          <cell r="M72">
            <v>0.14299999999999999</v>
          </cell>
          <cell r="N72">
            <v>0.14599999999999999</v>
          </cell>
          <cell r="P72">
            <v>4.1000000000000002E-2</v>
          </cell>
          <cell r="Q72">
            <v>-2.5000000000000001E-2</v>
          </cell>
          <cell r="R72">
            <v>3.5000000000000003E-2</v>
          </cell>
          <cell r="S72">
            <v>0</v>
          </cell>
          <cell r="T72">
            <v>0.28299999999999997</v>
          </cell>
        </row>
        <row r="73">
          <cell r="A73">
            <v>2001.07</v>
          </cell>
          <cell r="C73" t="str">
            <v xml:space="preserve">Jul </v>
          </cell>
          <cell r="D73">
            <v>622000</v>
          </cell>
          <cell r="E73">
            <v>210000</v>
          </cell>
          <cell r="F73">
            <v>123000</v>
          </cell>
          <cell r="G73">
            <v>172000</v>
          </cell>
          <cell r="H73">
            <v>117000</v>
          </cell>
          <cell r="I73">
            <v>0</v>
          </cell>
          <cell r="J73">
            <v>0.111</v>
          </cell>
          <cell r="K73">
            <v>3.4000000000000002E-2</v>
          </cell>
          <cell r="L73">
            <v>0.218</v>
          </cell>
          <cell r="M73">
            <v>0.10299999999999999</v>
          </cell>
          <cell r="N73">
            <v>0.17</v>
          </cell>
          <cell r="P73">
            <v>2.1000000000000001E-2</v>
          </cell>
          <cell r="Q73">
            <v>6.0999999999999999E-2</v>
          </cell>
          <cell r="R73">
            <v>5.0999999999999997E-2</v>
          </cell>
          <cell r="S73">
            <v>-2.3E-2</v>
          </cell>
          <cell r="T73">
            <v>-8.0000000000000002E-3</v>
          </cell>
        </row>
        <row r="74">
          <cell r="A74">
            <v>2001.08</v>
          </cell>
          <cell r="C74" t="str">
            <v xml:space="preserve">Aug </v>
          </cell>
          <cell r="D74">
            <v>630000</v>
          </cell>
          <cell r="E74">
            <v>210000</v>
          </cell>
          <cell r="F74">
            <v>121000</v>
          </cell>
          <cell r="G74">
            <v>193000</v>
          </cell>
          <cell r="H74">
            <v>106000</v>
          </cell>
          <cell r="I74">
            <v>0</v>
          </cell>
          <cell r="J74">
            <v>0.10299999999999999</v>
          </cell>
          <cell r="K74">
            <v>5.5E-2</v>
          </cell>
          <cell r="L74">
            <v>0.14199999999999999</v>
          </cell>
          <cell r="M74">
            <v>0.214</v>
          </cell>
          <cell r="N74">
            <v>-8.9999999999999993E-3</v>
          </cell>
          <cell r="P74">
            <v>1.2999999999999999E-2</v>
          </cell>
          <cell r="Q74">
            <v>0</v>
          </cell>
          <cell r="R74">
            <v>-1.6E-2</v>
          </cell>
          <cell r="S74">
            <v>0.122</v>
          </cell>
          <cell r="T74">
            <v>-9.4E-2</v>
          </cell>
        </row>
        <row r="75">
          <cell r="A75">
            <v>2001.09</v>
          </cell>
          <cell r="C75" t="str">
            <v xml:space="preserve">Sept </v>
          </cell>
          <cell r="D75">
            <v>597000</v>
          </cell>
          <cell r="E75">
            <v>201000</v>
          </cell>
          <cell r="F75">
            <v>121000</v>
          </cell>
          <cell r="G75">
            <v>173000</v>
          </cell>
          <cell r="H75">
            <v>102000</v>
          </cell>
          <cell r="I75">
            <v>0</v>
          </cell>
          <cell r="J75">
            <v>0</v>
          </cell>
          <cell r="K75">
            <v>-5.1999999999999998E-2</v>
          </cell>
          <cell r="L75">
            <v>0.09</v>
          </cell>
          <cell r="M75">
            <v>4.8000000000000001E-2</v>
          </cell>
          <cell r="N75">
            <v>-6.4000000000000001E-2</v>
          </cell>
          <cell r="P75">
            <v>-5.1999999999999998E-2</v>
          </cell>
          <cell r="Q75">
            <v>-4.2999999999999997E-2</v>
          </cell>
          <cell r="R75">
            <v>0</v>
          </cell>
          <cell r="S75">
            <v>-0.104</v>
          </cell>
          <cell r="T75">
            <v>-3.7999999999999999E-2</v>
          </cell>
        </row>
        <row r="76">
          <cell r="A76">
            <v>2001.1</v>
          </cell>
          <cell r="C76" t="str">
            <v xml:space="preserve">Oct </v>
          </cell>
          <cell r="D76">
            <v>598000</v>
          </cell>
          <cell r="E76">
            <v>203000</v>
          </cell>
          <cell r="F76">
            <v>114000</v>
          </cell>
          <cell r="G76">
            <v>171000</v>
          </cell>
          <cell r="H76">
            <v>110000</v>
          </cell>
          <cell r="I76">
            <v>0</v>
          </cell>
          <cell r="J76">
            <v>2E-3</v>
          </cell>
          <cell r="K76">
            <v>-1.9E-2</v>
          </cell>
          <cell r="L76">
            <v>5.6000000000000001E-2</v>
          </cell>
          <cell r="M76">
            <v>-6.0000000000000001E-3</v>
          </cell>
          <cell r="N76">
            <v>0</v>
          </cell>
          <cell r="P76">
            <v>2E-3</v>
          </cell>
          <cell r="Q76">
            <v>0.01</v>
          </cell>
          <cell r="R76">
            <v>-5.8000000000000003E-2</v>
          </cell>
          <cell r="S76">
            <v>-1.2E-2</v>
          </cell>
          <cell r="T76">
            <v>7.8E-2</v>
          </cell>
        </row>
        <row r="77">
          <cell r="A77">
            <v>2001.11</v>
          </cell>
          <cell r="C77" t="str">
            <v xml:space="preserve">Nov </v>
          </cell>
          <cell r="D77">
            <v>591000</v>
          </cell>
          <cell r="E77">
            <v>209000</v>
          </cell>
          <cell r="F77">
            <v>110000</v>
          </cell>
          <cell r="G77">
            <v>168000</v>
          </cell>
          <cell r="H77">
            <v>105000</v>
          </cell>
          <cell r="I77">
            <v>-1000</v>
          </cell>
          <cell r="J77">
            <v>-3.4000000000000002E-2</v>
          </cell>
          <cell r="K77">
            <v>0.02</v>
          </cell>
          <cell r="L77">
            <v>-8.9999999999999993E-3</v>
          </cell>
          <cell r="M77">
            <v>-2.9000000000000001E-2</v>
          </cell>
          <cell r="N77">
            <v>-0.13900000000000001</v>
          </cell>
          <cell r="P77">
            <v>-1.2E-2</v>
          </cell>
          <cell r="Q77">
            <v>0.03</v>
          </cell>
          <cell r="R77">
            <v>-3.5000000000000003E-2</v>
          </cell>
          <cell r="S77">
            <v>-1.7999999999999999E-2</v>
          </cell>
          <cell r="T77">
            <v>-4.4999999999999998E-2</v>
          </cell>
        </row>
        <row r="78">
          <cell r="A78">
            <v>2001.12</v>
          </cell>
          <cell r="C78" t="str">
            <v xml:space="preserve">Dec </v>
          </cell>
          <cell r="D78">
            <v>626000</v>
          </cell>
          <cell r="E78">
            <v>212000</v>
          </cell>
          <cell r="F78">
            <v>121000</v>
          </cell>
          <cell r="G78">
            <v>182000</v>
          </cell>
          <cell r="H78">
            <v>111000</v>
          </cell>
          <cell r="I78">
            <v>0</v>
          </cell>
          <cell r="J78">
            <v>7.9000000000000001E-2</v>
          </cell>
          <cell r="K78">
            <v>9.2999999999999999E-2</v>
          </cell>
          <cell r="L78">
            <v>0.14199999999999999</v>
          </cell>
          <cell r="M78">
            <v>0.11700000000000001</v>
          </cell>
          <cell r="N78">
            <v>-5.0999999999999997E-2</v>
          </cell>
          <cell r="P78">
            <v>5.8999999999999997E-2</v>
          </cell>
          <cell r="Q78">
            <v>1.4E-2</v>
          </cell>
          <cell r="R78">
            <v>0.1</v>
          </cell>
          <cell r="S78">
            <v>8.3000000000000004E-2</v>
          </cell>
          <cell r="T78">
            <v>5.7000000000000002E-2</v>
          </cell>
        </row>
        <row r="79">
          <cell r="A79">
            <v>2002.01</v>
          </cell>
          <cell r="B79">
            <v>2002</v>
          </cell>
          <cell r="C79" t="str">
            <v xml:space="preserve">Jan </v>
          </cell>
          <cell r="D79">
            <v>640000</v>
          </cell>
          <cell r="E79">
            <v>214000</v>
          </cell>
          <cell r="F79">
            <v>126000</v>
          </cell>
          <cell r="G79">
            <v>182000</v>
          </cell>
          <cell r="H79">
            <v>118000</v>
          </cell>
          <cell r="I79">
            <v>0</v>
          </cell>
          <cell r="J79">
            <v>0.16800000000000001</v>
          </cell>
          <cell r="K79">
            <v>0.23</v>
          </cell>
          <cell r="L79">
            <v>0.223</v>
          </cell>
          <cell r="M79">
            <v>9.6000000000000002E-2</v>
          </cell>
          <cell r="N79">
            <v>0.124</v>
          </cell>
          <cell r="P79">
            <v>2.1999999999999999E-2</v>
          </cell>
          <cell r="Q79">
            <v>8.9999999999999993E-3</v>
          </cell>
          <cell r="R79">
            <v>4.1000000000000002E-2</v>
          </cell>
          <cell r="S79">
            <v>0</v>
          </cell>
          <cell r="T79">
            <v>6.3E-2</v>
          </cell>
        </row>
        <row r="80">
          <cell r="A80">
            <v>2002.02</v>
          </cell>
          <cell r="C80" t="str">
            <v xml:space="preserve">Feb </v>
          </cell>
          <cell r="D80">
            <v>702000</v>
          </cell>
          <cell r="E80">
            <v>245000</v>
          </cell>
          <cell r="F80">
            <v>151000</v>
          </cell>
          <cell r="G80">
            <v>185000</v>
          </cell>
          <cell r="H80">
            <v>120000</v>
          </cell>
          <cell r="I80">
            <v>1000</v>
          </cell>
          <cell r="J80">
            <v>0.22500000000000001</v>
          </cell>
          <cell r="K80">
            <v>0.28899999999999998</v>
          </cell>
          <cell r="L80">
            <v>0.41099999999999998</v>
          </cell>
          <cell r="M80">
            <v>7.5999999999999998E-2</v>
          </cell>
          <cell r="N80">
            <v>0.154</v>
          </cell>
          <cell r="P80">
            <v>9.7000000000000003E-2</v>
          </cell>
          <cell r="Q80">
            <v>0.14499999999999999</v>
          </cell>
          <cell r="R80">
            <v>0.19800000000000001</v>
          </cell>
          <cell r="S80">
            <v>1.6E-2</v>
          </cell>
          <cell r="T80">
            <v>1.7000000000000001E-2</v>
          </cell>
        </row>
        <row r="81">
          <cell r="A81">
            <v>2002.03</v>
          </cell>
          <cell r="C81" t="str">
            <v xml:space="preserve">Mar </v>
          </cell>
          <cell r="D81">
            <v>649000</v>
          </cell>
          <cell r="E81">
            <v>212000</v>
          </cell>
          <cell r="F81">
            <v>134000</v>
          </cell>
          <cell r="G81">
            <v>187000</v>
          </cell>
          <cell r="H81">
            <v>117000</v>
          </cell>
          <cell r="I81">
            <v>-1000</v>
          </cell>
          <cell r="J81">
            <v>4.8000000000000001E-2</v>
          </cell>
          <cell r="K81">
            <v>2.4E-2</v>
          </cell>
          <cell r="L81">
            <v>0.16500000000000001</v>
          </cell>
          <cell r="M81">
            <v>8.6999999999999994E-2</v>
          </cell>
          <cell r="N81">
            <v>-6.4000000000000001E-2</v>
          </cell>
          <cell r="P81">
            <v>-7.4999999999999997E-2</v>
          </cell>
          <cell r="Q81">
            <v>-0.13500000000000001</v>
          </cell>
          <cell r="R81">
            <v>-0.113</v>
          </cell>
          <cell r="S81">
            <v>1.0999999999999999E-2</v>
          </cell>
          <cell r="T81">
            <v>-2.5000000000000001E-2</v>
          </cell>
        </row>
        <row r="82">
          <cell r="A82">
            <v>2002.04</v>
          </cell>
          <cell r="C82" t="str">
            <v xml:space="preserve">Apr </v>
          </cell>
          <cell r="D82">
            <v>666000</v>
          </cell>
          <cell r="E82">
            <v>221000</v>
          </cell>
          <cell r="F82">
            <v>132000</v>
          </cell>
          <cell r="G82">
            <v>191000</v>
          </cell>
          <cell r="H82">
            <v>122000</v>
          </cell>
          <cell r="I82">
            <v>0</v>
          </cell>
          <cell r="J82">
            <v>0.13500000000000001</v>
          </cell>
          <cell r="K82">
            <v>0.111</v>
          </cell>
          <cell r="L82">
            <v>0.158</v>
          </cell>
          <cell r="M82">
            <v>0.13</v>
          </cell>
          <cell r="N82">
            <v>0.17299999999999999</v>
          </cell>
          <cell r="P82">
            <v>2.5999999999999999E-2</v>
          </cell>
          <cell r="Q82">
            <v>4.2000000000000003E-2</v>
          </cell>
          <cell r="R82">
            <v>-1.4999999999999999E-2</v>
          </cell>
          <cell r="S82">
            <v>2.1000000000000001E-2</v>
          </cell>
          <cell r="T82">
            <v>4.2999999999999997E-2</v>
          </cell>
        </row>
        <row r="83">
          <cell r="A83">
            <v>2002.05</v>
          </cell>
          <cell r="C83" t="str">
            <v xml:space="preserve">May </v>
          </cell>
          <cell r="D83">
            <v>674000</v>
          </cell>
          <cell r="E83">
            <v>225000</v>
          </cell>
          <cell r="F83">
            <v>131000</v>
          </cell>
          <cell r="G83">
            <v>197000</v>
          </cell>
          <cell r="H83">
            <v>121000</v>
          </cell>
          <cell r="I83">
            <v>0</v>
          </cell>
          <cell r="J83">
            <v>0.152</v>
          </cell>
          <cell r="K83">
            <v>0.108</v>
          </cell>
          <cell r="L83">
            <v>0.159</v>
          </cell>
          <cell r="M83">
            <v>0.11899999999999999</v>
          </cell>
          <cell r="N83">
            <v>0.315</v>
          </cell>
          <cell r="P83">
            <v>1.2E-2</v>
          </cell>
          <cell r="Q83">
            <v>1.7999999999999999E-2</v>
          </cell>
          <cell r="R83">
            <v>-8.0000000000000002E-3</v>
          </cell>
          <cell r="S83">
            <v>3.1E-2</v>
          </cell>
          <cell r="T83">
            <v>-8.0000000000000002E-3</v>
          </cell>
        </row>
        <row r="84">
          <cell r="A84">
            <v>2002.06</v>
          </cell>
          <cell r="C84" t="str">
            <v xml:space="preserve">Jun </v>
          </cell>
          <cell r="D84">
            <v>653000</v>
          </cell>
          <cell r="E84">
            <v>220000</v>
          </cell>
          <cell r="F84">
            <v>128000</v>
          </cell>
          <cell r="G84">
            <v>196000</v>
          </cell>
          <cell r="H84">
            <v>110000</v>
          </cell>
          <cell r="I84">
            <v>-1000</v>
          </cell>
          <cell r="J84">
            <v>7.1999999999999995E-2</v>
          </cell>
          <cell r="K84">
            <v>0.111</v>
          </cell>
          <cell r="L84">
            <v>9.4E-2</v>
          </cell>
          <cell r="M84">
            <v>0.114</v>
          </cell>
          <cell r="N84">
            <v>-6.8000000000000005E-2</v>
          </cell>
          <cell r="P84">
            <v>-3.1E-2</v>
          </cell>
          <cell r="Q84">
            <v>-2.1999999999999999E-2</v>
          </cell>
          <cell r="R84">
            <v>-2.3E-2</v>
          </cell>
          <cell r="S84">
            <v>-5.0000000000000001E-3</v>
          </cell>
          <cell r="T84">
            <v>-9.0999999999999998E-2</v>
          </cell>
        </row>
        <row r="85">
          <cell r="A85">
            <v>2002.07</v>
          </cell>
          <cell r="C85" t="str">
            <v xml:space="preserve">Jul </v>
          </cell>
          <cell r="D85">
            <v>627000</v>
          </cell>
          <cell r="E85">
            <v>207000</v>
          </cell>
          <cell r="F85">
            <v>122000</v>
          </cell>
          <cell r="G85">
            <v>193000</v>
          </cell>
          <cell r="H85">
            <v>106000</v>
          </cell>
          <cell r="I85">
            <v>-1000</v>
          </cell>
          <cell r="J85">
            <v>8.0000000000000002E-3</v>
          </cell>
          <cell r="K85">
            <v>-1.4E-2</v>
          </cell>
          <cell r="L85">
            <v>-8.0000000000000002E-3</v>
          </cell>
          <cell r="M85">
            <v>0.122</v>
          </cell>
          <cell r="N85">
            <v>-9.4E-2</v>
          </cell>
          <cell r="P85">
            <v>-0.04</v>
          </cell>
          <cell r="Q85">
            <v>-5.8999999999999997E-2</v>
          </cell>
          <cell r="R85">
            <v>-4.7E-2</v>
          </cell>
          <cell r="S85">
            <v>-1.4999999999999999E-2</v>
          </cell>
          <cell r="T85">
            <v>-3.5999999999999997E-2</v>
          </cell>
        </row>
        <row r="86">
          <cell r="A86">
            <v>2002.08</v>
          </cell>
          <cell r="C86" t="str">
            <v xml:space="preserve">Aug </v>
          </cell>
          <cell r="D86">
            <v>631000</v>
          </cell>
          <cell r="E86">
            <v>207000</v>
          </cell>
          <cell r="F86">
            <v>126000</v>
          </cell>
          <cell r="G86">
            <v>191000</v>
          </cell>
          <cell r="H86">
            <v>107000</v>
          </cell>
          <cell r="I86">
            <v>0</v>
          </cell>
          <cell r="J86">
            <v>2E-3</v>
          </cell>
          <cell r="K86">
            <v>-1.4E-2</v>
          </cell>
          <cell r="L86">
            <v>4.1000000000000002E-2</v>
          </cell>
          <cell r="M86">
            <v>-0.01</v>
          </cell>
          <cell r="N86">
            <v>8.9999999999999993E-3</v>
          </cell>
          <cell r="P86">
            <v>6.0000000000000001E-3</v>
          </cell>
          <cell r="Q86">
            <v>0</v>
          </cell>
          <cell r="R86">
            <v>3.3000000000000002E-2</v>
          </cell>
          <cell r="S86">
            <v>-0.01</v>
          </cell>
          <cell r="T86">
            <v>8.9999999999999993E-3</v>
          </cell>
        </row>
        <row r="87">
          <cell r="A87">
            <v>2002.09</v>
          </cell>
          <cell r="C87" t="str">
            <v xml:space="preserve">Sept </v>
          </cell>
          <cell r="D87">
            <v>654000</v>
          </cell>
          <cell r="E87">
            <v>218000</v>
          </cell>
          <cell r="F87">
            <v>125000</v>
          </cell>
          <cell r="G87">
            <v>197000</v>
          </cell>
          <cell r="H87">
            <v>114000</v>
          </cell>
          <cell r="I87">
            <v>0</v>
          </cell>
          <cell r="J87">
            <v>9.5000000000000001E-2</v>
          </cell>
          <cell r="K87">
            <v>8.5000000000000006E-2</v>
          </cell>
          <cell r="L87">
            <v>3.3000000000000002E-2</v>
          </cell>
          <cell r="M87">
            <v>0.13900000000000001</v>
          </cell>
          <cell r="N87">
            <v>0.11799999999999999</v>
          </cell>
          <cell r="P87">
            <v>3.5999999999999997E-2</v>
          </cell>
          <cell r="Q87">
            <v>5.2999999999999999E-2</v>
          </cell>
          <cell r="R87">
            <v>-8.0000000000000002E-3</v>
          </cell>
          <cell r="S87">
            <v>3.1E-2</v>
          </cell>
          <cell r="T87">
            <v>6.5000000000000002E-2</v>
          </cell>
        </row>
        <row r="88">
          <cell r="A88">
            <v>2002.1</v>
          </cell>
          <cell r="C88" t="str">
            <v xml:space="preserve">Oct </v>
          </cell>
          <cell r="D88">
            <v>664000</v>
          </cell>
          <cell r="E88">
            <v>229000</v>
          </cell>
          <cell r="F88">
            <v>132000</v>
          </cell>
          <cell r="G88">
            <v>197000</v>
          </cell>
          <cell r="H88">
            <v>106000</v>
          </cell>
          <cell r="I88">
            <v>0</v>
          </cell>
          <cell r="J88">
            <v>0.11</v>
          </cell>
          <cell r="K88">
            <v>0.128</v>
          </cell>
          <cell r="L88">
            <v>0.158</v>
          </cell>
          <cell r="M88">
            <v>0.152</v>
          </cell>
          <cell r="N88">
            <v>-3.5999999999999997E-2</v>
          </cell>
          <cell r="P88">
            <v>1.4999999999999999E-2</v>
          </cell>
          <cell r="Q88">
            <v>0.05</v>
          </cell>
          <cell r="R88">
            <v>5.6000000000000001E-2</v>
          </cell>
          <cell r="S88">
            <v>0</v>
          </cell>
          <cell r="T88">
            <v>-7.0000000000000007E-2</v>
          </cell>
        </row>
        <row r="89">
          <cell r="A89">
            <v>2002.11</v>
          </cell>
          <cell r="C89" t="str">
            <v xml:space="preserve">Nov </v>
          </cell>
          <cell r="D89">
            <v>670000</v>
          </cell>
          <cell r="E89">
            <v>234000</v>
          </cell>
          <cell r="F89">
            <v>128000</v>
          </cell>
          <cell r="G89">
            <v>197000</v>
          </cell>
          <cell r="H89">
            <v>111000</v>
          </cell>
          <cell r="I89">
            <v>0</v>
          </cell>
          <cell r="J89">
            <v>0.13400000000000001</v>
          </cell>
          <cell r="K89">
            <v>0.12</v>
          </cell>
          <cell r="L89">
            <v>0.16400000000000001</v>
          </cell>
          <cell r="M89">
            <v>0.17299999999999999</v>
          </cell>
          <cell r="N89">
            <v>5.7000000000000002E-2</v>
          </cell>
          <cell r="P89">
            <v>8.9999999999999993E-3</v>
          </cell>
          <cell r="Q89">
            <v>2.1999999999999999E-2</v>
          </cell>
          <cell r="R89">
            <v>-0.03</v>
          </cell>
          <cell r="S89">
            <v>0</v>
          </cell>
          <cell r="T89">
            <v>4.7E-2</v>
          </cell>
        </row>
        <row r="90">
          <cell r="A90">
            <v>2002.12</v>
          </cell>
          <cell r="C90" t="str">
            <v xml:space="preserve">Dec </v>
          </cell>
          <cell r="D90">
            <v>686000</v>
          </cell>
          <cell r="E90">
            <v>238000</v>
          </cell>
          <cell r="F90">
            <v>132000</v>
          </cell>
          <cell r="G90">
            <v>200000</v>
          </cell>
          <cell r="H90">
            <v>117000</v>
          </cell>
          <cell r="I90">
            <v>-1000</v>
          </cell>
          <cell r="J90">
            <v>9.6000000000000002E-2</v>
          </cell>
          <cell r="K90">
            <v>0.123</v>
          </cell>
          <cell r="L90">
            <v>9.0999999999999998E-2</v>
          </cell>
          <cell r="M90">
            <v>9.9000000000000005E-2</v>
          </cell>
          <cell r="N90">
            <v>5.3999999999999999E-2</v>
          </cell>
          <cell r="P90">
            <v>2.4E-2</v>
          </cell>
          <cell r="Q90">
            <v>1.7000000000000001E-2</v>
          </cell>
          <cell r="R90">
            <v>3.1E-2</v>
          </cell>
          <cell r="S90">
            <v>1.4999999999999999E-2</v>
          </cell>
          <cell r="T90">
            <v>5.3999999999999999E-2</v>
          </cell>
        </row>
        <row r="91">
          <cell r="A91">
            <v>2003.01</v>
          </cell>
          <cell r="B91">
            <v>2003</v>
          </cell>
          <cell r="C91" t="str">
            <v xml:space="preserve">Jan </v>
          </cell>
          <cell r="D91">
            <v>702000</v>
          </cell>
          <cell r="E91">
            <v>243000</v>
          </cell>
          <cell r="F91">
            <v>139000</v>
          </cell>
          <cell r="G91">
            <v>200000</v>
          </cell>
          <cell r="H91">
            <v>120000</v>
          </cell>
          <cell r="I91">
            <v>0</v>
          </cell>
          <cell r="J91">
            <v>9.7000000000000003E-2</v>
          </cell>
          <cell r="K91">
            <v>0.13600000000000001</v>
          </cell>
          <cell r="L91">
            <v>0.10299999999999999</v>
          </cell>
          <cell r="M91">
            <v>9.9000000000000005E-2</v>
          </cell>
          <cell r="N91">
            <v>1.7000000000000001E-2</v>
          </cell>
          <cell r="P91">
            <v>2.3E-2</v>
          </cell>
          <cell r="Q91">
            <v>2.1000000000000001E-2</v>
          </cell>
          <cell r="R91">
            <v>5.2999999999999999E-2</v>
          </cell>
          <cell r="S91">
            <v>0</v>
          </cell>
          <cell r="T91">
            <v>2.5999999999999999E-2</v>
          </cell>
        </row>
        <row r="92">
          <cell r="A92">
            <v>2003.02</v>
          </cell>
          <cell r="C92" t="str">
            <v xml:space="preserve">Feb </v>
          </cell>
          <cell r="D92">
            <v>726000</v>
          </cell>
          <cell r="E92">
            <v>243000</v>
          </cell>
          <cell r="F92">
            <v>151000</v>
          </cell>
          <cell r="G92">
            <v>212000</v>
          </cell>
          <cell r="H92">
            <v>120000</v>
          </cell>
          <cell r="I92">
            <v>0</v>
          </cell>
          <cell r="J92">
            <v>3.4000000000000002E-2</v>
          </cell>
          <cell r="K92">
            <v>-8.0000000000000002E-3</v>
          </cell>
          <cell r="L92">
            <v>0</v>
          </cell>
          <cell r="M92">
            <v>0.14599999999999999</v>
          </cell>
          <cell r="N92">
            <v>0</v>
          </cell>
          <cell r="P92">
            <v>3.4000000000000002E-2</v>
          </cell>
          <cell r="Q92">
            <v>0</v>
          </cell>
          <cell r="R92">
            <v>8.5999999999999993E-2</v>
          </cell>
          <cell r="S92">
            <v>0.06</v>
          </cell>
          <cell r="T92">
            <v>0</v>
          </cell>
        </row>
        <row r="93">
          <cell r="A93">
            <v>2003.03</v>
          </cell>
          <cell r="C93" t="str">
            <v xml:space="preserve">Mar </v>
          </cell>
          <cell r="D93">
            <v>692000</v>
          </cell>
          <cell r="E93">
            <v>238000</v>
          </cell>
          <cell r="F93">
            <v>134000</v>
          </cell>
          <cell r="G93">
            <v>206000</v>
          </cell>
          <cell r="H93">
            <v>114000</v>
          </cell>
          <cell r="I93">
            <v>0</v>
          </cell>
          <cell r="J93">
            <v>6.6000000000000003E-2</v>
          </cell>
          <cell r="K93">
            <v>0.123</v>
          </cell>
          <cell r="L93">
            <v>0</v>
          </cell>
          <cell r="M93">
            <v>0.10199999999999999</v>
          </cell>
          <cell r="N93">
            <v>-2.5999999999999999E-2</v>
          </cell>
          <cell r="P93">
            <v>-4.7E-2</v>
          </cell>
          <cell r="Q93">
            <v>-2.1000000000000001E-2</v>
          </cell>
          <cell r="R93">
            <v>-0.113</v>
          </cell>
          <cell r="S93">
            <v>-2.8000000000000001E-2</v>
          </cell>
          <cell r="T93">
            <v>-0.05</v>
          </cell>
        </row>
        <row r="94">
          <cell r="A94">
            <v>2003.04</v>
          </cell>
          <cell r="C94" t="str">
            <v xml:space="preserve">Apr </v>
          </cell>
          <cell r="D94">
            <v>694000</v>
          </cell>
          <cell r="E94">
            <v>238000</v>
          </cell>
          <cell r="F94">
            <v>135000</v>
          </cell>
          <cell r="G94">
            <v>203000</v>
          </cell>
          <cell r="H94">
            <v>119000</v>
          </cell>
          <cell r="I94">
            <v>-1000</v>
          </cell>
          <cell r="J94">
            <v>4.2000000000000003E-2</v>
          </cell>
          <cell r="K94">
            <v>7.6999999999999999E-2</v>
          </cell>
          <cell r="L94">
            <v>2.3E-2</v>
          </cell>
          <cell r="M94">
            <v>6.3E-2</v>
          </cell>
          <cell r="N94">
            <v>-2.5000000000000001E-2</v>
          </cell>
          <cell r="P94">
            <v>3.0000000000000001E-3</v>
          </cell>
          <cell r="Q94">
            <v>0</v>
          </cell>
          <cell r="R94">
            <v>7.0000000000000001E-3</v>
          </cell>
          <cell r="S94">
            <v>-1.4999999999999999E-2</v>
          </cell>
          <cell r="T94">
            <v>4.3999999999999997E-2</v>
          </cell>
        </row>
        <row r="95">
          <cell r="A95">
            <v>2003.05</v>
          </cell>
          <cell r="C95" t="str">
            <v xml:space="preserve">May </v>
          </cell>
          <cell r="D95">
            <v>698000</v>
          </cell>
          <cell r="E95">
            <v>242000</v>
          </cell>
          <cell r="F95">
            <v>136000</v>
          </cell>
          <cell r="G95">
            <v>198000</v>
          </cell>
          <cell r="H95">
            <v>122000</v>
          </cell>
          <cell r="I95">
            <v>0</v>
          </cell>
          <cell r="J95">
            <v>3.5999999999999997E-2</v>
          </cell>
          <cell r="K95">
            <v>7.5999999999999998E-2</v>
          </cell>
          <cell r="L95">
            <v>3.7999999999999999E-2</v>
          </cell>
          <cell r="M95">
            <v>5.0000000000000001E-3</v>
          </cell>
          <cell r="N95">
            <v>8.0000000000000002E-3</v>
          </cell>
          <cell r="P95">
            <v>6.0000000000000001E-3</v>
          </cell>
          <cell r="Q95">
            <v>1.7000000000000001E-2</v>
          </cell>
          <cell r="R95">
            <v>7.0000000000000001E-3</v>
          </cell>
          <cell r="S95">
            <v>-2.5000000000000001E-2</v>
          </cell>
          <cell r="T95">
            <v>2.5000000000000001E-2</v>
          </cell>
        </row>
        <row r="96">
          <cell r="A96">
            <v>2003.06</v>
          </cell>
          <cell r="C96" t="str">
            <v xml:space="preserve">Jun </v>
          </cell>
          <cell r="D96">
            <v>704000</v>
          </cell>
          <cell r="E96">
            <v>240000</v>
          </cell>
          <cell r="F96">
            <v>140000</v>
          </cell>
          <cell r="G96">
            <v>203000</v>
          </cell>
          <cell r="H96">
            <v>121000</v>
          </cell>
          <cell r="I96">
            <v>0</v>
          </cell>
          <cell r="J96">
            <v>7.8E-2</v>
          </cell>
          <cell r="K96">
            <v>9.0999999999999998E-2</v>
          </cell>
          <cell r="L96">
            <v>9.4E-2</v>
          </cell>
          <cell r="M96">
            <v>3.5999999999999997E-2</v>
          </cell>
          <cell r="N96">
            <v>0.1</v>
          </cell>
          <cell r="P96">
            <v>8.9999999999999993E-3</v>
          </cell>
          <cell r="Q96">
            <v>-8.0000000000000002E-3</v>
          </cell>
          <cell r="R96">
            <v>2.9000000000000001E-2</v>
          </cell>
          <cell r="S96">
            <v>2.5000000000000001E-2</v>
          </cell>
          <cell r="T96">
            <v>-8.0000000000000002E-3</v>
          </cell>
        </row>
        <row r="97">
          <cell r="A97">
            <v>2003.07</v>
          </cell>
          <cell r="C97" t="str">
            <v xml:space="preserve">Jul </v>
          </cell>
          <cell r="D97">
            <v>743000</v>
          </cell>
          <cell r="E97">
            <v>254000</v>
          </cell>
          <cell r="F97">
            <v>149000</v>
          </cell>
          <cell r="G97">
            <v>213000</v>
          </cell>
          <cell r="H97">
            <v>126000</v>
          </cell>
          <cell r="I97">
            <v>1000</v>
          </cell>
          <cell r="J97">
            <v>0.185</v>
          </cell>
          <cell r="K97">
            <v>0.22700000000000001</v>
          </cell>
          <cell r="L97">
            <v>0.221</v>
          </cell>
          <cell r="M97">
            <v>0.104</v>
          </cell>
          <cell r="N97">
            <v>0.189</v>
          </cell>
          <cell r="P97">
            <v>5.5E-2</v>
          </cell>
          <cell r="Q97">
            <v>5.8000000000000003E-2</v>
          </cell>
          <cell r="R97">
            <v>6.4000000000000001E-2</v>
          </cell>
          <cell r="S97">
            <v>4.9000000000000002E-2</v>
          </cell>
          <cell r="T97">
            <v>4.1000000000000002E-2</v>
          </cell>
        </row>
        <row r="98">
          <cell r="A98">
            <v>2003.08</v>
          </cell>
          <cell r="C98" t="str">
            <v xml:space="preserve">Aug </v>
          </cell>
          <cell r="D98">
            <v>759000</v>
          </cell>
          <cell r="E98">
            <v>258000</v>
          </cell>
          <cell r="F98">
            <v>149000</v>
          </cell>
          <cell r="G98">
            <v>216000</v>
          </cell>
          <cell r="H98">
            <v>136000</v>
          </cell>
          <cell r="I98">
            <v>0</v>
          </cell>
          <cell r="J98">
            <v>0.20300000000000001</v>
          </cell>
          <cell r="K98">
            <v>0.246</v>
          </cell>
          <cell r="L98">
            <v>0.183</v>
          </cell>
          <cell r="M98">
            <v>0.13100000000000001</v>
          </cell>
          <cell r="N98">
            <v>0.27100000000000002</v>
          </cell>
          <cell r="P98">
            <v>2.1999999999999999E-2</v>
          </cell>
          <cell r="Q98">
            <v>1.6E-2</v>
          </cell>
          <cell r="R98">
            <v>0</v>
          </cell>
          <cell r="S98">
            <v>1.4E-2</v>
          </cell>
          <cell r="T98">
            <v>7.9000000000000001E-2</v>
          </cell>
        </row>
        <row r="99">
          <cell r="A99">
            <v>2003.09</v>
          </cell>
          <cell r="C99" t="str">
            <v xml:space="preserve">Sept </v>
          </cell>
          <cell r="D99">
            <v>775000</v>
          </cell>
          <cell r="E99">
            <v>258000</v>
          </cell>
          <cell r="F99">
            <v>163000</v>
          </cell>
          <cell r="G99">
            <v>221000</v>
          </cell>
          <cell r="H99">
            <v>134000</v>
          </cell>
          <cell r="I99">
            <v>-1000</v>
          </cell>
          <cell r="J99">
            <v>0.185</v>
          </cell>
          <cell r="K99">
            <v>0.183</v>
          </cell>
          <cell r="L99">
            <v>0.30399999999999999</v>
          </cell>
          <cell r="M99">
            <v>0.122</v>
          </cell>
          <cell r="N99">
            <v>0.17499999999999999</v>
          </cell>
          <cell r="P99">
            <v>2.1000000000000001E-2</v>
          </cell>
          <cell r="Q99">
            <v>0</v>
          </cell>
          <cell r="R99">
            <v>9.4E-2</v>
          </cell>
          <cell r="S99">
            <v>2.3E-2</v>
          </cell>
          <cell r="T99">
            <v>-1.4999999999999999E-2</v>
          </cell>
        </row>
        <row r="100">
          <cell r="A100">
            <v>2003.1</v>
          </cell>
          <cell r="C100" t="str">
            <v xml:space="preserve">Oct </v>
          </cell>
          <cell r="D100">
            <v>762000</v>
          </cell>
          <cell r="E100">
            <v>254000</v>
          </cell>
          <cell r="F100">
            <v>153000</v>
          </cell>
          <cell r="G100">
            <v>223000</v>
          </cell>
          <cell r="H100">
            <v>130000</v>
          </cell>
          <cell r="I100">
            <v>2000</v>
          </cell>
          <cell r="J100">
            <v>0.14799999999999999</v>
          </cell>
          <cell r="K100">
            <v>0.109</v>
          </cell>
          <cell r="L100">
            <v>0.159</v>
          </cell>
          <cell r="M100">
            <v>0.13200000000000001</v>
          </cell>
          <cell r="N100">
            <v>0.22600000000000001</v>
          </cell>
          <cell r="P100">
            <v>-1.7000000000000001E-2</v>
          </cell>
          <cell r="Q100">
            <v>-1.6E-2</v>
          </cell>
          <cell r="R100">
            <v>-6.0999999999999999E-2</v>
          </cell>
          <cell r="S100">
            <v>8.9999999999999993E-3</v>
          </cell>
          <cell r="T100">
            <v>-0.03</v>
          </cell>
        </row>
        <row r="101">
          <cell r="A101">
            <v>2003.11</v>
          </cell>
          <cell r="C101" t="str">
            <v xml:space="preserve">Nov </v>
          </cell>
          <cell r="D101">
            <v>745000</v>
          </cell>
          <cell r="E101">
            <v>253000</v>
          </cell>
          <cell r="F101">
            <v>153000</v>
          </cell>
          <cell r="G101">
            <v>207000</v>
          </cell>
          <cell r="H101">
            <v>131000</v>
          </cell>
          <cell r="I101">
            <v>1000</v>
          </cell>
          <cell r="J101">
            <v>0.112</v>
          </cell>
          <cell r="K101">
            <v>8.1000000000000003E-2</v>
          </cell>
          <cell r="L101">
            <v>0.19500000000000001</v>
          </cell>
          <cell r="M101">
            <v>5.0999999999999997E-2</v>
          </cell>
          <cell r="N101">
            <v>0.18</v>
          </cell>
          <cell r="P101">
            <v>-2.1999999999999999E-2</v>
          </cell>
          <cell r="Q101">
            <v>-4.0000000000000001E-3</v>
          </cell>
          <cell r="R101">
            <v>0</v>
          </cell>
          <cell r="S101">
            <v>-7.1999999999999995E-2</v>
          </cell>
          <cell r="T101">
            <v>8.0000000000000002E-3</v>
          </cell>
        </row>
        <row r="102">
          <cell r="A102">
            <v>2003.12</v>
          </cell>
          <cell r="C102" t="str">
            <v xml:space="preserve">Dec </v>
          </cell>
          <cell r="D102">
            <v>785000</v>
          </cell>
          <cell r="E102">
            <v>269000</v>
          </cell>
          <cell r="F102">
            <v>150000</v>
          </cell>
          <cell r="G102">
            <v>235000</v>
          </cell>
          <cell r="H102">
            <v>130000</v>
          </cell>
          <cell r="I102">
            <v>1000</v>
          </cell>
          <cell r="J102">
            <v>0.14399999999999999</v>
          </cell>
          <cell r="K102">
            <v>0.13</v>
          </cell>
          <cell r="L102">
            <v>0.13600000000000001</v>
          </cell>
          <cell r="M102">
            <v>0.17499999999999999</v>
          </cell>
          <cell r="N102">
            <v>0.111</v>
          </cell>
          <cell r="P102">
            <v>5.3999999999999999E-2</v>
          </cell>
          <cell r="Q102">
            <v>6.3E-2</v>
          </cell>
          <cell r="R102">
            <v>-0.02</v>
          </cell>
          <cell r="S102">
            <v>0.13500000000000001</v>
          </cell>
          <cell r="T102">
            <v>-8.0000000000000002E-3</v>
          </cell>
        </row>
        <row r="103">
          <cell r="A103">
            <v>2004.01</v>
          </cell>
          <cell r="B103">
            <v>2004</v>
          </cell>
          <cell r="C103" t="str">
            <v xml:space="preserve">Jan </v>
          </cell>
          <cell r="D103">
            <v>720000</v>
          </cell>
          <cell r="E103">
            <v>242000</v>
          </cell>
          <cell r="F103">
            <v>148000</v>
          </cell>
          <cell r="G103">
            <v>203000</v>
          </cell>
          <cell r="H103">
            <v>127000</v>
          </cell>
          <cell r="I103">
            <v>0</v>
          </cell>
          <cell r="J103">
            <v>2.5999999999999999E-2</v>
          </cell>
          <cell r="K103">
            <v>-4.0000000000000001E-3</v>
          </cell>
          <cell r="L103">
            <v>6.5000000000000002E-2</v>
          </cell>
          <cell r="M103">
            <v>1.4999999999999999E-2</v>
          </cell>
          <cell r="N103">
            <v>5.8000000000000003E-2</v>
          </cell>
          <cell r="P103">
            <v>-8.3000000000000004E-2</v>
          </cell>
          <cell r="Q103">
            <v>-0.1</v>
          </cell>
          <cell r="R103">
            <v>-1.2999999999999999E-2</v>
          </cell>
          <cell r="S103">
            <v>-0.13600000000000001</v>
          </cell>
          <cell r="T103">
            <v>-2.3E-2</v>
          </cell>
        </row>
        <row r="104">
          <cell r="A104">
            <v>2004.02</v>
          </cell>
          <cell r="C104" t="str">
            <v xml:space="preserve">Feb </v>
          </cell>
          <cell r="D104">
            <v>784000</v>
          </cell>
          <cell r="E104">
            <v>273000</v>
          </cell>
          <cell r="F104">
            <v>153000</v>
          </cell>
          <cell r="G104">
            <v>223000</v>
          </cell>
          <cell r="H104">
            <v>135000</v>
          </cell>
          <cell r="I104">
            <v>0</v>
          </cell>
          <cell r="J104">
            <v>0.08</v>
          </cell>
          <cell r="K104">
            <v>0.123</v>
          </cell>
          <cell r="L104">
            <v>1.2999999999999999E-2</v>
          </cell>
          <cell r="M104">
            <v>5.1999999999999998E-2</v>
          </cell>
          <cell r="N104">
            <v>0.125</v>
          </cell>
          <cell r="P104">
            <v>8.8999999999999996E-2</v>
          </cell>
          <cell r="Q104">
            <v>0.128</v>
          </cell>
          <cell r="R104">
            <v>3.4000000000000002E-2</v>
          </cell>
          <cell r="S104">
            <v>9.9000000000000005E-2</v>
          </cell>
          <cell r="T104">
            <v>6.3E-2</v>
          </cell>
        </row>
        <row r="105">
          <cell r="A105">
            <v>2004.03</v>
          </cell>
          <cell r="C105" t="str">
            <v xml:space="preserve">Mar </v>
          </cell>
          <cell r="D105">
            <v>802000</v>
          </cell>
          <cell r="E105">
            <v>287000</v>
          </cell>
          <cell r="F105">
            <v>160000</v>
          </cell>
          <cell r="G105">
            <v>225000</v>
          </cell>
          <cell r="H105">
            <v>130000</v>
          </cell>
          <cell r="I105">
            <v>0</v>
          </cell>
          <cell r="J105">
            <v>0.159</v>
          </cell>
          <cell r="K105">
            <v>0.20599999999999999</v>
          </cell>
          <cell r="L105">
            <v>0.19400000000000001</v>
          </cell>
          <cell r="M105">
            <v>9.1999999999999998E-2</v>
          </cell>
          <cell r="N105">
            <v>0.14000000000000001</v>
          </cell>
          <cell r="P105">
            <v>2.3E-2</v>
          </cell>
          <cell r="Q105">
            <v>5.0999999999999997E-2</v>
          </cell>
          <cell r="R105">
            <v>4.5999999999999999E-2</v>
          </cell>
          <cell r="S105">
            <v>8.9999999999999993E-3</v>
          </cell>
          <cell r="T105">
            <v>-3.6999999999999998E-2</v>
          </cell>
        </row>
        <row r="106">
          <cell r="A106">
            <v>2004.04</v>
          </cell>
          <cell r="C106" t="str">
            <v xml:space="preserve">Apr </v>
          </cell>
          <cell r="D106">
            <v>808000</v>
          </cell>
          <cell r="E106">
            <v>278000</v>
          </cell>
          <cell r="F106">
            <v>160000</v>
          </cell>
          <cell r="G106">
            <v>232000</v>
          </cell>
          <cell r="H106">
            <v>138000</v>
          </cell>
          <cell r="I106">
            <v>0</v>
          </cell>
          <cell r="J106">
            <v>0.16400000000000001</v>
          </cell>
          <cell r="K106">
            <v>0.16800000000000001</v>
          </cell>
          <cell r="L106">
            <v>0.185</v>
          </cell>
          <cell r="M106">
            <v>0.14299999999999999</v>
          </cell>
          <cell r="N106">
            <v>0.16</v>
          </cell>
          <cell r="P106">
            <v>7.0000000000000001E-3</v>
          </cell>
          <cell r="Q106">
            <v>-3.1E-2</v>
          </cell>
          <cell r="R106">
            <v>0</v>
          </cell>
          <cell r="S106">
            <v>3.1E-2</v>
          </cell>
          <cell r="T106">
            <v>6.2E-2</v>
          </cell>
        </row>
        <row r="107">
          <cell r="A107">
            <v>2004.05</v>
          </cell>
          <cell r="C107" t="str">
            <v xml:space="preserve">May </v>
          </cell>
          <cell r="D107">
            <v>818000</v>
          </cell>
          <cell r="E107">
            <v>284000</v>
          </cell>
          <cell r="F107">
            <v>164000</v>
          </cell>
          <cell r="G107">
            <v>229000</v>
          </cell>
          <cell r="H107">
            <v>141000</v>
          </cell>
          <cell r="I107">
            <v>0</v>
          </cell>
          <cell r="J107">
            <v>0.17199999999999999</v>
          </cell>
          <cell r="K107">
            <v>0.17399999999999999</v>
          </cell>
          <cell r="L107">
            <v>0.20599999999999999</v>
          </cell>
          <cell r="M107">
            <v>0.157</v>
          </cell>
          <cell r="N107">
            <v>0.156</v>
          </cell>
          <cell r="P107">
            <v>1.2E-2</v>
          </cell>
          <cell r="Q107">
            <v>2.1999999999999999E-2</v>
          </cell>
          <cell r="R107">
            <v>2.5000000000000001E-2</v>
          </cell>
          <cell r="S107">
            <v>-1.2999999999999999E-2</v>
          </cell>
          <cell r="T107">
            <v>2.1999999999999999E-2</v>
          </cell>
        </row>
        <row r="108">
          <cell r="A108">
            <v>2004.06</v>
          </cell>
          <cell r="C108" t="str">
            <v xml:space="preserve">Jun </v>
          </cell>
          <cell r="D108">
            <v>834000</v>
          </cell>
          <cell r="E108">
            <v>295000</v>
          </cell>
          <cell r="F108">
            <v>164000</v>
          </cell>
          <cell r="G108">
            <v>235000</v>
          </cell>
          <cell r="H108">
            <v>140000</v>
          </cell>
          <cell r="I108">
            <v>0</v>
          </cell>
          <cell r="J108">
            <v>0.185</v>
          </cell>
          <cell r="K108">
            <v>0.22900000000000001</v>
          </cell>
          <cell r="L108">
            <v>0.17100000000000001</v>
          </cell>
          <cell r="M108">
            <v>0.158</v>
          </cell>
          <cell r="N108">
            <v>0.157</v>
          </cell>
          <cell r="P108">
            <v>0.02</v>
          </cell>
          <cell r="Q108">
            <v>3.9E-2</v>
          </cell>
          <cell r="R108">
            <v>0</v>
          </cell>
          <cell r="S108">
            <v>2.5999999999999999E-2</v>
          </cell>
          <cell r="T108">
            <v>-7.0000000000000001E-3</v>
          </cell>
        </row>
        <row r="109">
          <cell r="A109">
            <v>2004.07</v>
          </cell>
          <cell r="C109" t="str">
            <v xml:space="preserve">Jul </v>
          </cell>
          <cell r="D109">
            <v>836000</v>
          </cell>
          <cell r="E109">
            <v>295000</v>
          </cell>
          <cell r="F109">
            <v>167000</v>
          </cell>
          <cell r="G109">
            <v>234000</v>
          </cell>
          <cell r="H109">
            <v>140000</v>
          </cell>
          <cell r="I109">
            <v>0</v>
          </cell>
          <cell r="J109">
            <v>0.125</v>
          </cell>
          <cell r="K109">
            <v>0.161</v>
          </cell>
          <cell r="L109">
            <v>0.121</v>
          </cell>
          <cell r="M109">
            <v>9.9000000000000005E-2</v>
          </cell>
          <cell r="N109">
            <v>0.111</v>
          </cell>
          <cell r="P109">
            <v>2E-3</v>
          </cell>
          <cell r="Q109">
            <v>0</v>
          </cell>
          <cell r="R109">
            <v>1.7999999999999999E-2</v>
          </cell>
          <cell r="S109">
            <v>-4.0000000000000001E-3</v>
          </cell>
          <cell r="T109">
            <v>0</v>
          </cell>
        </row>
        <row r="110">
          <cell r="A110">
            <v>2004.08</v>
          </cell>
          <cell r="C110" t="str">
            <v xml:space="preserve">Aug </v>
          </cell>
          <cell r="D110">
            <v>825000</v>
          </cell>
          <cell r="E110">
            <v>293000</v>
          </cell>
          <cell r="F110">
            <v>163000</v>
          </cell>
          <cell r="G110">
            <v>234000</v>
          </cell>
          <cell r="H110">
            <v>135000</v>
          </cell>
          <cell r="I110">
            <v>0</v>
          </cell>
          <cell r="J110">
            <v>8.6999999999999994E-2</v>
          </cell>
          <cell r="K110">
            <v>0.13600000000000001</v>
          </cell>
          <cell r="L110">
            <v>9.4E-2</v>
          </cell>
          <cell r="M110">
            <v>8.3000000000000004E-2</v>
          </cell>
          <cell r="N110">
            <v>-7.0000000000000001E-3</v>
          </cell>
          <cell r="P110">
            <v>-1.2999999999999999E-2</v>
          </cell>
          <cell r="Q110">
            <v>-7.0000000000000001E-3</v>
          </cell>
          <cell r="R110">
            <v>-2.4E-2</v>
          </cell>
          <cell r="S110">
            <v>0</v>
          </cell>
          <cell r="T110">
            <v>-3.5999999999999997E-2</v>
          </cell>
        </row>
        <row r="111">
          <cell r="A111">
            <v>2004.09</v>
          </cell>
          <cell r="C111" t="str">
            <v xml:space="preserve">Sept </v>
          </cell>
          <cell r="D111">
            <v>798000</v>
          </cell>
          <cell r="E111">
            <v>291000</v>
          </cell>
          <cell r="F111">
            <v>156000</v>
          </cell>
          <cell r="G111">
            <v>216000</v>
          </cell>
          <cell r="H111">
            <v>135000</v>
          </cell>
          <cell r="I111">
            <v>0</v>
          </cell>
          <cell r="J111">
            <v>0.03</v>
          </cell>
          <cell r="K111">
            <v>0.128</v>
          </cell>
          <cell r="L111">
            <v>-4.2999999999999997E-2</v>
          </cell>
          <cell r="M111">
            <v>-2.3E-2</v>
          </cell>
          <cell r="N111">
            <v>7.0000000000000001E-3</v>
          </cell>
          <cell r="P111">
            <v>-3.3000000000000002E-2</v>
          </cell>
          <cell r="Q111">
            <v>-7.0000000000000001E-3</v>
          </cell>
          <cell r="R111">
            <v>-4.2999999999999997E-2</v>
          </cell>
          <cell r="S111">
            <v>-7.6999999999999999E-2</v>
          </cell>
          <cell r="T111">
            <v>0</v>
          </cell>
        </row>
        <row r="112">
          <cell r="A112">
            <v>2004.1</v>
          </cell>
          <cell r="C112" t="str">
            <v xml:space="preserve">Oct </v>
          </cell>
          <cell r="D112">
            <v>833000</v>
          </cell>
          <cell r="E112">
            <v>309000</v>
          </cell>
          <cell r="F112">
            <v>156000</v>
          </cell>
          <cell r="G112">
            <v>232000</v>
          </cell>
          <cell r="H112">
            <v>136000</v>
          </cell>
          <cell r="I112">
            <v>0</v>
          </cell>
          <cell r="J112">
            <v>9.2999999999999999E-2</v>
          </cell>
          <cell r="K112">
            <v>0.217</v>
          </cell>
          <cell r="L112">
            <v>0.02</v>
          </cell>
          <cell r="M112">
            <v>0.04</v>
          </cell>
          <cell r="N112">
            <v>4.5999999999999999E-2</v>
          </cell>
          <cell r="P112">
            <v>4.3999999999999997E-2</v>
          </cell>
          <cell r="Q112">
            <v>6.2E-2</v>
          </cell>
          <cell r="R112">
            <v>0</v>
          </cell>
          <cell r="S112">
            <v>7.3999999999999996E-2</v>
          </cell>
          <cell r="T112">
            <v>7.0000000000000001E-3</v>
          </cell>
        </row>
        <row r="113">
          <cell r="A113">
            <v>2004.11</v>
          </cell>
          <cell r="C113" t="str">
            <v xml:space="preserve">Nov </v>
          </cell>
          <cell r="D113">
            <v>852000</v>
          </cell>
          <cell r="E113">
            <v>309000</v>
          </cell>
          <cell r="F113">
            <v>162000</v>
          </cell>
          <cell r="G113">
            <v>241000</v>
          </cell>
          <cell r="H113">
            <v>140000</v>
          </cell>
          <cell r="I113">
            <v>0</v>
          </cell>
          <cell r="J113">
            <v>0.14399999999999999</v>
          </cell>
          <cell r="K113">
            <v>0.221</v>
          </cell>
          <cell r="L113">
            <v>5.8999999999999997E-2</v>
          </cell>
          <cell r="M113">
            <v>0.16400000000000001</v>
          </cell>
          <cell r="N113">
            <v>6.9000000000000006E-2</v>
          </cell>
          <cell r="P113">
            <v>2.3E-2</v>
          </cell>
          <cell r="Q113">
            <v>0</v>
          </cell>
          <cell r="R113">
            <v>3.7999999999999999E-2</v>
          </cell>
          <cell r="S113">
            <v>3.9E-2</v>
          </cell>
          <cell r="T113">
            <v>2.9000000000000001E-2</v>
          </cell>
        </row>
        <row r="114">
          <cell r="A114">
            <v>2004.12</v>
          </cell>
          <cell r="C114" t="str">
            <v xml:space="preserve">Dec </v>
          </cell>
          <cell r="D114">
            <v>840000</v>
          </cell>
          <cell r="E114">
            <v>307000</v>
          </cell>
          <cell r="F114">
            <v>161000</v>
          </cell>
          <cell r="G114">
            <v>232000</v>
          </cell>
          <cell r="H114">
            <v>140000</v>
          </cell>
          <cell r="I114">
            <v>0</v>
          </cell>
          <cell r="J114">
            <v>7.0000000000000007E-2</v>
          </cell>
          <cell r="K114">
            <v>0.14099999999999999</v>
          </cell>
          <cell r="L114">
            <v>7.2999999999999995E-2</v>
          </cell>
          <cell r="M114">
            <v>-1.2999999999999999E-2</v>
          </cell>
          <cell r="N114">
            <v>7.6999999999999999E-2</v>
          </cell>
          <cell r="P114">
            <v>-1.4E-2</v>
          </cell>
          <cell r="Q114">
            <v>-6.0000000000000001E-3</v>
          </cell>
          <cell r="R114">
            <v>-6.0000000000000001E-3</v>
          </cell>
          <cell r="S114">
            <v>-3.6999999999999998E-2</v>
          </cell>
          <cell r="T114">
            <v>0</v>
          </cell>
        </row>
        <row r="115">
          <cell r="A115">
            <v>2005.01</v>
          </cell>
          <cell r="B115">
            <v>2005</v>
          </cell>
          <cell r="C115" t="str">
            <v xml:space="preserve">Jan </v>
          </cell>
          <cell r="D115">
            <v>900000</v>
          </cell>
          <cell r="E115">
            <v>340000</v>
          </cell>
          <cell r="F115">
            <v>170000</v>
          </cell>
          <cell r="G115">
            <v>250000</v>
          </cell>
          <cell r="H115">
            <v>140000</v>
          </cell>
          <cell r="I115">
            <v>0</v>
          </cell>
        </row>
        <row r="116">
          <cell r="A116">
            <v>2005.02</v>
          </cell>
          <cell r="C116" t="str">
            <v xml:space="preserve">Feb </v>
          </cell>
          <cell r="D116">
            <v>860000</v>
          </cell>
          <cell r="E116">
            <v>310000</v>
          </cell>
          <cell r="F116">
            <v>170000</v>
          </cell>
          <cell r="G116">
            <v>240000</v>
          </cell>
          <cell r="H116">
            <v>140000</v>
          </cell>
          <cell r="I116">
            <v>0</v>
          </cell>
        </row>
        <row r="117">
          <cell r="A117">
            <v>2005.03</v>
          </cell>
          <cell r="C117" t="str">
            <v xml:space="preserve">Mar </v>
          </cell>
          <cell r="D117">
            <v>850000</v>
          </cell>
          <cell r="E117">
            <v>310000</v>
          </cell>
          <cell r="F117">
            <v>160000</v>
          </cell>
          <cell r="G117">
            <v>240000</v>
          </cell>
          <cell r="H117">
            <v>140000</v>
          </cell>
          <cell r="I117">
            <v>0</v>
          </cell>
        </row>
        <row r="118">
          <cell r="A118">
            <v>2005.04</v>
          </cell>
          <cell r="C118" t="str">
            <v xml:space="preserve">Apr </v>
          </cell>
          <cell r="D118">
            <v>890000</v>
          </cell>
          <cell r="E118">
            <v>330000</v>
          </cell>
          <cell r="F118">
            <v>170000</v>
          </cell>
          <cell r="G118">
            <v>250000</v>
          </cell>
          <cell r="H118">
            <v>140000</v>
          </cell>
          <cell r="I118">
            <v>0</v>
          </cell>
        </row>
        <row r="119">
          <cell r="A119">
            <v>2005.05</v>
          </cell>
          <cell r="C119" t="str">
            <v xml:space="preserve">May </v>
          </cell>
          <cell r="D119">
            <v>900000</v>
          </cell>
          <cell r="E119">
            <v>330000</v>
          </cell>
          <cell r="F119">
            <v>180000</v>
          </cell>
          <cell r="G119">
            <v>250000</v>
          </cell>
          <cell r="H119">
            <v>140000</v>
          </cell>
          <cell r="I119">
            <v>0</v>
          </cell>
        </row>
        <row r="120">
          <cell r="A120">
            <v>2005.06</v>
          </cell>
          <cell r="C120" t="str">
            <v xml:space="preserve">Jun </v>
          </cell>
          <cell r="D120">
            <v>930000</v>
          </cell>
          <cell r="E120">
            <v>350000</v>
          </cell>
          <cell r="F120">
            <v>180000</v>
          </cell>
          <cell r="G120">
            <v>250000</v>
          </cell>
          <cell r="H120">
            <v>150000</v>
          </cell>
          <cell r="I120">
            <v>0</v>
          </cell>
        </row>
        <row r="121">
          <cell r="A121">
            <v>2005.07</v>
          </cell>
          <cell r="C121" t="str">
            <v xml:space="preserve">Jul </v>
          </cell>
          <cell r="D121">
            <v>900000</v>
          </cell>
          <cell r="E121">
            <v>340000</v>
          </cell>
          <cell r="F121">
            <v>170000</v>
          </cell>
          <cell r="G121">
            <v>250000</v>
          </cell>
          <cell r="H121">
            <v>140000</v>
          </cell>
          <cell r="I121">
            <v>0</v>
          </cell>
        </row>
        <row r="122">
          <cell r="A122">
            <v>2005.08</v>
          </cell>
          <cell r="C122" t="str">
            <v xml:space="preserve">Aug </v>
          </cell>
          <cell r="D122">
            <v>920000</v>
          </cell>
          <cell r="E122">
            <v>340000</v>
          </cell>
          <cell r="F122">
            <v>180000</v>
          </cell>
          <cell r="G122">
            <v>250000</v>
          </cell>
          <cell r="H122">
            <v>150000</v>
          </cell>
          <cell r="I122">
            <v>0</v>
          </cell>
        </row>
        <row r="123">
          <cell r="A123">
            <v>2005.09</v>
          </cell>
          <cell r="C123" t="str">
            <v xml:space="preserve">Sept </v>
          </cell>
          <cell r="D123">
            <v>920000</v>
          </cell>
          <cell r="E123">
            <v>340000</v>
          </cell>
          <cell r="F123">
            <v>190000</v>
          </cell>
          <cell r="G123">
            <v>250000</v>
          </cell>
          <cell r="H123">
            <v>140000</v>
          </cell>
          <cell r="I123">
            <v>0</v>
          </cell>
        </row>
        <row r="124">
          <cell r="A124">
            <v>2005.1</v>
          </cell>
          <cell r="C124" t="str">
            <v xml:space="preserve">Oct </v>
          </cell>
          <cell r="D124">
            <v>900000</v>
          </cell>
          <cell r="E124">
            <v>330000</v>
          </cell>
          <cell r="F124">
            <v>180000</v>
          </cell>
          <cell r="G124">
            <v>240000</v>
          </cell>
          <cell r="H124">
            <v>150000</v>
          </cell>
          <cell r="I124">
            <v>0</v>
          </cell>
        </row>
        <row r="125">
          <cell r="A125">
            <v>2005.11</v>
          </cell>
          <cell r="C125" t="str">
            <v xml:space="preserve">Nov </v>
          </cell>
          <cell r="D125">
            <v>890000</v>
          </cell>
          <cell r="E125">
            <v>320000</v>
          </cell>
          <cell r="F125">
            <v>190000</v>
          </cell>
          <cell r="G125">
            <v>240000</v>
          </cell>
          <cell r="H125">
            <v>140000</v>
          </cell>
          <cell r="I125">
            <v>0</v>
          </cell>
        </row>
        <row r="126">
          <cell r="A126">
            <v>2005.12</v>
          </cell>
          <cell r="C126" t="str">
            <v xml:space="preserve">Dec </v>
          </cell>
          <cell r="D126">
            <v>900000</v>
          </cell>
          <cell r="E126">
            <v>330000</v>
          </cell>
          <cell r="F126">
            <v>200000</v>
          </cell>
          <cell r="G126">
            <v>240000</v>
          </cell>
          <cell r="H126">
            <v>130000</v>
          </cell>
          <cell r="I126">
            <v>0</v>
          </cell>
        </row>
        <row r="127">
          <cell r="A127">
            <v>2006.01</v>
          </cell>
          <cell r="B127">
            <v>2006</v>
          </cell>
          <cell r="C127" t="str">
            <v xml:space="preserve">Jan </v>
          </cell>
          <cell r="D127">
            <v>840000</v>
          </cell>
          <cell r="E127">
            <v>310000</v>
          </cell>
          <cell r="F127">
            <v>170000</v>
          </cell>
          <cell r="G127">
            <v>240000</v>
          </cell>
          <cell r="H127">
            <v>120000</v>
          </cell>
          <cell r="I127">
            <v>0</v>
          </cell>
        </row>
        <row r="128">
          <cell r="A128">
            <v>2006.02</v>
          </cell>
          <cell r="C128" t="str">
            <v xml:space="preserve">Feb </v>
          </cell>
          <cell r="D128">
            <v>870000</v>
          </cell>
          <cell r="E128">
            <v>320000</v>
          </cell>
          <cell r="F128">
            <v>180000</v>
          </cell>
          <cell r="G128">
            <v>240000</v>
          </cell>
          <cell r="H128">
            <v>130000</v>
          </cell>
          <cell r="I128">
            <v>0</v>
          </cell>
        </row>
        <row r="129">
          <cell r="A129">
            <v>2006.03</v>
          </cell>
          <cell r="C129" t="str">
            <v xml:space="preserve">Mar </v>
          </cell>
          <cell r="D129">
            <v>850000</v>
          </cell>
          <cell r="E129">
            <v>310000</v>
          </cell>
          <cell r="F129">
            <v>180000</v>
          </cell>
          <cell r="G129">
            <v>230000</v>
          </cell>
          <cell r="H129">
            <v>130000</v>
          </cell>
          <cell r="I129">
            <v>0</v>
          </cell>
        </row>
        <row r="130">
          <cell r="A130">
            <v>2006.04</v>
          </cell>
          <cell r="C130" t="str">
            <v xml:space="preserve">Apr </v>
          </cell>
          <cell r="D130">
            <v>830000</v>
          </cell>
          <cell r="E130">
            <v>310000</v>
          </cell>
          <cell r="F130">
            <v>180000</v>
          </cell>
          <cell r="G130">
            <v>220000</v>
          </cell>
          <cell r="H130">
            <v>120000</v>
          </cell>
          <cell r="I130">
            <v>0</v>
          </cell>
        </row>
        <row r="131">
          <cell r="A131">
            <v>2006.05</v>
          </cell>
          <cell r="C131" t="str">
            <v xml:space="preserve">May </v>
          </cell>
          <cell r="D131">
            <v>830000</v>
          </cell>
          <cell r="E131">
            <v>310000</v>
          </cell>
          <cell r="F131">
            <v>170000</v>
          </cell>
          <cell r="G131">
            <v>220000</v>
          </cell>
          <cell r="H131">
            <v>130000</v>
          </cell>
          <cell r="I131">
            <v>0</v>
          </cell>
        </row>
        <row r="132">
          <cell r="A132">
            <v>2006.06</v>
          </cell>
          <cell r="C132" t="str">
            <v xml:space="preserve">Jun </v>
          </cell>
          <cell r="D132">
            <v>780000</v>
          </cell>
          <cell r="E132">
            <v>280000</v>
          </cell>
          <cell r="F132">
            <v>170000</v>
          </cell>
          <cell r="G132">
            <v>210000</v>
          </cell>
          <cell r="H132">
            <v>120000</v>
          </cell>
          <cell r="I132">
            <v>0</v>
          </cell>
        </row>
        <row r="133">
          <cell r="A133">
            <v>2006.07</v>
          </cell>
          <cell r="C133" t="str">
            <v xml:space="preserve">Jul </v>
          </cell>
          <cell r="D133">
            <v>780000</v>
          </cell>
          <cell r="E133">
            <v>280000</v>
          </cell>
          <cell r="F133">
            <v>170000</v>
          </cell>
          <cell r="G133">
            <v>210000</v>
          </cell>
          <cell r="H133">
            <v>120000</v>
          </cell>
          <cell r="I133">
            <v>0</v>
          </cell>
        </row>
        <row r="134">
          <cell r="A134">
            <v>2006.08</v>
          </cell>
          <cell r="C134" t="str">
            <v xml:space="preserve">Aug </v>
          </cell>
          <cell r="D134">
            <v>780000</v>
          </cell>
          <cell r="E134">
            <v>290000</v>
          </cell>
          <cell r="F134">
            <v>170000</v>
          </cell>
          <cell r="G134">
            <v>200000</v>
          </cell>
          <cell r="H134">
            <v>120000</v>
          </cell>
          <cell r="I134">
            <v>0</v>
          </cell>
        </row>
        <row r="135">
          <cell r="A135">
            <v>2006.09</v>
          </cell>
          <cell r="C135" t="str">
            <v xml:space="preserve">Sept </v>
          </cell>
          <cell r="D135">
            <v>780000</v>
          </cell>
          <cell r="E135">
            <v>290000</v>
          </cell>
          <cell r="F135">
            <v>160000</v>
          </cell>
          <cell r="G135">
            <v>210000</v>
          </cell>
          <cell r="H135">
            <v>120000</v>
          </cell>
          <cell r="I135">
            <v>0</v>
          </cell>
        </row>
        <row r="136">
          <cell r="A136">
            <v>2006.1</v>
          </cell>
          <cell r="C136" t="str">
            <v xml:space="preserve">Oct </v>
          </cell>
          <cell r="D136">
            <v>760000</v>
          </cell>
          <cell r="E136">
            <v>280000</v>
          </cell>
          <cell r="F136">
            <v>170000</v>
          </cell>
          <cell r="G136">
            <v>200000</v>
          </cell>
          <cell r="H136">
            <v>110000</v>
          </cell>
          <cell r="I136">
            <v>0</v>
          </cell>
        </row>
        <row r="137">
          <cell r="A137">
            <v>2006.11</v>
          </cell>
          <cell r="C137" t="str">
            <v xml:space="preserve">Nov </v>
          </cell>
          <cell r="D137">
            <v>780000</v>
          </cell>
          <cell r="E137">
            <v>300000</v>
          </cell>
          <cell r="F137">
            <v>160000</v>
          </cell>
          <cell r="G137">
            <v>200000</v>
          </cell>
          <cell r="H137">
            <v>120000</v>
          </cell>
          <cell r="I137">
            <v>0</v>
          </cell>
        </row>
        <row r="138">
          <cell r="A138">
            <v>2006.12</v>
          </cell>
          <cell r="C138" t="str">
            <v xml:space="preserve">Dec </v>
          </cell>
          <cell r="D138">
            <v>800000</v>
          </cell>
          <cell r="E138">
            <v>300000</v>
          </cell>
          <cell r="F138">
            <v>170000</v>
          </cell>
          <cell r="G138">
            <v>210000</v>
          </cell>
          <cell r="H138">
            <v>120000</v>
          </cell>
          <cell r="I138">
            <v>0</v>
          </cell>
        </row>
        <row r="139">
          <cell r="A139">
            <v>2007.01</v>
          </cell>
          <cell r="B139">
            <v>2007</v>
          </cell>
          <cell r="C139" t="str">
            <v xml:space="preserve">Jan </v>
          </cell>
          <cell r="D139">
            <v>720000</v>
          </cell>
          <cell r="E139">
            <v>140000</v>
          </cell>
          <cell r="F139">
            <v>120000</v>
          </cell>
          <cell r="G139">
            <v>260000</v>
          </cell>
          <cell r="H139">
            <v>200000</v>
          </cell>
          <cell r="I139">
            <v>0</v>
          </cell>
        </row>
        <row r="140">
          <cell r="A140">
            <v>2007.02</v>
          </cell>
          <cell r="C140" t="str">
            <v xml:space="preserve">Feb </v>
          </cell>
          <cell r="D140">
            <v>710000</v>
          </cell>
          <cell r="E140">
            <v>140000</v>
          </cell>
          <cell r="F140">
            <v>110000</v>
          </cell>
          <cell r="G140">
            <v>260000</v>
          </cell>
          <cell r="H140">
            <v>200000</v>
          </cell>
          <cell r="I140">
            <v>0</v>
          </cell>
        </row>
        <row r="141">
          <cell r="A141">
            <v>2007.03</v>
          </cell>
          <cell r="C141" t="str">
            <v xml:space="preserve">Mar </v>
          </cell>
          <cell r="D141">
            <v>680000</v>
          </cell>
          <cell r="E141">
            <v>140000</v>
          </cell>
          <cell r="F141">
            <v>100000</v>
          </cell>
          <cell r="G141">
            <v>260000</v>
          </cell>
          <cell r="H141">
            <v>180000</v>
          </cell>
          <cell r="I141">
            <v>0</v>
          </cell>
        </row>
        <row r="142">
          <cell r="A142">
            <v>2007.04</v>
          </cell>
          <cell r="C142" t="str">
            <v xml:space="preserve">Apr </v>
          </cell>
          <cell r="D142">
            <v>670000</v>
          </cell>
          <cell r="E142">
            <v>130000</v>
          </cell>
          <cell r="F142">
            <v>110000</v>
          </cell>
          <cell r="G142">
            <v>250000</v>
          </cell>
          <cell r="H142">
            <v>180000</v>
          </cell>
          <cell r="I142">
            <v>0</v>
          </cell>
        </row>
        <row r="143">
          <cell r="A143">
            <v>2007.05</v>
          </cell>
          <cell r="C143" t="str">
            <v xml:space="preserve">May </v>
          </cell>
          <cell r="D143">
            <v>680000</v>
          </cell>
          <cell r="E143">
            <v>140000</v>
          </cell>
          <cell r="F143">
            <v>110000</v>
          </cell>
          <cell r="G143">
            <v>260000</v>
          </cell>
          <cell r="H143">
            <v>170000</v>
          </cell>
          <cell r="I143">
            <v>0</v>
          </cell>
        </row>
        <row r="144">
          <cell r="A144">
            <v>2007.06</v>
          </cell>
          <cell r="C144" t="str">
            <v xml:space="preserve">Jun </v>
          </cell>
          <cell r="D144">
            <v>630000</v>
          </cell>
          <cell r="E144">
            <v>130000</v>
          </cell>
          <cell r="F144">
            <v>100000</v>
          </cell>
          <cell r="G144">
            <v>240000</v>
          </cell>
          <cell r="H144">
            <v>160000</v>
          </cell>
          <cell r="I144">
            <v>0</v>
          </cell>
        </row>
        <row r="145">
          <cell r="A145">
            <v>2007.07</v>
          </cell>
          <cell r="C145" t="str">
            <v xml:space="preserve">Jul </v>
          </cell>
          <cell r="D145">
            <v>630000</v>
          </cell>
          <cell r="E145">
            <v>120000</v>
          </cell>
          <cell r="F145">
            <v>100000</v>
          </cell>
          <cell r="G145">
            <v>250000</v>
          </cell>
          <cell r="H145">
            <v>160000</v>
          </cell>
          <cell r="I145">
            <v>0</v>
          </cell>
        </row>
        <row r="146">
          <cell r="A146">
            <v>2007.08</v>
          </cell>
          <cell r="C146" t="str">
            <v xml:space="preserve">Aug </v>
          </cell>
          <cell r="D146">
            <v>590000</v>
          </cell>
          <cell r="E146">
            <v>120000</v>
          </cell>
          <cell r="F146">
            <v>90000</v>
          </cell>
          <cell r="G146">
            <v>230000</v>
          </cell>
          <cell r="H146">
            <v>150000</v>
          </cell>
          <cell r="I146">
            <v>0</v>
          </cell>
        </row>
        <row r="147">
          <cell r="A147">
            <v>2007.09</v>
          </cell>
          <cell r="C147" t="str">
            <v xml:space="preserve">Sept </v>
          </cell>
          <cell r="D147">
            <v>590000</v>
          </cell>
          <cell r="E147">
            <v>120000</v>
          </cell>
          <cell r="F147">
            <v>90000</v>
          </cell>
          <cell r="G147">
            <v>230000</v>
          </cell>
          <cell r="H147">
            <v>150000</v>
          </cell>
          <cell r="I147">
            <v>0</v>
          </cell>
        </row>
        <row r="148">
          <cell r="A148">
            <v>2007.1</v>
          </cell>
          <cell r="C148" t="str">
            <v xml:space="preserve">Oct </v>
          </cell>
          <cell r="D148">
            <v>520000</v>
          </cell>
          <cell r="E148">
            <v>110000</v>
          </cell>
          <cell r="F148">
            <v>80000</v>
          </cell>
          <cell r="G148">
            <v>210000</v>
          </cell>
          <cell r="H148">
            <v>120000</v>
          </cell>
          <cell r="I148">
            <v>0</v>
          </cell>
        </row>
        <row r="149">
          <cell r="A149">
            <v>2007.11</v>
          </cell>
          <cell r="C149" t="str">
            <v xml:space="preserve">Nov </v>
          </cell>
          <cell r="D149">
            <v>520000</v>
          </cell>
          <cell r="E149">
            <v>110000</v>
          </cell>
          <cell r="F149">
            <v>90000</v>
          </cell>
          <cell r="G149">
            <v>190000</v>
          </cell>
          <cell r="H149">
            <v>130000</v>
          </cell>
          <cell r="I149">
            <v>0</v>
          </cell>
        </row>
        <row r="150">
          <cell r="A150">
            <v>2007.12</v>
          </cell>
          <cell r="C150" t="str">
            <v xml:space="preserve">Dec </v>
          </cell>
          <cell r="D150">
            <v>530000</v>
          </cell>
          <cell r="E150">
            <v>100000</v>
          </cell>
          <cell r="F150">
            <v>90000</v>
          </cell>
          <cell r="G150">
            <v>200000</v>
          </cell>
          <cell r="H150">
            <v>140000</v>
          </cell>
          <cell r="I150">
            <v>0</v>
          </cell>
        </row>
        <row r="151">
          <cell r="A151">
            <v>2008.01</v>
          </cell>
          <cell r="B151">
            <v>2008</v>
          </cell>
          <cell r="C151" t="str">
            <v xml:space="preserve">Jan </v>
          </cell>
          <cell r="D151">
            <v>460000</v>
          </cell>
          <cell r="E151">
            <v>110000</v>
          </cell>
          <cell r="F151">
            <v>90000</v>
          </cell>
          <cell r="G151">
            <v>150000</v>
          </cell>
          <cell r="H151">
            <v>110000</v>
          </cell>
          <cell r="I151">
            <v>0</v>
          </cell>
        </row>
        <row r="152">
          <cell r="A152">
            <v>2008.02</v>
          </cell>
          <cell r="C152" t="str">
            <v xml:space="preserve">Feb </v>
          </cell>
          <cell r="D152">
            <v>480000</v>
          </cell>
          <cell r="E152">
            <v>110000</v>
          </cell>
          <cell r="F152">
            <v>80000</v>
          </cell>
          <cell r="G152">
            <v>180000</v>
          </cell>
          <cell r="H152">
            <v>110000</v>
          </cell>
          <cell r="I152">
            <v>0</v>
          </cell>
        </row>
        <row r="153">
          <cell r="A153">
            <v>2008.03</v>
          </cell>
          <cell r="C153" t="str">
            <v xml:space="preserve">Mar </v>
          </cell>
          <cell r="D153">
            <v>460000</v>
          </cell>
          <cell r="E153">
            <v>110000</v>
          </cell>
          <cell r="F153">
            <v>80000</v>
          </cell>
          <cell r="G153">
            <v>170000</v>
          </cell>
          <cell r="H153">
            <v>100000</v>
          </cell>
          <cell r="I153">
            <v>0</v>
          </cell>
        </row>
        <row r="154">
          <cell r="A154">
            <v>2008.04</v>
          </cell>
          <cell r="C154" t="str">
            <v xml:space="preserve">Apr </v>
          </cell>
          <cell r="D154">
            <v>450000</v>
          </cell>
          <cell r="E154">
            <v>110000</v>
          </cell>
          <cell r="F154">
            <v>70000</v>
          </cell>
          <cell r="G154">
            <v>160000</v>
          </cell>
          <cell r="H154">
            <v>110000</v>
          </cell>
          <cell r="I154">
            <v>0</v>
          </cell>
        </row>
        <row r="155">
          <cell r="A155">
            <v>2008.05</v>
          </cell>
          <cell r="C155" t="str">
            <v xml:space="preserve">May </v>
          </cell>
          <cell r="D155">
            <v>460000</v>
          </cell>
          <cell r="E155">
            <v>110000</v>
          </cell>
          <cell r="F155">
            <v>70000</v>
          </cell>
          <cell r="G155">
            <v>170000</v>
          </cell>
          <cell r="H155">
            <v>110000</v>
          </cell>
          <cell r="I155">
            <v>0</v>
          </cell>
        </row>
        <row r="156">
          <cell r="A156">
            <v>2008.06</v>
          </cell>
          <cell r="C156" t="str">
            <v xml:space="preserve">Jun </v>
          </cell>
          <cell r="D156">
            <v>460000</v>
          </cell>
          <cell r="E156">
            <v>110000</v>
          </cell>
          <cell r="F156">
            <v>70000</v>
          </cell>
          <cell r="G156">
            <v>170000</v>
          </cell>
          <cell r="H156">
            <v>110000</v>
          </cell>
          <cell r="I156">
            <v>0</v>
          </cell>
        </row>
        <row r="157">
          <cell r="A157">
            <v>2008.07</v>
          </cell>
          <cell r="C157" t="str">
            <v xml:space="preserve">Jul </v>
          </cell>
          <cell r="D157">
            <v>460000</v>
          </cell>
          <cell r="E157">
            <v>110000</v>
          </cell>
          <cell r="F157">
            <v>70000</v>
          </cell>
          <cell r="G157">
            <v>160000</v>
          </cell>
          <cell r="H157">
            <v>120000</v>
          </cell>
          <cell r="I157">
            <v>0</v>
          </cell>
        </row>
        <row r="158">
          <cell r="A158">
            <v>2008.08</v>
          </cell>
          <cell r="C158" t="str">
            <v xml:space="preserve">Aug </v>
          </cell>
          <cell r="D158">
            <v>450000</v>
          </cell>
          <cell r="E158">
            <v>100000</v>
          </cell>
          <cell r="F158">
            <v>70000</v>
          </cell>
          <cell r="G158">
            <v>160000</v>
          </cell>
          <cell r="H158">
            <v>120000</v>
          </cell>
          <cell r="I158">
            <v>0</v>
          </cell>
        </row>
        <row r="159">
          <cell r="A159">
            <v>2008.09</v>
          </cell>
          <cell r="C159" t="str">
            <v xml:space="preserve">Sept </v>
          </cell>
          <cell r="D159">
            <v>470000</v>
          </cell>
          <cell r="E159">
            <v>100000</v>
          </cell>
          <cell r="F159">
            <v>70000</v>
          </cell>
          <cell r="G159">
            <v>180000</v>
          </cell>
          <cell r="H159">
            <v>120000</v>
          </cell>
          <cell r="I159">
            <v>0</v>
          </cell>
        </row>
        <row r="160">
          <cell r="A160">
            <v>2008.1</v>
          </cell>
          <cell r="C160" t="str">
            <v xml:space="preserve">Oct </v>
          </cell>
          <cell r="D160">
            <v>460000</v>
          </cell>
          <cell r="E160">
            <v>90000</v>
          </cell>
          <cell r="F160">
            <v>60000</v>
          </cell>
          <cell r="G160">
            <v>170000</v>
          </cell>
          <cell r="H160">
            <v>140000</v>
          </cell>
          <cell r="I160">
            <v>0</v>
          </cell>
        </row>
        <row r="161">
          <cell r="A161">
            <v>2008.11</v>
          </cell>
          <cell r="C161" t="str">
            <v xml:space="preserve">Nov </v>
          </cell>
          <cell r="D161">
            <v>380000</v>
          </cell>
          <cell r="E161">
            <v>80000</v>
          </cell>
          <cell r="F161">
            <v>50000</v>
          </cell>
          <cell r="G161">
            <v>120000</v>
          </cell>
          <cell r="H161">
            <v>130000</v>
          </cell>
          <cell r="I161">
            <v>0</v>
          </cell>
        </row>
        <row r="162">
          <cell r="A162">
            <v>2008.12</v>
          </cell>
          <cell r="C162" t="str">
            <v xml:space="preserve">Dec </v>
          </cell>
          <cell r="D162">
            <v>420000</v>
          </cell>
          <cell r="E162">
            <v>80000</v>
          </cell>
          <cell r="F162">
            <v>50000</v>
          </cell>
          <cell r="G162">
            <v>160000</v>
          </cell>
          <cell r="H162">
            <v>130000</v>
          </cell>
          <cell r="I162">
            <v>0</v>
          </cell>
        </row>
        <row r="163">
          <cell r="A163">
            <v>2009.01</v>
          </cell>
          <cell r="B163">
            <v>2009</v>
          </cell>
          <cell r="C163" t="str">
            <v xml:space="preserve">Jan </v>
          </cell>
          <cell r="D163">
            <v>360000</v>
          </cell>
          <cell r="E163">
            <v>70000</v>
          </cell>
          <cell r="F163">
            <v>40000</v>
          </cell>
          <cell r="G163">
            <v>140000</v>
          </cell>
          <cell r="H163">
            <v>110000</v>
          </cell>
          <cell r="I163">
            <v>0</v>
          </cell>
        </row>
        <row r="164">
          <cell r="A164">
            <v>2009.02</v>
          </cell>
          <cell r="C164" t="str">
            <v xml:space="preserve">Feb </v>
          </cell>
          <cell r="D164">
            <v>400000</v>
          </cell>
          <cell r="E164">
            <v>90000</v>
          </cell>
          <cell r="F164">
            <v>50000</v>
          </cell>
          <cell r="G164">
            <v>150000</v>
          </cell>
          <cell r="H164">
            <v>110000</v>
          </cell>
          <cell r="I164">
            <v>0</v>
          </cell>
          <cell r="P164">
            <v>0.111</v>
          </cell>
          <cell r="Q164">
            <v>0.28599999999999998</v>
          </cell>
          <cell r="R164">
            <v>0.25</v>
          </cell>
          <cell r="S164">
            <v>7.0999999999999994E-2</v>
          </cell>
          <cell r="T164">
            <v>0</v>
          </cell>
        </row>
        <row r="165">
          <cell r="A165">
            <v>2009.03</v>
          </cell>
          <cell r="C165" t="str">
            <v xml:space="preserve">Mar </v>
          </cell>
          <cell r="D165">
            <v>380000</v>
          </cell>
          <cell r="E165">
            <v>80000</v>
          </cell>
          <cell r="F165">
            <v>40000</v>
          </cell>
          <cell r="G165">
            <v>150000</v>
          </cell>
          <cell r="H165">
            <v>110000</v>
          </cell>
          <cell r="I165">
            <v>0</v>
          </cell>
          <cell r="P165">
            <v>-0.05</v>
          </cell>
          <cell r="Q165">
            <v>-0.111</v>
          </cell>
          <cell r="R165">
            <v>-0.2</v>
          </cell>
          <cell r="S165">
            <v>0</v>
          </cell>
          <cell r="T165">
            <v>0</v>
          </cell>
        </row>
        <row r="166">
          <cell r="A166">
            <v>2009.04</v>
          </cell>
          <cell r="C166" t="str">
            <v xml:space="preserve">Apr </v>
          </cell>
          <cell r="D166">
            <v>390000</v>
          </cell>
          <cell r="E166">
            <v>80000</v>
          </cell>
          <cell r="F166">
            <v>50000</v>
          </cell>
          <cell r="G166">
            <v>150000</v>
          </cell>
          <cell r="H166">
            <v>110000</v>
          </cell>
          <cell r="I166">
            <v>0</v>
          </cell>
          <cell r="P166">
            <v>2.5999999999999999E-2</v>
          </cell>
          <cell r="Q166">
            <v>0</v>
          </cell>
          <cell r="R166">
            <v>0.25</v>
          </cell>
          <cell r="S166">
            <v>0</v>
          </cell>
          <cell r="T166">
            <v>0</v>
          </cell>
        </row>
        <row r="167">
          <cell r="A167">
            <v>2009.05</v>
          </cell>
          <cell r="C167" t="str">
            <v xml:space="preserve">May </v>
          </cell>
          <cell r="D167">
            <v>420000</v>
          </cell>
          <cell r="E167">
            <v>90000</v>
          </cell>
          <cell r="F167">
            <v>50000</v>
          </cell>
          <cell r="G167">
            <v>170000</v>
          </cell>
          <cell r="H167">
            <v>110000</v>
          </cell>
          <cell r="I167">
            <v>0</v>
          </cell>
          <cell r="P167">
            <v>7.6999999999999999E-2</v>
          </cell>
          <cell r="Q167">
            <v>0.125</v>
          </cell>
          <cell r="R167">
            <v>0</v>
          </cell>
          <cell r="S167">
            <v>0.13300000000000001</v>
          </cell>
          <cell r="T167">
            <v>0</v>
          </cell>
        </row>
        <row r="168">
          <cell r="A168">
            <v>2009.06</v>
          </cell>
          <cell r="C168" t="str">
            <v xml:space="preserve">Jun </v>
          </cell>
          <cell r="D168">
            <v>440000</v>
          </cell>
          <cell r="E168">
            <v>100000</v>
          </cell>
          <cell r="F168">
            <v>50000</v>
          </cell>
          <cell r="G168">
            <v>170000</v>
          </cell>
          <cell r="H168">
            <v>120000</v>
          </cell>
          <cell r="I168">
            <v>0</v>
          </cell>
          <cell r="P168">
            <v>4.8000000000000001E-2</v>
          </cell>
          <cell r="Q168">
            <v>0.111</v>
          </cell>
          <cell r="R168">
            <v>0</v>
          </cell>
          <cell r="S168">
            <v>0</v>
          </cell>
          <cell r="T168">
            <v>9.0999999999999998E-2</v>
          </cell>
        </row>
        <row r="169">
          <cell r="A169">
            <v>2009.07</v>
          </cell>
          <cell r="C169" t="str">
            <v xml:space="preserve">Jul </v>
          </cell>
          <cell r="D169">
            <v>480000</v>
          </cell>
          <cell r="E169">
            <v>110000</v>
          </cell>
          <cell r="F169">
            <v>60000</v>
          </cell>
          <cell r="G169">
            <v>190000</v>
          </cell>
          <cell r="H169">
            <v>120000</v>
          </cell>
          <cell r="I169">
            <v>0</v>
          </cell>
          <cell r="P169">
            <v>9.0999999999999998E-2</v>
          </cell>
          <cell r="Q169">
            <v>0.1</v>
          </cell>
          <cell r="R169">
            <v>0.2</v>
          </cell>
          <cell r="S169">
            <v>0.11799999999999999</v>
          </cell>
          <cell r="T169">
            <v>0</v>
          </cell>
        </row>
        <row r="170">
          <cell r="A170">
            <v>2009.08</v>
          </cell>
          <cell r="C170" t="str">
            <v xml:space="preserve">Aug </v>
          </cell>
          <cell r="D170">
            <v>490000</v>
          </cell>
          <cell r="E170">
            <v>120000</v>
          </cell>
          <cell r="F170">
            <v>60000</v>
          </cell>
          <cell r="G170">
            <v>190000</v>
          </cell>
          <cell r="H170">
            <v>120000</v>
          </cell>
          <cell r="I170">
            <v>0</v>
          </cell>
          <cell r="P170">
            <v>2.1000000000000001E-2</v>
          </cell>
          <cell r="Q170">
            <v>9.0999999999999998E-2</v>
          </cell>
          <cell r="R170">
            <v>0</v>
          </cell>
          <cell r="S170">
            <v>0</v>
          </cell>
          <cell r="T170">
            <v>0</v>
          </cell>
        </row>
        <row r="171">
          <cell r="A171">
            <v>2009.09</v>
          </cell>
          <cell r="C171" t="str">
            <v xml:space="preserve">Sept </v>
          </cell>
          <cell r="D171">
            <v>500000</v>
          </cell>
          <cell r="E171">
            <v>110000</v>
          </cell>
          <cell r="F171">
            <v>60000</v>
          </cell>
          <cell r="G171">
            <v>200000</v>
          </cell>
          <cell r="H171">
            <v>130000</v>
          </cell>
          <cell r="I171">
            <v>0</v>
          </cell>
          <cell r="P171">
            <v>0.02</v>
          </cell>
          <cell r="Q171">
            <v>-8.3000000000000004E-2</v>
          </cell>
          <cell r="R171">
            <v>0</v>
          </cell>
          <cell r="S171">
            <v>5.2999999999999999E-2</v>
          </cell>
          <cell r="T171">
            <v>8.3000000000000004E-2</v>
          </cell>
        </row>
        <row r="172">
          <cell r="A172">
            <v>2009.1</v>
          </cell>
          <cell r="C172" t="str">
            <v xml:space="preserve">Oct </v>
          </cell>
          <cell r="D172">
            <v>560000</v>
          </cell>
          <cell r="E172">
            <v>120000</v>
          </cell>
          <cell r="F172">
            <v>80000</v>
          </cell>
          <cell r="G172">
            <v>220000</v>
          </cell>
          <cell r="H172">
            <v>140000</v>
          </cell>
          <cell r="I172">
            <v>0</v>
          </cell>
          <cell r="P172">
            <v>0.12</v>
          </cell>
          <cell r="Q172">
            <v>9.0999999999999998E-2</v>
          </cell>
          <cell r="R172">
            <v>0.33300000000000002</v>
          </cell>
          <cell r="S172">
            <v>0.1</v>
          </cell>
          <cell r="T172">
            <v>7.6999999999999999E-2</v>
          </cell>
        </row>
        <row r="173">
          <cell r="A173">
            <v>2009.11</v>
          </cell>
          <cell r="C173" t="str">
            <v xml:space="preserve">Nov </v>
          </cell>
          <cell r="D173">
            <v>610000</v>
          </cell>
          <cell r="E173">
            <v>150000</v>
          </cell>
          <cell r="F173">
            <v>80000</v>
          </cell>
          <cell r="G173">
            <v>250000</v>
          </cell>
          <cell r="H173">
            <v>130000</v>
          </cell>
          <cell r="I173">
            <v>0</v>
          </cell>
          <cell r="P173">
            <v>8.8999999999999996E-2</v>
          </cell>
          <cell r="Q173">
            <v>0.25</v>
          </cell>
          <cell r="R173">
            <v>0</v>
          </cell>
          <cell r="S173">
            <v>0.13600000000000001</v>
          </cell>
          <cell r="T173">
            <v>-7.0999999999999994E-2</v>
          </cell>
        </row>
        <row r="174">
          <cell r="A174">
            <v>2009.12</v>
          </cell>
          <cell r="C174" t="str">
            <v xml:space="preserve">Dec </v>
          </cell>
          <cell r="D174">
            <v>500000</v>
          </cell>
          <cell r="E174">
            <v>120000</v>
          </cell>
          <cell r="F174">
            <v>50000</v>
          </cell>
          <cell r="G174">
            <v>200000</v>
          </cell>
          <cell r="H174">
            <v>130000</v>
          </cell>
          <cell r="I174">
            <v>0</v>
          </cell>
          <cell r="P174">
            <v>-0.18</v>
          </cell>
          <cell r="Q174">
            <v>-0.2</v>
          </cell>
          <cell r="R174">
            <v>-0.375</v>
          </cell>
          <cell r="S174">
            <v>-0.2</v>
          </cell>
          <cell r="T174">
            <v>0</v>
          </cell>
        </row>
        <row r="175">
          <cell r="A175">
            <v>2010.01</v>
          </cell>
          <cell r="B175">
            <v>2010</v>
          </cell>
          <cell r="C175" t="str">
            <v xml:space="preserve">Jan </v>
          </cell>
          <cell r="D175">
            <v>490000</v>
          </cell>
          <cell r="E175">
            <v>100000</v>
          </cell>
          <cell r="F175">
            <v>60000</v>
          </cell>
          <cell r="G175">
            <v>200000</v>
          </cell>
          <cell r="H175">
            <v>130000</v>
          </cell>
          <cell r="I175">
            <v>0</v>
          </cell>
          <cell r="J175">
            <v>0.36099999999999999</v>
          </cell>
          <cell r="K175">
            <v>0.42899999999999999</v>
          </cell>
          <cell r="L175">
            <v>0.5</v>
          </cell>
          <cell r="M175">
            <v>0.42899999999999999</v>
          </cell>
          <cell r="N175">
            <v>0.182</v>
          </cell>
          <cell r="P175">
            <v>-0.02</v>
          </cell>
          <cell r="Q175">
            <v>-0.16700000000000001</v>
          </cell>
          <cell r="R175">
            <v>0.2</v>
          </cell>
          <cell r="S175">
            <v>0</v>
          </cell>
          <cell r="T175">
            <v>0</v>
          </cell>
        </row>
        <row r="176">
          <cell r="A176">
            <v>2010.02</v>
          </cell>
          <cell r="C176" t="str">
            <v xml:space="preserve">Feb </v>
          </cell>
          <cell r="D176">
            <v>530000</v>
          </cell>
          <cell r="E176">
            <v>110000</v>
          </cell>
          <cell r="F176">
            <v>70000</v>
          </cell>
          <cell r="G176">
            <v>210000</v>
          </cell>
          <cell r="H176">
            <v>140000</v>
          </cell>
          <cell r="I176">
            <v>0</v>
          </cell>
          <cell r="J176">
            <v>0.32500000000000001</v>
          </cell>
          <cell r="K176">
            <v>0.222</v>
          </cell>
          <cell r="L176">
            <v>0.4</v>
          </cell>
          <cell r="M176">
            <v>0.4</v>
          </cell>
          <cell r="N176">
            <v>0.27300000000000002</v>
          </cell>
          <cell r="P176">
            <v>8.2000000000000003E-2</v>
          </cell>
          <cell r="Q176">
            <v>0.1</v>
          </cell>
          <cell r="R176">
            <v>0.16700000000000001</v>
          </cell>
          <cell r="S176">
            <v>0.05</v>
          </cell>
          <cell r="T176">
            <v>7.6999999999999999E-2</v>
          </cell>
        </row>
        <row r="177">
          <cell r="A177">
            <v>2010.03</v>
          </cell>
          <cell r="C177" t="str">
            <v xml:space="preserve">Mar </v>
          </cell>
          <cell r="D177">
            <v>500000</v>
          </cell>
          <cell r="E177">
            <v>110000</v>
          </cell>
          <cell r="F177">
            <v>50000</v>
          </cell>
          <cell r="G177">
            <v>200000</v>
          </cell>
          <cell r="H177">
            <v>140000</v>
          </cell>
          <cell r="I177">
            <v>0</v>
          </cell>
          <cell r="J177">
            <v>0.316</v>
          </cell>
          <cell r="K177">
            <v>0.375</v>
          </cell>
          <cell r="L177">
            <v>0.25</v>
          </cell>
          <cell r="M177">
            <v>0.33300000000000002</v>
          </cell>
          <cell r="N177">
            <v>0.27300000000000002</v>
          </cell>
          <cell r="P177">
            <v>-5.7000000000000002E-2</v>
          </cell>
          <cell r="Q177">
            <v>0</v>
          </cell>
          <cell r="R177">
            <v>-0.28599999999999998</v>
          </cell>
          <cell r="S177">
            <v>-4.8000000000000001E-2</v>
          </cell>
          <cell r="T177">
            <v>0</v>
          </cell>
        </row>
        <row r="178">
          <cell r="A178">
            <v>2010.04</v>
          </cell>
          <cell r="C178" t="str">
            <v xml:space="preserve">Apr </v>
          </cell>
          <cell r="D178">
            <v>540000</v>
          </cell>
          <cell r="E178">
            <v>130000</v>
          </cell>
          <cell r="F178">
            <v>60000</v>
          </cell>
          <cell r="G178">
            <v>210000</v>
          </cell>
          <cell r="H178">
            <v>140000</v>
          </cell>
          <cell r="I178">
            <v>0</v>
          </cell>
          <cell r="J178">
            <v>0.38500000000000001</v>
          </cell>
          <cell r="K178">
            <v>0.625</v>
          </cell>
          <cell r="L178">
            <v>0.2</v>
          </cell>
          <cell r="M178">
            <v>0.4</v>
          </cell>
          <cell r="N178">
            <v>0.27300000000000002</v>
          </cell>
          <cell r="P178">
            <v>0.08</v>
          </cell>
          <cell r="Q178">
            <v>0.182</v>
          </cell>
          <cell r="R178">
            <v>0.2</v>
          </cell>
          <cell r="S178">
            <v>0.05</v>
          </cell>
          <cell r="T178">
            <v>0</v>
          </cell>
        </row>
        <row r="179">
          <cell r="A179">
            <v>2010.05</v>
          </cell>
          <cell r="C179" t="str">
            <v xml:space="preserve">May </v>
          </cell>
          <cell r="D179">
            <v>540000</v>
          </cell>
          <cell r="E179">
            <v>100000</v>
          </cell>
          <cell r="F179">
            <v>60000</v>
          </cell>
          <cell r="G179">
            <v>230000</v>
          </cell>
          <cell r="H179">
            <v>150000</v>
          </cell>
          <cell r="I179">
            <v>0</v>
          </cell>
          <cell r="J179">
            <v>0.28599999999999998</v>
          </cell>
          <cell r="K179">
            <v>0.111</v>
          </cell>
          <cell r="L179">
            <v>0.2</v>
          </cell>
          <cell r="M179">
            <v>0.35299999999999998</v>
          </cell>
          <cell r="N179">
            <v>0.36399999999999999</v>
          </cell>
          <cell r="P179">
            <v>0</v>
          </cell>
          <cell r="Q179">
            <v>-0.23100000000000001</v>
          </cell>
          <cell r="R179">
            <v>0</v>
          </cell>
          <cell r="S179">
            <v>9.5000000000000001E-2</v>
          </cell>
          <cell r="T179">
            <v>7.0999999999999994E-2</v>
          </cell>
        </row>
        <row r="180">
          <cell r="A180">
            <v>2010.06</v>
          </cell>
          <cell r="C180" t="str">
            <v xml:space="preserve">Jun </v>
          </cell>
          <cell r="D180">
            <v>500000</v>
          </cell>
          <cell r="E180">
            <v>100000</v>
          </cell>
          <cell r="F180">
            <v>60000</v>
          </cell>
          <cell r="G180">
            <v>210000</v>
          </cell>
          <cell r="H180">
            <v>130000</v>
          </cell>
          <cell r="I180">
            <v>0</v>
          </cell>
          <cell r="J180">
            <v>0.13600000000000001</v>
          </cell>
          <cell r="K180">
            <v>0</v>
          </cell>
          <cell r="L180">
            <v>0.2</v>
          </cell>
          <cell r="M180">
            <v>0.23499999999999999</v>
          </cell>
          <cell r="N180">
            <v>8.3000000000000004E-2</v>
          </cell>
          <cell r="P180">
            <v>-7.3999999999999996E-2</v>
          </cell>
          <cell r="Q180">
            <v>0</v>
          </cell>
          <cell r="R180">
            <v>0</v>
          </cell>
          <cell r="S180">
            <v>-8.6999999999999994E-2</v>
          </cell>
          <cell r="T180">
            <v>-0.13300000000000001</v>
          </cell>
        </row>
        <row r="181">
          <cell r="A181">
            <v>2010.07</v>
          </cell>
          <cell r="C181" t="str">
            <v xml:space="preserve">Jul </v>
          </cell>
          <cell r="D181">
            <v>390000</v>
          </cell>
          <cell r="E181">
            <v>80000</v>
          </cell>
          <cell r="F181">
            <v>40000</v>
          </cell>
          <cell r="G181">
            <v>170000</v>
          </cell>
          <cell r="H181">
            <v>100000</v>
          </cell>
          <cell r="I181">
            <v>0</v>
          </cell>
          <cell r="J181">
            <v>-0.188</v>
          </cell>
          <cell r="K181">
            <v>-0.27300000000000002</v>
          </cell>
          <cell r="L181">
            <v>-0.33300000000000002</v>
          </cell>
          <cell r="M181">
            <v>-0.105</v>
          </cell>
          <cell r="N181">
            <v>-0.16700000000000001</v>
          </cell>
          <cell r="P181">
            <v>-0.22</v>
          </cell>
          <cell r="Q181">
            <v>-0.2</v>
          </cell>
          <cell r="R181">
            <v>-0.33300000000000002</v>
          </cell>
          <cell r="S181">
            <v>-0.19</v>
          </cell>
          <cell r="T181">
            <v>-0.23100000000000001</v>
          </cell>
        </row>
        <row r="182">
          <cell r="A182">
            <v>2010.08</v>
          </cell>
          <cell r="C182" t="str">
            <v xml:space="preserve">Aug </v>
          </cell>
          <cell r="D182">
            <v>430000</v>
          </cell>
          <cell r="E182">
            <v>90000</v>
          </cell>
          <cell r="F182">
            <v>40000</v>
          </cell>
          <cell r="G182">
            <v>190000</v>
          </cell>
          <cell r="H182">
            <v>110000</v>
          </cell>
          <cell r="I182">
            <v>0</v>
          </cell>
          <cell r="J182">
            <v>-0.122</v>
          </cell>
          <cell r="K182">
            <v>-0.25</v>
          </cell>
          <cell r="L182">
            <v>-0.33300000000000002</v>
          </cell>
          <cell r="M182">
            <v>0</v>
          </cell>
          <cell r="N182">
            <v>-8.3000000000000004E-2</v>
          </cell>
          <cell r="P182">
            <v>0.10299999999999999</v>
          </cell>
          <cell r="Q182">
            <v>0.125</v>
          </cell>
          <cell r="R182">
            <v>0</v>
          </cell>
          <cell r="S182">
            <v>0.11799999999999999</v>
          </cell>
          <cell r="T182">
            <v>0.1</v>
          </cell>
        </row>
        <row r="183">
          <cell r="A183">
            <v>2010.09</v>
          </cell>
          <cell r="C183" t="str">
            <v xml:space="preserve">Sept </v>
          </cell>
          <cell r="D183">
            <v>420000</v>
          </cell>
          <cell r="E183">
            <v>80000</v>
          </cell>
          <cell r="F183">
            <v>40000</v>
          </cell>
          <cell r="G183">
            <v>190000</v>
          </cell>
          <cell r="H183">
            <v>110000</v>
          </cell>
          <cell r="I183">
            <v>0</v>
          </cell>
          <cell r="J183">
            <v>-0.16</v>
          </cell>
          <cell r="K183">
            <v>-0.27300000000000002</v>
          </cell>
          <cell r="L183">
            <v>-0.33300000000000002</v>
          </cell>
          <cell r="M183">
            <v>-0.05</v>
          </cell>
          <cell r="N183">
            <v>-0.154</v>
          </cell>
          <cell r="P183">
            <v>-2.3E-2</v>
          </cell>
          <cell r="Q183">
            <v>-0.111</v>
          </cell>
          <cell r="R183">
            <v>0</v>
          </cell>
          <cell r="S183">
            <v>0</v>
          </cell>
          <cell r="T183">
            <v>0</v>
          </cell>
        </row>
        <row r="184">
          <cell r="A184">
            <v>2010.1</v>
          </cell>
          <cell r="C184" t="str">
            <v xml:space="preserve">Oct </v>
          </cell>
          <cell r="D184">
            <v>430000</v>
          </cell>
          <cell r="E184">
            <v>90000</v>
          </cell>
          <cell r="F184">
            <v>50000</v>
          </cell>
          <cell r="G184">
            <v>180000</v>
          </cell>
          <cell r="H184">
            <v>110000</v>
          </cell>
          <cell r="I184">
            <v>0</v>
          </cell>
          <cell r="J184">
            <v>-0.23200000000000001</v>
          </cell>
          <cell r="K184">
            <v>-0.25</v>
          </cell>
          <cell r="L184">
            <v>-0.375</v>
          </cell>
          <cell r="M184">
            <v>-0.182</v>
          </cell>
          <cell r="N184">
            <v>-0.214</v>
          </cell>
          <cell r="P184">
            <v>2.4E-2</v>
          </cell>
          <cell r="Q184">
            <v>0.125</v>
          </cell>
          <cell r="R184">
            <v>0.25</v>
          </cell>
          <cell r="S184">
            <v>-5.2999999999999999E-2</v>
          </cell>
          <cell r="T184">
            <v>0</v>
          </cell>
        </row>
        <row r="185">
          <cell r="A185">
            <v>2010.11</v>
          </cell>
          <cell r="C185" t="str">
            <v xml:space="preserve">Nov </v>
          </cell>
          <cell r="D185">
            <v>460000</v>
          </cell>
          <cell r="E185">
            <v>90000</v>
          </cell>
          <cell r="F185">
            <v>50000</v>
          </cell>
          <cell r="G185">
            <v>210000</v>
          </cell>
          <cell r="H185">
            <v>110000</v>
          </cell>
          <cell r="I185">
            <v>0</v>
          </cell>
          <cell r="J185">
            <v>-0.246</v>
          </cell>
          <cell r="K185">
            <v>-0.4</v>
          </cell>
          <cell r="L185">
            <v>-0.375</v>
          </cell>
          <cell r="M185">
            <v>-0.16</v>
          </cell>
          <cell r="N185">
            <v>-0.154</v>
          </cell>
          <cell r="P185">
            <v>7.0000000000000007E-2</v>
          </cell>
          <cell r="Q185">
            <v>0</v>
          </cell>
          <cell r="R185">
            <v>0</v>
          </cell>
          <cell r="S185">
            <v>0.16700000000000001</v>
          </cell>
          <cell r="T185">
            <v>0</v>
          </cell>
        </row>
        <row r="186">
          <cell r="A186">
            <v>2010.12</v>
          </cell>
          <cell r="C186" t="str">
            <v>Dec</v>
          </cell>
          <cell r="D186">
            <v>500000</v>
          </cell>
          <cell r="E186">
            <v>100000</v>
          </cell>
          <cell r="F186">
            <v>50000</v>
          </cell>
          <cell r="G186">
            <v>220000</v>
          </cell>
          <cell r="H186">
            <v>130000</v>
          </cell>
          <cell r="I186">
            <v>0</v>
          </cell>
          <cell r="J186">
            <v>0</v>
          </cell>
          <cell r="K186">
            <v>-0.16700000000000001</v>
          </cell>
          <cell r="L186">
            <v>0</v>
          </cell>
          <cell r="M186">
            <v>0.1</v>
          </cell>
          <cell r="N186">
            <v>0</v>
          </cell>
          <cell r="P186">
            <v>8.6999999999999994E-2</v>
          </cell>
          <cell r="Q186">
            <v>0.111</v>
          </cell>
          <cell r="R186">
            <v>0</v>
          </cell>
          <cell r="S186">
            <v>4.8000000000000001E-2</v>
          </cell>
          <cell r="T186">
            <v>0.182</v>
          </cell>
        </row>
        <row r="187">
          <cell r="A187">
            <v>2011.01</v>
          </cell>
          <cell r="B187">
            <v>2011</v>
          </cell>
          <cell r="C187" t="str">
            <v>Jan</v>
          </cell>
          <cell r="D187">
            <v>550000</v>
          </cell>
          <cell r="E187">
            <v>100000</v>
          </cell>
          <cell r="F187">
            <v>60000</v>
          </cell>
          <cell r="G187">
            <v>240000</v>
          </cell>
          <cell r="H187">
            <v>150000</v>
          </cell>
          <cell r="I187">
            <v>0</v>
          </cell>
          <cell r="J187">
            <v>0.122</v>
          </cell>
          <cell r="K187">
            <v>0</v>
          </cell>
          <cell r="L187">
            <v>0</v>
          </cell>
          <cell r="M187">
            <v>0.2</v>
          </cell>
          <cell r="N187">
            <v>0.154</v>
          </cell>
          <cell r="P187">
            <v>0.1</v>
          </cell>
          <cell r="Q187">
            <v>0</v>
          </cell>
          <cell r="R187">
            <v>0.2</v>
          </cell>
          <cell r="S187">
            <v>9.0999999999999998E-2</v>
          </cell>
          <cell r="T187">
            <v>0.154</v>
          </cell>
        </row>
        <row r="188">
          <cell r="A188">
            <v>2011.02</v>
          </cell>
          <cell r="C188" t="str">
            <v>Feb</v>
          </cell>
          <cell r="D188">
            <v>490000</v>
          </cell>
          <cell r="E188">
            <v>100000</v>
          </cell>
          <cell r="F188">
            <v>50000</v>
          </cell>
          <cell r="G188">
            <v>210000</v>
          </cell>
          <cell r="H188">
            <v>130000</v>
          </cell>
          <cell r="I188">
            <v>0</v>
          </cell>
          <cell r="J188">
            <v>-7.4999999999999997E-2</v>
          </cell>
          <cell r="K188">
            <v>-9.0999999999999998E-2</v>
          </cell>
          <cell r="L188">
            <v>-0.28599999999999998</v>
          </cell>
          <cell r="M188">
            <v>0</v>
          </cell>
          <cell r="N188">
            <v>-7.0999999999999994E-2</v>
          </cell>
          <cell r="P188">
            <v>-0.109</v>
          </cell>
          <cell r="Q188">
            <v>0</v>
          </cell>
          <cell r="R188">
            <v>-0.16700000000000001</v>
          </cell>
          <cell r="S188">
            <v>-0.125</v>
          </cell>
          <cell r="T188">
            <v>-0.13300000000000001</v>
          </cell>
        </row>
        <row r="189">
          <cell r="A189">
            <v>2011.03</v>
          </cell>
          <cell r="C189" t="str">
            <v>Mar</v>
          </cell>
          <cell r="D189">
            <v>510000</v>
          </cell>
          <cell r="E189">
            <v>90000</v>
          </cell>
          <cell r="F189">
            <v>50000</v>
          </cell>
          <cell r="G189">
            <v>240000</v>
          </cell>
          <cell r="H189">
            <v>130000</v>
          </cell>
          <cell r="I189">
            <v>0</v>
          </cell>
          <cell r="J189">
            <v>0.02</v>
          </cell>
          <cell r="K189">
            <v>-0.182</v>
          </cell>
          <cell r="L189">
            <v>0</v>
          </cell>
          <cell r="M189">
            <v>0.2</v>
          </cell>
          <cell r="N189">
            <v>-7.0999999999999994E-2</v>
          </cell>
          <cell r="P189">
            <v>4.1000000000000002E-2</v>
          </cell>
          <cell r="Q189">
            <v>-0.1</v>
          </cell>
          <cell r="R189">
            <v>0</v>
          </cell>
          <cell r="S189">
            <v>0.14299999999999999</v>
          </cell>
          <cell r="T189">
            <v>0</v>
          </cell>
        </row>
        <row r="190">
          <cell r="A190">
            <v>2011.04</v>
          </cell>
          <cell r="C190" t="str">
            <v xml:space="preserve">Apr </v>
          </cell>
          <cell r="D190">
            <v>480000</v>
          </cell>
          <cell r="E190">
            <v>80000</v>
          </cell>
          <cell r="F190">
            <v>50000</v>
          </cell>
          <cell r="G190">
            <v>220000</v>
          </cell>
          <cell r="H190">
            <v>130000</v>
          </cell>
          <cell r="I190">
            <v>0</v>
          </cell>
          <cell r="J190">
            <v>-0.111</v>
          </cell>
          <cell r="K190">
            <v>-0.38500000000000001</v>
          </cell>
          <cell r="L190">
            <v>-0.16700000000000001</v>
          </cell>
          <cell r="M190">
            <v>4.8000000000000001E-2</v>
          </cell>
          <cell r="N190">
            <v>-7.0999999999999994E-2</v>
          </cell>
          <cell r="P190">
            <v>-5.8999999999999997E-2</v>
          </cell>
          <cell r="Q190">
            <v>-0.111</v>
          </cell>
          <cell r="R190">
            <v>0</v>
          </cell>
          <cell r="S190">
            <v>-8.3000000000000004E-2</v>
          </cell>
          <cell r="T190">
            <v>0</v>
          </cell>
        </row>
        <row r="191">
          <cell r="A191">
            <v>2011.05</v>
          </cell>
          <cell r="C191" t="str">
            <v>May</v>
          </cell>
          <cell r="D191">
            <v>480000</v>
          </cell>
          <cell r="E191">
            <v>110000</v>
          </cell>
          <cell r="F191">
            <v>50000</v>
          </cell>
          <cell r="G191">
            <v>200000</v>
          </cell>
          <cell r="H191">
            <v>120000</v>
          </cell>
          <cell r="I191">
            <v>0</v>
          </cell>
          <cell r="J191">
            <v>-0.111</v>
          </cell>
          <cell r="K191">
            <v>0.1</v>
          </cell>
          <cell r="L191">
            <v>-0.16700000000000001</v>
          </cell>
          <cell r="M191">
            <v>-0.13</v>
          </cell>
          <cell r="N191">
            <v>-0.2</v>
          </cell>
          <cell r="P191">
            <v>0</v>
          </cell>
          <cell r="Q191">
            <v>0.375</v>
          </cell>
          <cell r="R191">
            <v>0</v>
          </cell>
          <cell r="S191">
            <v>-9.0999999999999998E-2</v>
          </cell>
          <cell r="T191">
            <v>-7.6999999999999999E-2</v>
          </cell>
        </row>
        <row r="192">
          <cell r="A192">
            <v>2011.06</v>
          </cell>
          <cell r="C192" t="str">
            <v>Jun</v>
          </cell>
          <cell r="D192">
            <v>470000</v>
          </cell>
          <cell r="E192">
            <v>100000</v>
          </cell>
          <cell r="F192">
            <v>50000</v>
          </cell>
          <cell r="G192">
            <v>200000</v>
          </cell>
          <cell r="H192">
            <v>120000</v>
          </cell>
          <cell r="I192">
            <v>0</v>
          </cell>
          <cell r="J192">
            <v>-0.06</v>
          </cell>
          <cell r="K192">
            <v>0</v>
          </cell>
          <cell r="L192">
            <v>-0.16700000000000001</v>
          </cell>
          <cell r="M192">
            <v>-4.8000000000000001E-2</v>
          </cell>
          <cell r="N192">
            <v>-7.6999999999999999E-2</v>
          </cell>
          <cell r="P192">
            <v>-2.1000000000000001E-2</v>
          </cell>
          <cell r="Q192">
            <v>-9.0999999999999998E-2</v>
          </cell>
          <cell r="R192">
            <v>0</v>
          </cell>
          <cell r="S192">
            <v>0</v>
          </cell>
          <cell r="T192">
            <v>0</v>
          </cell>
        </row>
        <row r="193">
          <cell r="A193">
            <v>2011.07</v>
          </cell>
          <cell r="C193" t="str">
            <v xml:space="preserve">Jul </v>
          </cell>
          <cell r="D193">
            <v>440000</v>
          </cell>
          <cell r="E193">
            <v>70000</v>
          </cell>
          <cell r="F193">
            <v>50000</v>
          </cell>
          <cell r="G193">
            <v>210000</v>
          </cell>
          <cell r="H193">
            <v>110000</v>
          </cell>
          <cell r="I193">
            <v>0</v>
          </cell>
          <cell r="J193">
            <v>0.128</v>
          </cell>
          <cell r="K193">
            <v>-0.125</v>
          </cell>
          <cell r="L193">
            <v>0.25</v>
          </cell>
          <cell r="M193">
            <v>0.23499999999999999</v>
          </cell>
          <cell r="N193">
            <v>0.1</v>
          </cell>
          <cell r="P193">
            <v>-6.4000000000000001E-2</v>
          </cell>
          <cell r="Q193">
            <v>-0.3</v>
          </cell>
          <cell r="R193">
            <v>0</v>
          </cell>
          <cell r="S193">
            <v>0.05</v>
          </cell>
          <cell r="T193">
            <v>-8.3000000000000004E-2</v>
          </cell>
        </row>
        <row r="194">
          <cell r="A194">
            <v>2011.08</v>
          </cell>
          <cell r="C194" t="str">
            <v xml:space="preserve">Aug </v>
          </cell>
          <cell r="D194">
            <v>500000</v>
          </cell>
          <cell r="E194">
            <v>120000</v>
          </cell>
          <cell r="F194">
            <v>50000</v>
          </cell>
          <cell r="G194">
            <v>200000</v>
          </cell>
          <cell r="H194">
            <v>130000</v>
          </cell>
          <cell r="I194">
            <v>0</v>
          </cell>
          <cell r="J194">
            <v>0.16300000000000001</v>
          </cell>
          <cell r="K194">
            <v>0.33300000000000002</v>
          </cell>
          <cell r="L194">
            <v>0.25</v>
          </cell>
          <cell r="M194">
            <v>5.2999999999999999E-2</v>
          </cell>
          <cell r="N194">
            <v>0.182</v>
          </cell>
          <cell r="P194">
            <v>0.13600000000000001</v>
          </cell>
          <cell r="Q194">
            <v>0.71399999999999997</v>
          </cell>
          <cell r="R194">
            <v>0</v>
          </cell>
          <cell r="S194">
            <v>-4.8000000000000001E-2</v>
          </cell>
          <cell r="T194">
            <v>0.182</v>
          </cell>
        </row>
        <row r="195">
          <cell r="A195">
            <v>2011.09</v>
          </cell>
          <cell r="C195" t="str">
            <v xml:space="preserve">Sept </v>
          </cell>
          <cell r="D195">
            <v>490000</v>
          </cell>
          <cell r="E195">
            <v>100000</v>
          </cell>
          <cell r="F195">
            <v>50000</v>
          </cell>
          <cell r="G195">
            <v>210000</v>
          </cell>
          <cell r="H195">
            <v>130000</v>
          </cell>
          <cell r="I195">
            <v>0</v>
          </cell>
          <cell r="J195">
            <v>0.16700000000000001</v>
          </cell>
          <cell r="K195">
            <v>0.25</v>
          </cell>
          <cell r="L195">
            <v>0.25</v>
          </cell>
          <cell r="M195">
            <v>0.105</v>
          </cell>
          <cell r="N195">
            <v>0.182</v>
          </cell>
          <cell r="P195">
            <v>-0.02</v>
          </cell>
          <cell r="Q195">
            <v>-0.16700000000000001</v>
          </cell>
          <cell r="R195">
            <v>0</v>
          </cell>
          <cell r="S195">
            <v>0.05</v>
          </cell>
          <cell r="T195">
            <v>0</v>
          </cell>
        </row>
        <row r="196">
          <cell r="A196">
            <v>2011.1</v>
          </cell>
          <cell r="C196" t="str">
            <v xml:space="preserve">Oct </v>
          </cell>
          <cell r="D196">
            <v>470000</v>
          </cell>
          <cell r="E196">
            <v>80000</v>
          </cell>
          <cell r="F196">
            <v>50000</v>
          </cell>
          <cell r="G196">
            <v>210000</v>
          </cell>
          <cell r="H196">
            <v>130000</v>
          </cell>
          <cell r="I196">
            <v>0</v>
          </cell>
          <cell r="J196">
            <v>9.2999999999999999E-2</v>
          </cell>
          <cell r="K196">
            <v>-0.111</v>
          </cell>
          <cell r="L196">
            <v>0</v>
          </cell>
          <cell r="M196">
            <v>0.16700000000000001</v>
          </cell>
          <cell r="N196">
            <v>0.182</v>
          </cell>
          <cell r="P196">
            <v>-4.1000000000000002E-2</v>
          </cell>
          <cell r="Q196">
            <v>-0.2</v>
          </cell>
          <cell r="R196">
            <v>0</v>
          </cell>
          <cell r="S196">
            <v>0</v>
          </cell>
          <cell r="T196">
            <v>0</v>
          </cell>
        </row>
        <row r="197">
          <cell r="A197">
            <v>2011.11</v>
          </cell>
          <cell r="C197" t="str">
            <v xml:space="preserve">Nov </v>
          </cell>
          <cell r="D197">
            <v>460000</v>
          </cell>
          <cell r="E197">
            <v>70000</v>
          </cell>
          <cell r="F197">
            <v>60000</v>
          </cell>
          <cell r="G197">
            <v>210000</v>
          </cell>
          <cell r="H197">
            <v>120000</v>
          </cell>
          <cell r="I197">
            <v>0</v>
          </cell>
          <cell r="J197">
            <v>0</v>
          </cell>
          <cell r="K197">
            <v>-0.222</v>
          </cell>
          <cell r="L197">
            <v>0.2</v>
          </cell>
          <cell r="M197">
            <v>0</v>
          </cell>
          <cell r="N197">
            <v>9.0999999999999998E-2</v>
          </cell>
          <cell r="P197">
            <v>-2.1000000000000001E-2</v>
          </cell>
          <cell r="Q197">
            <v>-0.125</v>
          </cell>
          <cell r="R197">
            <v>0.2</v>
          </cell>
          <cell r="S197">
            <v>0</v>
          </cell>
          <cell r="T197">
            <v>-7.6999999999999999E-2</v>
          </cell>
        </row>
        <row r="198">
          <cell r="A198">
            <v>2011.12</v>
          </cell>
          <cell r="C198" t="str">
            <v>Dec</v>
          </cell>
          <cell r="D198">
            <v>480000</v>
          </cell>
          <cell r="E198">
            <v>100000</v>
          </cell>
          <cell r="F198">
            <v>50000</v>
          </cell>
          <cell r="G198">
            <v>200000</v>
          </cell>
          <cell r="H198">
            <v>130000</v>
          </cell>
          <cell r="I198">
            <v>0</v>
          </cell>
          <cell r="J198">
            <v>-0.04</v>
          </cell>
          <cell r="K198">
            <v>0</v>
          </cell>
          <cell r="L198">
            <v>0</v>
          </cell>
          <cell r="M198">
            <v>-9.0999999999999998E-2</v>
          </cell>
          <cell r="N198">
            <v>0</v>
          </cell>
          <cell r="P198">
            <v>4.2999999999999997E-2</v>
          </cell>
          <cell r="Q198">
            <v>0.42899999999999999</v>
          </cell>
          <cell r="R198">
            <v>-0.16700000000000001</v>
          </cell>
          <cell r="S198">
            <v>-4.8000000000000001E-2</v>
          </cell>
          <cell r="T198">
            <v>8.3000000000000004E-2</v>
          </cell>
        </row>
        <row r="199">
          <cell r="A199">
            <v>2012.01</v>
          </cell>
          <cell r="B199">
            <v>2012</v>
          </cell>
          <cell r="C199" t="str">
            <v>Jan</v>
          </cell>
          <cell r="D199">
            <v>510000</v>
          </cell>
          <cell r="E199">
            <v>100000</v>
          </cell>
          <cell r="F199">
            <v>60000</v>
          </cell>
          <cell r="G199">
            <v>210000</v>
          </cell>
          <cell r="H199">
            <v>140000</v>
          </cell>
          <cell r="I199">
            <v>0</v>
          </cell>
          <cell r="J199">
            <v>-7.2999999999999995E-2</v>
          </cell>
          <cell r="K199">
            <v>0</v>
          </cell>
          <cell r="L199">
            <v>0</v>
          </cell>
          <cell r="M199">
            <v>-0.125</v>
          </cell>
          <cell r="N199">
            <v>-6.7000000000000004E-2</v>
          </cell>
          <cell r="P199">
            <v>6.3E-2</v>
          </cell>
          <cell r="Q199">
            <v>0</v>
          </cell>
          <cell r="R199">
            <v>0.2</v>
          </cell>
          <cell r="S199">
            <v>0.05</v>
          </cell>
          <cell r="T199">
            <v>7.6999999999999999E-2</v>
          </cell>
        </row>
        <row r="200">
          <cell r="A200">
            <v>2012.02</v>
          </cell>
          <cell r="C200" t="str">
            <v>Feb</v>
          </cell>
          <cell r="D200">
            <v>510000</v>
          </cell>
          <cell r="E200">
            <v>100000</v>
          </cell>
          <cell r="F200">
            <v>60000</v>
          </cell>
          <cell r="G200">
            <v>220000</v>
          </cell>
          <cell r="H200">
            <v>130000</v>
          </cell>
          <cell r="I200">
            <v>0</v>
          </cell>
          <cell r="J200">
            <v>4.1000000000000002E-2</v>
          </cell>
          <cell r="K200">
            <v>0</v>
          </cell>
          <cell r="L200">
            <v>0.2</v>
          </cell>
          <cell r="M200">
            <v>4.8000000000000001E-2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4.8000000000000001E-2</v>
          </cell>
          <cell r="T200">
            <v>-7.0999999999999994E-2</v>
          </cell>
        </row>
        <row r="201">
          <cell r="A201">
            <v>2012.03</v>
          </cell>
          <cell r="C201" t="str">
            <v>Mar</v>
          </cell>
          <cell r="D201">
            <v>500000</v>
          </cell>
          <cell r="E201">
            <v>100000</v>
          </cell>
          <cell r="F201">
            <v>60000</v>
          </cell>
          <cell r="G201">
            <v>210000</v>
          </cell>
          <cell r="H201">
            <v>130000</v>
          </cell>
          <cell r="I201">
            <v>0</v>
          </cell>
          <cell r="J201">
            <v>-0.02</v>
          </cell>
          <cell r="K201">
            <v>0.111</v>
          </cell>
          <cell r="L201">
            <v>0.2</v>
          </cell>
          <cell r="M201">
            <v>-0.125</v>
          </cell>
          <cell r="N201">
            <v>0</v>
          </cell>
          <cell r="P201">
            <v>-0.02</v>
          </cell>
          <cell r="Q201">
            <v>0</v>
          </cell>
          <cell r="R201">
            <v>0</v>
          </cell>
          <cell r="S201">
            <v>-4.4999999999999998E-2</v>
          </cell>
          <cell r="T201">
            <v>0</v>
          </cell>
        </row>
        <row r="202">
          <cell r="A202">
            <v>2012.04</v>
          </cell>
          <cell r="C202" t="str">
            <v xml:space="preserve">Apr </v>
          </cell>
          <cell r="D202">
            <v>510000</v>
          </cell>
          <cell r="E202">
            <v>110000</v>
          </cell>
          <cell r="F202">
            <v>60000</v>
          </cell>
          <cell r="G202">
            <v>210000</v>
          </cell>
          <cell r="H202">
            <v>130000</v>
          </cell>
          <cell r="I202">
            <v>0</v>
          </cell>
          <cell r="J202">
            <v>6.3E-2</v>
          </cell>
          <cell r="K202">
            <v>0.375</v>
          </cell>
          <cell r="L202">
            <v>0.2</v>
          </cell>
          <cell r="M202">
            <v>-4.4999999999999998E-2</v>
          </cell>
          <cell r="N202">
            <v>0</v>
          </cell>
          <cell r="P202">
            <v>0.02</v>
          </cell>
          <cell r="Q202">
            <v>0.1</v>
          </cell>
          <cell r="R202">
            <v>0</v>
          </cell>
          <cell r="S202">
            <v>0</v>
          </cell>
          <cell r="T202">
            <v>0</v>
          </cell>
        </row>
        <row r="203">
          <cell r="A203">
            <v>2012.05</v>
          </cell>
          <cell r="C203" t="str">
            <v>May</v>
          </cell>
          <cell r="D203">
            <v>510000</v>
          </cell>
          <cell r="E203">
            <v>100000</v>
          </cell>
          <cell r="F203">
            <v>60000</v>
          </cell>
          <cell r="G203">
            <v>220000</v>
          </cell>
          <cell r="H203">
            <v>130000</v>
          </cell>
          <cell r="I203">
            <v>0</v>
          </cell>
          <cell r="J203">
            <v>6.3E-2</v>
          </cell>
          <cell r="K203">
            <v>-9.0999999999999998E-2</v>
          </cell>
          <cell r="L203">
            <v>0.2</v>
          </cell>
          <cell r="M203">
            <v>0.1</v>
          </cell>
          <cell r="N203">
            <v>8.3000000000000004E-2</v>
          </cell>
          <cell r="P203">
            <v>0</v>
          </cell>
          <cell r="Q203">
            <v>-9.0999999999999998E-2</v>
          </cell>
          <cell r="R203">
            <v>0</v>
          </cell>
          <cell r="S203">
            <v>4.8000000000000001E-2</v>
          </cell>
          <cell r="T203">
            <v>0</v>
          </cell>
        </row>
        <row r="204">
          <cell r="A204">
            <v>2012.06</v>
          </cell>
          <cell r="C204" t="str">
            <v>Jun</v>
          </cell>
          <cell r="D204">
            <v>490000</v>
          </cell>
          <cell r="E204">
            <v>90000</v>
          </cell>
          <cell r="F204">
            <v>60000</v>
          </cell>
          <cell r="G204">
            <v>230000</v>
          </cell>
          <cell r="H204">
            <v>110000</v>
          </cell>
          <cell r="I204">
            <v>0</v>
          </cell>
          <cell r="J204">
            <v>4.2999999999999997E-2</v>
          </cell>
          <cell r="K204">
            <v>-0.1</v>
          </cell>
          <cell r="L204">
            <v>0.2</v>
          </cell>
          <cell r="M204">
            <v>0.15</v>
          </cell>
          <cell r="N204">
            <v>-8.3000000000000004E-2</v>
          </cell>
          <cell r="P204">
            <v>-3.9E-2</v>
          </cell>
          <cell r="Q204">
            <v>-0.1</v>
          </cell>
          <cell r="R204">
            <v>0</v>
          </cell>
          <cell r="S204">
            <v>4.4999999999999998E-2</v>
          </cell>
          <cell r="T204">
            <v>-0.154</v>
          </cell>
        </row>
        <row r="205">
          <cell r="A205">
            <v>2012.07</v>
          </cell>
          <cell r="C205" t="str">
            <v xml:space="preserve">Jul </v>
          </cell>
          <cell r="D205">
            <v>510000</v>
          </cell>
          <cell r="E205">
            <v>100000</v>
          </cell>
          <cell r="F205">
            <v>60000</v>
          </cell>
          <cell r="G205">
            <v>220000</v>
          </cell>
          <cell r="H205">
            <v>130000</v>
          </cell>
          <cell r="I205">
            <v>0</v>
          </cell>
          <cell r="J205">
            <v>0.159</v>
          </cell>
          <cell r="K205">
            <v>0.42899999999999999</v>
          </cell>
          <cell r="L205">
            <v>0.2</v>
          </cell>
          <cell r="M205">
            <v>4.8000000000000001E-2</v>
          </cell>
          <cell r="N205">
            <v>0.182</v>
          </cell>
          <cell r="P205">
            <v>4.1000000000000002E-2</v>
          </cell>
          <cell r="Q205">
            <v>0.111</v>
          </cell>
          <cell r="R205">
            <v>0</v>
          </cell>
          <cell r="S205">
            <v>-4.2999999999999997E-2</v>
          </cell>
          <cell r="T205">
            <v>0.182</v>
          </cell>
        </row>
        <row r="206">
          <cell r="A206">
            <v>2012.08</v>
          </cell>
          <cell r="C206" t="str">
            <v xml:space="preserve">Aug </v>
          </cell>
          <cell r="D206">
            <v>550000</v>
          </cell>
          <cell r="E206">
            <v>110000</v>
          </cell>
          <cell r="F206">
            <v>70000</v>
          </cell>
          <cell r="G206">
            <v>240000</v>
          </cell>
          <cell r="H206">
            <v>130000</v>
          </cell>
          <cell r="I206">
            <v>0</v>
          </cell>
          <cell r="J206">
            <v>0.1</v>
          </cell>
          <cell r="K206">
            <v>-8.3000000000000004E-2</v>
          </cell>
          <cell r="L206">
            <v>0.4</v>
          </cell>
          <cell r="M206">
            <v>0.2</v>
          </cell>
          <cell r="N206">
            <v>0</v>
          </cell>
          <cell r="P206">
            <v>7.8E-2</v>
          </cell>
          <cell r="Q206">
            <v>0.1</v>
          </cell>
          <cell r="R206">
            <v>0.16700000000000001</v>
          </cell>
          <cell r="S206">
            <v>9.0999999999999998E-2</v>
          </cell>
          <cell r="T206">
            <v>0</v>
          </cell>
        </row>
        <row r="207">
          <cell r="A207">
            <v>2012.09</v>
          </cell>
          <cell r="C207" t="str">
            <v xml:space="preserve">Sept </v>
          </cell>
          <cell r="D207">
            <v>560000</v>
          </cell>
          <cell r="E207">
            <v>110000</v>
          </cell>
          <cell r="F207">
            <v>70000</v>
          </cell>
          <cell r="G207">
            <v>250000</v>
          </cell>
          <cell r="H207">
            <v>130000</v>
          </cell>
          <cell r="I207">
            <v>0</v>
          </cell>
          <cell r="J207">
            <v>0.14299999999999999</v>
          </cell>
          <cell r="K207">
            <v>0.1</v>
          </cell>
          <cell r="L207">
            <v>0.4</v>
          </cell>
          <cell r="M207">
            <v>0.19</v>
          </cell>
          <cell r="N207">
            <v>0</v>
          </cell>
          <cell r="P207">
            <v>1.7999999999999999E-2</v>
          </cell>
          <cell r="Q207">
            <v>0</v>
          </cell>
          <cell r="R207">
            <v>0</v>
          </cell>
          <cell r="S207">
            <v>4.2000000000000003E-2</v>
          </cell>
          <cell r="T207">
            <v>0</v>
          </cell>
        </row>
        <row r="208">
          <cell r="A208">
            <v>2012.1</v>
          </cell>
          <cell r="C208" t="str">
            <v xml:space="preserve">Oct </v>
          </cell>
          <cell r="D208">
            <v>560000</v>
          </cell>
          <cell r="E208">
            <v>110000</v>
          </cell>
          <cell r="F208">
            <v>70000</v>
          </cell>
          <cell r="G208">
            <v>250000</v>
          </cell>
          <cell r="H208">
            <v>130000</v>
          </cell>
          <cell r="I208">
            <v>0</v>
          </cell>
          <cell r="J208">
            <v>0.191</v>
          </cell>
          <cell r="K208">
            <v>0.375</v>
          </cell>
          <cell r="L208">
            <v>0.4</v>
          </cell>
          <cell r="M208">
            <v>0.19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>
            <v>2012.11</v>
          </cell>
          <cell r="C209" t="str">
            <v xml:space="preserve">Nov </v>
          </cell>
          <cell r="D209">
            <v>600000</v>
          </cell>
          <cell r="E209">
            <v>110000</v>
          </cell>
          <cell r="F209">
            <v>80000</v>
          </cell>
          <cell r="G209">
            <v>280000</v>
          </cell>
          <cell r="H209">
            <v>130000</v>
          </cell>
          <cell r="I209">
            <v>0</v>
          </cell>
          <cell r="J209">
            <v>0.30399999999999999</v>
          </cell>
          <cell r="K209">
            <v>0.57099999999999995</v>
          </cell>
          <cell r="L209">
            <v>0.33300000000000002</v>
          </cell>
          <cell r="M209">
            <v>0.33300000000000002</v>
          </cell>
          <cell r="N209">
            <v>8.3000000000000004E-2</v>
          </cell>
          <cell r="P209">
            <v>7.0999999999999994E-2</v>
          </cell>
          <cell r="Q209">
            <v>0</v>
          </cell>
          <cell r="R209">
            <v>0.14299999999999999</v>
          </cell>
          <cell r="S209">
            <v>0.12</v>
          </cell>
          <cell r="T209">
            <v>0</v>
          </cell>
        </row>
        <row r="210">
          <cell r="A210">
            <v>2012.12</v>
          </cell>
          <cell r="C210" t="str">
            <v>Dec</v>
          </cell>
          <cell r="D210">
            <v>570000</v>
          </cell>
          <cell r="E210">
            <v>110000</v>
          </cell>
          <cell r="F210">
            <v>70000</v>
          </cell>
          <cell r="G210">
            <v>250000</v>
          </cell>
          <cell r="H210">
            <v>140000</v>
          </cell>
          <cell r="I210">
            <v>0</v>
          </cell>
          <cell r="J210">
            <v>0.188</v>
          </cell>
          <cell r="K210">
            <v>0.1</v>
          </cell>
          <cell r="L210">
            <v>0.4</v>
          </cell>
          <cell r="M210">
            <v>0.25</v>
          </cell>
          <cell r="N210">
            <v>7.6999999999999999E-2</v>
          </cell>
          <cell r="P210">
            <v>-0.05</v>
          </cell>
          <cell r="Q210">
            <v>0</v>
          </cell>
          <cell r="R210">
            <v>-0.125</v>
          </cell>
          <cell r="S210">
            <v>-0.107</v>
          </cell>
          <cell r="T210">
            <v>7.6999999999999999E-2</v>
          </cell>
        </row>
        <row r="211">
          <cell r="A211">
            <v>2013.01</v>
          </cell>
          <cell r="B211">
            <v>2013</v>
          </cell>
          <cell r="C211" t="str">
            <v>Jan</v>
          </cell>
          <cell r="D211">
            <v>560000</v>
          </cell>
          <cell r="E211">
            <v>110000</v>
          </cell>
          <cell r="F211">
            <v>80000</v>
          </cell>
          <cell r="G211">
            <v>230000</v>
          </cell>
          <cell r="H211">
            <v>140000</v>
          </cell>
          <cell r="I211">
            <v>0</v>
          </cell>
          <cell r="J211">
            <v>9.8000000000000004E-2</v>
          </cell>
          <cell r="K211">
            <v>0.1</v>
          </cell>
          <cell r="L211">
            <v>0.33300000000000002</v>
          </cell>
          <cell r="M211">
            <v>9.5000000000000001E-2</v>
          </cell>
          <cell r="N211">
            <v>0</v>
          </cell>
          <cell r="P211">
            <v>-1.7999999999999999E-2</v>
          </cell>
          <cell r="Q211">
            <v>0</v>
          </cell>
          <cell r="R211">
            <v>0.14299999999999999</v>
          </cell>
          <cell r="S211">
            <v>-0.08</v>
          </cell>
          <cell r="T211">
            <v>0</v>
          </cell>
        </row>
        <row r="212">
          <cell r="A212">
            <v>2013.02</v>
          </cell>
          <cell r="C212" t="str">
            <v>Feb</v>
          </cell>
          <cell r="D212">
            <v>620000</v>
          </cell>
          <cell r="E212">
            <v>110000</v>
          </cell>
          <cell r="F212">
            <v>80000</v>
          </cell>
          <cell r="G212">
            <v>290000</v>
          </cell>
          <cell r="H212">
            <v>140000</v>
          </cell>
          <cell r="I212">
            <v>0</v>
          </cell>
          <cell r="J212">
            <v>0.216</v>
          </cell>
          <cell r="K212">
            <v>0.1</v>
          </cell>
          <cell r="L212">
            <v>0.33300000000000002</v>
          </cell>
          <cell r="M212">
            <v>0.318</v>
          </cell>
          <cell r="N212">
            <v>7.6999999999999999E-2</v>
          </cell>
          <cell r="P212">
            <v>0.107</v>
          </cell>
          <cell r="Q212">
            <v>0</v>
          </cell>
          <cell r="R212">
            <v>0</v>
          </cell>
          <cell r="S212">
            <v>0.26100000000000001</v>
          </cell>
          <cell r="T212">
            <v>0</v>
          </cell>
        </row>
        <row r="213">
          <cell r="A213">
            <v>2013.03</v>
          </cell>
          <cell r="C213" t="str">
            <v>Mar</v>
          </cell>
          <cell r="D213">
            <v>610000</v>
          </cell>
          <cell r="E213">
            <v>110000</v>
          </cell>
          <cell r="F213">
            <v>80000</v>
          </cell>
          <cell r="G213">
            <v>270000</v>
          </cell>
          <cell r="H213">
            <v>150000</v>
          </cell>
          <cell r="I213">
            <v>0</v>
          </cell>
          <cell r="J213">
            <v>0.22</v>
          </cell>
          <cell r="K213">
            <v>0.1</v>
          </cell>
          <cell r="L213">
            <v>0.33300000000000002</v>
          </cell>
          <cell r="M213">
            <v>0.28599999999999998</v>
          </cell>
          <cell r="N213">
            <v>0.154</v>
          </cell>
          <cell r="P213">
            <v>-1.6E-2</v>
          </cell>
          <cell r="Q213">
            <v>0</v>
          </cell>
          <cell r="R213">
            <v>0</v>
          </cell>
          <cell r="S213">
            <v>-6.9000000000000006E-2</v>
          </cell>
          <cell r="T213">
            <v>7.0999999999999994E-2</v>
          </cell>
        </row>
        <row r="214">
          <cell r="A214">
            <v>2013.04</v>
          </cell>
          <cell r="C214" t="str">
            <v xml:space="preserve">Apr </v>
          </cell>
          <cell r="D214">
            <v>590000</v>
          </cell>
          <cell r="E214">
            <v>120000</v>
          </cell>
          <cell r="F214">
            <v>70000</v>
          </cell>
          <cell r="G214">
            <v>260000</v>
          </cell>
          <cell r="H214">
            <v>140000</v>
          </cell>
          <cell r="I214">
            <v>0</v>
          </cell>
          <cell r="J214">
            <v>0.157</v>
          </cell>
          <cell r="K214">
            <v>9.0999999999999998E-2</v>
          </cell>
          <cell r="L214">
            <v>0.16700000000000001</v>
          </cell>
          <cell r="M214">
            <v>0.23799999999999999</v>
          </cell>
          <cell r="N214">
            <v>7.6999999999999999E-2</v>
          </cell>
          <cell r="P214">
            <v>-3.3000000000000002E-2</v>
          </cell>
          <cell r="Q214">
            <v>9.0999999999999998E-2</v>
          </cell>
          <cell r="R214">
            <v>-0.125</v>
          </cell>
          <cell r="S214">
            <v>-3.6999999999999998E-2</v>
          </cell>
          <cell r="T214">
            <v>-6.7000000000000004E-2</v>
          </cell>
        </row>
        <row r="215">
          <cell r="A215">
            <v>2013.05</v>
          </cell>
          <cell r="C215" t="str">
            <v>May</v>
          </cell>
          <cell r="D215">
            <v>590000</v>
          </cell>
          <cell r="E215">
            <v>120000</v>
          </cell>
          <cell r="F215">
            <v>80000</v>
          </cell>
          <cell r="G215">
            <v>250000</v>
          </cell>
          <cell r="H215">
            <v>140000</v>
          </cell>
          <cell r="I215">
            <v>0</v>
          </cell>
          <cell r="J215">
            <v>0.157</v>
          </cell>
          <cell r="K215">
            <v>0.2</v>
          </cell>
          <cell r="L215">
            <v>0.33300000000000002</v>
          </cell>
          <cell r="M215">
            <v>0.13600000000000001</v>
          </cell>
          <cell r="N215">
            <v>7.6999999999999999E-2</v>
          </cell>
          <cell r="P215">
            <v>0</v>
          </cell>
          <cell r="Q215">
            <v>0</v>
          </cell>
          <cell r="R215">
            <v>0.14299999999999999</v>
          </cell>
          <cell r="S215">
            <v>-3.7999999999999999E-2</v>
          </cell>
          <cell r="T215">
            <v>0</v>
          </cell>
        </row>
        <row r="216">
          <cell r="A216">
            <v>2013.06</v>
          </cell>
          <cell r="C216" t="str">
            <v>Jun</v>
          </cell>
          <cell r="D216">
            <v>600000</v>
          </cell>
          <cell r="E216">
            <v>120000</v>
          </cell>
          <cell r="F216">
            <v>80000</v>
          </cell>
          <cell r="G216">
            <v>260000</v>
          </cell>
          <cell r="H216">
            <v>140000</v>
          </cell>
          <cell r="I216">
            <v>0</v>
          </cell>
          <cell r="J216">
            <v>0.224</v>
          </cell>
          <cell r="K216">
            <v>0.33300000000000002</v>
          </cell>
          <cell r="L216">
            <v>0.33300000000000002</v>
          </cell>
          <cell r="M216">
            <v>0.13</v>
          </cell>
          <cell r="N216">
            <v>0.27300000000000002</v>
          </cell>
          <cell r="P216">
            <v>1.7000000000000001E-2</v>
          </cell>
          <cell r="Q216">
            <v>0</v>
          </cell>
          <cell r="R216">
            <v>0</v>
          </cell>
          <cell r="S216">
            <v>0.04</v>
          </cell>
          <cell r="T216">
            <v>0</v>
          </cell>
        </row>
        <row r="217">
          <cell r="A217">
            <v>2013.07</v>
          </cell>
          <cell r="C217" t="str">
            <v xml:space="preserve">Jul </v>
          </cell>
          <cell r="D217">
            <v>630000</v>
          </cell>
          <cell r="E217">
            <v>130000</v>
          </cell>
          <cell r="F217">
            <v>80000</v>
          </cell>
          <cell r="G217">
            <v>270000</v>
          </cell>
          <cell r="H217">
            <v>150000</v>
          </cell>
          <cell r="I217">
            <v>0</v>
          </cell>
          <cell r="J217">
            <v>0.23499999999999999</v>
          </cell>
          <cell r="K217">
            <v>0.3</v>
          </cell>
          <cell r="L217">
            <v>0.33300000000000002</v>
          </cell>
          <cell r="M217">
            <v>0.22700000000000001</v>
          </cell>
          <cell r="N217">
            <v>0.154</v>
          </cell>
          <cell r="P217">
            <v>0.05</v>
          </cell>
          <cell r="Q217">
            <v>8.3000000000000004E-2</v>
          </cell>
          <cell r="R217">
            <v>0</v>
          </cell>
          <cell r="S217">
            <v>3.7999999999999999E-2</v>
          </cell>
          <cell r="T217">
            <v>7.0999999999999994E-2</v>
          </cell>
        </row>
        <row r="218">
          <cell r="A218">
            <v>2013.08</v>
          </cell>
          <cell r="C218" t="str">
            <v xml:space="preserve">Aug </v>
          </cell>
          <cell r="D218">
            <v>640000</v>
          </cell>
          <cell r="E218">
            <v>120000</v>
          </cell>
          <cell r="F218">
            <v>90000</v>
          </cell>
          <cell r="G218">
            <v>290000</v>
          </cell>
          <cell r="H218">
            <v>140000</v>
          </cell>
          <cell r="I218">
            <v>0</v>
          </cell>
          <cell r="J218">
            <v>0.16400000000000001</v>
          </cell>
          <cell r="K218">
            <v>9.0999999999999998E-2</v>
          </cell>
          <cell r="L218">
            <v>0.28599999999999998</v>
          </cell>
          <cell r="M218">
            <v>0.20799999999999999</v>
          </cell>
          <cell r="N218">
            <v>7.6999999999999999E-2</v>
          </cell>
          <cell r="P218">
            <v>1.6E-2</v>
          </cell>
          <cell r="Q218">
            <v>-7.6999999999999999E-2</v>
          </cell>
          <cell r="R218">
            <v>0.125</v>
          </cell>
          <cell r="S218">
            <v>7.3999999999999996E-2</v>
          </cell>
          <cell r="T218">
            <v>-6.7000000000000004E-2</v>
          </cell>
        </row>
        <row r="219">
          <cell r="A219">
            <v>2013.09</v>
          </cell>
          <cell r="C219" t="str">
            <v xml:space="preserve">Sept </v>
          </cell>
          <cell r="D219">
            <v>610000</v>
          </cell>
          <cell r="E219">
            <v>120000</v>
          </cell>
          <cell r="F219">
            <v>80000</v>
          </cell>
          <cell r="G219">
            <v>260000</v>
          </cell>
          <cell r="H219">
            <v>150000</v>
          </cell>
          <cell r="I219">
            <v>0</v>
          </cell>
          <cell r="J219">
            <v>8.8999999999999996E-2</v>
          </cell>
          <cell r="K219">
            <v>9.0999999999999998E-2</v>
          </cell>
          <cell r="L219">
            <v>0.14299999999999999</v>
          </cell>
          <cell r="M219">
            <v>0.04</v>
          </cell>
          <cell r="N219">
            <v>0.154</v>
          </cell>
          <cell r="P219">
            <v>-4.7E-2</v>
          </cell>
          <cell r="Q219">
            <v>0</v>
          </cell>
          <cell r="R219">
            <v>-0.111</v>
          </cell>
          <cell r="S219">
            <v>-0.10299999999999999</v>
          </cell>
          <cell r="T219">
            <v>7.0999999999999994E-2</v>
          </cell>
        </row>
        <row r="220">
          <cell r="A220">
            <v>2013.1</v>
          </cell>
          <cell r="C220" t="str">
            <v xml:space="preserve">Oct </v>
          </cell>
          <cell r="D220">
            <v>620000</v>
          </cell>
          <cell r="E220">
            <v>130000</v>
          </cell>
          <cell r="F220">
            <v>80000</v>
          </cell>
          <cell r="G220">
            <v>270000</v>
          </cell>
          <cell r="H220">
            <v>140000</v>
          </cell>
          <cell r="I220">
            <v>0</v>
          </cell>
          <cell r="J220">
            <v>0.107</v>
          </cell>
          <cell r="K220">
            <v>0.182</v>
          </cell>
          <cell r="L220">
            <v>0.14299999999999999</v>
          </cell>
          <cell r="M220">
            <v>0.08</v>
          </cell>
          <cell r="N220">
            <v>7.6999999999999999E-2</v>
          </cell>
          <cell r="P220">
            <v>1.6E-2</v>
          </cell>
          <cell r="Q220">
            <v>8.3000000000000004E-2</v>
          </cell>
          <cell r="R220">
            <v>0</v>
          </cell>
          <cell r="S220">
            <v>3.7999999999999999E-2</v>
          </cell>
          <cell r="T220">
            <v>-6.7000000000000004E-2</v>
          </cell>
        </row>
        <row r="221">
          <cell r="A221">
            <v>2013.11</v>
          </cell>
          <cell r="C221" t="str">
            <v xml:space="preserve">Nov </v>
          </cell>
          <cell r="D221">
            <v>600000</v>
          </cell>
          <cell r="E221">
            <v>120000</v>
          </cell>
          <cell r="F221">
            <v>70000</v>
          </cell>
          <cell r="G221">
            <v>270000</v>
          </cell>
          <cell r="H221">
            <v>140000</v>
          </cell>
          <cell r="I221">
            <v>0</v>
          </cell>
          <cell r="J221">
            <v>0</v>
          </cell>
          <cell r="K221">
            <v>9.0999999999999998E-2</v>
          </cell>
          <cell r="L221">
            <v>-0.125</v>
          </cell>
          <cell r="M221">
            <v>-3.5999999999999997E-2</v>
          </cell>
          <cell r="N221">
            <v>7.6999999999999999E-2</v>
          </cell>
          <cell r="P221">
            <v>-3.2000000000000001E-2</v>
          </cell>
          <cell r="Q221">
            <v>-7.6999999999999999E-2</v>
          </cell>
          <cell r="R221">
            <v>-0.125</v>
          </cell>
          <cell r="S221">
            <v>0</v>
          </cell>
          <cell r="T221">
            <v>0</v>
          </cell>
        </row>
        <row r="222">
          <cell r="A222">
            <v>2013.12</v>
          </cell>
          <cell r="C222" t="str">
            <v>Dec</v>
          </cell>
          <cell r="D222">
            <v>570000</v>
          </cell>
          <cell r="E222">
            <v>110000</v>
          </cell>
          <cell r="F222">
            <v>80000</v>
          </cell>
          <cell r="G222">
            <v>250000</v>
          </cell>
          <cell r="H222">
            <v>130000</v>
          </cell>
          <cell r="I222">
            <v>0</v>
          </cell>
          <cell r="J222">
            <v>0</v>
          </cell>
          <cell r="K222">
            <v>0</v>
          </cell>
          <cell r="L222">
            <v>0.14299999999999999</v>
          </cell>
          <cell r="M222">
            <v>0</v>
          </cell>
          <cell r="N222">
            <v>-7.0999999999999994E-2</v>
          </cell>
          <cell r="P222">
            <v>-0.05</v>
          </cell>
          <cell r="Q222">
            <v>-8.3000000000000004E-2</v>
          </cell>
          <cell r="R222">
            <v>0.14299999999999999</v>
          </cell>
          <cell r="S222">
            <v>-7.3999999999999996E-2</v>
          </cell>
          <cell r="T222">
            <v>-7.0999999999999994E-2</v>
          </cell>
        </row>
        <row r="223">
          <cell r="A223">
            <v>2014.01</v>
          </cell>
          <cell r="B223">
            <v>2014</v>
          </cell>
          <cell r="C223" t="str">
            <v>Jan</v>
          </cell>
          <cell r="D223">
            <v>590000</v>
          </cell>
          <cell r="E223">
            <v>110000</v>
          </cell>
          <cell r="F223">
            <v>70000</v>
          </cell>
          <cell r="G223">
            <v>270000</v>
          </cell>
          <cell r="H223">
            <v>140000</v>
          </cell>
          <cell r="I223">
            <v>0</v>
          </cell>
          <cell r="J223">
            <v>5.3999999999999999E-2</v>
          </cell>
          <cell r="K223">
            <v>0</v>
          </cell>
          <cell r="L223">
            <v>-0.125</v>
          </cell>
          <cell r="M223">
            <v>0.17399999999999999</v>
          </cell>
          <cell r="N223">
            <v>0</v>
          </cell>
          <cell r="P223">
            <v>3.5000000000000003E-2</v>
          </cell>
          <cell r="Q223">
            <v>0</v>
          </cell>
          <cell r="R223">
            <v>-0.125</v>
          </cell>
          <cell r="S223">
            <v>0.08</v>
          </cell>
          <cell r="T223">
            <v>7.6999999999999999E-2</v>
          </cell>
        </row>
        <row r="224">
          <cell r="A224">
            <v>2014.02</v>
          </cell>
          <cell r="C224" t="str">
            <v>Feb</v>
          </cell>
          <cell r="D224">
            <v>590000</v>
          </cell>
          <cell r="E224">
            <v>110000</v>
          </cell>
          <cell r="F224">
            <v>80000</v>
          </cell>
          <cell r="G224">
            <v>260000</v>
          </cell>
          <cell r="H224">
            <v>140000</v>
          </cell>
          <cell r="I224">
            <v>0</v>
          </cell>
          <cell r="J224">
            <v>-4.8000000000000001E-2</v>
          </cell>
          <cell r="K224">
            <v>0</v>
          </cell>
          <cell r="L224">
            <v>0</v>
          </cell>
          <cell r="M224">
            <v>-0.10299999999999999</v>
          </cell>
          <cell r="N224">
            <v>0</v>
          </cell>
          <cell r="P224">
            <v>0</v>
          </cell>
          <cell r="Q224">
            <v>0</v>
          </cell>
          <cell r="R224">
            <v>0.14299999999999999</v>
          </cell>
          <cell r="S224">
            <v>-3.6999999999999998E-2</v>
          </cell>
          <cell r="T224">
            <v>0</v>
          </cell>
        </row>
        <row r="225">
          <cell r="A225">
            <v>2014.03</v>
          </cell>
          <cell r="C225" t="str">
            <v>Mar</v>
          </cell>
          <cell r="D225">
            <v>570000</v>
          </cell>
          <cell r="E225">
            <v>110000</v>
          </cell>
          <cell r="F225">
            <v>70000</v>
          </cell>
          <cell r="G225">
            <v>250000</v>
          </cell>
          <cell r="H225">
            <v>140000</v>
          </cell>
          <cell r="I225">
            <v>0</v>
          </cell>
          <cell r="J225">
            <v>-6.6000000000000003E-2</v>
          </cell>
          <cell r="K225">
            <v>0</v>
          </cell>
          <cell r="L225">
            <v>-0.125</v>
          </cell>
          <cell r="M225">
            <v>-7.3999999999999996E-2</v>
          </cell>
          <cell r="N225">
            <v>-6.7000000000000004E-2</v>
          </cell>
          <cell r="P225">
            <v>-3.4000000000000002E-2</v>
          </cell>
          <cell r="Q225">
            <v>0</v>
          </cell>
          <cell r="R225">
            <v>-0.125</v>
          </cell>
          <cell r="S225">
            <v>-3.7999999999999999E-2</v>
          </cell>
          <cell r="T225">
            <v>0</v>
          </cell>
        </row>
        <row r="226">
          <cell r="A226">
            <v>2014.04</v>
          </cell>
          <cell r="C226" t="str">
            <v xml:space="preserve">Apr </v>
          </cell>
          <cell r="D226">
            <v>590000</v>
          </cell>
          <cell r="E226">
            <v>110000</v>
          </cell>
          <cell r="F226">
            <v>80000</v>
          </cell>
          <cell r="G226">
            <v>260000</v>
          </cell>
          <cell r="H226">
            <v>140000</v>
          </cell>
          <cell r="I226">
            <v>0</v>
          </cell>
          <cell r="J226">
            <v>0</v>
          </cell>
          <cell r="K226">
            <v>-8.3000000000000004E-2</v>
          </cell>
          <cell r="L226">
            <v>0.14299999999999999</v>
          </cell>
          <cell r="M226">
            <v>0</v>
          </cell>
          <cell r="N226">
            <v>0</v>
          </cell>
          <cell r="P226">
            <v>3.5000000000000003E-2</v>
          </cell>
          <cell r="Q226">
            <v>0</v>
          </cell>
          <cell r="R226">
            <v>0.14299999999999999</v>
          </cell>
          <cell r="S226">
            <v>0.04</v>
          </cell>
          <cell r="T226">
            <v>0</v>
          </cell>
        </row>
        <row r="227">
          <cell r="A227">
            <v>2014.05</v>
          </cell>
          <cell r="C227" t="str">
            <v>May</v>
          </cell>
          <cell r="D227">
            <v>590000</v>
          </cell>
          <cell r="E227">
            <v>110000</v>
          </cell>
          <cell r="F227">
            <v>80000</v>
          </cell>
          <cell r="G227">
            <v>260000</v>
          </cell>
          <cell r="H227">
            <v>140000</v>
          </cell>
          <cell r="I227">
            <v>0</v>
          </cell>
          <cell r="J227">
            <v>0</v>
          </cell>
          <cell r="K227">
            <v>-8.3000000000000004E-2</v>
          </cell>
          <cell r="L227">
            <v>0</v>
          </cell>
          <cell r="M227">
            <v>0.04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>
            <v>2014.06</v>
          </cell>
          <cell r="C228" t="str">
            <v>Jun</v>
          </cell>
          <cell r="D228">
            <v>590000</v>
          </cell>
          <cell r="E228">
            <v>110000</v>
          </cell>
          <cell r="F228">
            <v>80000</v>
          </cell>
          <cell r="G228">
            <v>260000</v>
          </cell>
          <cell r="H228">
            <v>140000</v>
          </cell>
          <cell r="I228">
            <v>0</v>
          </cell>
          <cell r="J228">
            <v>-1.7000000000000001E-2</v>
          </cell>
          <cell r="K228">
            <v>-8.3000000000000004E-2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>
            <v>2014.07</v>
          </cell>
          <cell r="C229" t="str">
            <v xml:space="preserve">Jul </v>
          </cell>
          <cell r="D229">
            <v>590000</v>
          </cell>
          <cell r="E229">
            <v>110000</v>
          </cell>
          <cell r="F229">
            <v>80000</v>
          </cell>
          <cell r="G229">
            <v>260000</v>
          </cell>
          <cell r="H229">
            <v>140000</v>
          </cell>
          <cell r="I229">
            <v>0</v>
          </cell>
          <cell r="J229">
            <v>-6.3E-2</v>
          </cell>
          <cell r="K229">
            <v>-0.154</v>
          </cell>
          <cell r="L229">
            <v>0</v>
          </cell>
          <cell r="M229">
            <v>-3.6999999999999998E-2</v>
          </cell>
          <cell r="N229">
            <v>-6.7000000000000004E-2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>
            <v>2014.08</v>
          </cell>
          <cell r="C230" t="str">
            <v xml:space="preserve">Aug </v>
          </cell>
          <cell r="D230">
            <v>570000</v>
          </cell>
          <cell r="E230">
            <v>110000</v>
          </cell>
          <cell r="F230">
            <v>80000</v>
          </cell>
          <cell r="G230">
            <v>250000</v>
          </cell>
          <cell r="H230">
            <v>130000</v>
          </cell>
          <cell r="I230">
            <v>0</v>
          </cell>
          <cell r="J230">
            <v>-0.109</v>
          </cell>
          <cell r="K230">
            <v>-8.3000000000000004E-2</v>
          </cell>
          <cell r="L230">
            <v>-0.111</v>
          </cell>
          <cell r="M230">
            <v>-0.13800000000000001</v>
          </cell>
          <cell r="N230">
            <v>-7.0999999999999994E-2</v>
          </cell>
          <cell r="P230">
            <v>-3.4000000000000002E-2</v>
          </cell>
          <cell r="Q230">
            <v>0</v>
          </cell>
          <cell r="R230">
            <v>0</v>
          </cell>
          <cell r="S230">
            <v>-3.7999999999999999E-2</v>
          </cell>
          <cell r="T230">
            <v>-7.0999999999999994E-2</v>
          </cell>
        </row>
        <row r="231">
          <cell r="A231">
            <v>2014.09</v>
          </cell>
          <cell r="C231" t="str">
            <v xml:space="preserve">Sept </v>
          </cell>
          <cell r="D231">
            <v>590000</v>
          </cell>
          <cell r="E231">
            <v>110000</v>
          </cell>
          <cell r="F231">
            <v>80000</v>
          </cell>
          <cell r="G231">
            <v>260000</v>
          </cell>
          <cell r="H231">
            <v>140000</v>
          </cell>
          <cell r="I231">
            <v>0</v>
          </cell>
          <cell r="J231">
            <v>-3.3000000000000002E-2</v>
          </cell>
          <cell r="K231">
            <v>-8.3000000000000004E-2</v>
          </cell>
          <cell r="L231">
            <v>0</v>
          </cell>
          <cell r="M231">
            <v>0</v>
          </cell>
          <cell r="N231">
            <v>-6.7000000000000004E-2</v>
          </cell>
          <cell r="P231">
            <v>3.5000000000000003E-2</v>
          </cell>
          <cell r="Q231">
            <v>0</v>
          </cell>
          <cell r="R231">
            <v>0</v>
          </cell>
          <cell r="S231">
            <v>0.04</v>
          </cell>
          <cell r="T231">
            <v>7.6999999999999999E-2</v>
          </cell>
        </row>
        <row r="232">
          <cell r="A232">
            <v>2014.1</v>
          </cell>
          <cell r="C232" t="str">
            <v xml:space="preserve">Oct </v>
          </cell>
          <cell r="D232">
            <v>620000</v>
          </cell>
          <cell r="E232">
            <v>120000</v>
          </cell>
          <cell r="F232">
            <v>80000</v>
          </cell>
          <cell r="G232">
            <v>280000</v>
          </cell>
          <cell r="H232">
            <v>140000</v>
          </cell>
          <cell r="I232">
            <v>0</v>
          </cell>
          <cell r="J232">
            <v>0</v>
          </cell>
          <cell r="K232">
            <v>-7.6999999999999999E-2</v>
          </cell>
          <cell r="L232">
            <v>0</v>
          </cell>
          <cell r="M232">
            <v>3.6999999999999998E-2</v>
          </cell>
          <cell r="N232">
            <v>0</v>
          </cell>
          <cell r="P232">
            <v>5.0999999999999997E-2</v>
          </cell>
          <cell r="Q232">
            <v>9.0999999999999998E-2</v>
          </cell>
          <cell r="R232">
            <v>0</v>
          </cell>
          <cell r="S232">
            <v>7.6999999999999999E-2</v>
          </cell>
          <cell r="T232">
            <v>0</v>
          </cell>
        </row>
        <row r="233">
          <cell r="A233">
            <v>2014.11</v>
          </cell>
          <cell r="C233" t="str">
            <v xml:space="preserve">Nov </v>
          </cell>
          <cell r="D233">
            <v>600000</v>
          </cell>
          <cell r="E233">
            <v>120000</v>
          </cell>
          <cell r="F233">
            <v>70000</v>
          </cell>
          <cell r="G233">
            <v>270000</v>
          </cell>
          <cell r="H233">
            <v>140000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-3.2000000000000001E-2</v>
          </cell>
          <cell r="Q233">
            <v>0</v>
          </cell>
          <cell r="R233">
            <v>-0.125</v>
          </cell>
          <cell r="S233">
            <v>-3.5999999999999997E-2</v>
          </cell>
          <cell r="T233">
            <v>0</v>
          </cell>
        </row>
        <row r="234">
          <cell r="A234">
            <v>2014.12</v>
          </cell>
          <cell r="C234" t="str">
            <v>Dec</v>
          </cell>
          <cell r="D234">
            <v>590000</v>
          </cell>
          <cell r="E234">
            <v>110000</v>
          </cell>
          <cell r="F234">
            <v>80000</v>
          </cell>
          <cell r="G234">
            <v>260000</v>
          </cell>
          <cell r="H234">
            <v>140000</v>
          </cell>
          <cell r="I234">
            <v>0</v>
          </cell>
          <cell r="J234">
            <v>3.5000000000000003E-2</v>
          </cell>
          <cell r="K234">
            <v>0</v>
          </cell>
          <cell r="L234">
            <v>0</v>
          </cell>
          <cell r="M234">
            <v>0.04</v>
          </cell>
          <cell r="N234">
            <v>7.6999999999999999E-2</v>
          </cell>
          <cell r="P234">
            <v>-1.7000000000000001E-2</v>
          </cell>
          <cell r="Q234">
            <v>-8.3000000000000004E-2</v>
          </cell>
          <cell r="R234">
            <v>0.14299999999999999</v>
          </cell>
          <cell r="S234">
            <v>-3.6999999999999998E-2</v>
          </cell>
          <cell r="T234">
            <v>0</v>
          </cell>
        </row>
        <row r="235">
          <cell r="A235">
            <v>2015.01</v>
          </cell>
          <cell r="B235">
            <v>2015</v>
          </cell>
          <cell r="C235" t="str">
            <v>Jan</v>
          </cell>
          <cell r="D235">
            <v>560000</v>
          </cell>
          <cell r="E235">
            <v>100000</v>
          </cell>
          <cell r="F235">
            <v>80000</v>
          </cell>
          <cell r="G235">
            <v>240000</v>
          </cell>
          <cell r="H235">
            <v>140000</v>
          </cell>
          <cell r="I235">
            <v>0</v>
          </cell>
          <cell r="J235">
            <v>-5.0999999999999997E-2</v>
          </cell>
          <cell r="K235">
            <v>-9.0999999999999998E-2</v>
          </cell>
          <cell r="L235">
            <v>0.14299999999999999</v>
          </cell>
          <cell r="M235">
            <v>-0.111</v>
          </cell>
          <cell r="N235">
            <v>0</v>
          </cell>
          <cell r="P235">
            <v>-5.0999999999999997E-2</v>
          </cell>
          <cell r="Q235">
            <v>-9.0999999999999998E-2</v>
          </cell>
          <cell r="R235">
            <v>0</v>
          </cell>
          <cell r="S235">
            <v>-7.6999999999999999E-2</v>
          </cell>
          <cell r="T235">
            <v>0</v>
          </cell>
        </row>
        <row r="236">
          <cell r="A236">
            <v>2015.02</v>
          </cell>
          <cell r="C236" t="str">
            <v>Feb</v>
          </cell>
          <cell r="D236">
            <v>580000</v>
          </cell>
          <cell r="E236">
            <v>100000</v>
          </cell>
          <cell r="F236">
            <v>80000</v>
          </cell>
          <cell r="G236">
            <v>260000</v>
          </cell>
          <cell r="H236">
            <v>140000</v>
          </cell>
          <cell r="I236">
            <v>0</v>
          </cell>
          <cell r="J236">
            <v>-1.7000000000000001E-2</v>
          </cell>
          <cell r="K236">
            <v>-9.0999999999999998E-2</v>
          </cell>
          <cell r="L236">
            <v>0</v>
          </cell>
          <cell r="M236">
            <v>0</v>
          </cell>
          <cell r="N236">
            <v>0</v>
          </cell>
          <cell r="P236">
            <v>3.5999999999999997E-2</v>
          </cell>
          <cell r="Q236">
            <v>0</v>
          </cell>
          <cell r="R236">
            <v>0</v>
          </cell>
          <cell r="S236">
            <v>8.3000000000000004E-2</v>
          </cell>
          <cell r="T236">
            <v>0</v>
          </cell>
        </row>
        <row r="237">
          <cell r="A237">
            <v>2015.03</v>
          </cell>
          <cell r="C237" t="str">
            <v>Mar</v>
          </cell>
          <cell r="D237">
            <v>620000</v>
          </cell>
          <cell r="E237">
            <v>110000</v>
          </cell>
          <cell r="F237">
            <v>80000</v>
          </cell>
          <cell r="G237">
            <v>280000</v>
          </cell>
          <cell r="H237">
            <v>150000</v>
          </cell>
          <cell r="I237">
            <v>0</v>
          </cell>
          <cell r="J237">
            <v>8.7999999999999995E-2</v>
          </cell>
          <cell r="K237">
            <v>0</v>
          </cell>
          <cell r="L237">
            <v>0.14299999999999999</v>
          </cell>
          <cell r="M237">
            <v>0.12</v>
          </cell>
          <cell r="N237">
            <v>7.0999999999999994E-2</v>
          </cell>
          <cell r="P237">
            <v>6.9000000000000006E-2</v>
          </cell>
          <cell r="Q237">
            <v>0.1</v>
          </cell>
          <cell r="R237">
            <v>0</v>
          </cell>
          <cell r="S237">
            <v>7.6999999999999999E-2</v>
          </cell>
          <cell r="T237">
            <v>7.0999999999999994E-2</v>
          </cell>
        </row>
        <row r="238">
          <cell r="A238">
            <v>2015.04</v>
          </cell>
          <cell r="C238" t="str">
            <v xml:space="preserve">Apr </v>
          </cell>
          <cell r="D238">
            <v>600000</v>
          </cell>
          <cell r="E238">
            <v>100000</v>
          </cell>
          <cell r="F238">
            <v>80000</v>
          </cell>
          <cell r="G238">
            <v>270000</v>
          </cell>
          <cell r="H238">
            <v>150000</v>
          </cell>
          <cell r="I238">
            <v>0</v>
          </cell>
          <cell r="J238">
            <v>1.7000000000000001E-2</v>
          </cell>
          <cell r="K238">
            <v>-9.0999999999999998E-2</v>
          </cell>
          <cell r="L238">
            <v>0</v>
          </cell>
          <cell r="M238">
            <v>3.7999999999999999E-2</v>
          </cell>
          <cell r="N238">
            <v>7.0999999999999994E-2</v>
          </cell>
          <cell r="P238">
            <v>-3.2000000000000001E-2</v>
          </cell>
          <cell r="Q238">
            <v>-9.0999999999999998E-2</v>
          </cell>
          <cell r="R238">
            <v>0</v>
          </cell>
          <cell r="S238">
            <v>-3.5999999999999997E-2</v>
          </cell>
          <cell r="T238">
            <v>0</v>
          </cell>
        </row>
        <row r="239">
          <cell r="A239">
            <v>2015.05</v>
          </cell>
          <cell r="C239" t="str">
            <v>May</v>
          </cell>
          <cell r="D239">
            <v>600000</v>
          </cell>
          <cell r="E239">
            <v>110000</v>
          </cell>
          <cell r="F239">
            <v>80000</v>
          </cell>
          <cell r="G239">
            <v>260000</v>
          </cell>
          <cell r="H239">
            <v>150000</v>
          </cell>
          <cell r="I239">
            <v>0</v>
          </cell>
          <cell r="J239">
            <v>1.7000000000000001E-2</v>
          </cell>
          <cell r="K239">
            <v>0</v>
          </cell>
          <cell r="L239">
            <v>0</v>
          </cell>
          <cell r="M239">
            <v>0</v>
          </cell>
          <cell r="N239">
            <v>7.0999999999999994E-2</v>
          </cell>
          <cell r="P239">
            <v>0</v>
          </cell>
          <cell r="Q239">
            <v>0.1</v>
          </cell>
          <cell r="R239">
            <v>0</v>
          </cell>
          <cell r="S239">
            <v>-3.6999999999999998E-2</v>
          </cell>
          <cell r="T239">
            <v>0</v>
          </cell>
        </row>
        <row r="240">
          <cell r="A240">
            <v>2015.06</v>
          </cell>
          <cell r="C240" t="str">
            <v>Jun</v>
          </cell>
          <cell r="D240">
            <v>630000</v>
          </cell>
          <cell r="E240">
            <v>120000</v>
          </cell>
          <cell r="F240">
            <v>80000</v>
          </cell>
          <cell r="G240">
            <v>270000</v>
          </cell>
          <cell r="H240">
            <v>160000</v>
          </cell>
          <cell r="I240">
            <v>0</v>
          </cell>
          <cell r="J240">
            <v>6.8000000000000005E-2</v>
          </cell>
          <cell r="K240">
            <v>9.0999999999999998E-2</v>
          </cell>
          <cell r="L240">
            <v>0</v>
          </cell>
          <cell r="M240">
            <v>3.7999999999999999E-2</v>
          </cell>
          <cell r="N240">
            <v>0.14299999999999999</v>
          </cell>
          <cell r="P240">
            <v>0.05</v>
          </cell>
          <cell r="Q240">
            <v>9.0999999999999998E-2</v>
          </cell>
          <cell r="R240">
            <v>0</v>
          </cell>
          <cell r="S240">
            <v>3.7999999999999999E-2</v>
          </cell>
          <cell r="T240">
            <v>6.7000000000000004E-2</v>
          </cell>
        </row>
        <row r="241">
          <cell r="A241">
            <v>2015.07</v>
          </cell>
          <cell r="C241" t="str">
            <v xml:space="preserve">Jul </v>
          </cell>
          <cell r="D241">
            <v>630000</v>
          </cell>
          <cell r="E241">
            <v>120000</v>
          </cell>
          <cell r="F241">
            <v>80000</v>
          </cell>
          <cell r="G241">
            <v>270000</v>
          </cell>
          <cell r="H241">
            <v>160000</v>
          </cell>
          <cell r="I241">
            <v>0</v>
          </cell>
          <cell r="J241">
            <v>6.8000000000000005E-2</v>
          </cell>
          <cell r="K241">
            <v>9.0999999999999998E-2</v>
          </cell>
          <cell r="L241">
            <v>0</v>
          </cell>
          <cell r="M241">
            <v>3.7999999999999999E-2</v>
          </cell>
          <cell r="N241">
            <v>0.14299999999999999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A242">
            <v>2015.08</v>
          </cell>
          <cell r="C242" t="str">
            <v xml:space="preserve">Aug </v>
          </cell>
          <cell r="D242">
            <v>620000</v>
          </cell>
          <cell r="E242">
            <v>120000</v>
          </cell>
          <cell r="F242">
            <v>80000</v>
          </cell>
          <cell r="G242">
            <v>270000</v>
          </cell>
          <cell r="H242">
            <v>150000</v>
          </cell>
          <cell r="I242">
            <v>0</v>
          </cell>
          <cell r="J242">
            <v>8.7999999999999995E-2</v>
          </cell>
          <cell r="K242">
            <v>9.0999999999999998E-2</v>
          </cell>
          <cell r="L242">
            <v>0</v>
          </cell>
          <cell r="M242">
            <v>0.08</v>
          </cell>
          <cell r="N242">
            <v>0.154</v>
          </cell>
          <cell r="P242">
            <v>-1.6E-2</v>
          </cell>
          <cell r="Q242">
            <v>0</v>
          </cell>
          <cell r="R242">
            <v>0</v>
          </cell>
          <cell r="S242">
            <v>0</v>
          </cell>
          <cell r="T242">
            <v>-6.3E-2</v>
          </cell>
        </row>
        <row r="243">
          <cell r="A243">
            <v>2015.09</v>
          </cell>
          <cell r="C243" t="str">
            <v xml:space="preserve">Sept </v>
          </cell>
          <cell r="D243">
            <v>610000</v>
          </cell>
          <cell r="E243">
            <v>120000</v>
          </cell>
          <cell r="F243">
            <v>80000</v>
          </cell>
          <cell r="G243">
            <v>260000</v>
          </cell>
          <cell r="H243">
            <v>150000</v>
          </cell>
          <cell r="I243">
            <v>0</v>
          </cell>
          <cell r="J243">
            <v>3.4000000000000002E-2</v>
          </cell>
          <cell r="K243">
            <v>9.0999999999999998E-2</v>
          </cell>
          <cell r="L243">
            <v>0</v>
          </cell>
          <cell r="M243">
            <v>0</v>
          </cell>
          <cell r="N243">
            <v>7.0999999999999994E-2</v>
          </cell>
          <cell r="P243">
            <v>-1.6E-2</v>
          </cell>
          <cell r="Q243">
            <v>0</v>
          </cell>
          <cell r="R243">
            <v>0</v>
          </cell>
          <cell r="S243">
            <v>-3.6999999999999998E-2</v>
          </cell>
          <cell r="T243">
            <v>0</v>
          </cell>
        </row>
        <row r="244">
          <cell r="A244">
            <v>2015.1</v>
          </cell>
          <cell r="C244" t="str">
            <v xml:space="preserve">Oct </v>
          </cell>
          <cell r="D244">
            <v>600000</v>
          </cell>
          <cell r="E244">
            <v>120000</v>
          </cell>
          <cell r="F244">
            <v>80000</v>
          </cell>
          <cell r="G244">
            <v>260000</v>
          </cell>
          <cell r="H244">
            <v>140000</v>
          </cell>
          <cell r="I244">
            <v>0</v>
          </cell>
          <cell r="J244">
            <v>-3.2000000000000001E-2</v>
          </cell>
          <cell r="K244">
            <v>0</v>
          </cell>
          <cell r="L244">
            <v>0</v>
          </cell>
          <cell r="M244">
            <v>-7.0999999999999994E-2</v>
          </cell>
          <cell r="N244">
            <v>0</v>
          </cell>
          <cell r="P244">
            <v>-1.6E-2</v>
          </cell>
          <cell r="Q244">
            <v>0</v>
          </cell>
          <cell r="R244">
            <v>0</v>
          </cell>
          <cell r="S244">
            <v>0</v>
          </cell>
          <cell r="T244">
            <v>-6.7000000000000004E-2</v>
          </cell>
        </row>
        <row r="245">
          <cell r="A245">
            <v>2015.11</v>
          </cell>
          <cell r="C245" t="str">
            <v xml:space="preserve">Nov </v>
          </cell>
          <cell r="D245">
            <v>580000</v>
          </cell>
          <cell r="E245">
            <v>110000</v>
          </cell>
          <cell r="F245">
            <v>70000</v>
          </cell>
          <cell r="G245">
            <v>260000</v>
          </cell>
          <cell r="H245">
            <v>140000</v>
          </cell>
          <cell r="I245">
            <v>0</v>
          </cell>
          <cell r="J245">
            <v>-3.3000000000000002E-2</v>
          </cell>
          <cell r="K245">
            <v>-8.3000000000000004E-2</v>
          </cell>
          <cell r="L245">
            <v>0</v>
          </cell>
          <cell r="M245">
            <v>-3.6999999999999998E-2</v>
          </cell>
          <cell r="N245">
            <v>0</v>
          </cell>
          <cell r="P245">
            <v>-3.3000000000000002E-2</v>
          </cell>
          <cell r="Q245">
            <v>-8.3000000000000004E-2</v>
          </cell>
          <cell r="R245">
            <v>-0.125</v>
          </cell>
          <cell r="S245">
            <v>0</v>
          </cell>
          <cell r="T245">
            <v>0</v>
          </cell>
        </row>
        <row r="246">
          <cell r="A246">
            <v>2015.12</v>
          </cell>
          <cell r="C246" t="str">
            <v>Dec</v>
          </cell>
          <cell r="D246">
            <v>630000</v>
          </cell>
          <cell r="E246">
            <v>120000</v>
          </cell>
          <cell r="F246">
            <v>80000</v>
          </cell>
          <cell r="G246">
            <v>280000</v>
          </cell>
          <cell r="H246">
            <v>150000</v>
          </cell>
          <cell r="I246">
            <v>0</v>
          </cell>
          <cell r="J246">
            <v>6.8000000000000005E-2</v>
          </cell>
          <cell r="K246">
            <v>9.0999999999999998E-2</v>
          </cell>
          <cell r="L246">
            <v>0</v>
          </cell>
          <cell r="M246">
            <v>7.6999999999999999E-2</v>
          </cell>
          <cell r="N246">
            <v>7.0999999999999994E-2</v>
          </cell>
          <cell r="P246">
            <v>8.5999999999999993E-2</v>
          </cell>
          <cell r="Q246">
            <v>9.0999999999999998E-2</v>
          </cell>
          <cell r="R246">
            <v>0.14299999999999999</v>
          </cell>
          <cell r="S246">
            <v>7.6999999999999999E-2</v>
          </cell>
          <cell r="T246">
            <v>7.0999999999999994E-2</v>
          </cell>
        </row>
        <row r="247">
          <cell r="A247">
            <v>2016.01</v>
          </cell>
          <cell r="B247">
            <v>2016</v>
          </cell>
          <cell r="C247" t="str">
            <v>Jan</v>
          </cell>
          <cell r="D247">
            <v>610000</v>
          </cell>
          <cell r="E247">
            <v>120000</v>
          </cell>
          <cell r="F247">
            <v>80000</v>
          </cell>
          <cell r="G247">
            <v>260000</v>
          </cell>
          <cell r="H247">
            <v>150000</v>
          </cell>
          <cell r="I247">
            <v>0</v>
          </cell>
          <cell r="J247">
            <v>8.8999999999999996E-2</v>
          </cell>
          <cell r="K247">
            <v>0.2</v>
          </cell>
          <cell r="L247">
            <v>0</v>
          </cell>
          <cell r="M247">
            <v>8.3000000000000004E-2</v>
          </cell>
          <cell r="N247">
            <v>7.0999999999999994E-2</v>
          </cell>
          <cell r="P247">
            <v>-3.2000000000000001E-2</v>
          </cell>
          <cell r="Q247">
            <v>0</v>
          </cell>
          <cell r="R247">
            <v>0</v>
          </cell>
          <cell r="S247">
            <v>-7.0999999999999994E-2</v>
          </cell>
          <cell r="T247">
            <v>0</v>
          </cell>
        </row>
        <row r="248">
          <cell r="A248">
            <v>2016.02</v>
          </cell>
          <cell r="C248" t="str">
            <v>Feb</v>
          </cell>
          <cell r="D248">
            <v>600000</v>
          </cell>
          <cell r="E248">
            <v>110000</v>
          </cell>
          <cell r="F248">
            <v>80000</v>
          </cell>
          <cell r="G248">
            <v>260000</v>
          </cell>
          <cell r="H248">
            <v>150000</v>
          </cell>
          <cell r="I248">
            <v>0</v>
          </cell>
          <cell r="J248">
            <v>3.4000000000000002E-2</v>
          </cell>
          <cell r="K248">
            <v>0.1</v>
          </cell>
          <cell r="L248">
            <v>0</v>
          </cell>
          <cell r="M248">
            <v>0</v>
          </cell>
          <cell r="N248">
            <v>7.0999999999999994E-2</v>
          </cell>
          <cell r="P248">
            <v>-1.6E-2</v>
          </cell>
          <cell r="Q248">
            <v>-8.3000000000000004E-2</v>
          </cell>
          <cell r="R248">
            <v>0</v>
          </cell>
          <cell r="S248">
            <v>0</v>
          </cell>
          <cell r="T248">
            <v>0</v>
          </cell>
        </row>
        <row r="249">
          <cell r="A249">
            <v>2016.03</v>
          </cell>
          <cell r="C249" t="str">
            <v>Mar</v>
          </cell>
          <cell r="D249">
            <v>610000</v>
          </cell>
          <cell r="E249">
            <v>120000</v>
          </cell>
          <cell r="F249">
            <v>80000</v>
          </cell>
          <cell r="G249">
            <v>260000</v>
          </cell>
          <cell r="H249">
            <v>150000</v>
          </cell>
          <cell r="I249">
            <v>0</v>
          </cell>
          <cell r="J249">
            <v>-1.6E-2</v>
          </cell>
          <cell r="K249">
            <v>9.0999999999999998E-2</v>
          </cell>
          <cell r="L249">
            <v>0</v>
          </cell>
          <cell r="M249">
            <v>-7.0999999999999994E-2</v>
          </cell>
          <cell r="N249">
            <v>0</v>
          </cell>
          <cell r="P249">
            <v>1.7000000000000001E-2</v>
          </cell>
          <cell r="Q249">
            <v>9.0999999999999998E-2</v>
          </cell>
          <cell r="R249">
            <v>0</v>
          </cell>
          <cell r="S249">
            <v>0</v>
          </cell>
          <cell r="T249">
            <v>0</v>
          </cell>
        </row>
        <row r="250">
          <cell r="A250">
            <v>2016.04</v>
          </cell>
          <cell r="C250" t="str">
            <v xml:space="preserve">Apr </v>
          </cell>
          <cell r="D250">
            <v>610000</v>
          </cell>
          <cell r="E250">
            <v>120000</v>
          </cell>
          <cell r="F250">
            <v>80000</v>
          </cell>
          <cell r="G250">
            <v>260000</v>
          </cell>
          <cell r="H250">
            <v>150000</v>
          </cell>
          <cell r="I250">
            <v>0</v>
          </cell>
          <cell r="J250">
            <v>1.7000000000000001E-2</v>
          </cell>
          <cell r="K250">
            <v>0.2</v>
          </cell>
          <cell r="L250">
            <v>0</v>
          </cell>
          <cell r="M250">
            <v>-3.6999999999999998E-2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A251">
            <v>2016.05</v>
          </cell>
          <cell r="C251" t="str">
            <v>May</v>
          </cell>
          <cell r="D251">
            <v>620000</v>
          </cell>
          <cell r="E251">
            <v>120000</v>
          </cell>
          <cell r="F251">
            <v>80000</v>
          </cell>
          <cell r="G251">
            <v>270000</v>
          </cell>
          <cell r="H251">
            <v>150000</v>
          </cell>
          <cell r="I251">
            <v>0</v>
          </cell>
          <cell r="J251">
            <v>3.3000000000000002E-2</v>
          </cell>
          <cell r="K251">
            <v>9.0999999999999998E-2</v>
          </cell>
          <cell r="L251">
            <v>0</v>
          </cell>
          <cell r="M251">
            <v>3.7999999999999999E-2</v>
          </cell>
          <cell r="N251">
            <v>0</v>
          </cell>
          <cell r="P251">
            <v>1.6E-2</v>
          </cell>
          <cell r="Q251">
            <v>0</v>
          </cell>
          <cell r="R251">
            <v>0</v>
          </cell>
          <cell r="S251">
            <v>3.7999999999999999E-2</v>
          </cell>
          <cell r="T251">
            <v>0</v>
          </cell>
        </row>
        <row r="252">
          <cell r="A252">
            <v>2016.06</v>
          </cell>
          <cell r="C252" t="str">
            <v>Jun</v>
          </cell>
          <cell r="D252">
            <v>620000</v>
          </cell>
          <cell r="E252">
            <v>120000</v>
          </cell>
          <cell r="F252">
            <v>80000</v>
          </cell>
          <cell r="G252">
            <v>270000</v>
          </cell>
          <cell r="H252">
            <v>150000</v>
          </cell>
          <cell r="I252">
            <v>0</v>
          </cell>
          <cell r="J252">
            <v>-1.6E-2</v>
          </cell>
          <cell r="K252">
            <v>0</v>
          </cell>
          <cell r="L252">
            <v>0</v>
          </cell>
          <cell r="M252">
            <v>0</v>
          </cell>
          <cell r="N252">
            <v>-6.3E-2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>
            <v>2016.07</v>
          </cell>
          <cell r="C253" t="str">
            <v xml:space="preserve">Jul </v>
          </cell>
          <cell r="D253">
            <v>600000</v>
          </cell>
          <cell r="E253">
            <v>110000</v>
          </cell>
          <cell r="F253">
            <v>80000</v>
          </cell>
          <cell r="G253">
            <v>260000</v>
          </cell>
          <cell r="H253">
            <v>150000</v>
          </cell>
          <cell r="I253">
            <v>0</v>
          </cell>
          <cell r="J253">
            <v>-4.8000000000000001E-2</v>
          </cell>
          <cell r="K253">
            <v>-8.3000000000000004E-2</v>
          </cell>
          <cell r="L253">
            <v>0</v>
          </cell>
          <cell r="M253">
            <v>-3.6999999999999998E-2</v>
          </cell>
          <cell r="N253">
            <v>-6.3E-2</v>
          </cell>
          <cell r="P253">
            <v>-3.2000000000000001E-2</v>
          </cell>
          <cell r="Q253">
            <v>-8.3000000000000004E-2</v>
          </cell>
          <cell r="R253">
            <v>0</v>
          </cell>
          <cell r="S253">
            <v>-3.6999999999999998E-2</v>
          </cell>
          <cell r="T253">
            <v>0</v>
          </cell>
        </row>
        <row r="254">
          <cell r="A254">
            <v>2016.08</v>
          </cell>
          <cell r="C254" t="str">
            <v xml:space="preserve">Aug </v>
          </cell>
          <cell r="D254">
            <v>620000</v>
          </cell>
          <cell r="E254">
            <v>120000</v>
          </cell>
          <cell r="F254">
            <v>80000</v>
          </cell>
          <cell r="G254">
            <v>270000</v>
          </cell>
          <cell r="H254">
            <v>150000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3.3000000000000002E-2</v>
          </cell>
          <cell r="Q254">
            <v>9.0999999999999998E-2</v>
          </cell>
          <cell r="R254">
            <v>0</v>
          </cell>
          <cell r="S254">
            <v>3.7999999999999999E-2</v>
          </cell>
          <cell r="T254">
            <v>0</v>
          </cell>
        </row>
        <row r="255">
          <cell r="A255">
            <v>2016.09</v>
          </cell>
          <cell r="C255" t="str">
            <v xml:space="preserve">Sept </v>
          </cell>
          <cell r="D255">
            <v>620000</v>
          </cell>
          <cell r="E255">
            <v>120000</v>
          </cell>
          <cell r="F255">
            <v>80000</v>
          </cell>
          <cell r="G255">
            <v>260000</v>
          </cell>
          <cell r="H255">
            <v>160000</v>
          </cell>
          <cell r="I255">
            <v>0</v>
          </cell>
          <cell r="J255">
            <v>1.6E-2</v>
          </cell>
          <cell r="K255">
            <v>0</v>
          </cell>
          <cell r="L255">
            <v>0</v>
          </cell>
          <cell r="M255">
            <v>0</v>
          </cell>
          <cell r="N255">
            <v>6.7000000000000004E-2</v>
          </cell>
          <cell r="P255">
            <v>0</v>
          </cell>
          <cell r="Q255">
            <v>0</v>
          </cell>
          <cell r="R255">
            <v>0</v>
          </cell>
          <cell r="S255">
            <v>-3.6999999999999998E-2</v>
          </cell>
          <cell r="T255">
            <v>6.7000000000000004E-2</v>
          </cell>
        </row>
        <row r="256">
          <cell r="A256">
            <v>2016.1</v>
          </cell>
          <cell r="C256" t="str">
            <v xml:space="preserve">Oct </v>
          </cell>
          <cell r="D256">
            <v>620000</v>
          </cell>
          <cell r="E256">
            <v>120000</v>
          </cell>
          <cell r="F256">
            <v>80000</v>
          </cell>
          <cell r="G256">
            <v>260000</v>
          </cell>
          <cell r="H256">
            <v>160000</v>
          </cell>
          <cell r="I256">
            <v>0</v>
          </cell>
          <cell r="J256">
            <v>3.3000000000000002E-2</v>
          </cell>
          <cell r="K256">
            <v>0</v>
          </cell>
          <cell r="L256">
            <v>0</v>
          </cell>
          <cell r="M256">
            <v>0</v>
          </cell>
          <cell r="N256">
            <v>0.14299999999999999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>
            <v>2016.11</v>
          </cell>
          <cell r="C257" t="str">
            <v xml:space="preserve">Nov </v>
          </cell>
          <cell r="D257">
            <v>630000</v>
          </cell>
          <cell r="E257">
            <v>120000</v>
          </cell>
          <cell r="F257">
            <v>80000</v>
          </cell>
          <cell r="G257">
            <v>270000</v>
          </cell>
          <cell r="H257">
            <v>160000</v>
          </cell>
          <cell r="I257">
            <v>0</v>
          </cell>
          <cell r="J257">
            <v>8.5999999999999993E-2</v>
          </cell>
          <cell r="K257">
            <v>9.0999999999999998E-2</v>
          </cell>
          <cell r="L257">
            <v>0.14299999999999999</v>
          </cell>
          <cell r="M257">
            <v>3.7999999999999999E-2</v>
          </cell>
          <cell r="N257">
            <v>0.14299999999999999</v>
          </cell>
          <cell r="P257">
            <v>1.6E-2</v>
          </cell>
          <cell r="Q257">
            <v>0</v>
          </cell>
          <cell r="R257">
            <v>0</v>
          </cell>
          <cell r="S257">
            <v>3.7999999999999999E-2</v>
          </cell>
          <cell r="T257">
            <v>0</v>
          </cell>
        </row>
        <row r="258">
          <cell r="A258">
            <v>2016.12</v>
          </cell>
          <cell r="C258" t="str">
            <v>Dec</v>
          </cell>
          <cell r="D258">
            <v>620000</v>
          </cell>
          <cell r="E258">
            <v>120000</v>
          </cell>
          <cell r="F258">
            <v>80000</v>
          </cell>
          <cell r="G258">
            <v>270000</v>
          </cell>
          <cell r="H258">
            <v>150000</v>
          </cell>
          <cell r="I258">
            <v>0</v>
          </cell>
          <cell r="J258">
            <v>-1.6E-2</v>
          </cell>
          <cell r="K258">
            <v>0</v>
          </cell>
          <cell r="L258">
            <v>0</v>
          </cell>
          <cell r="M258">
            <v>-3.5999999999999997E-2</v>
          </cell>
          <cell r="N258">
            <v>0</v>
          </cell>
          <cell r="P258">
            <v>-1.6E-2</v>
          </cell>
          <cell r="Q258">
            <v>0</v>
          </cell>
          <cell r="R258">
            <v>0</v>
          </cell>
          <cell r="S258">
            <v>0</v>
          </cell>
          <cell r="T258">
            <v>-6.3E-2</v>
          </cell>
        </row>
        <row r="259">
          <cell r="A259">
            <v>2017.01</v>
          </cell>
          <cell r="B259">
            <v>2017</v>
          </cell>
          <cell r="C259" t="str">
            <v>Jan</v>
          </cell>
          <cell r="D259">
            <v>630000</v>
          </cell>
          <cell r="E259">
            <v>120000</v>
          </cell>
          <cell r="F259">
            <v>80000</v>
          </cell>
          <cell r="G259">
            <v>270000</v>
          </cell>
          <cell r="H259">
            <v>160000</v>
          </cell>
          <cell r="I259">
            <v>0</v>
          </cell>
          <cell r="J259">
            <v>3.3000000000000002E-2</v>
          </cell>
          <cell r="K259">
            <v>0</v>
          </cell>
          <cell r="L259">
            <v>0</v>
          </cell>
          <cell r="M259">
            <v>3.7999999999999999E-2</v>
          </cell>
          <cell r="N259">
            <v>6.7000000000000004E-2</v>
          </cell>
          <cell r="P259">
            <v>1.6E-2</v>
          </cell>
          <cell r="Q259">
            <v>0</v>
          </cell>
          <cell r="R259">
            <v>0</v>
          </cell>
          <cell r="S259">
            <v>0</v>
          </cell>
          <cell r="T259">
            <v>6.7000000000000004E-2</v>
          </cell>
        </row>
        <row r="260">
          <cell r="A260">
            <v>2017.02</v>
          </cell>
          <cell r="C260" t="str">
            <v>Feb</v>
          </cell>
          <cell r="D260">
            <v>610000</v>
          </cell>
          <cell r="E260">
            <v>110000</v>
          </cell>
          <cell r="F260">
            <v>80000</v>
          </cell>
          <cell r="G260">
            <v>270000</v>
          </cell>
          <cell r="H260">
            <v>150000</v>
          </cell>
          <cell r="I260">
            <v>0</v>
          </cell>
          <cell r="J260">
            <v>1.7000000000000001E-2</v>
          </cell>
          <cell r="K260">
            <v>0</v>
          </cell>
          <cell r="L260">
            <v>0</v>
          </cell>
          <cell r="M260">
            <v>3.7999999999999999E-2</v>
          </cell>
          <cell r="N260">
            <v>0</v>
          </cell>
          <cell r="P260">
            <v>-3.2000000000000001E-2</v>
          </cell>
          <cell r="Q260">
            <v>-8.3000000000000004E-2</v>
          </cell>
          <cell r="R260">
            <v>0</v>
          </cell>
          <cell r="S260">
            <v>0</v>
          </cell>
          <cell r="T260">
            <v>-6.3E-2</v>
          </cell>
        </row>
        <row r="261">
          <cell r="A261">
            <v>2017.03</v>
          </cell>
          <cell r="C261" t="str">
            <v>Mar</v>
          </cell>
          <cell r="D261">
            <v>630000</v>
          </cell>
          <cell r="E261">
            <v>120000</v>
          </cell>
          <cell r="F261">
            <v>80000</v>
          </cell>
          <cell r="G261">
            <v>280000</v>
          </cell>
          <cell r="H261">
            <v>150000</v>
          </cell>
          <cell r="I261">
            <v>0</v>
          </cell>
          <cell r="J261">
            <v>3.3000000000000002E-2</v>
          </cell>
          <cell r="K261">
            <v>0</v>
          </cell>
          <cell r="L261">
            <v>0</v>
          </cell>
          <cell r="M261">
            <v>7.6999999999999999E-2</v>
          </cell>
          <cell r="N261">
            <v>0</v>
          </cell>
          <cell r="P261">
            <v>3.3000000000000002E-2</v>
          </cell>
          <cell r="Q261">
            <v>9.0999999999999998E-2</v>
          </cell>
          <cell r="R261">
            <v>0</v>
          </cell>
          <cell r="S261">
            <v>3.6999999999999998E-2</v>
          </cell>
          <cell r="T261">
            <v>0</v>
          </cell>
        </row>
        <row r="262">
          <cell r="A262">
            <v>2017.04</v>
          </cell>
          <cell r="C262" t="str">
            <v xml:space="preserve">Apr </v>
          </cell>
          <cell r="D262">
            <v>620000</v>
          </cell>
          <cell r="E262">
            <v>120000</v>
          </cell>
          <cell r="F262">
            <v>80000</v>
          </cell>
          <cell r="G262">
            <v>270000</v>
          </cell>
          <cell r="H262">
            <v>150000</v>
          </cell>
          <cell r="I262">
            <v>0</v>
          </cell>
          <cell r="J262">
            <v>1.6E-2</v>
          </cell>
          <cell r="K262">
            <v>0</v>
          </cell>
          <cell r="L262">
            <v>0</v>
          </cell>
          <cell r="M262">
            <v>3.7999999999999999E-2</v>
          </cell>
          <cell r="N262">
            <v>0</v>
          </cell>
          <cell r="P262">
            <v>-1.6E-2</v>
          </cell>
          <cell r="Q262">
            <v>0</v>
          </cell>
          <cell r="R262">
            <v>0</v>
          </cell>
          <cell r="S262">
            <v>-3.5999999999999997E-2</v>
          </cell>
          <cell r="T262">
            <v>0</v>
          </cell>
        </row>
        <row r="263">
          <cell r="A263">
            <v>2017.05</v>
          </cell>
          <cell r="C263" t="str">
            <v>May</v>
          </cell>
          <cell r="D263">
            <v>640000</v>
          </cell>
          <cell r="E263">
            <v>120000</v>
          </cell>
          <cell r="F263">
            <v>80000</v>
          </cell>
          <cell r="G263">
            <v>280000</v>
          </cell>
          <cell r="H263">
            <v>160000</v>
          </cell>
          <cell r="I263">
            <v>0</v>
          </cell>
          <cell r="J263">
            <v>3.2000000000000001E-2</v>
          </cell>
          <cell r="K263">
            <v>0</v>
          </cell>
          <cell r="L263">
            <v>0</v>
          </cell>
          <cell r="M263">
            <v>3.6999999999999998E-2</v>
          </cell>
          <cell r="N263">
            <v>6.7000000000000004E-2</v>
          </cell>
          <cell r="P263">
            <v>3.2000000000000001E-2</v>
          </cell>
          <cell r="Q263">
            <v>0</v>
          </cell>
          <cell r="R263">
            <v>0</v>
          </cell>
          <cell r="S263">
            <v>3.6999999999999998E-2</v>
          </cell>
          <cell r="T263">
            <v>6.7000000000000004E-2</v>
          </cell>
        </row>
        <row r="264">
          <cell r="A264">
            <v>2017.06</v>
          </cell>
          <cell r="C264" t="str">
            <v>Jun</v>
          </cell>
          <cell r="D264">
            <v>620000</v>
          </cell>
          <cell r="E264">
            <v>120000</v>
          </cell>
          <cell r="F264">
            <v>80000</v>
          </cell>
          <cell r="G264">
            <v>270000</v>
          </cell>
          <cell r="H264">
            <v>150000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-3.1E-2</v>
          </cell>
          <cell r="Q264">
            <v>0</v>
          </cell>
          <cell r="R264">
            <v>0</v>
          </cell>
          <cell r="S264">
            <v>-3.5999999999999997E-2</v>
          </cell>
          <cell r="T264">
            <v>-6.3E-2</v>
          </cell>
        </row>
        <row r="265">
          <cell r="A265">
            <v>2017.07</v>
          </cell>
          <cell r="C265" t="str">
            <v xml:space="preserve">Jul </v>
          </cell>
          <cell r="D265">
            <v>610000</v>
          </cell>
          <cell r="E265">
            <v>110000</v>
          </cell>
          <cell r="F265">
            <v>80000</v>
          </cell>
          <cell r="G265">
            <v>270000</v>
          </cell>
          <cell r="H265">
            <v>150000</v>
          </cell>
          <cell r="I265">
            <v>0</v>
          </cell>
          <cell r="J265">
            <v>1.7000000000000001E-2</v>
          </cell>
          <cell r="K265">
            <v>0</v>
          </cell>
          <cell r="L265">
            <v>0</v>
          </cell>
          <cell r="M265">
            <v>3.7999999999999999E-2</v>
          </cell>
          <cell r="N265">
            <v>0</v>
          </cell>
          <cell r="P265">
            <v>-1.6E-2</v>
          </cell>
          <cell r="Q265">
            <v>-8.3000000000000004E-2</v>
          </cell>
          <cell r="R265">
            <v>0</v>
          </cell>
          <cell r="S265">
            <v>0</v>
          </cell>
          <cell r="T265">
            <v>0</v>
          </cell>
        </row>
        <row r="266">
          <cell r="A266">
            <v>2017.08</v>
          </cell>
          <cell r="C266" t="str">
            <v xml:space="preserve">Aug </v>
          </cell>
          <cell r="D266">
            <v>620000</v>
          </cell>
          <cell r="E266">
            <v>120000</v>
          </cell>
          <cell r="F266">
            <v>80000</v>
          </cell>
          <cell r="G266">
            <v>270000</v>
          </cell>
          <cell r="H266">
            <v>150000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1.6E-2</v>
          </cell>
          <cell r="Q266">
            <v>9.0999999999999998E-2</v>
          </cell>
          <cell r="R266">
            <v>0</v>
          </cell>
          <cell r="S266">
            <v>0</v>
          </cell>
          <cell r="T266">
            <v>0</v>
          </cell>
        </row>
        <row r="267">
          <cell r="A267">
            <v>2017.09</v>
          </cell>
          <cell r="C267" t="str">
            <v xml:space="preserve">Sept </v>
          </cell>
          <cell r="D267">
            <v>610000</v>
          </cell>
          <cell r="E267">
            <v>120000</v>
          </cell>
          <cell r="F267">
            <v>80000</v>
          </cell>
          <cell r="G267">
            <v>250000</v>
          </cell>
          <cell r="H267">
            <v>160000</v>
          </cell>
          <cell r="I267">
            <v>0</v>
          </cell>
          <cell r="J267">
            <v>-1.6E-2</v>
          </cell>
          <cell r="K267">
            <v>0</v>
          </cell>
          <cell r="L267">
            <v>0</v>
          </cell>
          <cell r="M267">
            <v>-3.7999999999999999E-2</v>
          </cell>
          <cell r="N267">
            <v>0</v>
          </cell>
          <cell r="P267">
            <v>-1.6E-2</v>
          </cell>
          <cell r="Q267">
            <v>0</v>
          </cell>
          <cell r="R267">
            <v>0</v>
          </cell>
          <cell r="S267">
            <v>-7.3999999999999996E-2</v>
          </cell>
          <cell r="T267">
            <v>6.7000000000000004E-2</v>
          </cell>
        </row>
        <row r="268">
          <cell r="A268">
            <v>2017.1</v>
          </cell>
          <cell r="C268" t="str">
            <v xml:space="preserve">Oct </v>
          </cell>
          <cell r="D268">
            <v>620000</v>
          </cell>
          <cell r="E268">
            <v>120000</v>
          </cell>
          <cell r="F268">
            <v>80000</v>
          </cell>
          <cell r="G268">
            <v>260000</v>
          </cell>
          <cell r="H268">
            <v>160000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1.6E-2</v>
          </cell>
          <cell r="Q268">
            <v>0</v>
          </cell>
          <cell r="R268">
            <v>0</v>
          </cell>
          <cell r="S268">
            <v>0.04</v>
          </cell>
          <cell r="T268">
            <v>0</v>
          </cell>
        </row>
        <row r="269">
          <cell r="A269">
            <v>2017.11</v>
          </cell>
          <cell r="C269" t="str">
            <v xml:space="preserve">Nov </v>
          </cell>
          <cell r="D269">
            <v>640000</v>
          </cell>
          <cell r="E269">
            <v>120000</v>
          </cell>
          <cell r="F269">
            <v>80000</v>
          </cell>
          <cell r="G269">
            <v>280000</v>
          </cell>
          <cell r="H269">
            <v>160000</v>
          </cell>
          <cell r="I269">
            <v>0</v>
          </cell>
          <cell r="J269">
            <v>1.6E-2</v>
          </cell>
          <cell r="K269">
            <v>0</v>
          </cell>
          <cell r="L269">
            <v>0</v>
          </cell>
          <cell r="M269">
            <v>3.6999999999999998E-2</v>
          </cell>
          <cell r="N269">
            <v>0</v>
          </cell>
          <cell r="P269">
            <v>3.2000000000000001E-2</v>
          </cell>
          <cell r="Q269">
            <v>0</v>
          </cell>
          <cell r="R269">
            <v>0</v>
          </cell>
          <cell r="S269">
            <v>7.6999999999999999E-2</v>
          </cell>
          <cell r="T269">
            <v>0</v>
          </cell>
        </row>
        <row r="270">
          <cell r="A270">
            <v>2017.12</v>
          </cell>
          <cell r="C270" t="str">
            <v>Dec</v>
          </cell>
          <cell r="D270">
            <v>620000</v>
          </cell>
          <cell r="E270">
            <v>110000</v>
          </cell>
          <cell r="F270">
            <v>80000</v>
          </cell>
          <cell r="G270">
            <v>280000</v>
          </cell>
          <cell r="H270">
            <v>150000</v>
          </cell>
          <cell r="I270">
            <v>0</v>
          </cell>
          <cell r="J270">
            <v>0</v>
          </cell>
          <cell r="K270">
            <v>-8.3000000000000004E-2</v>
          </cell>
          <cell r="L270">
            <v>0</v>
          </cell>
          <cell r="M270">
            <v>3.6999999999999998E-2</v>
          </cell>
          <cell r="N270">
            <v>0</v>
          </cell>
          <cell r="P270">
            <v>-3.1E-2</v>
          </cell>
          <cell r="Q270">
            <v>-8.3000000000000004E-2</v>
          </cell>
          <cell r="R270">
            <v>0</v>
          </cell>
          <cell r="S270">
            <v>0</v>
          </cell>
          <cell r="T270">
            <v>-6.3E-2</v>
          </cell>
        </row>
        <row r="271">
          <cell r="A271">
            <v>2018.01</v>
          </cell>
          <cell r="B271">
            <v>2018</v>
          </cell>
          <cell r="C271" t="str">
            <v>Jan</v>
          </cell>
          <cell r="D271">
            <v>610000</v>
          </cell>
          <cell r="E271">
            <v>110000</v>
          </cell>
          <cell r="F271">
            <v>80000</v>
          </cell>
          <cell r="G271">
            <v>270000</v>
          </cell>
          <cell r="H271">
            <v>150000</v>
          </cell>
          <cell r="I271">
            <v>0</v>
          </cell>
          <cell r="J271">
            <v>-3.2000000000000001E-2</v>
          </cell>
          <cell r="K271">
            <v>-8.3000000000000004E-2</v>
          </cell>
          <cell r="L271">
            <v>0</v>
          </cell>
          <cell r="M271">
            <v>0</v>
          </cell>
          <cell r="N271">
            <v>-6.3E-2</v>
          </cell>
          <cell r="P271">
            <v>-1.6E-2</v>
          </cell>
          <cell r="Q271">
            <v>0</v>
          </cell>
          <cell r="R271">
            <v>0</v>
          </cell>
          <cell r="S271">
            <v>-3.5999999999999997E-2</v>
          </cell>
          <cell r="T271">
            <v>0</v>
          </cell>
        </row>
        <row r="272">
          <cell r="A272">
            <v>2018.02</v>
          </cell>
          <cell r="C272" t="str">
            <v>Feb</v>
          </cell>
          <cell r="D272">
            <v>600000</v>
          </cell>
          <cell r="E272">
            <v>110000</v>
          </cell>
          <cell r="F272">
            <v>80000</v>
          </cell>
          <cell r="G272">
            <v>260000</v>
          </cell>
          <cell r="H272">
            <v>150000</v>
          </cell>
          <cell r="I272">
            <v>0</v>
          </cell>
          <cell r="J272">
            <v>-1.6E-2</v>
          </cell>
          <cell r="K272">
            <v>0</v>
          </cell>
          <cell r="L272">
            <v>0</v>
          </cell>
          <cell r="M272">
            <v>-3.6999999999999998E-2</v>
          </cell>
          <cell r="N272">
            <v>0</v>
          </cell>
          <cell r="P272">
            <v>-1.6E-2</v>
          </cell>
          <cell r="Q272">
            <v>0</v>
          </cell>
          <cell r="R272">
            <v>0</v>
          </cell>
          <cell r="S272">
            <v>-3.6999999999999998E-2</v>
          </cell>
          <cell r="T272">
            <v>0</v>
          </cell>
        </row>
        <row r="273">
          <cell r="A273">
            <v>2018.03</v>
          </cell>
          <cell r="C273" t="str">
            <v>Mar</v>
          </cell>
          <cell r="D273">
            <v>620000</v>
          </cell>
          <cell r="E273">
            <v>110000</v>
          </cell>
          <cell r="F273">
            <v>80000</v>
          </cell>
          <cell r="G273">
            <v>280000</v>
          </cell>
          <cell r="H273">
            <v>150000</v>
          </cell>
          <cell r="I273">
            <v>0</v>
          </cell>
          <cell r="J273">
            <v>-1.6E-2</v>
          </cell>
          <cell r="K273">
            <v>-8.3000000000000004E-2</v>
          </cell>
          <cell r="L273">
            <v>0</v>
          </cell>
          <cell r="M273">
            <v>0</v>
          </cell>
          <cell r="N273">
            <v>0</v>
          </cell>
          <cell r="P273">
            <v>3.3000000000000002E-2</v>
          </cell>
          <cell r="Q273">
            <v>0</v>
          </cell>
          <cell r="R273">
            <v>0</v>
          </cell>
          <cell r="S273">
            <v>7.6999999999999999E-2</v>
          </cell>
          <cell r="T273">
            <v>0</v>
          </cell>
        </row>
        <row r="274">
          <cell r="A274">
            <v>2018.04</v>
          </cell>
          <cell r="C274" t="str">
            <v xml:space="preserve">Apr </v>
          </cell>
          <cell r="D274">
            <v>630000</v>
          </cell>
          <cell r="E274">
            <v>110000</v>
          </cell>
          <cell r="F274">
            <v>80000</v>
          </cell>
          <cell r="G274">
            <v>290000</v>
          </cell>
          <cell r="H274">
            <v>150000</v>
          </cell>
          <cell r="I274">
            <v>0</v>
          </cell>
          <cell r="J274">
            <v>1.6E-2</v>
          </cell>
          <cell r="K274">
            <v>-8.3000000000000004E-2</v>
          </cell>
          <cell r="L274">
            <v>0</v>
          </cell>
          <cell r="M274">
            <v>7.3999999999999996E-2</v>
          </cell>
          <cell r="N274">
            <v>0</v>
          </cell>
          <cell r="P274">
            <v>1.6E-2</v>
          </cell>
          <cell r="Q274">
            <v>0</v>
          </cell>
          <cell r="R274">
            <v>0</v>
          </cell>
          <cell r="S274">
            <v>3.5999999999999997E-2</v>
          </cell>
          <cell r="T274">
            <v>0</v>
          </cell>
        </row>
        <row r="275">
          <cell r="A275">
            <v>2018.05</v>
          </cell>
          <cell r="C275" t="str">
            <v>May</v>
          </cell>
          <cell r="D275">
            <v>610000</v>
          </cell>
          <cell r="E275">
            <v>100000</v>
          </cell>
          <cell r="F275">
            <v>80000</v>
          </cell>
          <cell r="G275">
            <v>280000</v>
          </cell>
          <cell r="H275">
            <v>150000</v>
          </cell>
          <cell r="I275">
            <v>0</v>
          </cell>
          <cell r="J275">
            <v>-4.7E-2</v>
          </cell>
          <cell r="K275">
            <v>-0.16700000000000001</v>
          </cell>
          <cell r="L275">
            <v>0</v>
          </cell>
          <cell r="M275">
            <v>0</v>
          </cell>
          <cell r="N275">
            <v>-6.3E-2</v>
          </cell>
          <cell r="P275">
            <v>-3.2000000000000001E-2</v>
          </cell>
          <cell r="Q275">
            <v>-9.0999999999999998E-2</v>
          </cell>
          <cell r="R275">
            <v>0</v>
          </cell>
          <cell r="S275">
            <v>-3.4000000000000002E-2</v>
          </cell>
          <cell r="T275">
            <v>0</v>
          </cell>
        </row>
        <row r="276">
          <cell r="A276">
            <v>2018.06</v>
          </cell>
          <cell r="C276" t="str">
            <v>Jun</v>
          </cell>
          <cell r="D276">
            <v>620000</v>
          </cell>
          <cell r="E276">
            <v>110000</v>
          </cell>
          <cell r="F276">
            <v>80000</v>
          </cell>
          <cell r="G276">
            <v>280000</v>
          </cell>
          <cell r="H276">
            <v>150000</v>
          </cell>
          <cell r="I276">
            <v>0</v>
          </cell>
          <cell r="J276">
            <v>0</v>
          </cell>
          <cell r="K276">
            <v>-8.3000000000000004E-2</v>
          </cell>
          <cell r="L276">
            <v>0</v>
          </cell>
          <cell r="M276">
            <v>3.6999999999999998E-2</v>
          </cell>
          <cell r="N276">
            <v>0</v>
          </cell>
          <cell r="P276">
            <v>1.6E-2</v>
          </cell>
          <cell r="Q276">
            <v>0.1</v>
          </cell>
          <cell r="R276">
            <v>0</v>
          </cell>
          <cell r="S276">
            <v>0</v>
          </cell>
          <cell r="T276">
            <v>0</v>
          </cell>
        </row>
        <row r="277">
          <cell r="A277">
            <v>2018.07</v>
          </cell>
          <cell r="C277" t="str">
            <v xml:space="preserve">Jul </v>
          </cell>
          <cell r="D277">
            <v>600000</v>
          </cell>
          <cell r="E277">
            <v>110000</v>
          </cell>
          <cell r="F277">
            <v>70000</v>
          </cell>
          <cell r="G277">
            <v>270000</v>
          </cell>
          <cell r="H277">
            <v>150000</v>
          </cell>
          <cell r="I277">
            <v>0</v>
          </cell>
          <cell r="J277">
            <v>-1.6E-2</v>
          </cell>
          <cell r="K277">
            <v>0</v>
          </cell>
          <cell r="L277">
            <v>-0.125</v>
          </cell>
          <cell r="M277">
            <v>0</v>
          </cell>
          <cell r="N277">
            <v>0</v>
          </cell>
          <cell r="P277">
            <v>-3.2000000000000001E-2</v>
          </cell>
          <cell r="Q277">
            <v>0</v>
          </cell>
          <cell r="R277">
            <v>-0.125</v>
          </cell>
          <cell r="S277">
            <v>-3.5999999999999997E-2</v>
          </cell>
          <cell r="T277">
            <v>0</v>
          </cell>
        </row>
        <row r="278">
          <cell r="A278">
            <v>2018.08</v>
          </cell>
          <cell r="C278" t="str">
            <v xml:space="preserve">Aug </v>
          </cell>
          <cell r="D278">
            <v>600000</v>
          </cell>
          <cell r="E278">
            <v>110000</v>
          </cell>
          <cell r="F278">
            <v>80000</v>
          </cell>
          <cell r="G278">
            <v>280000</v>
          </cell>
          <cell r="H278">
            <v>130000</v>
          </cell>
          <cell r="I278">
            <v>0</v>
          </cell>
          <cell r="J278">
            <v>-3.2000000000000001E-2</v>
          </cell>
          <cell r="K278">
            <v>-8.3000000000000004E-2</v>
          </cell>
          <cell r="L278">
            <v>0</v>
          </cell>
          <cell r="M278">
            <v>3.6999999999999998E-2</v>
          </cell>
          <cell r="N278">
            <v>-0.13300000000000001</v>
          </cell>
          <cell r="P278">
            <v>0</v>
          </cell>
          <cell r="Q278">
            <v>0</v>
          </cell>
          <cell r="R278">
            <v>0.14299999999999999</v>
          </cell>
          <cell r="S278">
            <v>3.6999999999999998E-2</v>
          </cell>
          <cell r="T278">
            <v>-0.13300000000000001</v>
          </cell>
        </row>
        <row r="279">
          <cell r="A279">
            <v>2018.09</v>
          </cell>
          <cell r="C279" t="str">
            <v xml:space="preserve">Sept </v>
          </cell>
          <cell r="D279">
            <v>580000</v>
          </cell>
          <cell r="E279">
            <v>110000</v>
          </cell>
          <cell r="F279">
            <v>80000</v>
          </cell>
          <cell r="G279">
            <v>260000</v>
          </cell>
          <cell r="H279">
            <v>130000</v>
          </cell>
          <cell r="I279">
            <v>0</v>
          </cell>
          <cell r="J279">
            <v>-4.9000000000000002E-2</v>
          </cell>
          <cell r="K279">
            <v>-8.3000000000000004E-2</v>
          </cell>
          <cell r="L279">
            <v>0</v>
          </cell>
          <cell r="M279">
            <v>0.04</v>
          </cell>
          <cell r="N279">
            <v>-0.188</v>
          </cell>
          <cell r="P279">
            <v>-3.3000000000000002E-2</v>
          </cell>
          <cell r="Q279">
            <v>0</v>
          </cell>
          <cell r="R279">
            <v>0</v>
          </cell>
          <cell r="S279">
            <v>-7.0999999999999994E-2</v>
          </cell>
          <cell r="T279">
            <v>0</v>
          </cell>
        </row>
        <row r="280">
          <cell r="A280">
            <v>2018.1</v>
          </cell>
          <cell r="C280" t="str">
            <v xml:space="preserve">Oct </v>
          </cell>
          <cell r="D280">
            <v>590000</v>
          </cell>
          <cell r="E280">
            <v>110000</v>
          </cell>
          <cell r="F280">
            <v>80000</v>
          </cell>
          <cell r="G280">
            <v>270000</v>
          </cell>
          <cell r="H280">
            <v>130000</v>
          </cell>
          <cell r="I280">
            <v>0</v>
          </cell>
          <cell r="J280">
            <v>-4.8000000000000001E-2</v>
          </cell>
          <cell r="K280">
            <v>-8.3000000000000004E-2</v>
          </cell>
          <cell r="L280">
            <v>0</v>
          </cell>
          <cell r="M280">
            <v>3.7999999999999999E-2</v>
          </cell>
          <cell r="N280">
            <v>-0.188</v>
          </cell>
          <cell r="P280">
            <v>1.7000000000000001E-2</v>
          </cell>
          <cell r="Q280">
            <v>0</v>
          </cell>
          <cell r="R280">
            <v>0</v>
          </cell>
          <cell r="S280">
            <v>3.7999999999999999E-2</v>
          </cell>
          <cell r="T280">
            <v>0</v>
          </cell>
        </row>
        <row r="281">
          <cell r="A281">
            <v>2018.11</v>
          </cell>
          <cell r="C281" t="str">
            <v xml:space="preserve">Nov </v>
          </cell>
          <cell r="D281">
            <v>580000</v>
          </cell>
          <cell r="E281">
            <v>110000</v>
          </cell>
          <cell r="F281">
            <v>80000</v>
          </cell>
          <cell r="G281">
            <v>260000</v>
          </cell>
          <cell r="H281">
            <v>130000</v>
          </cell>
          <cell r="I281">
            <v>0</v>
          </cell>
          <cell r="J281">
            <v>-9.4E-2</v>
          </cell>
          <cell r="K281">
            <v>-8.3000000000000004E-2</v>
          </cell>
          <cell r="L281">
            <v>0</v>
          </cell>
          <cell r="M281">
            <v>-7.0999999999999994E-2</v>
          </cell>
          <cell r="N281">
            <v>-0.188</v>
          </cell>
          <cell r="P281">
            <v>-1.7000000000000001E-2</v>
          </cell>
          <cell r="Q281">
            <v>0</v>
          </cell>
          <cell r="R281">
            <v>0</v>
          </cell>
          <cell r="S281">
            <v>-3.6999999999999998E-2</v>
          </cell>
          <cell r="T281">
            <v>0</v>
          </cell>
        </row>
        <row r="282">
          <cell r="A282">
            <v>2018.12</v>
          </cell>
          <cell r="C282" t="str">
            <v>Dec</v>
          </cell>
          <cell r="D282">
            <v>540000</v>
          </cell>
          <cell r="E282">
            <v>100000</v>
          </cell>
          <cell r="F282">
            <v>70000</v>
          </cell>
          <cell r="G282">
            <v>250000</v>
          </cell>
          <cell r="H282">
            <v>120000</v>
          </cell>
          <cell r="I282">
            <v>0</v>
          </cell>
          <cell r="J282">
            <v>-0.129</v>
          </cell>
          <cell r="K282">
            <v>-9.0999999999999998E-2</v>
          </cell>
          <cell r="L282">
            <v>-0.125</v>
          </cell>
          <cell r="M282">
            <v>-0.107</v>
          </cell>
          <cell r="N282">
            <v>-0.2</v>
          </cell>
          <cell r="P282">
            <v>-6.9000000000000006E-2</v>
          </cell>
          <cell r="Q282">
            <v>-9.0999999999999998E-2</v>
          </cell>
          <cell r="R282">
            <v>-0.125</v>
          </cell>
          <cell r="S282">
            <v>-3.7999999999999999E-2</v>
          </cell>
          <cell r="T282">
            <v>-7.6999999999999999E-2</v>
          </cell>
        </row>
        <row r="283">
          <cell r="A283">
            <v>2019.01</v>
          </cell>
          <cell r="B283">
            <v>2019</v>
          </cell>
          <cell r="C283" t="str">
            <v>Jan</v>
          </cell>
          <cell r="D283">
            <v>560000</v>
          </cell>
          <cell r="E283">
            <v>110000</v>
          </cell>
          <cell r="F283">
            <v>70000</v>
          </cell>
          <cell r="G283">
            <v>260000</v>
          </cell>
          <cell r="H283">
            <v>120000</v>
          </cell>
          <cell r="I283">
            <v>0</v>
          </cell>
          <cell r="J283">
            <v>-8.2000000000000003E-2</v>
          </cell>
          <cell r="K283">
            <v>0</v>
          </cell>
          <cell r="L283">
            <v>-0.125</v>
          </cell>
          <cell r="M283">
            <v>-3.6999999999999998E-2</v>
          </cell>
          <cell r="N283">
            <v>-0.2</v>
          </cell>
          <cell r="P283">
            <v>3.6999999999999998E-2</v>
          </cell>
          <cell r="Q283">
            <v>0.1</v>
          </cell>
          <cell r="R283">
            <v>0</v>
          </cell>
          <cell r="S283">
            <v>0.04</v>
          </cell>
          <cell r="T283">
            <v>0</v>
          </cell>
        </row>
        <row r="284">
          <cell r="A284">
            <v>2019.02</v>
          </cell>
          <cell r="C284" t="str">
            <v>Feb</v>
          </cell>
          <cell r="D284">
            <v>580000</v>
          </cell>
          <cell r="E284">
            <v>110000</v>
          </cell>
          <cell r="F284">
            <v>80000</v>
          </cell>
          <cell r="G284">
            <v>260000</v>
          </cell>
          <cell r="H284">
            <v>130000</v>
          </cell>
          <cell r="I284">
            <v>0</v>
          </cell>
          <cell r="J284">
            <v>-3.3000000000000002E-2</v>
          </cell>
          <cell r="K284">
            <v>0</v>
          </cell>
          <cell r="L284">
            <v>0</v>
          </cell>
          <cell r="M284">
            <v>0</v>
          </cell>
          <cell r="N284">
            <v>-0.13300000000000001</v>
          </cell>
          <cell r="P284">
            <v>3.5999999999999997E-2</v>
          </cell>
          <cell r="Q284">
            <v>0</v>
          </cell>
          <cell r="R284">
            <v>0.14299999999999999</v>
          </cell>
          <cell r="S284">
            <v>0</v>
          </cell>
          <cell r="T284">
            <v>8.3000000000000004E-2</v>
          </cell>
        </row>
        <row r="285">
          <cell r="A285">
            <v>2019.03</v>
          </cell>
          <cell r="C285" t="str">
            <v>Mar</v>
          </cell>
          <cell r="D285">
            <v>560000</v>
          </cell>
          <cell r="E285">
            <v>100000</v>
          </cell>
          <cell r="F285">
            <v>70000</v>
          </cell>
          <cell r="G285">
            <v>260000</v>
          </cell>
          <cell r="H285">
            <v>130000</v>
          </cell>
          <cell r="I285">
            <v>0</v>
          </cell>
          <cell r="J285">
            <v>-9.7000000000000003E-2</v>
          </cell>
          <cell r="K285">
            <v>-9.0999999999999998E-2</v>
          </cell>
          <cell r="L285">
            <v>-0.125</v>
          </cell>
          <cell r="M285">
            <v>-7.0999999999999994E-2</v>
          </cell>
          <cell r="N285">
            <v>-0.13300000000000001</v>
          </cell>
          <cell r="P285">
            <v>-3.4000000000000002E-2</v>
          </cell>
          <cell r="Q285">
            <v>-9.0999999999999998E-2</v>
          </cell>
          <cell r="R285">
            <v>-0.125</v>
          </cell>
          <cell r="S285">
            <v>0</v>
          </cell>
          <cell r="T285">
            <v>0</v>
          </cell>
        </row>
        <row r="286">
          <cell r="A286">
            <v>2019.04</v>
          </cell>
          <cell r="C286" t="str">
            <v xml:space="preserve">Apr </v>
          </cell>
          <cell r="D286">
            <v>570000</v>
          </cell>
          <cell r="E286">
            <v>100000</v>
          </cell>
          <cell r="F286">
            <v>70000</v>
          </cell>
          <cell r="G286">
            <v>270000</v>
          </cell>
          <cell r="H286">
            <v>130000</v>
          </cell>
          <cell r="I286">
            <v>0</v>
          </cell>
          <cell r="J286">
            <v>-9.5000000000000001E-2</v>
          </cell>
          <cell r="K286">
            <v>-9.0999999999999998E-2</v>
          </cell>
          <cell r="L286">
            <v>-0.125</v>
          </cell>
          <cell r="M286">
            <v>-6.9000000000000006E-2</v>
          </cell>
          <cell r="N286">
            <v>-0.13300000000000001</v>
          </cell>
          <cell r="P286">
            <v>1.7999999999999999E-2</v>
          </cell>
          <cell r="Q286">
            <v>0</v>
          </cell>
          <cell r="R286">
            <v>0</v>
          </cell>
          <cell r="S286">
            <v>3.7999999999999999E-2</v>
          </cell>
          <cell r="T286">
            <v>0</v>
          </cell>
        </row>
        <row r="287">
          <cell r="A287">
            <v>2019.05</v>
          </cell>
          <cell r="C287" t="str">
            <v>May</v>
          </cell>
          <cell r="D287">
            <v>590000</v>
          </cell>
          <cell r="E287">
            <v>100000</v>
          </cell>
          <cell r="F287">
            <v>70000</v>
          </cell>
          <cell r="G287">
            <v>280000</v>
          </cell>
          <cell r="H287">
            <v>140000</v>
          </cell>
          <cell r="I287">
            <v>0</v>
          </cell>
          <cell r="J287">
            <v>-3.3000000000000002E-2</v>
          </cell>
          <cell r="K287">
            <v>0</v>
          </cell>
          <cell r="L287">
            <v>-0.125</v>
          </cell>
          <cell r="M287">
            <v>0</v>
          </cell>
          <cell r="N287">
            <v>-6.7000000000000004E-2</v>
          </cell>
          <cell r="P287">
            <v>3.5000000000000003E-2</v>
          </cell>
          <cell r="Q287">
            <v>0</v>
          </cell>
          <cell r="R287">
            <v>0</v>
          </cell>
          <cell r="S287">
            <v>3.6999999999999998E-2</v>
          </cell>
          <cell r="T287">
            <v>7.6999999999999999E-2</v>
          </cell>
        </row>
        <row r="288">
          <cell r="A288">
            <v>2019.06</v>
          </cell>
          <cell r="C288" t="str">
            <v>Jun</v>
          </cell>
          <cell r="D288">
            <v>580000</v>
          </cell>
          <cell r="E288">
            <v>110000</v>
          </cell>
          <cell r="F288">
            <v>70000</v>
          </cell>
          <cell r="G288">
            <v>270000</v>
          </cell>
          <cell r="H288">
            <v>130000</v>
          </cell>
          <cell r="I288">
            <v>0</v>
          </cell>
          <cell r="J288">
            <v>-6.5000000000000002E-2</v>
          </cell>
          <cell r="K288">
            <v>0</v>
          </cell>
          <cell r="L288">
            <v>-0.125</v>
          </cell>
          <cell r="M288">
            <v>-3.5999999999999997E-2</v>
          </cell>
          <cell r="N288">
            <v>-0.13300000000000001</v>
          </cell>
          <cell r="P288">
            <v>-1.7000000000000001E-2</v>
          </cell>
          <cell r="Q288">
            <v>0.1</v>
          </cell>
          <cell r="R288">
            <v>0</v>
          </cell>
          <cell r="S288">
            <v>-3.5999999999999997E-2</v>
          </cell>
          <cell r="T288">
            <v>-7.0999999999999994E-2</v>
          </cell>
        </row>
        <row r="289">
          <cell r="A289">
            <v>2019.07</v>
          </cell>
          <cell r="C289" t="str">
            <v xml:space="preserve">Jul </v>
          </cell>
          <cell r="D289">
            <v>580000</v>
          </cell>
          <cell r="E289">
            <v>100000</v>
          </cell>
          <cell r="F289">
            <v>70000</v>
          </cell>
          <cell r="G289">
            <v>270000</v>
          </cell>
          <cell r="H289">
            <v>140000</v>
          </cell>
          <cell r="I289">
            <v>0</v>
          </cell>
          <cell r="J289">
            <v>-3.3000000000000002E-2</v>
          </cell>
          <cell r="K289">
            <v>-9.0999999999999998E-2</v>
          </cell>
          <cell r="L289">
            <v>0</v>
          </cell>
          <cell r="M289">
            <v>0</v>
          </cell>
          <cell r="N289">
            <v>-6.7000000000000004E-2</v>
          </cell>
          <cell r="P289">
            <v>0</v>
          </cell>
          <cell r="Q289">
            <v>-9.0999999999999998E-2</v>
          </cell>
          <cell r="R289">
            <v>0</v>
          </cell>
          <cell r="S289">
            <v>0</v>
          </cell>
          <cell r="T289">
            <v>7.6999999999999999E-2</v>
          </cell>
        </row>
        <row r="290">
          <cell r="A290">
            <v>2019.08</v>
          </cell>
          <cell r="C290" t="str">
            <v xml:space="preserve">Aug </v>
          </cell>
          <cell r="D290">
            <v>590000</v>
          </cell>
          <cell r="E290">
            <v>110000</v>
          </cell>
          <cell r="F290">
            <v>70000</v>
          </cell>
          <cell r="G290">
            <v>280000</v>
          </cell>
          <cell r="H290">
            <v>130000</v>
          </cell>
          <cell r="I290">
            <v>0</v>
          </cell>
          <cell r="J290">
            <v>-1.7000000000000001E-2</v>
          </cell>
          <cell r="K290">
            <v>0</v>
          </cell>
          <cell r="L290">
            <v>-0.125</v>
          </cell>
          <cell r="M290">
            <v>0</v>
          </cell>
          <cell r="N290">
            <v>0</v>
          </cell>
          <cell r="P290">
            <v>1.7000000000000001E-2</v>
          </cell>
          <cell r="Q290">
            <v>0.1</v>
          </cell>
          <cell r="R290">
            <v>0</v>
          </cell>
          <cell r="S290">
            <v>3.6999999999999998E-2</v>
          </cell>
          <cell r="T290">
            <v>-7.0999999999999994E-2</v>
          </cell>
        </row>
        <row r="291">
          <cell r="A291">
            <v>2019.09</v>
          </cell>
          <cell r="C291" t="str">
            <v xml:space="preserve">Sept </v>
          </cell>
          <cell r="D291">
            <v>580000</v>
          </cell>
          <cell r="E291">
            <v>110000</v>
          </cell>
          <cell r="F291">
            <v>70000</v>
          </cell>
          <cell r="G291">
            <v>270000</v>
          </cell>
          <cell r="H291">
            <v>130000</v>
          </cell>
          <cell r="I291">
            <v>0</v>
          </cell>
          <cell r="J291">
            <v>0</v>
          </cell>
          <cell r="K291">
            <v>0</v>
          </cell>
          <cell r="L291">
            <v>-0.125</v>
          </cell>
          <cell r="M291">
            <v>3.7999999999999999E-2</v>
          </cell>
          <cell r="N291">
            <v>0</v>
          </cell>
          <cell r="P291">
            <v>-1.7000000000000001E-2</v>
          </cell>
          <cell r="Q291">
            <v>0</v>
          </cell>
          <cell r="R291">
            <v>0</v>
          </cell>
          <cell r="S291">
            <v>-3.5999999999999997E-2</v>
          </cell>
          <cell r="T291">
            <v>0</v>
          </cell>
        </row>
        <row r="292">
          <cell r="A292">
            <v>2019.1</v>
          </cell>
          <cell r="C292" t="str">
            <v xml:space="preserve">Oct </v>
          </cell>
          <cell r="D292">
            <v>580000</v>
          </cell>
          <cell r="E292">
            <v>110000</v>
          </cell>
          <cell r="F292">
            <v>70000</v>
          </cell>
          <cell r="G292">
            <v>270000</v>
          </cell>
          <cell r="H292">
            <v>130000</v>
          </cell>
          <cell r="I292">
            <v>0</v>
          </cell>
          <cell r="J292">
            <v>-1.7000000000000001E-2</v>
          </cell>
          <cell r="K292">
            <v>0</v>
          </cell>
          <cell r="L292">
            <v>-0.125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>
            <v>2019.11</v>
          </cell>
          <cell r="C293" t="str">
            <v xml:space="preserve">Nov </v>
          </cell>
          <cell r="D293">
            <v>570000</v>
          </cell>
          <cell r="E293">
            <v>110000</v>
          </cell>
          <cell r="F293">
            <v>70000</v>
          </cell>
          <cell r="G293">
            <v>270000</v>
          </cell>
          <cell r="H293">
            <v>120000</v>
          </cell>
          <cell r="I293">
            <v>0</v>
          </cell>
          <cell r="J293">
            <v>-1.7000000000000001E-2</v>
          </cell>
          <cell r="K293">
            <v>0</v>
          </cell>
          <cell r="L293">
            <v>-0.125</v>
          </cell>
          <cell r="M293">
            <v>3.7999999999999999E-2</v>
          </cell>
          <cell r="N293">
            <v>-7.6999999999999999E-2</v>
          </cell>
          <cell r="P293">
            <v>-1.7000000000000001E-2</v>
          </cell>
          <cell r="Q293">
            <v>0</v>
          </cell>
          <cell r="R293">
            <v>0</v>
          </cell>
          <cell r="S293">
            <v>0</v>
          </cell>
          <cell r="T293">
            <v>-7.6999999999999999E-2</v>
          </cell>
        </row>
        <row r="294">
          <cell r="A294">
            <v>2019.12</v>
          </cell>
          <cell r="C294" t="str">
            <v>Dec</v>
          </cell>
          <cell r="D294">
            <v>610000</v>
          </cell>
          <cell r="E294">
            <v>110000</v>
          </cell>
          <cell r="F294">
            <v>80000</v>
          </cell>
          <cell r="G294">
            <v>280000</v>
          </cell>
          <cell r="H294">
            <v>140000</v>
          </cell>
          <cell r="I294">
            <v>0</v>
          </cell>
          <cell r="J294">
            <v>0.13</v>
          </cell>
          <cell r="K294">
            <v>0.1</v>
          </cell>
          <cell r="L294">
            <v>0.14299999999999999</v>
          </cell>
          <cell r="M294">
            <v>0.12</v>
          </cell>
          <cell r="N294">
            <v>0.16700000000000001</v>
          </cell>
          <cell r="P294">
            <v>7.0000000000000007E-2</v>
          </cell>
          <cell r="Q294">
            <v>0</v>
          </cell>
          <cell r="R294">
            <v>0.14299999999999999</v>
          </cell>
          <cell r="S294">
            <v>3.6999999999999998E-2</v>
          </cell>
          <cell r="T294">
            <v>0.16700000000000001</v>
          </cell>
        </row>
        <row r="295">
          <cell r="A295">
            <v>2020.01</v>
          </cell>
          <cell r="C295" t="str">
            <v>Jan</v>
          </cell>
          <cell r="D295">
            <v>580000</v>
          </cell>
          <cell r="E295">
            <v>110000</v>
          </cell>
          <cell r="F295">
            <v>70000</v>
          </cell>
          <cell r="G295">
            <v>270000</v>
          </cell>
          <cell r="H295">
            <v>130000</v>
          </cell>
          <cell r="I295">
            <v>0</v>
          </cell>
          <cell r="J295">
            <v>3.5999999999999997E-2</v>
          </cell>
          <cell r="K295">
            <v>0</v>
          </cell>
          <cell r="L295">
            <v>0</v>
          </cell>
          <cell r="M295">
            <v>3.7999999999999999E-2</v>
          </cell>
          <cell r="N295">
            <v>8.3000000000000004E-2</v>
          </cell>
          <cell r="P295">
            <v>-4.9000000000000002E-2</v>
          </cell>
          <cell r="Q295">
            <v>0</v>
          </cell>
          <cell r="R295">
            <v>-0.125</v>
          </cell>
          <cell r="S295">
            <v>-3.5999999999999997E-2</v>
          </cell>
          <cell r="T295">
            <v>-7.0999999999999994E-2</v>
          </cell>
        </row>
        <row r="296">
          <cell r="A296">
            <v>2020.02</v>
          </cell>
          <cell r="C296" t="str">
            <v>Feb</v>
          </cell>
          <cell r="D296">
            <v>590000</v>
          </cell>
          <cell r="E296">
            <v>110000</v>
          </cell>
          <cell r="F296">
            <v>80000</v>
          </cell>
          <cell r="G296">
            <v>270000</v>
          </cell>
          <cell r="H296">
            <v>130000</v>
          </cell>
          <cell r="I296">
            <v>0</v>
          </cell>
          <cell r="J296">
            <v>1.7000000000000001E-2</v>
          </cell>
          <cell r="K296">
            <v>0</v>
          </cell>
          <cell r="L296">
            <v>0</v>
          </cell>
          <cell r="M296">
            <v>3.7999999999999999E-2</v>
          </cell>
          <cell r="N296">
            <v>0</v>
          </cell>
          <cell r="P296">
            <v>1.7000000000000001E-2</v>
          </cell>
          <cell r="Q296">
            <v>0</v>
          </cell>
          <cell r="R296">
            <v>0.14299999999999999</v>
          </cell>
          <cell r="S296">
            <v>0</v>
          </cell>
          <cell r="T296">
            <v>0</v>
          </cell>
        </row>
        <row r="297">
          <cell r="A297">
            <v>2020.03</v>
          </cell>
          <cell r="C297" t="str">
            <v>Mar</v>
          </cell>
          <cell r="D297">
            <v>550000</v>
          </cell>
          <cell r="E297">
            <v>100000</v>
          </cell>
          <cell r="F297">
            <v>70000</v>
          </cell>
          <cell r="G297">
            <v>260000</v>
          </cell>
          <cell r="H297">
            <v>120000</v>
          </cell>
          <cell r="I297">
            <v>0</v>
          </cell>
          <cell r="J297">
            <v>-1.7999999999999999E-2</v>
          </cell>
          <cell r="K297">
            <v>0</v>
          </cell>
          <cell r="L297">
            <v>0</v>
          </cell>
          <cell r="M297">
            <v>0</v>
          </cell>
          <cell r="N297">
            <v>-7.6999999999999999E-2</v>
          </cell>
          <cell r="P297">
            <v>-6.8000000000000005E-2</v>
          </cell>
          <cell r="Q297">
            <v>-9.0999999999999998E-2</v>
          </cell>
          <cell r="R297">
            <v>-0.125</v>
          </cell>
          <cell r="S297">
            <v>-3.6999999999999998E-2</v>
          </cell>
          <cell r="T297">
            <v>-7.6999999999999999E-2</v>
          </cell>
        </row>
        <row r="298">
          <cell r="A298">
            <v>2020.04</v>
          </cell>
          <cell r="C298" t="str">
            <v xml:space="preserve">Apr </v>
          </cell>
          <cell r="D298">
            <v>390000</v>
          </cell>
          <cell r="E298">
            <v>70000</v>
          </cell>
          <cell r="F298">
            <v>60000</v>
          </cell>
          <cell r="G298">
            <v>180000</v>
          </cell>
          <cell r="H298">
            <v>80000</v>
          </cell>
          <cell r="I298">
            <v>0</v>
          </cell>
          <cell r="J298">
            <v>-0.316</v>
          </cell>
          <cell r="K298">
            <v>-0.3</v>
          </cell>
          <cell r="L298">
            <v>-0.14299999999999999</v>
          </cell>
          <cell r="M298">
            <v>-0.33300000000000002</v>
          </cell>
          <cell r="N298">
            <v>-0.38500000000000001</v>
          </cell>
          <cell r="P298">
            <v>-0.29099999999999998</v>
          </cell>
          <cell r="Q298">
            <v>-0.3</v>
          </cell>
          <cell r="R298">
            <v>-0.14299999999999999</v>
          </cell>
          <cell r="S298">
            <v>-0.308</v>
          </cell>
          <cell r="T298">
            <v>-0.33300000000000002</v>
          </cell>
        </row>
        <row r="299">
          <cell r="A299">
            <v>2020.05</v>
          </cell>
          <cell r="C299" t="str">
            <v>May</v>
          </cell>
          <cell r="D299">
            <v>350000</v>
          </cell>
          <cell r="E299">
            <v>60000</v>
          </cell>
          <cell r="F299">
            <v>50000</v>
          </cell>
          <cell r="G299">
            <v>160000</v>
          </cell>
          <cell r="H299">
            <v>80000</v>
          </cell>
          <cell r="I299">
            <v>0</v>
          </cell>
          <cell r="J299">
            <v>-0.40699999999999997</v>
          </cell>
          <cell r="K299">
            <v>-0.4</v>
          </cell>
          <cell r="L299">
            <v>-0.28599999999999998</v>
          </cell>
          <cell r="M299">
            <v>-0.42899999999999999</v>
          </cell>
          <cell r="N299">
            <v>-0.42899999999999999</v>
          </cell>
          <cell r="P299">
            <v>-0.10299999999999999</v>
          </cell>
          <cell r="Q299">
            <v>-0.14299999999999999</v>
          </cell>
          <cell r="R299">
            <v>-0.16700000000000001</v>
          </cell>
          <cell r="S299">
            <v>-0.111</v>
          </cell>
          <cell r="T299">
            <v>0</v>
          </cell>
        </row>
        <row r="300">
          <cell r="A300">
            <v>2020.06</v>
          </cell>
          <cell r="C300" t="str">
            <v>Jun</v>
          </cell>
          <cell r="D300">
            <v>460000</v>
          </cell>
          <cell r="E300">
            <v>60000</v>
          </cell>
          <cell r="F300">
            <v>60000</v>
          </cell>
          <cell r="G300">
            <v>230000</v>
          </cell>
          <cell r="H300">
            <v>110000</v>
          </cell>
          <cell r="I300">
            <v>0</v>
          </cell>
          <cell r="J300">
            <v>-0.20699999999999999</v>
          </cell>
          <cell r="K300">
            <v>-0.45500000000000002</v>
          </cell>
          <cell r="L300">
            <v>-0.14299999999999999</v>
          </cell>
          <cell r="M300">
            <v>-0.14799999999999999</v>
          </cell>
          <cell r="N300">
            <v>-0.154</v>
          </cell>
          <cell r="P300">
            <v>0.314</v>
          </cell>
          <cell r="Q300">
            <v>0</v>
          </cell>
          <cell r="R300">
            <v>0.2</v>
          </cell>
          <cell r="S300">
            <v>0.438</v>
          </cell>
          <cell r="T300">
            <v>0.375</v>
          </cell>
        </row>
        <row r="301">
          <cell r="A301">
            <v>2020.07</v>
          </cell>
          <cell r="C301" t="str">
            <v xml:space="preserve">Jul </v>
          </cell>
          <cell r="D301">
            <v>590000</v>
          </cell>
          <cell r="E301">
            <v>90000</v>
          </cell>
          <cell r="F301">
            <v>70000</v>
          </cell>
          <cell r="G301">
            <v>290000</v>
          </cell>
          <cell r="H301">
            <v>140000</v>
          </cell>
          <cell r="I301">
            <v>0</v>
          </cell>
          <cell r="J301">
            <v>1.7000000000000001E-2</v>
          </cell>
          <cell r="K301">
            <v>-0.1</v>
          </cell>
          <cell r="L301">
            <v>0</v>
          </cell>
          <cell r="M301">
            <v>7.3999999999999996E-2</v>
          </cell>
          <cell r="N301">
            <v>0</v>
          </cell>
          <cell r="P301">
            <v>0.28299999999999997</v>
          </cell>
          <cell r="Q301">
            <v>0.5</v>
          </cell>
          <cell r="R301">
            <v>0.16700000000000001</v>
          </cell>
          <cell r="S301">
            <v>0.26100000000000001</v>
          </cell>
          <cell r="T301">
            <v>0.27300000000000002</v>
          </cell>
        </row>
        <row r="302">
          <cell r="A302">
            <v>2020.08</v>
          </cell>
          <cell r="C302" t="str">
            <v xml:space="preserve">Aug </v>
          </cell>
          <cell r="D302">
            <v>640000</v>
          </cell>
          <cell r="E302">
            <v>110000</v>
          </cell>
          <cell r="F302">
            <v>80000</v>
          </cell>
          <cell r="G302">
            <v>310000</v>
          </cell>
          <cell r="H302">
            <v>140000</v>
          </cell>
          <cell r="I302">
            <v>0</v>
          </cell>
          <cell r="J302">
            <v>8.5000000000000006E-2</v>
          </cell>
          <cell r="K302">
            <v>0</v>
          </cell>
          <cell r="L302">
            <v>0.14299999999999999</v>
          </cell>
          <cell r="M302">
            <v>0.107</v>
          </cell>
          <cell r="N302">
            <v>7.6999999999999999E-2</v>
          </cell>
          <cell r="P302">
            <v>8.5000000000000006E-2</v>
          </cell>
          <cell r="Q302">
            <v>0.222</v>
          </cell>
          <cell r="R302">
            <v>0.14299999999999999</v>
          </cell>
          <cell r="S302">
            <v>6.9000000000000006E-2</v>
          </cell>
          <cell r="T302">
            <v>0</v>
          </cell>
        </row>
        <row r="303">
          <cell r="A303">
            <v>2020.09</v>
          </cell>
          <cell r="C303" t="str">
            <v xml:space="preserve">Sept </v>
          </cell>
          <cell r="D303">
            <v>670000</v>
          </cell>
          <cell r="E303">
            <v>120000</v>
          </cell>
          <cell r="F303">
            <v>80000</v>
          </cell>
          <cell r="G303">
            <v>320000</v>
          </cell>
          <cell r="H303">
            <v>150000</v>
          </cell>
          <cell r="I303">
            <v>0</v>
          </cell>
          <cell r="J303">
            <v>0.155</v>
          </cell>
          <cell r="K303">
            <v>9.0999999999999998E-2</v>
          </cell>
          <cell r="L303">
            <v>0.14299999999999999</v>
          </cell>
          <cell r="M303">
            <v>0.185</v>
          </cell>
          <cell r="N303">
            <v>0.154</v>
          </cell>
          <cell r="P303">
            <v>4.7E-2</v>
          </cell>
          <cell r="Q303">
            <v>9.0999999999999998E-2</v>
          </cell>
          <cell r="R303">
            <v>0</v>
          </cell>
          <cell r="S303">
            <v>3.2000000000000001E-2</v>
          </cell>
          <cell r="T303">
            <v>7.0999999999999994E-2</v>
          </cell>
        </row>
        <row r="304">
          <cell r="A304">
            <v>2020.1</v>
          </cell>
          <cell r="C304" t="str">
            <v xml:space="preserve">Oct </v>
          </cell>
          <cell r="D304">
            <v>710000</v>
          </cell>
          <cell r="E304">
            <v>130000</v>
          </cell>
          <cell r="F304">
            <v>90000</v>
          </cell>
          <cell r="G304">
            <v>340000</v>
          </cell>
          <cell r="H304">
            <v>150000</v>
          </cell>
          <cell r="I304">
            <v>0</v>
          </cell>
          <cell r="J304">
            <v>0.224</v>
          </cell>
          <cell r="K304">
            <v>0.182</v>
          </cell>
          <cell r="L304">
            <v>0.28599999999999998</v>
          </cell>
          <cell r="M304">
            <v>0.25900000000000001</v>
          </cell>
          <cell r="N304">
            <v>0.154</v>
          </cell>
          <cell r="P304">
            <v>0.06</v>
          </cell>
          <cell r="Q304">
            <v>8.3000000000000004E-2</v>
          </cell>
          <cell r="R304">
            <v>0.125</v>
          </cell>
          <cell r="S304">
            <v>6.3E-2</v>
          </cell>
          <cell r="T304">
            <v>0</v>
          </cell>
        </row>
        <row r="305">
          <cell r="A305">
            <v>2020.11</v>
          </cell>
          <cell r="C305" t="str">
            <v xml:space="preserve">Nov </v>
          </cell>
          <cell r="D305">
            <v>710000</v>
          </cell>
          <cell r="E305">
            <v>130000</v>
          </cell>
          <cell r="F305">
            <v>80000</v>
          </cell>
          <cell r="G305">
            <v>340000</v>
          </cell>
          <cell r="H305">
            <v>160000</v>
          </cell>
          <cell r="I305">
            <v>0</v>
          </cell>
          <cell r="J305">
            <v>0.246</v>
          </cell>
          <cell r="K305">
            <v>0.182</v>
          </cell>
          <cell r="L305">
            <v>0.14299999999999999</v>
          </cell>
          <cell r="M305">
            <v>0.25900000000000001</v>
          </cell>
          <cell r="N305">
            <v>0.33300000000000002</v>
          </cell>
          <cell r="P305">
            <v>0</v>
          </cell>
          <cell r="Q305">
            <v>0</v>
          </cell>
          <cell r="R305">
            <v>-0.111</v>
          </cell>
          <cell r="S305">
            <v>0</v>
          </cell>
          <cell r="T305">
            <v>6.7000000000000004E-2</v>
          </cell>
        </row>
        <row r="306">
          <cell r="A306">
            <v>2020.12</v>
          </cell>
          <cell r="C306" t="str">
            <v>Dec</v>
          </cell>
          <cell r="D306">
            <v>710000</v>
          </cell>
          <cell r="E306">
            <v>140000</v>
          </cell>
          <cell r="F306">
            <v>80000</v>
          </cell>
          <cell r="G306">
            <v>340000</v>
          </cell>
          <cell r="H306">
            <v>150000</v>
          </cell>
          <cell r="I306">
            <v>0</v>
          </cell>
          <cell r="J306">
            <v>0.16400000000000001</v>
          </cell>
          <cell r="K306">
            <v>0.27300000000000002</v>
          </cell>
          <cell r="L306">
            <v>0</v>
          </cell>
          <cell r="M306">
            <v>0.214</v>
          </cell>
          <cell r="N306">
            <v>7.0999999999999994E-2</v>
          </cell>
          <cell r="P306">
            <v>0</v>
          </cell>
          <cell r="Q306">
            <v>7.6999999999999999E-2</v>
          </cell>
          <cell r="R306">
            <v>0</v>
          </cell>
          <cell r="S306">
            <v>0</v>
          </cell>
          <cell r="T306">
            <v>-6.3E-2</v>
          </cell>
        </row>
        <row r="307">
          <cell r="A307">
            <v>2021.01</v>
          </cell>
          <cell r="C307" t="str">
            <v>Jan</v>
          </cell>
          <cell r="D307">
            <v>750000</v>
          </cell>
          <cell r="E307">
            <v>140000</v>
          </cell>
          <cell r="F307">
            <v>90000</v>
          </cell>
          <cell r="G307">
            <v>360000</v>
          </cell>
          <cell r="H307">
            <v>160000</v>
          </cell>
          <cell r="I307">
            <v>0</v>
          </cell>
          <cell r="J307">
            <v>0.29299999999999998</v>
          </cell>
          <cell r="K307">
            <v>0.27300000000000002</v>
          </cell>
          <cell r="L307">
            <v>0.28599999999999998</v>
          </cell>
          <cell r="M307">
            <v>0.33300000000000002</v>
          </cell>
          <cell r="N307">
            <v>0.23100000000000001</v>
          </cell>
          <cell r="P307">
            <v>5.6000000000000001E-2</v>
          </cell>
          <cell r="Q307">
            <v>0</v>
          </cell>
          <cell r="R307">
            <v>0.125</v>
          </cell>
          <cell r="S307">
            <v>5.8999999999999997E-2</v>
          </cell>
          <cell r="T307">
            <v>6.7000000000000004E-2</v>
          </cell>
        </row>
        <row r="308">
          <cell r="A308">
            <v>2021.02</v>
          </cell>
          <cell r="C308" t="str">
            <v>Feb</v>
          </cell>
          <cell r="D308">
            <v>710000</v>
          </cell>
          <cell r="E308">
            <v>130000</v>
          </cell>
          <cell r="F308">
            <v>90000</v>
          </cell>
          <cell r="G308">
            <v>330000</v>
          </cell>
          <cell r="H308">
            <v>160000</v>
          </cell>
          <cell r="I308">
            <v>0</v>
          </cell>
          <cell r="J308">
            <v>0.20300000000000001</v>
          </cell>
          <cell r="K308">
            <v>0.182</v>
          </cell>
          <cell r="L308">
            <v>0.125</v>
          </cell>
          <cell r="M308">
            <v>0.222</v>
          </cell>
          <cell r="N308">
            <v>0.23100000000000001</v>
          </cell>
          <cell r="P308">
            <v>-5.2999999999999999E-2</v>
          </cell>
          <cell r="Q308">
            <v>-7.0999999999999994E-2</v>
          </cell>
          <cell r="R308">
            <v>0</v>
          </cell>
          <cell r="S308">
            <v>-8.3000000000000004E-2</v>
          </cell>
          <cell r="T308">
            <v>0</v>
          </cell>
        </row>
        <row r="309">
          <cell r="A309">
            <v>2021.03</v>
          </cell>
          <cell r="C309" t="str">
            <v>Mar</v>
          </cell>
          <cell r="D309">
            <v>720000</v>
          </cell>
          <cell r="E309">
            <v>130000</v>
          </cell>
          <cell r="F309">
            <v>90000</v>
          </cell>
          <cell r="G309">
            <v>350000</v>
          </cell>
          <cell r="H309">
            <v>150000</v>
          </cell>
          <cell r="I309">
            <v>0</v>
          </cell>
          <cell r="J309">
            <v>0.309</v>
          </cell>
          <cell r="K309">
            <v>0.3</v>
          </cell>
          <cell r="L309">
            <v>0.28599999999999998</v>
          </cell>
          <cell r="M309">
            <v>0.34599999999999997</v>
          </cell>
          <cell r="N309">
            <v>0.25</v>
          </cell>
          <cell r="P309">
            <v>1.4E-2</v>
          </cell>
          <cell r="Q309">
            <v>0</v>
          </cell>
          <cell r="R309">
            <v>0</v>
          </cell>
          <cell r="S309">
            <v>6.0999999999999999E-2</v>
          </cell>
          <cell r="T309">
            <v>-6.3E-2</v>
          </cell>
        </row>
        <row r="310">
          <cell r="A310">
            <v>2021.04</v>
          </cell>
          <cell r="C310" t="str">
            <v xml:space="preserve">Apr </v>
          </cell>
          <cell r="D310">
            <v>720000</v>
          </cell>
          <cell r="E310">
            <v>120000</v>
          </cell>
          <cell r="F310">
            <v>90000</v>
          </cell>
          <cell r="G310">
            <v>360000</v>
          </cell>
          <cell r="H310">
            <v>150000</v>
          </cell>
          <cell r="I310">
            <v>0</v>
          </cell>
          <cell r="J310">
            <v>0.84599999999999997</v>
          </cell>
          <cell r="K310">
            <v>0.71399999999999997</v>
          </cell>
          <cell r="L310">
            <v>0.5</v>
          </cell>
          <cell r="M310">
            <v>1</v>
          </cell>
          <cell r="N310">
            <v>0.875</v>
          </cell>
          <cell r="P310">
            <v>0</v>
          </cell>
          <cell r="Q310">
            <v>-7.6999999999999999E-2</v>
          </cell>
          <cell r="R310">
            <v>0</v>
          </cell>
          <cell r="S310">
            <v>2.9000000000000001E-2</v>
          </cell>
          <cell r="T310">
            <v>0</v>
          </cell>
        </row>
        <row r="311">
          <cell r="A311">
            <v>2021.05</v>
          </cell>
          <cell r="C311" t="str">
            <v>May</v>
          </cell>
          <cell r="D311">
            <v>720000</v>
          </cell>
          <cell r="E311">
            <v>120000</v>
          </cell>
          <cell r="F311">
            <v>90000</v>
          </cell>
          <cell r="G311">
            <v>360000</v>
          </cell>
          <cell r="H311">
            <v>150000</v>
          </cell>
          <cell r="I311">
            <v>0</v>
          </cell>
          <cell r="J311">
            <v>1.0569999999999999</v>
          </cell>
          <cell r="K311">
            <v>1</v>
          </cell>
          <cell r="L311">
            <v>0.8</v>
          </cell>
          <cell r="M311">
            <v>1.25</v>
          </cell>
          <cell r="N311">
            <v>0.875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>
            <v>2021.06</v>
          </cell>
          <cell r="C312" t="str">
            <v>Jun</v>
          </cell>
          <cell r="D312">
            <v>730000</v>
          </cell>
          <cell r="E312">
            <v>120000</v>
          </cell>
          <cell r="F312">
            <v>90000</v>
          </cell>
          <cell r="G312">
            <v>360000</v>
          </cell>
          <cell r="H312">
            <v>160000</v>
          </cell>
          <cell r="I312">
            <v>0</v>
          </cell>
          <cell r="J312">
            <v>0.58699999999999997</v>
          </cell>
          <cell r="K312">
            <v>1</v>
          </cell>
          <cell r="L312">
            <v>0.5</v>
          </cell>
          <cell r="M312">
            <v>0.56499999999999995</v>
          </cell>
          <cell r="N312">
            <v>0.45500000000000002</v>
          </cell>
          <cell r="P312">
            <v>1.4E-2</v>
          </cell>
          <cell r="Q312">
            <v>0</v>
          </cell>
          <cell r="R312">
            <v>0</v>
          </cell>
          <cell r="S312">
            <v>0</v>
          </cell>
          <cell r="T312">
            <v>6.7000000000000004E-2</v>
          </cell>
        </row>
        <row r="313">
          <cell r="A313">
            <v>2021.07</v>
          </cell>
          <cell r="C313" t="str">
            <v xml:space="preserve">Jul </v>
          </cell>
          <cell r="D313">
            <v>720000</v>
          </cell>
          <cell r="E313">
            <v>120000</v>
          </cell>
          <cell r="F313">
            <v>80000</v>
          </cell>
          <cell r="G313">
            <v>360000</v>
          </cell>
          <cell r="H313">
            <v>160000</v>
          </cell>
          <cell r="I313">
            <v>0</v>
          </cell>
          <cell r="J313">
            <v>0.22</v>
          </cell>
          <cell r="K313">
            <v>0.33300000000000002</v>
          </cell>
          <cell r="L313">
            <v>0.14299999999999999</v>
          </cell>
          <cell r="M313">
            <v>0.24099999999999999</v>
          </cell>
          <cell r="N313">
            <v>0.14299999999999999</v>
          </cell>
          <cell r="P313">
            <v>-1.4E-2</v>
          </cell>
          <cell r="Q313">
            <v>0</v>
          </cell>
          <cell r="R313">
            <v>-0.111</v>
          </cell>
          <cell r="S313">
            <v>0</v>
          </cell>
          <cell r="T313">
            <v>0</v>
          </cell>
        </row>
        <row r="314">
          <cell r="A314">
            <v>2021.08</v>
          </cell>
          <cell r="C314" t="str">
            <v xml:space="preserve">Aug </v>
          </cell>
          <cell r="D314">
            <v>690000</v>
          </cell>
          <cell r="E314">
            <v>120000</v>
          </cell>
          <cell r="F314">
            <v>80000</v>
          </cell>
          <cell r="G314">
            <v>340000</v>
          </cell>
          <cell r="H314">
            <v>150000</v>
          </cell>
          <cell r="I314">
            <v>0</v>
          </cell>
          <cell r="J314">
            <v>7.8E-2</v>
          </cell>
          <cell r="K314">
            <v>9.0999999999999998E-2</v>
          </cell>
          <cell r="L314">
            <v>0</v>
          </cell>
          <cell r="M314">
            <v>9.7000000000000003E-2</v>
          </cell>
          <cell r="N314">
            <v>7.0999999999999994E-2</v>
          </cell>
          <cell r="P314">
            <v>-4.2000000000000003E-2</v>
          </cell>
          <cell r="Q314">
            <v>0</v>
          </cell>
          <cell r="R314">
            <v>0</v>
          </cell>
          <cell r="S314">
            <v>-5.6000000000000001E-2</v>
          </cell>
          <cell r="T314">
            <v>-6.3E-2</v>
          </cell>
        </row>
        <row r="315">
          <cell r="A315">
            <v>2021.09</v>
          </cell>
          <cell r="C315" t="str">
            <v xml:space="preserve">Sept </v>
          </cell>
          <cell r="D315">
            <v>700000</v>
          </cell>
          <cell r="E315">
            <v>130000</v>
          </cell>
          <cell r="F315">
            <v>80000</v>
          </cell>
          <cell r="G315">
            <v>340000</v>
          </cell>
          <cell r="H315">
            <v>150000</v>
          </cell>
          <cell r="I315">
            <v>0</v>
          </cell>
          <cell r="J315">
            <v>4.4999999999999998E-2</v>
          </cell>
          <cell r="K315">
            <v>8.3000000000000004E-2</v>
          </cell>
          <cell r="L315">
            <v>0</v>
          </cell>
          <cell r="M315">
            <v>6.3E-2</v>
          </cell>
          <cell r="N315">
            <v>0</v>
          </cell>
          <cell r="P315">
            <v>1.4E-2</v>
          </cell>
          <cell r="Q315">
            <v>8.3000000000000004E-2</v>
          </cell>
          <cell r="R315">
            <v>0</v>
          </cell>
          <cell r="S315">
            <v>0</v>
          </cell>
          <cell r="T315">
            <v>0</v>
          </cell>
        </row>
        <row r="316">
          <cell r="A316">
            <v>2021.1</v>
          </cell>
          <cell r="C316" t="str">
            <v xml:space="preserve">Oct </v>
          </cell>
          <cell r="D316">
            <v>670000</v>
          </cell>
          <cell r="E316">
            <v>120000</v>
          </cell>
          <cell r="F316">
            <v>80000</v>
          </cell>
          <cell r="G316">
            <v>320000</v>
          </cell>
          <cell r="H316">
            <v>150000</v>
          </cell>
          <cell r="I316">
            <v>0</v>
          </cell>
          <cell r="J316">
            <v>-5.6000000000000001E-2</v>
          </cell>
          <cell r="K316">
            <v>-7.6999999999999999E-2</v>
          </cell>
          <cell r="L316">
            <v>-0.111</v>
          </cell>
          <cell r="M316">
            <v>-5.8999999999999997E-2</v>
          </cell>
          <cell r="N316">
            <v>0</v>
          </cell>
          <cell r="P316">
            <v>-4.2999999999999997E-2</v>
          </cell>
          <cell r="Q316">
            <v>-7.6999999999999999E-2</v>
          </cell>
          <cell r="R316">
            <v>0</v>
          </cell>
          <cell r="S316">
            <v>-5.8999999999999997E-2</v>
          </cell>
          <cell r="T316">
            <v>0</v>
          </cell>
        </row>
        <row r="317">
          <cell r="A317">
            <v>2021.11</v>
          </cell>
          <cell r="C317" t="str">
            <v xml:space="preserve">Nov </v>
          </cell>
          <cell r="D317">
            <v>700000</v>
          </cell>
          <cell r="E317">
            <v>120000</v>
          </cell>
          <cell r="F317">
            <v>90000</v>
          </cell>
          <cell r="G317">
            <v>340000</v>
          </cell>
          <cell r="H317">
            <v>150000</v>
          </cell>
          <cell r="I317">
            <v>0</v>
          </cell>
          <cell r="J317">
            <v>-1.4E-2</v>
          </cell>
          <cell r="K317">
            <v>-7.6999999999999999E-2</v>
          </cell>
          <cell r="L317">
            <v>0.125</v>
          </cell>
          <cell r="M317">
            <v>0</v>
          </cell>
          <cell r="N317">
            <v>-6.3E-2</v>
          </cell>
          <cell r="P317">
            <v>4.4999999999999998E-2</v>
          </cell>
          <cell r="Q317">
            <v>0</v>
          </cell>
          <cell r="R317">
            <v>0.125</v>
          </cell>
          <cell r="S317">
            <v>6.3E-2</v>
          </cell>
          <cell r="T317">
            <v>0</v>
          </cell>
        </row>
        <row r="318">
          <cell r="A318">
            <v>2021.12</v>
          </cell>
          <cell r="C318" t="str">
            <v>Dec</v>
          </cell>
          <cell r="D318">
            <v>670000</v>
          </cell>
          <cell r="E318">
            <v>120000</v>
          </cell>
          <cell r="F318">
            <v>90000</v>
          </cell>
          <cell r="G318">
            <v>330000</v>
          </cell>
          <cell r="H318">
            <v>130000</v>
          </cell>
          <cell r="I318">
            <v>0</v>
          </cell>
          <cell r="J318">
            <v>-5.6000000000000001E-2</v>
          </cell>
          <cell r="K318">
            <v>-0.14299999999999999</v>
          </cell>
          <cell r="L318">
            <v>0.125</v>
          </cell>
          <cell r="M318">
            <v>-2.9000000000000001E-2</v>
          </cell>
          <cell r="N318">
            <v>-0.13300000000000001</v>
          </cell>
          <cell r="P318">
            <v>-4.2999999999999997E-2</v>
          </cell>
          <cell r="Q318">
            <v>0</v>
          </cell>
          <cell r="R318">
            <v>0</v>
          </cell>
          <cell r="S318">
            <v>-2.9000000000000001E-2</v>
          </cell>
          <cell r="T318">
            <v>-0.13300000000000001</v>
          </cell>
        </row>
        <row r="319">
          <cell r="A319">
            <v>2022.01</v>
          </cell>
          <cell r="C319" t="str">
            <v>Jan</v>
          </cell>
          <cell r="D319">
            <v>720000</v>
          </cell>
          <cell r="E319">
            <v>140000</v>
          </cell>
          <cell r="F319">
            <v>90000</v>
          </cell>
          <cell r="G319">
            <v>340000</v>
          </cell>
          <cell r="H319">
            <v>150000</v>
          </cell>
          <cell r="I319">
            <v>0</v>
          </cell>
          <cell r="J319">
            <v>-0.04</v>
          </cell>
          <cell r="K319">
            <v>0</v>
          </cell>
          <cell r="L319">
            <v>0</v>
          </cell>
          <cell r="M319">
            <v>-5.6000000000000001E-2</v>
          </cell>
          <cell r="N319">
            <v>-6.3E-2</v>
          </cell>
          <cell r="P319">
            <v>7.4999999999999997E-2</v>
          </cell>
          <cell r="Q319">
            <v>0.16700000000000001</v>
          </cell>
          <cell r="R319">
            <v>0</v>
          </cell>
          <cell r="S319">
            <v>0.03</v>
          </cell>
          <cell r="T319">
            <v>0.154</v>
          </cell>
        </row>
        <row r="320">
          <cell r="A320">
            <v>2022.02</v>
          </cell>
          <cell r="C320" t="str">
            <v>Feb</v>
          </cell>
          <cell r="D320">
            <v>650000</v>
          </cell>
          <cell r="E320">
            <v>120000</v>
          </cell>
          <cell r="F320">
            <v>90000</v>
          </cell>
          <cell r="G320">
            <v>300000</v>
          </cell>
          <cell r="H320">
            <v>140000</v>
          </cell>
          <cell r="I320">
            <v>0</v>
          </cell>
          <cell r="J320">
            <v>-8.5000000000000006E-2</v>
          </cell>
          <cell r="K320">
            <v>-7.6999999999999999E-2</v>
          </cell>
          <cell r="L320">
            <v>0</v>
          </cell>
          <cell r="M320">
            <v>-9.0999999999999998E-2</v>
          </cell>
          <cell r="N320">
            <v>-0.125</v>
          </cell>
          <cell r="P320">
            <v>-9.7000000000000003E-2</v>
          </cell>
          <cell r="Q320">
            <v>-0.14299999999999999</v>
          </cell>
          <cell r="R320">
            <v>0</v>
          </cell>
          <cell r="S320">
            <v>-0.11799999999999999</v>
          </cell>
          <cell r="T320">
            <v>-6.7000000000000004E-2</v>
          </cell>
        </row>
        <row r="321">
          <cell r="A321">
            <v>2022.03</v>
          </cell>
          <cell r="C321" t="str">
            <v>Mar</v>
          </cell>
          <cell r="D321">
            <v>630000</v>
          </cell>
          <cell r="E321">
            <v>110000</v>
          </cell>
          <cell r="F321">
            <v>80000</v>
          </cell>
          <cell r="G321">
            <v>300000</v>
          </cell>
          <cell r="H321">
            <v>140000</v>
          </cell>
          <cell r="I321">
            <v>0</v>
          </cell>
          <cell r="J321">
            <v>-0.125</v>
          </cell>
          <cell r="K321">
            <v>-0.154</v>
          </cell>
          <cell r="L321">
            <v>-0.111</v>
          </cell>
          <cell r="M321">
            <v>-0.14299999999999999</v>
          </cell>
          <cell r="N321">
            <v>-6.7000000000000004E-2</v>
          </cell>
          <cell r="P321">
            <v>-3.1E-2</v>
          </cell>
          <cell r="Q321">
            <v>-8.3000000000000004E-2</v>
          </cell>
          <cell r="R321">
            <v>-0.111</v>
          </cell>
          <cell r="S321">
            <v>0</v>
          </cell>
          <cell r="T321">
            <v>0</v>
          </cell>
        </row>
        <row r="322">
          <cell r="A322">
            <v>2022.04</v>
          </cell>
          <cell r="C322" t="str">
            <v xml:space="preserve">Apr </v>
          </cell>
          <cell r="D322">
            <v>610000</v>
          </cell>
          <cell r="E322">
            <v>110000</v>
          </cell>
          <cell r="F322">
            <v>80000</v>
          </cell>
          <cell r="G322">
            <v>290000</v>
          </cell>
          <cell r="H322">
            <v>130000</v>
          </cell>
          <cell r="I322">
            <v>0</v>
          </cell>
          <cell r="J322">
            <v>-0.153</v>
          </cell>
          <cell r="K322">
            <v>-8.3000000000000004E-2</v>
          </cell>
          <cell r="L322">
            <v>-0.111</v>
          </cell>
          <cell r="M322">
            <v>-0.19400000000000001</v>
          </cell>
          <cell r="N322">
            <v>-0.13300000000000001</v>
          </cell>
          <cell r="P322">
            <v>-3.2000000000000001E-2</v>
          </cell>
          <cell r="Q322">
            <v>0</v>
          </cell>
          <cell r="R322">
            <v>0</v>
          </cell>
          <cell r="S322">
            <v>-3.3000000000000002E-2</v>
          </cell>
          <cell r="T322">
            <v>-7.0999999999999994E-2</v>
          </cell>
        </row>
        <row r="323">
          <cell r="A323">
            <v>2022.05</v>
          </cell>
          <cell r="C323" t="str">
            <v>May</v>
          </cell>
          <cell r="D323">
            <v>590000</v>
          </cell>
          <cell r="E323">
            <v>110000</v>
          </cell>
          <cell r="F323">
            <v>80000</v>
          </cell>
          <cell r="G323">
            <v>270000</v>
          </cell>
          <cell r="H323">
            <v>130000</v>
          </cell>
          <cell r="I323">
            <v>0</v>
          </cell>
          <cell r="J323">
            <v>-0.18099999999999999</v>
          </cell>
          <cell r="K323">
            <v>-8.3000000000000004E-2</v>
          </cell>
          <cell r="L323">
            <v>-0.111</v>
          </cell>
          <cell r="M323">
            <v>-0.25</v>
          </cell>
          <cell r="N323">
            <v>-0.13300000000000001</v>
          </cell>
          <cell r="P323">
            <v>-3.3000000000000002E-2</v>
          </cell>
          <cell r="Q323">
            <v>0</v>
          </cell>
          <cell r="R323">
            <v>0</v>
          </cell>
          <cell r="S323">
            <v>-6.9000000000000006E-2</v>
          </cell>
          <cell r="T323">
            <v>0</v>
          </cell>
        </row>
        <row r="324">
          <cell r="A324">
            <v>2022.06</v>
          </cell>
          <cell r="C324" t="str">
            <v>Jun</v>
          </cell>
          <cell r="D324">
            <v>550000</v>
          </cell>
          <cell r="E324">
            <v>110000</v>
          </cell>
          <cell r="F324">
            <v>70000</v>
          </cell>
          <cell r="G324">
            <v>250000</v>
          </cell>
          <cell r="H324">
            <v>120000</v>
          </cell>
          <cell r="I324">
            <v>0</v>
          </cell>
          <cell r="J324">
            <v>-0.247</v>
          </cell>
          <cell r="K324">
            <v>-8.3000000000000004E-2</v>
          </cell>
          <cell r="L324">
            <v>-0.222</v>
          </cell>
          <cell r="M324">
            <v>-0.30599999999999999</v>
          </cell>
          <cell r="N324">
            <v>-0.25</v>
          </cell>
          <cell r="P324">
            <v>-6.8000000000000005E-2</v>
          </cell>
          <cell r="Q324">
            <v>0</v>
          </cell>
          <cell r="R324">
            <v>-0.125</v>
          </cell>
          <cell r="S324">
            <v>-7.3999999999999996E-2</v>
          </cell>
          <cell r="T324">
            <v>-7.6999999999999999E-2</v>
          </cell>
        </row>
        <row r="325">
          <cell r="A325">
            <v>2022.07</v>
          </cell>
          <cell r="C325" t="str">
            <v xml:space="preserve">Jul </v>
          </cell>
          <cell r="D325">
            <v>520000</v>
          </cell>
          <cell r="E325">
            <v>100000</v>
          </cell>
          <cell r="F325">
            <v>70000</v>
          </cell>
          <cell r="G325">
            <v>240000</v>
          </cell>
          <cell r="H325">
            <v>110000</v>
          </cell>
          <cell r="I325">
            <v>0</v>
          </cell>
          <cell r="J325">
            <v>-0.27800000000000002</v>
          </cell>
          <cell r="K325">
            <v>-0.16700000000000001</v>
          </cell>
          <cell r="L325">
            <v>-0.125</v>
          </cell>
          <cell r="M325">
            <v>-0.33300000000000002</v>
          </cell>
          <cell r="N325">
            <v>-0.313</v>
          </cell>
          <cell r="P325">
            <v>-5.5E-2</v>
          </cell>
          <cell r="Q325">
            <v>-9.0999999999999998E-2</v>
          </cell>
          <cell r="R325">
            <v>0</v>
          </cell>
          <cell r="S325">
            <v>-0.04</v>
          </cell>
          <cell r="T325">
            <v>-8.3000000000000004E-2</v>
          </cell>
        </row>
        <row r="326">
          <cell r="A326">
            <v>2022.08</v>
          </cell>
          <cell r="C326" t="str">
            <v xml:space="preserve">Aug </v>
          </cell>
          <cell r="D326">
            <v>520000</v>
          </cell>
          <cell r="E326">
            <v>100000</v>
          </cell>
          <cell r="F326">
            <v>70000</v>
          </cell>
          <cell r="G326">
            <v>240000</v>
          </cell>
          <cell r="H326">
            <v>110000</v>
          </cell>
          <cell r="I326">
            <v>0</v>
          </cell>
          <cell r="J326">
            <v>-0.246</v>
          </cell>
          <cell r="K326">
            <v>-0.16700000000000001</v>
          </cell>
          <cell r="L326">
            <v>-0.125</v>
          </cell>
          <cell r="M326">
            <v>-0.29399999999999998</v>
          </cell>
          <cell r="N326">
            <v>-0.26700000000000002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>
            <v>2022.09</v>
          </cell>
          <cell r="C327" t="str">
            <v xml:space="preserve">Sept </v>
          </cell>
          <cell r="D327">
            <v>490000</v>
          </cell>
          <cell r="E327">
            <v>100000</v>
          </cell>
          <cell r="F327">
            <v>70000</v>
          </cell>
          <cell r="G327">
            <v>220000</v>
          </cell>
          <cell r="H327">
            <v>100000</v>
          </cell>
          <cell r="I327">
            <v>0</v>
          </cell>
          <cell r="J327">
            <v>-0.3</v>
          </cell>
          <cell r="K327">
            <v>-0.23100000000000001</v>
          </cell>
          <cell r="L327">
            <v>-0.125</v>
          </cell>
          <cell r="M327">
            <v>-0.35299999999999998</v>
          </cell>
          <cell r="N327">
            <v>-0.33300000000000002</v>
          </cell>
          <cell r="P327">
            <v>-5.8000000000000003E-2</v>
          </cell>
          <cell r="Q327">
            <v>0</v>
          </cell>
          <cell r="R327">
            <v>0</v>
          </cell>
          <cell r="S327">
            <v>-8.3000000000000004E-2</v>
          </cell>
          <cell r="T327">
            <v>-9.0999999999999998E-2</v>
          </cell>
        </row>
        <row r="328">
          <cell r="A328">
            <v>2022.1</v>
          </cell>
          <cell r="C328" t="str">
            <v xml:space="preserve">Oct </v>
          </cell>
          <cell r="D328">
            <v>480000</v>
          </cell>
          <cell r="E328">
            <v>100000</v>
          </cell>
          <cell r="F328">
            <v>60000</v>
          </cell>
          <cell r="G328">
            <v>220000</v>
          </cell>
          <cell r="H328">
            <v>100000</v>
          </cell>
          <cell r="I328">
            <v>0</v>
          </cell>
          <cell r="J328">
            <v>-0.28399999999999997</v>
          </cell>
          <cell r="K328">
            <v>-0.16700000000000001</v>
          </cell>
          <cell r="L328">
            <v>-0.25</v>
          </cell>
          <cell r="M328">
            <v>-0.313</v>
          </cell>
          <cell r="N328">
            <v>-0.33300000000000002</v>
          </cell>
          <cell r="P328">
            <v>-0.02</v>
          </cell>
          <cell r="Q328">
            <v>0</v>
          </cell>
          <cell r="R328">
            <v>-0.14299999999999999</v>
          </cell>
          <cell r="S328">
            <v>0</v>
          </cell>
          <cell r="T328">
            <v>0</v>
          </cell>
        </row>
        <row r="329">
          <cell r="A329">
            <v>2022.11</v>
          </cell>
          <cell r="C329" t="str">
            <v xml:space="preserve">Nov </v>
          </cell>
          <cell r="D329">
            <v>440000</v>
          </cell>
          <cell r="E329">
            <v>90000</v>
          </cell>
          <cell r="F329">
            <v>60000</v>
          </cell>
          <cell r="G329">
            <v>210000</v>
          </cell>
          <cell r="H329">
            <v>80000</v>
          </cell>
          <cell r="I329">
            <v>0</v>
          </cell>
          <cell r="J329">
            <v>-0.371</v>
          </cell>
          <cell r="K329">
            <v>-0.25</v>
          </cell>
          <cell r="L329">
            <v>-0.33300000000000002</v>
          </cell>
          <cell r="M329">
            <v>-0.38200000000000001</v>
          </cell>
          <cell r="N329">
            <v>-0.46700000000000003</v>
          </cell>
          <cell r="P329">
            <v>-8.3000000000000004E-2</v>
          </cell>
          <cell r="Q329">
            <v>-0.1</v>
          </cell>
          <cell r="R329">
            <v>0</v>
          </cell>
          <cell r="S329">
            <v>-4.4999999999999998E-2</v>
          </cell>
          <cell r="T329">
            <v>-0.2</v>
          </cell>
        </row>
        <row r="330">
          <cell r="A330">
            <v>2022.12</v>
          </cell>
          <cell r="C330" t="str">
            <v>Dec</v>
          </cell>
          <cell r="D330">
            <v>410000</v>
          </cell>
          <cell r="E330">
            <v>90000</v>
          </cell>
          <cell r="F330">
            <v>60000</v>
          </cell>
          <cell r="G330">
            <v>190000</v>
          </cell>
          <cell r="H330">
            <v>70000</v>
          </cell>
          <cell r="I330">
            <v>0</v>
          </cell>
          <cell r="J330">
            <v>-0.38800000000000001</v>
          </cell>
          <cell r="K330">
            <v>-0.25</v>
          </cell>
          <cell r="L330">
            <v>-0.33300000000000002</v>
          </cell>
          <cell r="M330">
            <v>-0.42399999999999999</v>
          </cell>
          <cell r="N330">
            <v>-0.46200000000000002</v>
          </cell>
          <cell r="P330">
            <v>-6.8000000000000005E-2</v>
          </cell>
          <cell r="Q330">
            <v>0</v>
          </cell>
          <cell r="R330">
            <v>0</v>
          </cell>
          <cell r="S330">
            <v>-9.5000000000000001E-2</v>
          </cell>
          <cell r="T330">
            <v>-0.125</v>
          </cell>
        </row>
        <row r="331">
          <cell r="A331">
            <v>2023.01</v>
          </cell>
          <cell r="C331" t="str">
            <v>Jan</v>
          </cell>
          <cell r="D331">
            <v>410000</v>
          </cell>
          <cell r="E331">
            <v>90000</v>
          </cell>
          <cell r="F331">
            <v>50000</v>
          </cell>
          <cell r="G331">
            <v>190000</v>
          </cell>
          <cell r="H331">
            <v>80000</v>
          </cell>
          <cell r="I331">
            <v>0</v>
          </cell>
          <cell r="J331">
            <v>-0.43099999999999999</v>
          </cell>
          <cell r="K331">
            <v>-0.35699999999999998</v>
          </cell>
          <cell r="L331">
            <v>-0.44400000000000001</v>
          </cell>
          <cell r="M331">
            <v>-0.441</v>
          </cell>
          <cell r="N331">
            <v>-0.46700000000000003</v>
          </cell>
          <cell r="P331">
            <v>0</v>
          </cell>
          <cell r="Q331">
            <v>0</v>
          </cell>
          <cell r="R331">
            <v>-0.16700000000000001</v>
          </cell>
          <cell r="S331">
            <v>0</v>
          </cell>
          <cell r="T331">
            <v>0.14299999999999999</v>
          </cell>
        </row>
        <row r="332">
          <cell r="A332">
            <v>2023.02</v>
          </cell>
          <cell r="C332" t="str">
            <v>Feb</v>
          </cell>
          <cell r="D332">
            <v>450000</v>
          </cell>
          <cell r="E332">
            <v>90000</v>
          </cell>
          <cell r="F332">
            <v>70000</v>
          </cell>
          <cell r="G332">
            <v>200000</v>
          </cell>
          <cell r="H332">
            <v>90000</v>
          </cell>
          <cell r="I332">
            <v>0</v>
          </cell>
          <cell r="J332">
            <v>-0.308</v>
          </cell>
          <cell r="K332">
            <v>-0.25</v>
          </cell>
          <cell r="L332">
            <v>-0.222</v>
          </cell>
          <cell r="M332">
            <v>-0.33300000000000002</v>
          </cell>
          <cell r="N332">
            <v>-0.35699999999999998</v>
          </cell>
          <cell r="P332">
            <v>9.8000000000000004E-2</v>
          </cell>
          <cell r="Q332">
            <v>0</v>
          </cell>
          <cell r="R332">
            <v>0.4</v>
          </cell>
          <cell r="S332">
            <v>5.2999999999999999E-2</v>
          </cell>
          <cell r="T332">
            <v>0.125</v>
          </cell>
        </row>
        <row r="333">
          <cell r="A333">
            <v>2023.03</v>
          </cell>
          <cell r="C333" t="str">
            <v>Mar</v>
          </cell>
          <cell r="D333">
            <v>440000</v>
          </cell>
          <cell r="E333">
            <v>90000</v>
          </cell>
          <cell r="F333">
            <v>60000</v>
          </cell>
          <cell r="G333">
            <v>200000</v>
          </cell>
          <cell r="H333">
            <v>90000</v>
          </cell>
          <cell r="I333">
            <v>0</v>
          </cell>
          <cell r="J333">
            <v>-0.30199999999999999</v>
          </cell>
          <cell r="K333">
            <v>-0.182</v>
          </cell>
          <cell r="L333">
            <v>-0.25</v>
          </cell>
          <cell r="M333">
            <v>-0.33300000000000002</v>
          </cell>
          <cell r="N333">
            <v>-0.35699999999999998</v>
          </cell>
          <cell r="P333">
            <v>-2.1999999999999999E-2</v>
          </cell>
          <cell r="Q333">
            <v>0</v>
          </cell>
          <cell r="R333">
            <v>-0.14299999999999999</v>
          </cell>
          <cell r="S333">
            <v>0</v>
          </cell>
          <cell r="T333">
            <v>0</v>
          </cell>
        </row>
        <row r="334">
          <cell r="A334">
            <v>2023.04</v>
          </cell>
          <cell r="C334" t="str">
            <v xml:space="preserve">Apr </v>
          </cell>
          <cell r="D334">
            <v>430000</v>
          </cell>
          <cell r="E334">
            <v>80000</v>
          </cell>
          <cell r="F334">
            <v>60000</v>
          </cell>
          <cell r="G334">
            <v>200000</v>
          </cell>
          <cell r="H334">
            <v>90000</v>
          </cell>
          <cell r="I334">
            <v>0</v>
          </cell>
          <cell r="J334">
            <v>-0.29499999999999998</v>
          </cell>
          <cell r="K334">
            <v>-0.27300000000000002</v>
          </cell>
          <cell r="L334">
            <v>-0.25</v>
          </cell>
          <cell r="M334">
            <v>-0.31</v>
          </cell>
          <cell r="N334">
            <v>-0.308</v>
          </cell>
          <cell r="P334">
            <v>-2.3E-2</v>
          </cell>
          <cell r="Q334">
            <v>-0.111</v>
          </cell>
          <cell r="R334">
            <v>0</v>
          </cell>
          <cell r="S334">
            <v>0</v>
          </cell>
          <cell r="T334">
            <v>0</v>
          </cell>
        </row>
        <row r="335">
          <cell r="A335">
            <v>2023.05</v>
          </cell>
          <cell r="C335" t="str">
            <v>May</v>
          </cell>
          <cell r="D335">
            <v>450000</v>
          </cell>
          <cell r="E335">
            <v>80000</v>
          </cell>
          <cell r="F335">
            <v>60000</v>
          </cell>
          <cell r="G335">
            <v>210000</v>
          </cell>
          <cell r="H335">
            <v>100000</v>
          </cell>
          <cell r="I335">
            <v>0</v>
          </cell>
          <cell r="J335">
            <v>-0.23699999999999999</v>
          </cell>
          <cell r="K335">
            <v>-0.27300000000000002</v>
          </cell>
          <cell r="L335">
            <v>-0.25</v>
          </cell>
          <cell r="M335">
            <v>-0.222</v>
          </cell>
          <cell r="N335">
            <v>-0.23100000000000001</v>
          </cell>
          <cell r="P335">
            <v>4.7E-2</v>
          </cell>
          <cell r="Q335">
            <v>0</v>
          </cell>
          <cell r="R335">
            <v>0</v>
          </cell>
          <cell r="S335">
            <v>0.05</v>
          </cell>
          <cell r="T335">
            <v>0.111</v>
          </cell>
        </row>
        <row r="336">
          <cell r="A336">
            <v>2023.06</v>
          </cell>
          <cell r="C336" t="str">
            <v>Jun r</v>
          </cell>
          <cell r="D336">
            <v>440000</v>
          </cell>
          <cell r="E336">
            <v>80000</v>
          </cell>
          <cell r="F336">
            <v>60000</v>
          </cell>
          <cell r="G336">
            <v>210000</v>
          </cell>
          <cell r="H336">
            <v>90000</v>
          </cell>
          <cell r="I336">
            <v>0</v>
          </cell>
          <cell r="J336">
            <v>-0.2</v>
          </cell>
          <cell r="K336">
            <v>-0.27300000000000002</v>
          </cell>
          <cell r="L336">
            <v>-0.14299999999999999</v>
          </cell>
          <cell r="M336">
            <v>-0.16</v>
          </cell>
          <cell r="N336">
            <v>-0.25</v>
          </cell>
          <cell r="P336">
            <v>-2.1999999999999999E-2</v>
          </cell>
          <cell r="Q336">
            <v>0</v>
          </cell>
          <cell r="R336">
            <v>0</v>
          </cell>
          <cell r="S336">
            <v>0</v>
          </cell>
          <cell r="T336">
            <v>-0.1</v>
          </cell>
        </row>
        <row r="337">
          <cell r="A337">
            <v>2023.07</v>
          </cell>
          <cell r="C337" t="str">
            <v>Jul  p</v>
          </cell>
          <cell r="D337">
            <v>420000</v>
          </cell>
          <cell r="E337">
            <v>70000</v>
          </cell>
          <cell r="F337">
            <v>50000</v>
          </cell>
          <cell r="G337">
            <v>200000</v>
          </cell>
          <cell r="H337">
            <v>100000</v>
          </cell>
          <cell r="I337">
            <v>0</v>
          </cell>
          <cell r="J337">
            <v>-0.192</v>
          </cell>
          <cell r="K337">
            <v>-0.3</v>
          </cell>
          <cell r="L337">
            <v>-0.28599999999999998</v>
          </cell>
          <cell r="M337">
            <v>-0.16700000000000001</v>
          </cell>
          <cell r="N337">
            <v>-9.0999999999999998E-2</v>
          </cell>
          <cell r="P337">
            <v>-4.4999999999999998E-2</v>
          </cell>
          <cell r="Q337">
            <v>-0.125</v>
          </cell>
          <cell r="R337">
            <v>-0.16700000000000001</v>
          </cell>
          <cell r="S337">
            <v>-4.8000000000000001E-2</v>
          </cell>
          <cell r="T337">
            <v>0.111</v>
          </cell>
        </row>
        <row r="340">
          <cell r="C340" t="str">
            <v>mo ago</v>
          </cell>
          <cell r="D340">
            <v>-4.4999999999999998E-2</v>
          </cell>
          <cell r="E340">
            <v>-0.125</v>
          </cell>
          <cell r="F340">
            <v>-0.16700000000000001</v>
          </cell>
          <cell r="G340">
            <v>-4.8000000000000001E-2</v>
          </cell>
          <cell r="H340">
            <v>0.111</v>
          </cell>
        </row>
        <row r="341">
          <cell r="C341" t="str">
            <v>yr ago</v>
          </cell>
          <cell r="D341">
            <v>-0.192</v>
          </cell>
          <cell r="E341">
            <v>-0.3</v>
          </cell>
          <cell r="F341">
            <v>-0.28599999999999998</v>
          </cell>
          <cell r="G341">
            <v>-0.16700000000000001</v>
          </cell>
          <cell r="H341">
            <v>-9.0999999999999998E-2</v>
          </cell>
        </row>
      </sheetData>
      <sheetData sheetId="16"/>
      <sheetData sheetId="17"/>
      <sheetData sheetId="18"/>
      <sheetData sheetId="19"/>
      <sheetData sheetId="20" refreshError="1"/>
      <sheetData sheetId="21"/>
      <sheetData sheetId="22">
        <row r="1">
          <cell r="B1" t="str">
            <v>HOUSING AFFORDABILITY</v>
          </cell>
          <cell r="H1" t="str">
            <v>To interpret index:</v>
          </cell>
          <cell r="J1" t="str">
            <v>A typical family earning the median income has enough income to afford a home costing 34.4% more than the median priced home.</v>
          </cell>
        </row>
        <row r="2">
          <cell r="B2" t="str">
            <v>FOR THE UNITED STATES, 1989 - current</v>
          </cell>
          <cell r="H2" t="str">
            <v>Income table from Census: Table B19113 American Fact Finder</v>
          </cell>
        </row>
        <row r="4">
          <cell r="D4" t="str">
            <v>Med-Price</v>
          </cell>
          <cell r="E4" t="str">
            <v>Monthly</v>
          </cell>
          <cell r="F4" t="str">
            <v>Princp.&amp;</v>
          </cell>
          <cell r="G4" t="str">
            <v xml:space="preserve">P&amp;I </v>
          </cell>
          <cell r="H4" t="str">
            <v>Median</v>
          </cell>
        </row>
        <row r="5">
          <cell r="D5" t="str">
            <v>Single-Fam</v>
          </cell>
          <cell r="E5" t="str">
            <v>Mortgage</v>
          </cell>
          <cell r="F5" t="str">
            <v>Interest</v>
          </cell>
          <cell r="G5" t="str">
            <v>as %</v>
          </cell>
          <cell r="H5" t="str">
            <v>Family</v>
          </cell>
          <cell r="I5" t="str">
            <v>Qualifying</v>
          </cell>
          <cell r="J5" t="str">
            <v xml:space="preserve">    Affordability Index</v>
          </cell>
        </row>
        <row r="6">
          <cell r="B6" t="str">
            <v>Year</v>
          </cell>
          <cell r="C6" t="str">
            <v>Month</v>
          </cell>
          <cell r="D6" t="str">
            <v>Home</v>
          </cell>
          <cell r="E6" t="str">
            <v>Rate*</v>
          </cell>
          <cell r="F6" t="str">
            <v>Payment</v>
          </cell>
          <cell r="G6" t="str">
            <v>Income</v>
          </cell>
          <cell r="H6" t="str">
            <v>Income</v>
          </cell>
          <cell r="I6" t="str">
            <v>Income**</v>
          </cell>
          <cell r="J6" t="str">
            <v>Composite</v>
          </cell>
          <cell r="K6" t="str">
            <v>Fixed</v>
          </cell>
          <cell r="L6" t="str">
            <v>ARM</v>
          </cell>
        </row>
        <row r="8">
          <cell r="A8">
            <v>1989</v>
          </cell>
          <cell r="B8">
            <v>1989</v>
          </cell>
          <cell r="D8">
            <v>94600</v>
          </cell>
          <cell r="E8">
            <v>10.11</v>
          </cell>
          <cell r="F8">
            <v>670</v>
          </cell>
          <cell r="G8">
            <v>23.5</v>
          </cell>
          <cell r="H8">
            <v>34213</v>
          </cell>
          <cell r="I8">
            <v>32160</v>
          </cell>
          <cell r="J8">
            <v>106.4</v>
          </cell>
          <cell r="K8">
            <v>102</v>
          </cell>
          <cell r="L8">
            <v>112.4</v>
          </cell>
        </row>
        <row r="9">
          <cell r="A9">
            <v>1990</v>
          </cell>
          <cell r="B9">
            <v>1990</v>
          </cell>
          <cell r="D9">
            <v>97300</v>
          </cell>
          <cell r="E9">
            <v>10.039999999999999</v>
          </cell>
          <cell r="F9">
            <v>685</v>
          </cell>
          <cell r="G9">
            <v>23.3</v>
          </cell>
          <cell r="H9">
            <v>35353</v>
          </cell>
          <cell r="I9">
            <v>32880</v>
          </cell>
          <cell r="J9">
            <v>107.5</v>
          </cell>
          <cell r="K9">
            <v>104.6</v>
          </cell>
          <cell r="L9">
            <v>116.2</v>
          </cell>
        </row>
        <row r="10">
          <cell r="A10">
            <v>1991</v>
          </cell>
          <cell r="B10">
            <v>1991</v>
          </cell>
          <cell r="D10">
            <v>102700</v>
          </cell>
          <cell r="E10">
            <v>9.3000000000000007</v>
          </cell>
          <cell r="F10">
            <v>679</v>
          </cell>
          <cell r="G10">
            <v>22.7</v>
          </cell>
          <cell r="H10">
            <v>35939</v>
          </cell>
          <cell r="I10">
            <v>32592</v>
          </cell>
          <cell r="J10">
            <v>110.3</v>
          </cell>
          <cell r="K10">
            <v>107.4</v>
          </cell>
          <cell r="L10">
            <v>121.3</v>
          </cell>
        </row>
        <row r="11">
          <cell r="A11">
            <v>1992</v>
          </cell>
          <cell r="B11">
            <v>1992</v>
          </cell>
          <cell r="D11">
            <v>105500</v>
          </cell>
          <cell r="E11">
            <v>8.11</v>
          </cell>
          <cell r="F11">
            <v>626</v>
          </cell>
          <cell r="G11">
            <v>20.5</v>
          </cell>
          <cell r="H11">
            <v>36573</v>
          </cell>
          <cell r="I11">
            <v>30048</v>
          </cell>
          <cell r="J11">
            <v>121.7</v>
          </cell>
          <cell r="K11">
            <v>117.2</v>
          </cell>
          <cell r="L11">
            <v>141.6</v>
          </cell>
        </row>
        <row r="12">
          <cell r="A12">
            <v>1993</v>
          </cell>
          <cell r="B12">
            <v>1993</v>
          </cell>
          <cell r="D12">
            <v>109100</v>
          </cell>
          <cell r="E12">
            <v>7.16</v>
          </cell>
          <cell r="F12">
            <v>590</v>
          </cell>
          <cell r="G12">
            <v>19.2</v>
          </cell>
          <cell r="H12">
            <v>36959</v>
          </cell>
          <cell r="I12">
            <v>28320</v>
          </cell>
          <cell r="J12">
            <v>130.5</v>
          </cell>
          <cell r="K12">
            <v>125.6</v>
          </cell>
          <cell r="L12">
            <v>151.6</v>
          </cell>
        </row>
        <row r="13">
          <cell r="A13">
            <v>1994</v>
          </cell>
          <cell r="B13">
            <v>1994</v>
          </cell>
          <cell r="D13">
            <v>113500</v>
          </cell>
          <cell r="E13">
            <v>7.47</v>
          </cell>
          <cell r="F13">
            <v>633</v>
          </cell>
          <cell r="G13">
            <v>19.600000000000001</v>
          </cell>
          <cell r="H13">
            <v>38782</v>
          </cell>
          <cell r="I13">
            <v>30384</v>
          </cell>
          <cell r="J13">
            <v>127.6</v>
          </cell>
          <cell r="K13">
            <v>118.3</v>
          </cell>
          <cell r="L13">
            <v>144.80000000000001</v>
          </cell>
        </row>
        <row r="14">
          <cell r="A14">
            <v>1995</v>
          </cell>
          <cell r="B14">
            <v>1995</v>
          </cell>
          <cell r="D14">
            <v>117000</v>
          </cell>
          <cell r="E14">
            <v>7.85</v>
          </cell>
          <cell r="F14">
            <v>677</v>
          </cell>
          <cell r="G14">
            <v>20</v>
          </cell>
          <cell r="H14">
            <v>40611</v>
          </cell>
          <cell r="I14">
            <v>32496</v>
          </cell>
          <cell r="J14">
            <v>125</v>
          </cell>
          <cell r="K14">
            <v>119.5</v>
          </cell>
          <cell r="L14">
            <v>135.4</v>
          </cell>
        </row>
        <row r="15">
          <cell r="A15">
            <v>1996</v>
          </cell>
          <cell r="B15">
            <v>1996</v>
          </cell>
          <cell r="D15">
            <v>122600</v>
          </cell>
          <cell r="E15">
            <v>7.71</v>
          </cell>
          <cell r="F15">
            <v>700</v>
          </cell>
          <cell r="G15">
            <v>19.899999999999999</v>
          </cell>
          <cell r="H15">
            <v>42300</v>
          </cell>
          <cell r="I15">
            <v>33600</v>
          </cell>
          <cell r="J15">
            <v>125.9</v>
          </cell>
          <cell r="K15">
            <v>122.4</v>
          </cell>
          <cell r="L15">
            <v>135</v>
          </cell>
        </row>
        <row r="16">
          <cell r="A16">
            <v>1997</v>
          </cell>
          <cell r="B16">
            <v>1997</v>
          </cell>
          <cell r="D16">
            <v>129000</v>
          </cell>
          <cell r="E16">
            <v>7.68</v>
          </cell>
          <cell r="F16">
            <v>734</v>
          </cell>
          <cell r="G16">
            <v>19.8</v>
          </cell>
          <cell r="H16">
            <v>44568</v>
          </cell>
          <cell r="I16">
            <v>35232</v>
          </cell>
          <cell r="J16">
            <v>126.5</v>
          </cell>
          <cell r="K16">
            <v>123.6</v>
          </cell>
          <cell r="L16">
            <v>137.1</v>
          </cell>
        </row>
        <row r="17">
          <cell r="A17">
            <v>1998</v>
          </cell>
          <cell r="B17">
            <v>1998</v>
          </cell>
          <cell r="D17">
            <v>136000</v>
          </cell>
          <cell r="E17">
            <v>7.1</v>
          </cell>
          <cell r="F17">
            <v>731</v>
          </cell>
          <cell r="G17">
            <v>18.8</v>
          </cell>
          <cell r="H17">
            <v>46737</v>
          </cell>
          <cell r="I17">
            <v>35088</v>
          </cell>
          <cell r="J17">
            <v>133.19999999999999</v>
          </cell>
          <cell r="K17">
            <v>131.9</v>
          </cell>
          <cell r="L17">
            <v>142.6</v>
          </cell>
        </row>
        <row r="18">
          <cell r="A18">
            <v>1999</v>
          </cell>
          <cell r="B18">
            <v>1999</v>
          </cell>
          <cell r="D18">
            <v>141200</v>
          </cell>
          <cell r="E18">
            <v>7.33</v>
          </cell>
          <cell r="F18">
            <v>777</v>
          </cell>
          <cell r="G18">
            <v>19.100000000000001</v>
          </cell>
          <cell r="H18">
            <v>48831</v>
          </cell>
          <cell r="I18">
            <v>37296</v>
          </cell>
          <cell r="J18">
            <v>130.9</v>
          </cell>
          <cell r="K18">
            <v>128.4</v>
          </cell>
          <cell r="L18">
            <v>141.69999999999999</v>
          </cell>
        </row>
        <row r="19">
          <cell r="A19">
            <v>2000</v>
          </cell>
          <cell r="B19">
            <v>2000</v>
          </cell>
          <cell r="D19">
            <v>147300</v>
          </cell>
          <cell r="E19">
            <v>8.0299999999999994</v>
          </cell>
          <cell r="F19">
            <v>867</v>
          </cell>
          <cell r="G19">
            <v>20.5</v>
          </cell>
          <cell r="H19">
            <v>50732</v>
          </cell>
          <cell r="I19">
            <v>41616</v>
          </cell>
          <cell r="J19">
            <v>121.9</v>
          </cell>
          <cell r="K19">
            <v>120.5</v>
          </cell>
          <cell r="L19">
            <v>133.30000000000001</v>
          </cell>
        </row>
        <row r="20">
          <cell r="A20">
            <v>2001</v>
          </cell>
          <cell r="B20">
            <v>2001</v>
          </cell>
          <cell r="D20">
            <v>156600</v>
          </cell>
          <cell r="E20">
            <v>7.03</v>
          </cell>
          <cell r="F20">
            <v>836</v>
          </cell>
          <cell r="G20">
            <v>19.5</v>
          </cell>
          <cell r="H20">
            <v>51407</v>
          </cell>
          <cell r="I20">
            <v>40128</v>
          </cell>
          <cell r="J20">
            <v>128.1</v>
          </cell>
          <cell r="K20">
            <v>128.1</v>
          </cell>
          <cell r="L20">
            <v>137.30000000000001</v>
          </cell>
        </row>
        <row r="21">
          <cell r="A21">
            <v>2002</v>
          </cell>
          <cell r="B21">
            <v>2002</v>
          </cell>
          <cell r="D21">
            <v>167600</v>
          </cell>
          <cell r="E21">
            <v>6.55</v>
          </cell>
          <cell r="F21">
            <v>852</v>
          </cell>
          <cell r="G21">
            <v>19.8</v>
          </cell>
          <cell r="H21">
            <v>51680</v>
          </cell>
          <cell r="I21">
            <v>40896</v>
          </cell>
          <cell r="J21">
            <v>126.4</v>
          </cell>
          <cell r="K21">
            <v>124.2</v>
          </cell>
          <cell r="L21">
            <v>138.69999999999999</v>
          </cell>
        </row>
        <row r="22">
          <cell r="A22">
            <v>2003</v>
          </cell>
          <cell r="B22">
            <v>2003</v>
          </cell>
          <cell r="D22">
            <v>180200</v>
          </cell>
          <cell r="E22">
            <v>5.74</v>
          </cell>
          <cell r="F22">
            <v>840</v>
          </cell>
          <cell r="G22">
            <v>19.100000000000001</v>
          </cell>
          <cell r="H22">
            <v>52680</v>
          </cell>
          <cell r="I22">
            <v>40320</v>
          </cell>
          <cell r="J22">
            <v>130.69999999999999</v>
          </cell>
          <cell r="K22">
            <v>128.19999999999999</v>
          </cell>
          <cell r="L22">
            <v>141.80000000000001</v>
          </cell>
        </row>
        <row r="23">
          <cell r="A23">
            <v>2004</v>
          </cell>
          <cell r="B23">
            <v>2004</v>
          </cell>
          <cell r="D23">
            <v>195200</v>
          </cell>
          <cell r="E23">
            <v>5.73</v>
          </cell>
          <cell r="F23">
            <v>909</v>
          </cell>
          <cell r="G23">
            <v>20.2</v>
          </cell>
          <cell r="H23">
            <v>54061</v>
          </cell>
          <cell r="I23">
            <v>43632</v>
          </cell>
          <cell r="J23">
            <v>123.9</v>
          </cell>
          <cell r="K23">
            <v>120.3</v>
          </cell>
          <cell r="L23">
            <v>132.19999999999999</v>
          </cell>
        </row>
        <row r="24">
          <cell r="A24">
            <v>2005</v>
          </cell>
          <cell r="B24">
            <v>2005</v>
          </cell>
          <cell r="D24">
            <v>219000</v>
          </cell>
          <cell r="E24">
            <v>5.91</v>
          </cell>
          <cell r="F24">
            <v>1040</v>
          </cell>
          <cell r="G24">
            <v>22.2</v>
          </cell>
          <cell r="H24">
            <v>56194</v>
          </cell>
          <cell r="I24">
            <v>49920</v>
          </cell>
          <cell r="J24">
            <v>112.6</v>
          </cell>
          <cell r="K24">
            <v>110.9</v>
          </cell>
          <cell r="L24">
            <v>116.4</v>
          </cell>
        </row>
        <row r="25">
          <cell r="A25">
            <v>2006</v>
          </cell>
          <cell r="B25">
            <v>2006</v>
          </cell>
          <cell r="D25">
            <v>221900</v>
          </cell>
          <cell r="E25">
            <v>6.58</v>
          </cell>
          <cell r="F25">
            <v>1131</v>
          </cell>
          <cell r="G25">
            <v>23.2</v>
          </cell>
          <cell r="H25">
            <v>58407</v>
          </cell>
          <cell r="I25">
            <v>54288</v>
          </cell>
          <cell r="J25">
            <v>107.6</v>
          </cell>
          <cell r="K25">
            <v>107.1</v>
          </cell>
          <cell r="L25">
            <v>109.6</v>
          </cell>
        </row>
        <row r="26">
          <cell r="A26">
            <v>2007</v>
          </cell>
          <cell r="B26">
            <v>2007</v>
          </cell>
          <cell r="D26">
            <v>217900</v>
          </cell>
          <cell r="E26">
            <v>6.52</v>
          </cell>
          <cell r="F26">
            <v>1104</v>
          </cell>
          <cell r="G26">
            <v>21.7</v>
          </cell>
          <cell r="H26">
            <v>61173</v>
          </cell>
          <cell r="I26">
            <v>52992</v>
          </cell>
          <cell r="J26">
            <v>115.4</v>
          </cell>
          <cell r="K26">
            <v>115.2</v>
          </cell>
          <cell r="L26">
            <v>117.6</v>
          </cell>
        </row>
        <row r="27">
          <cell r="A27">
            <v>2008</v>
          </cell>
          <cell r="B27">
            <v>2008</v>
          </cell>
          <cell r="D27">
            <v>196600</v>
          </cell>
          <cell r="E27">
            <v>6.15</v>
          </cell>
          <cell r="F27">
            <v>958</v>
          </cell>
          <cell r="G27">
            <v>18.100000000000001</v>
          </cell>
          <cell r="H27">
            <v>63366</v>
          </cell>
          <cell r="I27">
            <v>45984</v>
          </cell>
          <cell r="J27">
            <v>137.80000000000001</v>
          </cell>
          <cell r="K27">
            <v>137.4</v>
          </cell>
          <cell r="L27">
            <v>143</v>
          </cell>
        </row>
        <row r="28">
          <cell r="A28">
            <v>2009</v>
          </cell>
          <cell r="B28">
            <v>2009</v>
          </cell>
          <cell r="D28">
            <v>172100</v>
          </cell>
          <cell r="E28">
            <v>5.14</v>
          </cell>
          <cell r="F28">
            <v>751</v>
          </cell>
          <cell r="G28">
            <v>14.8</v>
          </cell>
          <cell r="H28">
            <v>61082</v>
          </cell>
          <cell r="I28">
            <v>36048</v>
          </cell>
          <cell r="J28">
            <v>169.4</v>
          </cell>
          <cell r="K28">
            <v>169.2</v>
          </cell>
          <cell r="L28" t="str">
            <v>N/A</v>
          </cell>
        </row>
        <row r="29">
          <cell r="A29">
            <v>2010</v>
          </cell>
          <cell r="B29">
            <v>2010</v>
          </cell>
          <cell r="D29">
            <v>173100</v>
          </cell>
          <cell r="E29">
            <v>4.8899999999999997</v>
          </cell>
          <cell r="F29">
            <v>734</v>
          </cell>
          <cell r="G29">
            <v>14.5</v>
          </cell>
          <cell r="H29">
            <v>60609</v>
          </cell>
          <cell r="I29">
            <v>35232</v>
          </cell>
          <cell r="J29">
            <v>172</v>
          </cell>
          <cell r="K29">
            <v>171.3</v>
          </cell>
          <cell r="L29" t="str">
            <v>N/A</v>
          </cell>
        </row>
        <row r="30">
          <cell r="A30">
            <v>2011</v>
          </cell>
          <cell r="B30">
            <v>2011</v>
          </cell>
          <cell r="D30">
            <v>166200</v>
          </cell>
          <cell r="E30">
            <v>4.67</v>
          </cell>
          <cell r="F30">
            <v>687</v>
          </cell>
          <cell r="G30">
            <v>13.4</v>
          </cell>
          <cell r="H30">
            <v>61455</v>
          </cell>
          <cell r="I30">
            <v>32976</v>
          </cell>
          <cell r="J30">
            <v>186.4</v>
          </cell>
          <cell r="K30">
            <v>183.4</v>
          </cell>
          <cell r="L30" t="str">
            <v>N/A</v>
          </cell>
        </row>
        <row r="31">
          <cell r="A31">
            <v>2012</v>
          </cell>
          <cell r="B31">
            <v>2012</v>
          </cell>
          <cell r="D31">
            <v>177200</v>
          </cell>
          <cell r="E31">
            <v>3.83</v>
          </cell>
          <cell r="F31">
            <v>663</v>
          </cell>
          <cell r="G31">
            <v>12.7</v>
          </cell>
          <cell r="H31">
            <v>62527</v>
          </cell>
          <cell r="I31">
            <v>31824</v>
          </cell>
          <cell r="J31">
            <v>196.5</v>
          </cell>
          <cell r="K31">
            <v>193.3</v>
          </cell>
          <cell r="L31" t="str">
            <v>N/A</v>
          </cell>
        </row>
        <row r="32">
          <cell r="A32">
            <v>2013</v>
          </cell>
          <cell r="B32">
            <v>2013</v>
          </cell>
          <cell r="D32">
            <v>197400</v>
          </cell>
          <cell r="E32">
            <v>4</v>
          </cell>
          <cell r="F32">
            <v>754</v>
          </cell>
          <cell r="G32">
            <v>14.1</v>
          </cell>
          <cell r="H32">
            <v>64100</v>
          </cell>
          <cell r="I32">
            <v>36192</v>
          </cell>
          <cell r="J32">
            <v>177.1</v>
          </cell>
          <cell r="K32">
            <v>175.3</v>
          </cell>
          <cell r="L32" t="str">
            <v>N/A</v>
          </cell>
        </row>
        <row r="33">
          <cell r="A33">
            <v>2014</v>
          </cell>
          <cell r="B33">
            <v>2014</v>
          </cell>
          <cell r="D33">
            <v>208900</v>
          </cell>
          <cell r="E33">
            <v>4.3099999999999996</v>
          </cell>
          <cell r="F33">
            <v>828</v>
          </cell>
          <cell r="G33">
            <v>15.1</v>
          </cell>
          <cell r="H33">
            <v>65910</v>
          </cell>
          <cell r="I33">
            <v>39744</v>
          </cell>
          <cell r="J33">
            <v>165.8</v>
          </cell>
          <cell r="K33">
            <v>163.5</v>
          </cell>
          <cell r="L33" t="str">
            <v>N/A</v>
          </cell>
        </row>
        <row r="34">
          <cell r="A34">
            <v>2015</v>
          </cell>
          <cell r="B34">
            <v>2015</v>
          </cell>
          <cell r="D34">
            <v>223900</v>
          </cell>
          <cell r="E34">
            <v>4.03</v>
          </cell>
          <cell r="F34">
            <v>858</v>
          </cell>
          <cell r="G34">
            <v>15.1</v>
          </cell>
          <cell r="H34">
            <v>68260</v>
          </cell>
          <cell r="I34">
            <v>41184</v>
          </cell>
          <cell r="J34">
            <v>165.7</v>
          </cell>
          <cell r="K34">
            <v>164.6</v>
          </cell>
          <cell r="L34" t="str">
            <v>N/A</v>
          </cell>
        </row>
        <row r="35">
          <cell r="A35">
            <v>2016</v>
          </cell>
          <cell r="B35">
            <v>2016</v>
          </cell>
          <cell r="D35">
            <v>235500</v>
          </cell>
          <cell r="E35">
            <v>3.88</v>
          </cell>
          <cell r="F35">
            <v>886</v>
          </cell>
          <cell r="G35">
            <v>15</v>
          </cell>
          <cell r="H35">
            <v>71062</v>
          </cell>
          <cell r="I35">
            <v>42528</v>
          </cell>
          <cell r="J35">
            <v>167.1</v>
          </cell>
          <cell r="K35">
            <v>166.2</v>
          </cell>
          <cell r="L35" t="str">
            <v>N/A</v>
          </cell>
        </row>
        <row r="36">
          <cell r="A36">
            <v>2017</v>
          </cell>
          <cell r="B36">
            <v>2017</v>
          </cell>
          <cell r="D36">
            <v>248800</v>
          </cell>
          <cell r="E36">
            <v>4.2</v>
          </cell>
          <cell r="F36">
            <v>973</v>
          </cell>
          <cell r="G36">
            <v>15.8</v>
          </cell>
          <cell r="H36">
            <v>73892</v>
          </cell>
          <cell r="I36">
            <v>46704</v>
          </cell>
          <cell r="J36">
            <v>158.19999999999999</v>
          </cell>
          <cell r="K36">
            <v>157.9</v>
          </cell>
          <cell r="L36" t="str">
            <v>N/A</v>
          </cell>
        </row>
        <row r="37">
          <cell r="A37">
            <v>2018</v>
          </cell>
          <cell r="B37">
            <v>2018</v>
          </cell>
          <cell r="D37">
            <v>261600</v>
          </cell>
          <cell r="E37">
            <v>4.72</v>
          </cell>
          <cell r="F37">
            <v>1088</v>
          </cell>
          <cell r="G37">
            <v>17.100000000000001</v>
          </cell>
          <cell r="H37">
            <v>76401</v>
          </cell>
          <cell r="I37">
            <v>52224</v>
          </cell>
          <cell r="J37">
            <v>146.30000000000001</v>
          </cell>
          <cell r="K37">
            <v>146.30000000000001</v>
          </cell>
          <cell r="L37" t="str">
            <v>N/A</v>
          </cell>
        </row>
        <row r="38">
          <cell r="A38">
            <v>2019</v>
          </cell>
          <cell r="B38">
            <v>2019</v>
          </cell>
          <cell r="D38">
            <v>274600</v>
          </cell>
          <cell r="E38">
            <v>4.04</v>
          </cell>
          <cell r="F38">
            <v>1054</v>
          </cell>
          <cell r="G38">
            <v>15.6</v>
          </cell>
          <cell r="H38">
            <v>80944</v>
          </cell>
          <cell r="I38">
            <v>50592</v>
          </cell>
          <cell r="J38">
            <v>160</v>
          </cell>
          <cell r="K38">
            <v>160</v>
          </cell>
          <cell r="L38" t="str">
            <v>N/A</v>
          </cell>
        </row>
        <row r="39">
          <cell r="A39">
            <v>2020</v>
          </cell>
          <cell r="B39">
            <v>2020</v>
          </cell>
          <cell r="D39">
            <v>300200</v>
          </cell>
          <cell r="E39">
            <v>3.17</v>
          </cell>
          <cell r="F39">
            <v>1035</v>
          </cell>
          <cell r="G39">
            <v>14.7</v>
          </cell>
          <cell r="H39">
            <v>84394</v>
          </cell>
          <cell r="I39">
            <v>49680</v>
          </cell>
          <cell r="J39">
            <v>169.9</v>
          </cell>
          <cell r="K39">
            <v>169.9</v>
          </cell>
          <cell r="L39" t="str">
            <v>N/A</v>
          </cell>
        </row>
        <row r="40">
          <cell r="A40">
            <v>2021</v>
          </cell>
          <cell r="B40">
            <v>2021</v>
          </cell>
          <cell r="D40">
            <v>357100</v>
          </cell>
          <cell r="E40">
            <v>3.01</v>
          </cell>
          <cell r="F40">
            <v>1206</v>
          </cell>
          <cell r="G40">
            <v>16.899999999999999</v>
          </cell>
          <cell r="H40">
            <v>85807</v>
          </cell>
          <cell r="I40">
            <v>57888</v>
          </cell>
          <cell r="J40">
            <v>148.19999999999999</v>
          </cell>
          <cell r="K40">
            <v>148.19999999999999</v>
          </cell>
          <cell r="L40" t="str">
            <v>N/A</v>
          </cell>
        </row>
        <row r="41">
          <cell r="A41">
            <v>2022</v>
          </cell>
          <cell r="B41">
            <v>2022</v>
          </cell>
          <cell r="D41">
            <v>392800</v>
          </cell>
          <cell r="E41">
            <v>5.4</v>
          </cell>
          <cell r="F41">
            <v>1765</v>
          </cell>
          <cell r="G41">
            <v>24.1</v>
          </cell>
          <cell r="H41">
            <v>87905</v>
          </cell>
          <cell r="I41">
            <v>84720</v>
          </cell>
          <cell r="J41">
            <v>103.8</v>
          </cell>
          <cell r="K41">
            <v>103.8</v>
          </cell>
          <cell r="L41" t="str">
            <v>N/A</v>
          </cell>
        </row>
        <row r="42">
          <cell r="H42" t="str">
            <v>(average of entire year)</v>
          </cell>
        </row>
        <row r="44">
          <cell r="B44" t="str">
            <v>Monthly</v>
          </cell>
        </row>
        <row r="45">
          <cell r="A45">
            <v>1989.01</v>
          </cell>
          <cell r="B45" t="str">
            <v>1989:</v>
          </cell>
          <cell r="C45" t="str">
            <v>Jan</v>
          </cell>
          <cell r="D45">
            <v>90300</v>
          </cell>
          <cell r="E45">
            <v>9.61</v>
          </cell>
          <cell r="F45">
            <v>613</v>
          </cell>
          <cell r="G45">
            <v>22.1</v>
          </cell>
          <cell r="H45">
            <v>33287</v>
          </cell>
          <cell r="I45">
            <v>29424</v>
          </cell>
          <cell r="J45">
            <v>113.1</v>
          </cell>
          <cell r="K45">
            <v>104.1</v>
          </cell>
          <cell r="L45">
            <v>121.4</v>
          </cell>
        </row>
        <row r="46">
          <cell r="A46">
            <v>1989.02</v>
          </cell>
          <cell r="C46" t="str">
            <v>Feb</v>
          </cell>
          <cell r="D46">
            <v>92300</v>
          </cell>
          <cell r="E46">
            <v>9.7799999999999994</v>
          </cell>
          <cell r="F46">
            <v>636</v>
          </cell>
          <cell r="G46">
            <v>22.8</v>
          </cell>
          <cell r="H46">
            <v>33454</v>
          </cell>
          <cell r="I46">
            <v>30528</v>
          </cell>
          <cell r="J46">
            <v>109.6</v>
          </cell>
          <cell r="K46">
            <v>100.7</v>
          </cell>
          <cell r="L46">
            <v>116.9</v>
          </cell>
        </row>
        <row r="47">
          <cell r="A47">
            <v>1989.03</v>
          </cell>
          <cell r="C47" t="str">
            <v>Mar</v>
          </cell>
          <cell r="D47">
            <v>92900</v>
          </cell>
          <cell r="E47">
            <v>9.93</v>
          </cell>
          <cell r="F47">
            <v>648</v>
          </cell>
          <cell r="G47">
            <v>23.1</v>
          </cell>
          <cell r="H47">
            <v>33621</v>
          </cell>
          <cell r="I47">
            <v>31104</v>
          </cell>
          <cell r="J47">
            <v>108.1</v>
          </cell>
          <cell r="K47">
            <v>100.5</v>
          </cell>
          <cell r="L47">
            <v>114.6</v>
          </cell>
        </row>
        <row r="48">
          <cell r="A48">
            <v>1989.04</v>
          </cell>
          <cell r="C48" t="str">
            <v>Apr</v>
          </cell>
          <cell r="D48">
            <v>93500</v>
          </cell>
          <cell r="E48">
            <v>10.08</v>
          </cell>
          <cell r="F48">
            <v>661</v>
          </cell>
          <cell r="G48">
            <v>23.5</v>
          </cell>
          <cell r="H48">
            <v>33789</v>
          </cell>
          <cell r="I48">
            <v>31728</v>
          </cell>
          <cell r="J48">
            <v>106.5</v>
          </cell>
          <cell r="K48">
            <v>99.4</v>
          </cell>
          <cell r="L48">
            <v>112.6</v>
          </cell>
        </row>
        <row r="49">
          <cell r="A49">
            <v>1989.05</v>
          </cell>
          <cell r="C49" t="str">
            <v>May</v>
          </cell>
          <cell r="D49">
            <v>93900</v>
          </cell>
          <cell r="E49">
            <v>10.46</v>
          </cell>
          <cell r="F49">
            <v>685</v>
          </cell>
          <cell r="G49">
            <v>24.2</v>
          </cell>
          <cell r="H49">
            <v>33958</v>
          </cell>
          <cell r="I49">
            <v>32880</v>
          </cell>
          <cell r="J49">
            <v>103.3</v>
          </cell>
          <cell r="K49">
            <v>97.6</v>
          </cell>
          <cell r="L49">
            <v>109.2</v>
          </cell>
        </row>
        <row r="50">
          <cell r="A50">
            <v>1989.06</v>
          </cell>
          <cell r="C50" t="str">
            <v>Jun</v>
          </cell>
          <cell r="D50">
            <v>94800</v>
          </cell>
          <cell r="E50">
            <v>10.59</v>
          </cell>
          <cell r="F50">
            <v>699</v>
          </cell>
          <cell r="G50">
            <v>24.6</v>
          </cell>
          <cell r="H50">
            <v>34128</v>
          </cell>
          <cell r="I50">
            <v>33552</v>
          </cell>
          <cell r="J50">
            <v>101.7</v>
          </cell>
          <cell r="K50">
            <v>98.3</v>
          </cell>
          <cell r="L50">
            <v>106.3</v>
          </cell>
        </row>
        <row r="51">
          <cell r="A51">
            <v>1989.07</v>
          </cell>
          <cell r="C51" t="str">
            <v>Jul</v>
          </cell>
          <cell r="D51">
            <v>95900</v>
          </cell>
          <cell r="E51">
            <v>10.39</v>
          </cell>
          <cell r="F51">
            <v>695</v>
          </cell>
          <cell r="G51">
            <v>24.3</v>
          </cell>
          <cell r="H51">
            <v>34299</v>
          </cell>
          <cell r="I51">
            <v>33360</v>
          </cell>
          <cell r="J51">
            <v>102.8</v>
          </cell>
          <cell r="K51">
            <v>100.6</v>
          </cell>
          <cell r="L51">
            <v>107.6</v>
          </cell>
        </row>
        <row r="52">
          <cell r="A52">
            <v>1989.08</v>
          </cell>
          <cell r="C52" t="str">
            <v>Aug</v>
          </cell>
          <cell r="D52">
            <v>96600</v>
          </cell>
          <cell r="E52">
            <v>10.1</v>
          </cell>
          <cell r="F52">
            <v>684</v>
          </cell>
          <cell r="G52">
            <v>23.8</v>
          </cell>
          <cell r="H52">
            <v>34470</v>
          </cell>
          <cell r="I52">
            <v>32832</v>
          </cell>
          <cell r="J52">
            <v>105</v>
          </cell>
          <cell r="K52">
            <v>103.5</v>
          </cell>
          <cell r="L52">
            <v>110.1</v>
          </cell>
        </row>
        <row r="53">
          <cell r="A53">
            <v>1989.09</v>
          </cell>
          <cell r="C53" t="str">
            <v>Sep</v>
          </cell>
          <cell r="D53">
            <v>95600</v>
          </cell>
          <cell r="E53">
            <v>10.130000000000001</v>
          </cell>
          <cell r="F53">
            <v>679</v>
          </cell>
          <cell r="G53">
            <v>23.5</v>
          </cell>
          <cell r="H53">
            <v>34642</v>
          </cell>
          <cell r="I53">
            <v>32592</v>
          </cell>
          <cell r="J53">
            <v>106.3</v>
          </cell>
          <cell r="K53">
            <v>104.6</v>
          </cell>
          <cell r="L53">
            <v>111.4</v>
          </cell>
        </row>
        <row r="54">
          <cell r="A54">
            <v>1989.1</v>
          </cell>
          <cell r="C54" t="str">
            <v>Oct</v>
          </cell>
          <cell r="D54">
            <v>94400</v>
          </cell>
          <cell r="E54">
            <v>10.16</v>
          </cell>
          <cell r="F54">
            <v>672</v>
          </cell>
          <cell r="G54">
            <v>23.2</v>
          </cell>
          <cell r="H54">
            <v>34816</v>
          </cell>
          <cell r="I54">
            <v>32256</v>
          </cell>
          <cell r="J54">
            <v>107.9</v>
          </cell>
          <cell r="K54">
            <v>106.2</v>
          </cell>
          <cell r="L54">
            <v>114.4</v>
          </cell>
        </row>
        <row r="55">
          <cell r="A55">
            <v>1989.11</v>
          </cell>
          <cell r="C55" t="str">
            <v>Nov</v>
          </cell>
          <cell r="D55">
            <v>96300</v>
          </cell>
          <cell r="E55">
            <v>10.119999999999999</v>
          </cell>
          <cell r="F55">
            <v>683</v>
          </cell>
          <cell r="G55">
            <v>23.4</v>
          </cell>
          <cell r="H55">
            <v>34990</v>
          </cell>
          <cell r="I55">
            <v>32784</v>
          </cell>
          <cell r="J55">
            <v>106.7</v>
          </cell>
          <cell r="K55">
            <v>104.7</v>
          </cell>
          <cell r="L55">
            <v>114.3</v>
          </cell>
        </row>
        <row r="56">
          <cell r="A56">
            <v>1989.12</v>
          </cell>
          <cell r="C56" t="str">
            <v>Dec</v>
          </cell>
          <cell r="D56">
            <v>95200</v>
          </cell>
          <cell r="E56">
            <v>9.9600000000000009</v>
          </cell>
          <cell r="F56">
            <v>666</v>
          </cell>
          <cell r="G56">
            <v>22.7</v>
          </cell>
          <cell r="H56">
            <v>35165</v>
          </cell>
          <cell r="I56">
            <v>31968</v>
          </cell>
          <cell r="J56">
            <v>110</v>
          </cell>
          <cell r="K56">
            <v>108.2</v>
          </cell>
          <cell r="L56">
            <v>117.2</v>
          </cell>
        </row>
        <row r="57">
          <cell r="A57">
            <v>1990.01</v>
          </cell>
          <cell r="B57" t="str">
            <v>1990:</v>
          </cell>
          <cell r="C57" t="str">
            <v>Jan</v>
          </cell>
          <cell r="D57">
            <v>95400</v>
          </cell>
          <cell r="E57">
            <v>9.98</v>
          </cell>
          <cell r="F57">
            <v>669</v>
          </cell>
          <cell r="G57">
            <v>22.8</v>
          </cell>
          <cell r="H57">
            <v>35215</v>
          </cell>
          <cell r="I57">
            <v>32112</v>
          </cell>
          <cell r="J57">
            <v>109.7</v>
          </cell>
          <cell r="K57">
            <v>108.4</v>
          </cell>
          <cell r="L57">
            <v>115.9</v>
          </cell>
        </row>
        <row r="58">
          <cell r="A58">
            <v>1990.02</v>
          </cell>
          <cell r="C58" t="str">
            <v>Feb</v>
          </cell>
          <cell r="D58">
            <v>95500</v>
          </cell>
          <cell r="E58">
            <v>10.06</v>
          </cell>
          <cell r="F58">
            <v>674</v>
          </cell>
          <cell r="G58">
            <v>23</v>
          </cell>
          <cell r="H58">
            <v>35240</v>
          </cell>
          <cell r="I58">
            <v>32352</v>
          </cell>
          <cell r="J58">
            <v>108.9</v>
          </cell>
          <cell r="K58">
            <v>106.9</v>
          </cell>
          <cell r="L58">
            <v>116.9</v>
          </cell>
        </row>
        <row r="59">
          <cell r="A59">
            <v>1990.03</v>
          </cell>
          <cell r="C59" t="str">
            <v>Mar</v>
          </cell>
          <cell r="D59">
            <v>97700</v>
          </cell>
          <cell r="E59">
            <v>10.07</v>
          </cell>
          <cell r="F59">
            <v>690</v>
          </cell>
          <cell r="G59">
            <v>23.5</v>
          </cell>
          <cell r="H59">
            <v>35265</v>
          </cell>
          <cell r="I59">
            <v>33120</v>
          </cell>
          <cell r="J59">
            <v>106.5</v>
          </cell>
          <cell r="K59">
            <v>103.6</v>
          </cell>
          <cell r="L59">
            <v>114.6</v>
          </cell>
        </row>
        <row r="60">
          <cell r="A60">
            <v>1990.04</v>
          </cell>
          <cell r="C60" t="str">
            <v>Apr</v>
          </cell>
          <cell r="D60">
            <v>97200</v>
          </cell>
          <cell r="E60">
            <v>10.15</v>
          </cell>
          <cell r="F60">
            <v>691</v>
          </cell>
          <cell r="G60">
            <v>23.5</v>
          </cell>
          <cell r="H60">
            <v>35290</v>
          </cell>
          <cell r="I60">
            <v>33168</v>
          </cell>
          <cell r="J60">
            <v>106.4</v>
          </cell>
          <cell r="K60">
            <v>103.4</v>
          </cell>
          <cell r="L60">
            <v>115.6</v>
          </cell>
        </row>
        <row r="61">
          <cell r="A61">
            <v>1990.05</v>
          </cell>
          <cell r="C61" t="str">
            <v>May</v>
          </cell>
          <cell r="D61">
            <v>97000</v>
          </cell>
          <cell r="E61">
            <v>10.14</v>
          </cell>
          <cell r="F61">
            <v>689</v>
          </cell>
          <cell r="G61">
            <v>23.4</v>
          </cell>
          <cell r="H61">
            <v>35315</v>
          </cell>
          <cell r="I61">
            <v>33072</v>
          </cell>
          <cell r="J61">
            <v>106.8</v>
          </cell>
          <cell r="K61">
            <v>103.6</v>
          </cell>
          <cell r="L61">
            <v>115.1</v>
          </cell>
        </row>
        <row r="62">
          <cell r="A62">
            <v>1990.06</v>
          </cell>
          <cell r="C62" t="str">
            <v>Jun</v>
          </cell>
          <cell r="D62">
            <v>101200</v>
          </cell>
          <cell r="E62">
            <v>10.16</v>
          </cell>
          <cell r="F62">
            <v>720</v>
          </cell>
          <cell r="G62">
            <v>24.4</v>
          </cell>
          <cell r="H62">
            <v>35340</v>
          </cell>
          <cell r="I62">
            <v>34560</v>
          </cell>
          <cell r="J62">
            <v>102.3</v>
          </cell>
          <cell r="K62">
            <v>99</v>
          </cell>
          <cell r="L62">
            <v>110.4</v>
          </cell>
        </row>
        <row r="63">
          <cell r="A63">
            <v>1990.07</v>
          </cell>
          <cell r="C63" t="str">
            <v>Jul</v>
          </cell>
          <cell r="D63">
            <v>100300</v>
          </cell>
          <cell r="E63">
            <v>10.15</v>
          </cell>
          <cell r="F63">
            <v>713</v>
          </cell>
          <cell r="G63">
            <v>24.2</v>
          </cell>
          <cell r="H63">
            <v>35366</v>
          </cell>
          <cell r="I63">
            <v>34224</v>
          </cell>
          <cell r="J63">
            <v>103.3</v>
          </cell>
          <cell r="K63">
            <v>100.2</v>
          </cell>
          <cell r="L63">
            <v>111.6</v>
          </cell>
        </row>
        <row r="64">
          <cell r="A64">
            <v>1990.08</v>
          </cell>
          <cell r="C64" t="str">
            <v>Aug</v>
          </cell>
          <cell r="D64">
            <v>96900</v>
          </cell>
          <cell r="E64">
            <v>9.98</v>
          </cell>
          <cell r="F64">
            <v>679</v>
          </cell>
          <cell r="G64">
            <v>23</v>
          </cell>
          <cell r="H64">
            <v>35391</v>
          </cell>
          <cell r="I64">
            <v>32592</v>
          </cell>
          <cell r="J64">
            <v>108.6</v>
          </cell>
          <cell r="K64">
            <v>105.6</v>
          </cell>
          <cell r="L64">
            <v>117</v>
          </cell>
        </row>
        <row r="65">
          <cell r="A65">
            <v>1990.09</v>
          </cell>
          <cell r="C65" t="str">
            <v>Sep</v>
          </cell>
          <cell r="D65">
            <v>97300</v>
          </cell>
          <cell r="E65">
            <v>10</v>
          </cell>
          <cell r="F65">
            <v>683</v>
          </cell>
          <cell r="G65">
            <v>23.1</v>
          </cell>
          <cell r="H65">
            <v>35416</v>
          </cell>
          <cell r="I65">
            <v>32784</v>
          </cell>
          <cell r="J65">
            <v>108</v>
          </cell>
          <cell r="K65">
            <v>105.1</v>
          </cell>
          <cell r="L65">
            <v>117.7</v>
          </cell>
        </row>
        <row r="66">
          <cell r="A66">
            <v>1990.1</v>
          </cell>
          <cell r="C66" t="str">
            <v>Oct</v>
          </cell>
          <cell r="D66">
            <v>95000</v>
          </cell>
          <cell r="E66">
            <v>9.9600000000000009</v>
          </cell>
          <cell r="F66">
            <v>665</v>
          </cell>
          <cell r="G66">
            <v>22.5</v>
          </cell>
          <cell r="H66">
            <v>35441</v>
          </cell>
          <cell r="I66">
            <v>31920</v>
          </cell>
          <cell r="J66">
            <v>111</v>
          </cell>
          <cell r="K66">
            <v>107.3</v>
          </cell>
          <cell r="L66">
            <v>121.4</v>
          </cell>
        </row>
        <row r="67">
          <cell r="A67">
            <v>1990.11</v>
          </cell>
          <cell r="C67" t="str">
            <v>Nov</v>
          </cell>
          <cell r="D67">
            <v>94300</v>
          </cell>
          <cell r="E67">
            <v>9.9700000000000006</v>
          </cell>
          <cell r="F67">
            <v>660</v>
          </cell>
          <cell r="G67">
            <v>22.3</v>
          </cell>
          <cell r="H67">
            <v>35466</v>
          </cell>
          <cell r="I67">
            <v>31680</v>
          </cell>
          <cell r="J67">
            <v>112</v>
          </cell>
          <cell r="K67">
            <v>108</v>
          </cell>
          <cell r="L67">
            <v>121.9</v>
          </cell>
        </row>
        <row r="68">
          <cell r="A68">
            <v>1990.12</v>
          </cell>
          <cell r="C68" t="str">
            <v>Dec</v>
          </cell>
          <cell r="D68">
            <v>94200</v>
          </cell>
          <cell r="E68">
            <v>9.84</v>
          </cell>
          <cell r="F68">
            <v>652</v>
          </cell>
          <cell r="G68">
            <v>22</v>
          </cell>
          <cell r="H68">
            <v>35491</v>
          </cell>
          <cell r="I68">
            <v>31296</v>
          </cell>
          <cell r="J68">
            <v>113.4</v>
          </cell>
          <cell r="K68">
            <v>110.2</v>
          </cell>
          <cell r="L68">
            <v>123</v>
          </cell>
        </row>
        <row r="69">
          <cell r="A69">
            <v>1991.01</v>
          </cell>
          <cell r="B69" t="str">
            <v>1991:</v>
          </cell>
          <cell r="C69" t="str">
            <v>Jan</v>
          </cell>
          <cell r="D69">
            <v>97400</v>
          </cell>
          <cell r="E69">
            <v>9.8000000000000007</v>
          </cell>
          <cell r="F69">
            <v>672</v>
          </cell>
          <cell r="G69">
            <v>22.7</v>
          </cell>
          <cell r="H69">
            <v>35515</v>
          </cell>
          <cell r="I69">
            <v>32256</v>
          </cell>
          <cell r="J69">
            <v>110.1</v>
          </cell>
          <cell r="K69">
            <v>108</v>
          </cell>
          <cell r="L69">
            <v>117.3</v>
          </cell>
        </row>
        <row r="70">
          <cell r="A70">
            <v>1991.02</v>
          </cell>
          <cell r="C70" t="str">
            <v>Feb</v>
          </cell>
          <cell r="D70">
            <v>96600</v>
          </cell>
          <cell r="E70">
            <v>9.75</v>
          </cell>
          <cell r="F70">
            <v>664</v>
          </cell>
          <cell r="G70">
            <v>22.4</v>
          </cell>
          <cell r="H70">
            <v>35592</v>
          </cell>
          <cell r="I70">
            <v>31872</v>
          </cell>
          <cell r="J70">
            <v>111.7</v>
          </cell>
          <cell r="K70">
            <v>109.7</v>
          </cell>
          <cell r="L70">
            <v>120.4</v>
          </cell>
        </row>
        <row r="71">
          <cell r="A71">
            <v>1991.03</v>
          </cell>
          <cell r="C71" t="str">
            <v>Mar</v>
          </cell>
          <cell r="D71">
            <v>100600</v>
          </cell>
          <cell r="E71">
            <v>9.5</v>
          </cell>
          <cell r="F71">
            <v>677</v>
          </cell>
          <cell r="G71">
            <v>22.8</v>
          </cell>
          <cell r="H71">
            <v>35669</v>
          </cell>
          <cell r="I71">
            <v>32496</v>
          </cell>
          <cell r="J71">
            <v>109.8</v>
          </cell>
          <cell r="K71">
            <v>108.3</v>
          </cell>
          <cell r="L71">
            <v>117.4</v>
          </cell>
        </row>
        <row r="72">
          <cell r="A72">
            <v>1991.04</v>
          </cell>
          <cell r="C72" t="str">
            <v>Apr</v>
          </cell>
          <cell r="D72">
            <v>102200</v>
          </cell>
          <cell r="E72">
            <v>9.51</v>
          </cell>
          <cell r="F72">
            <v>688</v>
          </cell>
          <cell r="G72">
            <v>23.1</v>
          </cell>
          <cell r="H72">
            <v>35746</v>
          </cell>
          <cell r="I72">
            <v>33024</v>
          </cell>
          <cell r="J72">
            <v>108.2</v>
          </cell>
          <cell r="K72">
            <v>106.4</v>
          </cell>
          <cell r="L72">
            <v>116.9</v>
          </cell>
        </row>
        <row r="73">
          <cell r="A73">
            <v>1991.05</v>
          </cell>
          <cell r="C73" t="str">
            <v>May</v>
          </cell>
          <cell r="D73">
            <v>103400</v>
          </cell>
          <cell r="E73">
            <v>9.51</v>
          </cell>
          <cell r="F73">
            <v>696</v>
          </cell>
          <cell r="G73">
            <v>23.3</v>
          </cell>
          <cell r="H73">
            <v>35823</v>
          </cell>
          <cell r="I73">
            <v>33408</v>
          </cell>
          <cell r="J73">
            <v>107.2</v>
          </cell>
          <cell r="K73">
            <v>104.7</v>
          </cell>
          <cell r="L73">
            <v>118.8</v>
          </cell>
        </row>
        <row r="74">
          <cell r="A74">
            <v>1991.06</v>
          </cell>
          <cell r="C74" t="str">
            <v>Jun</v>
          </cell>
          <cell r="D74">
            <v>104400</v>
          </cell>
          <cell r="E74">
            <v>9.3699999999999992</v>
          </cell>
          <cell r="F74">
            <v>694</v>
          </cell>
          <cell r="G74">
            <v>23.2</v>
          </cell>
          <cell r="H74">
            <v>35900</v>
          </cell>
          <cell r="I74">
            <v>33312</v>
          </cell>
          <cell r="J74">
            <v>107.8</v>
          </cell>
          <cell r="K74">
            <v>104.2</v>
          </cell>
          <cell r="L74">
            <v>121.2</v>
          </cell>
        </row>
        <row r="75">
          <cell r="A75">
            <v>1991.07</v>
          </cell>
          <cell r="C75" t="str">
            <v>Jul</v>
          </cell>
          <cell r="D75">
            <v>106300</v>
          </cell>
          <cell r="E75">
            <v>9.41</v>
          </cell>
          <cell r="F75">
            <v>709</v>
          </cell>
          <cell r="G75">
            <v>23.6</v>
          </cell>
          <cell r="H75">
            <v>35978</v>
          </cell>
          <cell r="I75">
            <v>34032</v>
          </cell>
          <cell r="J75">
            <v>105.7</v>
          </cell>
          <cell r="K75">
            <v>102.3</v>
          </cell>
          <cell r="L75">
            <v>119.4</v>
          </cell>
        </row>
        <row r="76">
          <cell r="A76">
            <v>1991.08</v>
          </cell>
          <cell r="C76" t="str">
            <v>Aug</v>
          </cell>
          <cell r="D76">
            <v>103900</v>
          </cell>
          <cell r="E76">
            <v>9.36</v>
          </cell>
          <cell r="F76">
            <v>690</v>
          </cell>
          <cell r="G76">
            <v>23</v>
          </cell>
          <cell r="H76">
            <v>36056</v>
          </cell>
          <cell r="I76">
            <v>33120</v>
          </cell>
          <cell r="J76">
            <v>108.9</v>
          </cell>
          <cell r="K76">
            <v>104.9</v>
          </cell>
          <cell r="L76">
            <v>121</v>
          </cell>
        </row>
        <row r="77">
          <cell r="A77">
            <v>1991.09</v>
          </cell>
          <cell r="C77" t="str">
            <v>Sep</v>
          </cell>
          <cell r="D77">
            <v>102900</v>
          </cell>
          <cell r="E77">
            <v>9.17</v>
          </cell>
          <cell r="F77">
            <v>672</v>
          </cell>
          <cell r="G77">
            <v>22.3</v>
          </cell>
          <cell r="H77">
            <v>36133</v>
          </cell>
          <cell r="I77">
            <v>32256</v>
          </cell>
          <cell r="J77">
            <v>112</v>
          </cell>
          <cell r="K77">
            <v>108.2</v>
          </cell>
          <cell r="L77">
            <v>126.1</v>
          </cell>
        </row>
        <row r="78">
          <cell r="A78">
            <v>1991.1</v>
          </cell>
          <cell r="C78" t="str">
            <v>Oct</v>
          </cell>
          <cell r="D78">
            <v>102300</v>
          </cell>
          <cell r="E78">
            <v>9.02</v>
          </cell>
          <cell r="F78">
            <v>660</v>
          </cell>
          <cell r="G78">
            <v>21.9</v>
          </cell>
          <cell r="H78">
            <v>36211</v>
          </cell>
          <cell r="I78">
            <v>31680</v>
          </cell>
          <cell r="J78">
            <v>114.3</v>
          </cell>
          <cell r="K78">
            <v>110.5</v>
          </cell>
          <cell r="L78">
            <v>129.6</v>
          </cell>
        </row>
        <row r="79">
          <cell r="A79">
            <v>1991.11</v>
          </cell>
          <cell r="C79" t="str">
            <v>Nov</v>
          </cell>
          <cell r="D79">
            <v>101200</v>
          </cell>
          <cell r="E79">
            <v>8.69</v>
          </cell>
          <cell r="F79">
            <v>633</v>
          </cell>
          <cell r="G79">
            <v>20.9</v>
          </cell>
          <cell r="H79">
            <v>36290</v>
          </cell>
          <cell r="I79">
            <v>30384</v>
          </cell>
          <cell r="J79">
            <v>119.4</v>
          </cell>
          <cell r="K79">
            <v>115.4</v>
          </cell>
          <cell r="L79">
            <v>131</v>
          </cell>
        </row>
        <row r="80">
          <cell r="A80">
            <v>1991.12</v>
          </cell>
          <cell r="C80" t="str">
            <v>Dec</v>
          </cell>
          <cell r="D80">
            <v>103100</v>
          </cell>
          <cell r="E80">
            <v>8.51</v>
          </cell>
          <cell r="F80">
            <v>635</v>
          </cell>
          <cell r="G80">
            <v>21</v>
          </cell>
          <cell r="H80">
            <v>36368</v>
          </cell>
          <cell r="I80">
            <v>30480</v>
          </cell>
          <cell r="J80">
            <v>119.3</v>
          </cell>
          <cell r="K80">
            <v>116.2</v>
          </cell>
          <cell r="L80">
            <v>129.30000000000001</v>
          </cell>
        </row>
        <row r="81">
          <cell r="A81">
            <v>1992.01</v>
          </cell>
          <cell r="B81" t="str">
            <v>1992:</v>
          </cell>
          <cell r="C81" t="str">
            <v>Jan</v>
          </cell>
          <cell r="D81">
            <v>102900</v>
          </cell>
          <cell r="E81">
            <v>8.23</v>
          </cell>
          <cell r="F81">
            <v>617</v>
          </cell>
          <cell r="G81">
            <v>20.3</v>
          </cell>
          <cell r="H81">
            <v>36465</v>
          </cell>
          <cell r="I81">
            <v>29616</v>
          </cell>
          <cell r="J81">
            <v>123.1</v>
          </cell>
          <cell r="K81">
            <v>119.8</v>
          </cell>
          <cell r="L81">
            <v>140.9</v>
          </cell>
        </row>
        <row r="82">
          <cell r="A82">
            <v>1992.02</v>
          </cell>
          <cell r="C82" t="str">
            <v>Feb</v>
          </cell>
          <cell r="D82">
            <v>103700</v>
          </cell>
          <cell r="E82">
            <v>8.43</v>
          </cell>
          <cell r="F82">
            <v>634</v>
          </cell>
          <cell r="G82">
            <v>20.9</v>
          </cell>
          <cell r="H82">
            <v>36484</v>
          </cell>
          <cell r="I82">
            <v>30432</v>
          </cell>
          <cell r="J82">
            <v>119.9</v>
          </cell>
          <cell r="K82">
            <v>117.1</v>
          </cell>
          <cell r="L82">
            <v>137.19999999999999</v>
          </cell>
        </row>
        <row r="83">
          <cell r="A83">
            <v>1992.03</v>
          </cell>
          <cell r="C83" t="str">
            <v>Mar</v>
          </cell>
          <cell r="D83">
            <v>105100</v>
          </cell>
          <cell r="E83">
            <v>8.42</v>
          </cell>
          <cell r="F83">
            <v>642</v>
          </cell>
          <cell r="G83">
            <v>21.1</v>
          </cell>
          <cell r="H83">
            <v>36504</v>
          </cell>
          <cell r="I83">
            <v>30816</v>
          </cell>
          <cell r="J83">
            <v>118.5</v>
          </cell>
          <cell r="K83">
            <v>113.5</v>
          </cell>
          <cell r="L83">
            <v>138.30000000000001</v>
          </cell>
        </row>
        <row r="84">
          <cell r="A84">
            <v>1992.04</v>
          </cell>
          <cell r="C84" t="str">
            <v>Apr</v>
          </cell>
          <cell r="D84">
            <v>104400</v>
          </cell>
          <cell r="E84">
            <v>8.5500000000000007</v>
          </cell>
          <cell r="F84">
            <v>645</v>
          </cell>
          <cell r="G84">
            <v>21.2</v>
          </cell>
          <cell r="H84">
            <v>36524</v>
          </cell>
          <cell r="I84">
            <v>30960</v>
          </cell>
          <cell r="J84">
            <v>118</v>
          </cell>
          <cell r="K84">
            <v>113.7</v>
          </cell>
          <cell r="L84">
            <v>137.6</v>
          </cell>
        </row>
        <row r="85">
          <cell r="A85">
            <v>1992.05</v>
          </cell>
          <cell r="C85" t="str">
            <v>May</v>
          </cell>
          <cell r="D85">
            <v>105100</v>
          </cell>
          <cell r="E85">
            <v>8.48</v>
          </cell>
          <cell r="F85">
            <v>645</v>
          </cell>
          <cell r="G85">
            <v>21.2</v>
          </cell>
          <cell r="H85">
            <v>36543</v>
          </cell>
          <cell r="I85">
            <v>30960</v>
          </cell>
          <cell r="J85">
            <v>118</v>
          </cell>
          <cell r="K85">
            <v>113.6</v>
          </cell>
          <cell r="L85">
            <v>136.9</v>
          </cell>
        </row>
        <row r="86">
          <cell r="A86">
            <v>1992.06</v>
          </cell>
          <cell r="C86" t="str">
            <v>Jun</v>
          </cell>
          <cell r="D86">
            <v>107000</v>
          </cell>
          <cell r="E86">
            <v>8.34</v>
          </cell>
          <cell r="F86">
            <v>649</v>
          </cell>
          <cell r="G86">
            <v>21.3</v>
          </cell>
          <cell r="H86">
            <v>36563</v>
          </cell>
          <cell r="I86">
            <v>31152</v>
          </cell>
          <cell r="J86">
            <v>117.4</v>
          </cell>
          <cell r="K86">
            <v>112.8</v>
          </cell>
          <cell r="L86">
            <v>135.1</v>
          </cell>
        </row>
        <row r="87">
          <cell r="A87">
            <v>1992.07</v>
          </cell>
          <cell r="C87" t="str">
            <v>Jul</v>
          </cell>
          <cell r="D87">
            <v>104900</v>
          </cell>
          <cell r="E87">
            <v>8.0500000000000007</v>
          </cell>
          <cell r="F87">
            <v>619</v>
          </cell>
          <cell r="G87">
            <v>20.3</v>
          </cell>
          <cell r="H87">
            <v>36583</v>
          </cell>
          <cell r="I87">
            <v>29712</v>
          </cell>
          <cell r="J87">
            <v>123.1</v>
          </cell>
          <cell r="K87">
            <v>118.5</v>
          </cell>
          <cell r="L87">
            <v>144.30000000000001</v>
          </cell>
        </row>
        <row r="88">
          <cell r="A88">
            <v>1992.08</v>
          </cell>
          <cell r="C88" t="str">
            <v>Aug</v>
          </cell>
          <cell r="D88">
            <v>105400</v>
          </cell>
          <cell r="E88">
            <v>7.9</v>
          </cell>
          <cell r="F88">
            <v>613</v>
          </cell>
          <cell r="G88">
            <v>20.100000000000001</v>
          </cell>
          <cell r="H88">
            <v>36603</v>
          </cell>
          <cell r="I88">
            <v>29424</v>
          </cell>
          <cell r="J88">
            <v>124.4</v>
          </cell>
          <cell r="K88">
            <v>119.9</v>
          </cell>
          <cell r="L88">
            <v>145.30000000000001</v>
          </cell>
        </row>
        <row r="89">
          <cell r="A89">
            <v>1992.09</v>
          </cell>
          <cell r="C89" t="str">
            <v>Sep</v>
          </cell>
          <cell r="D89">
            <v>105600</v>
          </cell>
          <cell r="E89">
            <v>7.7</v>
          </cell>
          <cell r="F89">
            <v>602</v>
          </cell>
          <cell r="G89">
            <v>19.7</v>
          </cell>
          <cell r="H89">
            <v>36622</v>
          </cell>
          <cell r="I89">
            <v>28896</v>
          </cell>
          <cell r="J89">
            <v>126.7</v>
          </cell>
          <cell r="K89">
            <v>122.1</v>
          </cell>
          <cell r="L89">
            <v>145.6</v>
          </cell>
        </row>
        <row r="90">
          <cell r="A90">
            <v>1992.1</v>
          </cell>
          <cell r="C90" t="str">
            <v>Oct</v>
          </cell>
          <cell r="D90">
            <v>105900</v>
          </cell>
          <cell r="E90">
            <v>7.64</v>
          </cell>
          <cell r="F90">
            <v>601</v>
          </cell>
          <cell r="G90">
            <v>19.7</v>
          </cell>
          <cell r="H90">
            <v>36642</v>
          </cell>
          <cell r="I90">
            <v>28848</v>
          </cell>
          <cell r="J90">
            <v>127</v>
          </cell>
          <cell r="K90">
            <v>122.1</v>
          </cell>
          <cell r="L90">
            <v>150.30000000000001</v>
          </cell>
        </row>
        <row r="91">
          <cell r="A91">
            <v>1992.11</v>
          </cell>
          <cell r="C91" t="str">
            <v>Nov</v>
          </cell>
          <cell r="D91">
            <v>105000</v>
          </cell>
          <cell r="E91">
            <v>7.77</v>
          </cell>
          <cell r="F91">
            <v>603</v>
          </cell>
          <cell r="G91">
            <v>19.7</v>
          </cell>
          <cell r="H91">
            <v>36662</v>
          </cell>
          <cell r="I91">
            <v>28944</v>
          </cell>
          <cell r="J91">
            <v>126.7</v>
          </cell>
          <cell r="K91">
            <v>121.4</v>
          </cell>
          <cell r="L91">
            <v>149.19999999999999</v>
          </cell>
        </row>
        <row r="92">
          <cell r="A92">
            <v>1992.12</v>
          </cell>
          <cell r="C92" t="str">
            <v>Dec</v>
          </cell>
          <cell r="D92">
            <v>105600</v>
          </cell>
          <cell r="E92">
            <v>7.8</v>
          </cell>
          <cell r="F92">
            <v>608</v>
          </cell>
          <cell r="G92">
            <v>19.899999999999999</v>
          </cell>
          <cell r="H92">
            <v>36682</v>
          </cell>
          <cell r="I92">
            <v>29184</v>
          </cell>
          <cell r="J92">
            <v>125.7</v>
          </cell>
          <cell r="K92">
            <v>119.4</v>
          </cell>
          <cell r="L92">
            <v>147.80000000000001</v>
          </cell>
        </row>
        <row r="93">
          <cell r="A93">
            <v>1993.01</v>
          </cell>
          <cell r="B93" t="str">
            <v>1993:</v>
          </cell>
          <cell r="C93" t="str">
            <v>Jan</v>
          </cell>
          <cell r="D93">
            <v>102900</v>
          </cell>
          <cell r="E93">
            <v>7.75</v>
          </cell>
          <cell r="F93">
            <v>590</v>
          </cell>
          <cell r="G93">
            <v>19.3</v>
          </cell>
          <cell r="H93">
            <v>36716</v>
          </cell>
          <cell r="I93">
            <v>28320</v>
          </cell>
          <cell r="J93">
            <v>129.6</v>
          </cell>
          <cell r="K93">
            <v>123.6</v>
          </cell>
          <cell r="L93">
            <v>150</v>
          </cell>
        </row>
        <row r="94">
          <cell r="A94">
            <v>1993.02</v>
          </cell>
          <cell r="C94" t="str">
            <v>Feb</v>
          </cell>
          <cell r="D94">
            <v>102600</v>
          </cell>
          <cell r="E94">
            <v>7.51</v>
          </cell>
          <cell r="F94">
            <v>574</v>
          </cell>
          <cell r="G94">
            <v>18.7</v>
          </cell>
          <cell r="H94">
            <v>36760</v>
          </cell>
          <cell r="I94">
            <v>27552</v>
          </cell>
          <cell r="J94">
            <v>133.4</v>
          </cell>
          <cell r="K94">
            <v>127</v>
          </cell>
          <cell r="L94">
            <v>156.9</v>
          </cell>
        </row>
        <row r="95">
          <cell r="A95">
            <v>1993.03</v>
          </cell>
          <cell r="C95" t="str">
            <v>Mar</v>
          </cell>
          <cell r="D95">
            <v>105100</v>
          </cell>
          <cell r="E95">
            <v>7.39</v>
          </cell>
          <cell r="F95">
            <v>582</v>
          </cell>
          <cell r="G95">
            <v>19</v>
          </cell>
          <cell r="H95">
            <v>36804</v>
          </cell>
          <cell r="I95">
            <v>27936</v>
          </cell>
          <cell r="J95">
            <v>131.69999999999999</v>
          </cell>
          <cell r="K95">
            <v>126.7</v>
          </cell>
          <cell r="L95">
            <v>158.69999999999999</v>
          </cell>
        </row>
        <row r="96">
          <cell r="A96">
            <v>1993.04</v>
          </cell>
          <cell r="C96" t="str">
            <v>Apr</v>
          </cell>
          <cell r="D96">
            <v>106200</v>
          </cell>
          <cell r="E96">
            <v>7.26</v>
          </cell>
          <cell r="F96">
            <v>580</v>
          </cell>
          <cell r="G96">
            <v>18.899999999999999</v>
          </cell>
          <cell r="H96">
            <v>36848</v>
          </cell>
          <cell r="I96">
            <v>27840</v>
          </cell>
          <cell r="J96">
            <v>132.4</v>
          </cell>
          <cell r="K96">
            <v>126.9</v>
          </cell>
          <cell r="L96">
            <v>155.4</v>
          </cell>
        </row>
        <row r="97">
          <cell r="A97">
            <v>1993.05</v>
          </cell>
          <cell r="C97" t="str">
            <v>May</v>
          </cell>
          <cell r="D97">
            <v>107900</v>
          </cell>
          <cell r="E97">
            <v>7.3</v>
          </cell>
          <cell r="F97">
            <v>592</v>
          </cell>
          <cell r="G97">
            <v>19.3</v>
          </cell>
          <cell r="H97">
            <v>36893</v>
          </cell>
          <cell r="I97">
            <v>28416</v>
          </cell>
          <cell r="J97">
            <v>129.80000000000001</v>
          </cell>
          <cell r="K97">
            <v>125.4</v>
          </cell>
          <cell r="L97">
            <v>149.5</v>
          </cell>
        </row>
        <row r="98">
          <cell r="A98">
            <v>1993.06</v>
          </cell>
          <cell r="C98" t="str">
            <v>Jun</v>
          </cell>
          <cell r="D98">
            <v>111900</v>
          </cell>
          <cell r="E98">
            <v>7.23</v>
          </cell>
          <cell r="F98">
            <v>609</v>
          </cell>
          <cell r="G98">
            <v>19.8</v>
          </cell>
          <cell r="H98">
            <v>36937</v>
          </cell>
          <cell r="I98">
            <v>29232</v>
          </cell>
          <cell r="J98">
            <v>126.4</v>
          </cell>
          <cell r="K98">
            <v>121</v>
          </cell>
          <cell r="L98">
            <v>146.30000000000001</v>
          </cell>
        </row>
        <row r="99">
          <cell r="A99">
            <v>1993.07</v>
          </cell>
          <cell r="C99" t="str">
            <v>Jul</v>
          </cell>
          <cell r="D99">
            <v>110800</v>
          </cell>
          <cell r="E99">
            <v>7.14</v>
          </cell>
          <cell r="F99">
            <v>598</v>
          </cell>
          <cell r="G99">
            <v>19.399999999999999</v>
          </cell>
          <cell r="H99">
            <v>36981</v>
          </cell>
          <cell r="I99">
            <v>28704</v>
          </cell>
          <cell r="J99">
            <v>128.80000000000001</v>
          </cell>
          <cell r="K99">
            <v>124.9</v>
          </cell>
          <cell r="L99">
            <v>148.19999999999999</v>
          </cell>
        </row>
        <row r="100">
          <cell r="A100">
            <v>1993.08</v>
          </cell>
          <cell r="C100" t="str">
            <v>Aug</v>
          </cell>
          <cell r="D100">
            <v>110500</v>
          </cell>
          <cell r="E100">
            <v>7.05</v>
          </cell>
          <cell r="F100">
            <v>591</v>
          </cell>
          <cell r="G100">
            <v>19.2</v>
          </cell>
          <cell r="H100">
            <v>37026</v>
          </cell>
          <cell r="I100">
            <v>28368</v>
          </cell>
          <cell r="J100">
            <v>130.5</v>
          </cell>
          <cell r="K100">
            <v>127.3</v>
          </cell>
          <cell r="L100">
            <v>150.1</v>
          </cell>
        </row>
        <row r="101">
          <cell r="A101">
            <v>1993.09</v>
          </cell>
          <cell r="C101" t="str">
            <v>Sep</v>
          </cell>
          <cell r="D101">
            <v>110500</v>
          </cell>
          <cell r="E101">
            <v>6.93</v>
          </cell>
          <cell r="F101">
            <v>584</v>
          </cell>
          <cell r="G101">
            <v>18.899999999999999</v>
          </cell>
          <cell r="H101">
            <v>37070</v>
          </cell>
          <cell r="I101">
            <v>28032</v>
          </cell>
          <cell r="J101">
            <v>132.19999999999999</v>
          </cell>
          <cell r="K101">
            <v>128.69999999999999</v>
          </cell>
          <cell r="L101">
            <v>151.69999999999999</v>
          </cell>
        </row>
        <row r="102">
          <cell r="A102">
            <v>1993.1</v>
          </cell>
          <cell r="C102" t="str">
            <v>Oct</v>
          </cell>
          <cell r="D102">
            <v>109800</v>
          </cell>
          <cell r="E102">
            <v>6.75</v>
          </cell>
          <cell r="F102">
            <v>570</v>
          </cell>
          <cell r="G102">
            <v>18.399999999999999</v>
          </cell>
          <cell r="H102">
            <v>37114</v>
          </cell>
          <cell r="I102">
            <v>27360</v>
          </cell>
          <cell r="J102">
            <v>135.69999999999999</v>
          </cell>
          <cell r="K102">
            <v>131.9</v>
          </cell>
          <cell r="L102">
            <v>155</v>
          </cell>
        </row>
        <row r="103">
          <cell r="A103">
            <v>1993.11</v>
          </cell>
          <cell r="C103" t="str">
            <v>Nov</v>
          </cell>
          <cell r="D103">
            <v>110000</v>
          </cell>
          <cell r="E103">
            <v>6.77</v>
          </cell>
          <cell r="F103">
            <v>572</v>
          </cell>
          <cell r="G103">
            <v>18.5</v>
          </cell>
          <cell r="H103">
            <v>37159</v>
          </cell>
          <cell r="I103">
            <v>27456</v>
          </cell>
          <cell r="J103">
            <v>135.30000000000001</v>
          </cell>
          <cell r="K103">
            <v>131</v>
          </cell>
          <cell r="L103">
            <v>156.69999999999999</v>
          </cell>
        </row>
        <row r="104">
          <cell r="A104">
            <v>1993.12</v>
          </cell>
          <cell r="C104" t="str">
            <v>Dec</v>
          </cell>
          <cell r="D104">
            <v>110800</v>
          </cell>
          <cell r="E104">
            <v>6.84</v>
          </cell>
          <cell r="F104">
            <v>580</v>
          </cell>
          <cell r="G104">
            <v>18.7</v>
          </cell>
          <cell r="H104">
            <v>37204</v>
          </cell>
          <cell r="I104">
            <v>27840</v>
          </cell>
          <cell r="J104">
            <v>133.6</v>
          </cell>
          <cell r="K104">
            <v>127.3</v>
          </cell>
          <cell r="L104">
            <v>156.9</v>
          </cell>
        </row>
        <row r="105">
          <cell r="A105">
            <v>1994.01</v>
          </cell>
          <cell r="B105">
            <v>1994</v>
          </cell>
          <cell r="C105" t="str">
            <v>Jan</v>
          </cell>
          <cell r="D105">
            <v>109900</v>
          </cell>
          <cell r="E105">
            <v>6.89</v>
          </cell>
          <cell r="F105">
            <v>578</v>
          </cell>
          <cell r="G105">
            <v>18.5</v>
          </cell>
          <cell r="H105">
            <v>37568</v>
          </cell>
          <cell r="I105">
            <v>27744</v>
          </cell>
          <cell r="J105">
            <v>135.4</v>
          </cell>
          <cell r="K105">
            <v>129.6</v>
          </cell>
          <cell r="L105">
            <v>156.80000000000001</v>
          </cell>
        </row>
        <row r="106">
          <cell r="A106">
            <v>1994.02</v>
          </cell>
          <cell r="C106" t="str">
            <v>Feb</v>
          </cell>
          <cell r="D106">
            <v>108600</v>
          </cell>
          <cell r="E106">
            <v>6.83</v>
          </cell>
          <cell r="F106">
            <v>568</v>
          </cell>
          <cell r="G106">
            <v>18</v>
          </cell>
          <cell r="H106">
            <v>37786</v>
          </cell>
          <cell r="I106">
            <v>27264</v>
          </cell>
          <cell r="J106">
            <v>138.6</v>
          </cell>
          <cell r="K106">
            <v>133.19999999999999</v>
          </cell>
          <cell r="L106">
            <v>161.6</v>
          </cell>
        </row>
        <row r="107">
          <cell r="A107">
            <v>1994.03</v>
          </cell>
          <cell r="C107" t="str">
            <v>Mar</v>
          </cell>
          <cell r="D107">
            <v>109800</v>
          </cell>
          <cell r="E107">
            <v>7.01</v>
          </cell>
          <cell r="F107">
            <v>585</v>
          </cell>
          <cell r="G107">
            <v>18.5</v>
          </cell>
          <cell r="H107">
            <v>38005</v>
          </cell>
          <cell r="I107">
            <v>28080</v>
          </cell>
          <cell r="J107">
            <v>135.30000000000001</v>
          </cell>
          <cell r="K107">
            <v>129.80000000000001</v>
          </cell>
          <cell r="L107">
            <v>157.1</v>
          </cell>
        </row>
        <row r="108">
          <cell r="A108">
            <v>1994.04</v>
          </cell>
          <cell r="C108" t="str">
            <v>Apr</v>
          </cell>
          <cell r="D108">
            <v>111200</v>
          </cell>
          <cell r="E108">
            <v>7.21</v>
          </cell>
          <cell r="F108">
            <v>604</v>
          </cell>
          <cell r="G108">
            <v>19</v>
          </cell>
          <cell r="H108">
            <v>38225</v>
          </cell>
          <cell r="I108">
            <v>28992</v>
          </cell>
          <cell r="J108">
            <v>131.80000000000001</v>
          </cell>
          <cell r="K108">
            <v>124.4</v>
          </cell>
          <cell r="L108">
            <v>150.80000000000001</v>
          </cell>
        </row>
        <row r="109">
          <cell r="A109">
            <v>1994.05</v>
          </cell>
          <cell r="C109" t="str">
            <v>May</v>
          </cell>
          <cell r="D109">
            <v>113200</v>
          </cell>
          <cell r="E109">
            <v>7.52</v>
          </cell>
          <cell r="F109">
            <v>634</v>
          </cell>
          <cell r="G109">
            <v>19.8</v>
          </cell>
          <cell r="H109">
            <v>38447</v>
          </cell>
          <cell r="I109">
            <v>30432</v>
          </cell>
          <cell r="J109">
            <v>126.3</v>
          </cell>
          <cell r="K109">
            <v>117.1</v>
          </cell>
          <cell r="L109">
            <v>145.9</v>
          </cell>
        </row>
        <row r="110">
          <cell r="A110">
            <v>1994.06</v>
          </cell>
          <cell r="C110" t="str">
            <v>Jun</v>
          </cell>
          <cell r="D110">
            <v>116600</v>
          </cell>
          <cell r="E110">
            <v>7.54</v>
          </cell>
          <cell r="F110">
            <v>655</v>
          </cell>
          <cell r="G110">
            <v>20.3</v>
          </cell>
          <cell r="H110">
            <v>38670</v>
          </cell>
          <cell r="I110">
            <v>31440</v>
          </cell>
          <cell r="J110">
            <v>123</v>
          </cell>
          <cell r="K110">
            <v>112.8</v>
          </cell>
          <cell r="L110">
            <v>138.9</v>
          </cell>
        </row>
        <row r="111">
          <cell r="A111">
            <v>1994.07</v>
          </cell>
          <cell r="C111" t="str">
            <v>Jul</v>
          </cell>
          <cell r="D111">
            <v>115700</v>
          </cell>
          <cell r="E111">
            <v>7.68</v>
          </cell>
          <cell r="F111">
            <v>659</v>
          </cell>
          <cell r="G111">
            <v>20.3</v>
          </cell>
          <cell r="H111">
            <v>38894</v>
          </cell>
          <cell r="I111">
            <v>31632</v>
          </cell>
          <cell r="J111">
            <v>123</v>
          </cell>
          <cell r="K111">
            <v>113.2</v>
          </cell>
          <cell r="L111">
            <v>139</v>
          </cell>
        </row>
        <row r="112">
          <cell r="A112">
            <v>1994.08</v>
          </cell>
          <cell r="C112" t="str">
            <v>Aug</v>
          </cell>
          <cell r="D112">
            <v>115800</v>
          </cell>
          <cell r="E112">
            <v>7.76</v>
          </cell>
          <cell r="F112">
            <v>664</v>
          </cell>
          <cell r="G112">
            <v>20.399999999999999</v>
          </cell>
          <cell r="H112">
            <v>39120</v>
          </cell>
          <cell r="I112">
            <v>31872</v>
          </cell>
          <cell r="J112">
            <v>122.7</v>
          </cell>
          <cell r="K112">
            <v>113.2</v>
          </cell>
          <cell r="L112">
            <v>138.4</v>
          </cell>
        </row>
        <row r="113">
          <cell r="A113">
            <v>1994.09</v>
          </cell>
          <cell r="C113" t="str">
            <v>Sep</v>
          </cell>
          <cell r="D113">
            <v>113300</v>
          </cell>
          <cell r="E113">
            <v>7.74</v>
          </cell>
          <cell r="F113">
            <v>649</v>
          </cell>
          <cell r="G113">
            <v>19.8</v>
          </cell>
          <cell r="H113">
            <v>39347</v>
          </cell>
          <cell r="I113">
            <v>31152</v>
          </cell>
          <cell r="J113">
            <v>126.3</v>
          </cell>
          <cell r="K113">
            <v>115.9</v>
          </cell>
          <cell r="L113">
            <v>141.1</v>
          </cell>
        </row>
        <row r="114">
          <cell r="A114">
            <v>1994.1</v>
          </cell>
          <cell r="C114" t="str">
            <v>Oct</v>
          </cell>
          <cell r="D114">
            <v>112500</v>
          </cell>
          <cell r="E114">
            <v>7.76</v>
          </cell>
          <cell r="F114">
            <v>645</v>
          </cell>
          <cell r="G114">
            <v>19.600000000000001</v>
          </cell>
          <cell r="H114">
            <v>39575</v>
          </cell>
          <cell r="I114">
            <v>30960</v>
          </cell>
          <cell r="J114">
            <v>127.8</v>
          </cell>
          <cell r="K114">
            <v>116.1</v>
          </cell>
          <cell r="L114">
            <v>142.6</v>
          </cell>
        </row>
        <row r="115">
          <cell r="A115">
            <v>1994.11</v>
          </cell>
          <cell r="C115" t="str">
            <v>Nov</v>
          </cell>
          <cell r="D115">
            <v>112500</v>
          </cell>
          <cell r="E115">
            <v>7.72</v>
          </cell>
          <cell r="F115">
            <v>643</v>
          </cell>
          <cell r="G115">
            <v>19.399999999999999</v>
          </cell>
          <cell r="H115">
            <v>39805</v>
          </cell>
          <cell r="I115">
            <v>30864</v>
          </cell>
          <cell r="J115">
            <v>129</v>
          </cell>
          <cell r="K115">
            <v>114.9</v>
          </cell>
          <cell r="L115">
            <v>143</v>
          </cell>
        </row>
        <row r="116">
          <cell r="A116">
            <v>1994.12</v>
          </cell>
          <cell r="C116" t="str">
            <v>Dec</v>
          </cell>
          <cell r="D116">
            <v>113600</v>
          </cell>
          <cell r="E116">
            <v>7.97</v>
          </cell>
          <cell r="F116">
            <v>665</v>
          </cell>
          <cell r="G116">
            <v>19.899999999999999</v>
          </cell>
          <cell r="H116">
            <v>40036</v>
          </cell>
          <cell r="I116">
            <v>31920</v>
          </cell>
          <cell r="J116">
            <v>125.4</v>
          </cell>
          <cell r="K116">
            <v>113.5</v>
          </cell>
          <cell r="L116">
            <v>137.9</v>
          </cell>
        </row>
        <row r="117">
          <cell r="A117">
            <v>1995.01</v>
          </cell>
          <cell r="B117">
            <v>1995</v>
          </cell>
          <cell r="C117" t="str">
            <v>Jan</v>
          </cell>
          <cell r="D117">
            <v>110600</v>
          </cell>
          <cell r="E117">
            <v>7.94</v>
          </cell>
          <cell r="F117">
            <v>646</v>
          </cell>
          <cell r="G117">
            <v>19.3</v>
          </cell>
          <cell r="H117">
            <v>40101</v>
          </cell>
          <cell r="I117">
            <v>31008</v>
          </cell>
          <cell r="J117">
            <v>129.30000000000001</v>
          </cell>
          <cell r="K117">
            <v>114.8</v>
          </cell>
          <cell r="L117">
            <v>141.6</v>
          </cell>
        </row>
        <row r="118">
          <cell r="A118">
            <v>1995.02</v>
          </cell>
          <cell r="C118" t="str">
            <v>Feb</v>
          </cell>
          <cell r="D118">
            <v>109600</v>
          </cell>
          <cell r="E118">
            <v>8.19</v>
          </cell>
          <cell r="F118">
            <v>655</v>
          </cell>
          <cell r="G118">
            <v>19.600000000000001</v>
          </cell>
          <cell r="H118">
            <v>40193</v>
          </cell>
          <cell r="I118">
            <v>31440</v>
          </cell>
          <cell r="J118">
            <v>127.8</v>
          </cell>
          <cell r="K118">
            <v>116.5</v>
          </cell>
          <cell r="L118">
            <v>140</v>
          </cell>
        </row>
        <row r="119">
          <cell r="A119">
            <v>1995.03</v>
          </cell>
          <cell r="C119" t="str">
            <v>Mar</v>
          </cell>
          <cell r="D119">
            <v>110900</v>
          </cell>
          <cell r="E119">
            <v>8.24</v>
          </cell>
          <cell r="F119">
            <v>666</v>
          </cell>
          <cell r="G119">
            <v>19.8</v>
          </cell>
          <cell r="H119">
            <v>40286</v>
          </cell>
          <cell r="I119">
            <v>31968</v>
          </cell>
          <cell r="J119">
            <v>126</v>
          </cell>
          <cell r="K119">
            <v>117.7</v>
          </cell>
          <cell r="L119">
            <v>139.19999999999999</v>
          </cell>
        </row>
        <row r="120">
          <cell r="A120">
            <v>1995.04</v>
          </cell>
          <cell r="C120" t="str">
            <v>Apr</v>
          </cell>
          <cell r="D120">
            <v>111100</v>
          </cell>
          <cell r="E120">
            <v>8.14</v>
          </cell>
          <cell r="F120">
            <v>661</v>
          </cell>
          <cell r="G120">
            <v>19.600000000000001</v>
          </cell>
          <cell r="H120">
            <v>40378</v>
          </cell>
          <cell r="I120">
            <v>31728</v>
          </cell>
          <cell r="J120">
            <v>127.3</v>
          </cell>
          <cell r="K120">
            <v>120.2</v>
          </cell>
          <cell r="L120">
            <v>139.30000000000001</v>
          </cell>
        </row>
        <row r="121">
          <cell r="A121">
            <v>1995.05</v>
          </cell>
          <cell r="C121" t="str">
            <v>May</v>
          </cell>
          <cell r="D121">
            <v>113500</v>
          </cell>
          <cell r="E121">
            <v>8.0399999999999991</v>
          </cell>
          <cell r="F121">
            <v>669</v>
          </cell>
          <cell r="G121">
            <v>19.8</v>
          </cell>
          <cell r="H121">
            <v>40471</v>
          </cell>
          <cell r="I121">
            <v>32112</v>
          </cell>
          <cell r="J121">
            <v>126</v>
          </cell>
          <cell r="K121">
            <v>121</v>
          </cell>
          <cell r="L121">
            <v>135.80000000000001</v>
          </cell>
        </row>
        <row r="122">
          <cell r="A122">
            <v>1995.06</v>
          </cell>
          <cell r="C122" t="str">
            <v>Jun</v>
          </cell>
          <cell r="D122">
            <v>119600</v>
          </cell>
          <cell r="E122">
            <v>7.77</v>
          </cell>
          <cell r="F122">
            <v>687</v>
          </cell>
          <cell r="G122">
            <v>20.3</v>
          </cell>
          <cell r="H122">
            <v>40564</v>
          </cell>
          <cell r="I122">
            <v>32976</v>
          </cell>
          <cell r="J122">
            <v>123</v>
          </cell>
          <cell r="K122">
            <v>120.2</v>
          </cell>
          <cell r="L122">
            <v>132.69999999999999</v>
          </cell>
        </row>
        <row r="123">
          <cell r="A123">
            <v>1995.07</v>
          </cell>
          <cell r="C123" t="str">
            <v>Jul</v>
          </cell>
          <cell r="D123">
            <v>120100</v>
          </cell>
          <cell r="E123">
            <v>7.71</v>
          </cell>
          <cell r="F123">
            <v>686</v>
          </cell>
          <cell r="G123">
            <v>20.2</v>
          </cell>
          <cell r="H123">
            <v>40658</v>
          </cell>
          <cell r="I123">
            <v>32928</v>
          </cell>
          <cell r="J123">
            <v>123.5</v>
          </cell>
          <cell r="K123">
            <v>121.7</v>
          </cell>
          <cell r="L123">
            <v>130.69999999999999</v>
          </cell>
        </row>
        <row r="124">
          <cell r="A124">
            <v>1995.08</v>
          </cell>
          <cell r="C124" t="str">
            <v>Aug</v>
          </cell>
          <cell r="D124">
            <v>120700</v>
          </cell>
          <cell r="E124">
            <v>7.75</v>
          </cell>
          <cell r="F124">
            <v>692</v>
          </cell>
          <cell r="G124">
            <v>20.399999999999999</v>
          </cell>
          <cell r="H124">
            <v>40751</v>
          </cell>
          <cell r="I124">
            <v>33216</v>
          </cell>
          <cell r="J124">
            <v>122.7</v>
          </cell>
          <cell r="K124">
            <v>119.7</v>
          </cell>
          <cell r="L124">
            <v>133.30000000000001</v>
          </cell>
        </row>
        <row r="125">
          <cell r="A125">
            <v>1995.09</v>
          </cell>
          <cell r="C125" t="str">
            <v>Sep</v>
          </cell>
          <cell r="D125">
            <v>119400</v>
          </cell>
          <cell r="E125">
            <v>7.75</v>
          </cell>
          <cell r="F125">
            <v>684</v>
          </cell>
          <cell r="G125">
            <v>20.100000000000001</v>
          </cell>
          <cell r="H125">
            <v>40845</v>
          </cell>
          <cell r="I125">
            <v>32832</v>
          </cell>
          <cell r="J125">
            <v>124.4</v>
          </cell>
          <cell r="K125">
            <v>121.9</v>
          </cell>
          <cell r="L125">
            <v>132.80000000000001</v>
          </cell>
        </row>
        <row r="126">
          <cell r="A126">
            <v>1995.1</v>
          </cell>
          <cell r="C126" t="str">
            <v>Oct</v>
          </cell>
          <cell r="D126">
            <v>117700</v>
          </cell>
          <cell r="E126">
            <v>7.68</v>
          </cell>
          <cell r="F126">
            <v>670</v>
          </cell>
          <cell r="G126">
            <v>19.600000000000001</v>
          </cell>
          <cell r="H126">
            <v>40939</v>
          </cell>
          <cell r="I126">
            <v>32160</v>
          </cell>
          <cell r="J126">
            <v>127.3</v>
          </cell>
          <cell r="K126">
            <v>125.1</v>
          </cell>
          <cell r="L126">
            <v>136.19999999999999</v>
          </cell>
        </row>
        <row r="127">
          <cell r="A127">
            <v>1995.11</v>
          </cell>
          <cell r="C127" t="str">
            <v>Nov</v>
          </cell>
          <cell r="D127">
            <v>118400</v>
          </cell>
          <cell r="E127">
            <v>7.61</v>
          </cell>
          <cell r="F127">
            <v>669</v>
          </cell>
          <cell r="G127">
            <v>19.600000000000001</v>
          </cell>
          <cell r="H127">
            <v>41033</v>
          </cell>
          <cell r="I127">
            <v>32112</v>
          </cell>
          <cell r="J127">
            <v>127.8</v>
          </cell>
          <cell r="K127">
            <v>125.9</v>
          </cell>
          <cell r="L127">
            <v>137</v>
          </cell>
        </row>
        <row r="128">
          <cell r="A128">
            <v>1995.12</v>
          </cell>
          <cell r="C128" t="str">
            <v>Dec</v>
          </cell>
          <cell r="D128">
            <v>118400</v>
          </cell>
          <cell r="E128">
            <v>7.33</v>
          </cell>
          <cell r="F128">
            <v>651</v>
          </cell>
          <cell r="G128">
            <v>19</v>
          </cell>
          <cell r="H128">
            <v>41127</v>
          </cell>
          <cell r="I128">
            <v>31248</v>
          </cell>
          <cell r="J128">
            <v>131.6</v>
          </cell>
          <cell r="K128">
            <v>127.7</v>
          </cell>
          <cell r="L128">
            <v>143.30000000000001</v>
          </cell>
        </row>
        <row r="129">
          <cell r="A129">
            <v>1996.01</v>
          </cell>
          <cell r="B129">
            <v>1996</v>
          </cell>
          <cell r="C129" t="str">
            <v>Jan</v>
          </cell>
          <cell r="D129">
            <v>118500</v>
          </cell>
          <cell r="E129">
            <v>7.31</v>
          </cell>
          <cell r="F129">
            <v>651</v>
          </cell>
          <cell r="G129">
            <v>18.899999999999999</v>
          </cell>
          <cell r="H129">
            <v>41291</v>
          </cell>
          <cell r="I129">
            <v>31248</v>
          </cell>
          <cell r="J129">
            <v>132.1</v>
          </cell>
          <cell r="K129">
            <v>131.5</v>
          </cell>
          <cell r="L129">
            <v>136.80000000000001</v>
          </cell>
        </row>
        <row r="130">
          <cell r="A130">
            <v>1996.02</v>
          </cell>
          <cell r="C130" t="str">
            <v>Feb</v>
          </cell>
          <cell r="D130">
            <v>116700</v>
          </cell>
          <cell r="E130">
            <v>7.27</v>
          </cell>
          <cell r="F130">
            <v>638</v>
          </cell>
          <cell r="G130">
            <v>18.5</v>
          </cell>
          <cell r="H130">
            <v>41472</v>
          </cell>
          <cell r="I130">
            <v>30624</v>
          </cell>
          <cell r="J130">
            <v>135.4</v>
          </cell>
          <cell r="K130">
            <v>134.4</v>
          </cell>
          <cell r="L130">
            <v>141.19999999999999</v>
          </cell>
        </row>
        <row r="131">
          <cell r="A131">
            <v>1996.03</v>
          </cell>
          <cell r="C131" t="str">
            <v>Mar</v>
          </cell>
          <cell r="D131">
            <v>119100</v>
          </cell>
          <cell r="E131">
            <v>7.45</v>
          </cell>
          <cell r="F131">
            <v>663</v>
          </cell>
          <cell r="G131">
            <v>19.100000000000001</v>
          </cell>
          <cell r="H131">
            <v>41655</v>
          </cell>
          <cell r="I131">
            <v>31824</v>
          </cell>
          <cell r="J131">
            <v>130.9</v>
          </cell>
          <cell r="K131">
            <v>129.30000000000001</v>
          </cell>
          <cell r="L131">
            <v>138.19999999999999</v>
          </cell>
        </row>
        <row r="132">
          <cell r="A132">
            <v>1996.04</v>
          </cell>
          <cell r="C132" t="str">
            <v>Apr</v>
          </cell>
          <cell r="D132">
            <v>120000</v>
          </cell>
          <cell r="E132">
            <v>7.71</v>
          </cell>
          <cell r="F132">
            <v>685</v>
          </cell>
          <cell r="G132">
            <v>19.600000000000001</v>
          </cell>
          <cell r="H132">
            <v>41838</v>
          </cell>
          <cell r="I132">
            <v>32880</v>
          </cell>
          <cell r="J132">
            <v>127.2</v>
          </cell>
          <cell r="K132">
            <v>124.5</v>
          </cell>
          <cell r="L132">
            <v>136.80000000000001</v>
          </cell>
        </row>
        <row r="133">
          <cell r="A133">
            <v>1996.05</v>
          </cell>
          <cell r="C133" t="str">
            <v>May</v>
          </cell>
          <cell r="D133">
            <v>121900</v>
          </cell>
          <cell r="E133">
            <v>7.88</v>
          </cell>
          <cell r="F133">
            <v>707</v>
          </cell>
          <cell r="G133">
            <v>20.2</v>
          </cell>
          <cell r="H133">
            <v>42022</v>
          </cell>
          <cell r="I133">
            <v>33936</v>
          </cell>
          <cell r="J133">
            <v>123.8</v>
          </cell>
          <cell r="K133">
            <v>119.9</v>
          </cell>
          <cell r="L133">
            <v>132.4</v>
          </cell>
        </row>
        <row r="134">
          <cell r="A134">
            <v>1996.06</v>
          </cell>
          <cell r="C134" t="str">
            <v>Jun</v>
          </cell>
          <cell r="D134">
            <v>126300</v>
          </cell>
          <cell r="E134">
            <v>7.93</v>
          </cell>
          <cell r="F134">
            <v>736</v>
          </cell>
          <cell r="G134">
            <v>20.9</v>
          </cell>
          <cell r="H134">
            <v>42207</v>
          </cell>
          <cell r="I134">
            <v>35328</v>
          </cell>
          <cell r="J134">
            <v>119.5</v>
          </cell>
          <cell r="K134">
            <v>115.2</v>
          </cell>
          <cell r="L134">
            <v>130.30000000000001</v>
          </cell>
        </row>
        <row r="135">
          <cell r="A135">
            <v>1996.07</v>
          </cell>
          <cell r="C135" t="str">
            <v>Jul</v>
          </cell>
          <cell r="D135">
            <v>125100</v>
          </cell>
          <cell r="E135">
            <v>8.0299999999999994</v>
          </cell>
          <cell r="F135">
            <v>736</v>
          </cell>
          <cell r="G135">
            <v>20.8</v>
          </cell>
          <cell r="H135">
            <v>42393</v>
          </cell>
          <cell r="I135">
            <v>35328</v>
          </cell>
          <cell r="J135">
            <v>120</v>
          </cell>
          <cell r="K135">
            <v>115.3</v>
          </cell>
          <cell r="L135">
            <v>128.6</v>
          </cell>
        </row>
        <row r="136">
          <cell r="A136">
            <v>1996.08</v>
          </cell>
          <cell r="C136" t="str">
            <v>Aug</v>
          </cell>
          <cell r="D136">
            <v>124400</v>
          </cell>
          <cell r="E136">
            <v>7.92</v>
          </cell>
          <cell r="F136">
            <v>725</v>
          </cell>
          <cell r="G136">
            <v>20.399999999999999</v>
          </cell>
          <cell r="H136">
            <v>42580</v>
          </cell>
          <cell r="I136">
            <v>34800</v>
          </cell>
          <cell r="J136">
            <v>122.4</v>
          </cell>
          <cell r="K136">
            <v>117.8</v>
          </cell>
          <cell r="L136">
            <v>133</v>
          </cell>
        </row>
        <row r="137">
          <cell r="A137">
            <v>1996.09</v>
          </cell>
          <cell r="C137" t="str">
            <v>Sep</v>
          </cell>
          <cell r="D137">
            <v>122900</v>
          </cell>
          <cell r="E137">
            <v>7.94</v>
          </cell>
          <cell r="F137">
            <v>717</v>
          </cell>
          <cell r="G137">
            <v>20.100000000000001</v>
          </cell>
          <cell r="H137">
            <v>42767</v>
          </cell>
          <cell r="I137">
            <v>34416</v>
          </cell>
          <cell r="J137">
            <v>124.3</v>
          </cell>
          <cell r="K137">
            <v>119.6</v>
          </cell>
          <cell r="L137">
            <v>134.6</v>
          </cell>
        </row>
        <row r="138">
          <cell r="A138">
            <v>1996.1</v>
          </cell>
          <cell r="C138" t="str">
            <v>Oct</v>
          </cell>
          <cell r="D138">
            <v>121400</v>
          </cell>
          <cell r="E138">
            <v>7.83</v>
          </cell>
          <cell r="F138">
            <v>701</v>
          </cell>
          <cell r="G138">
            <v>19.600000000000001</v>
          </cell>
          <cell r="H138">
            <v>42955</v>
          </cell>
          <cell r="I138">
            <v>33648</v>
          </cell>
          <cell r="J138">
            <v>127.7</v>
          </cell>
          <cell r="K138">
            <v>122.6</v>
          </cell>
          <cell r="L138">
            <v>139</v>
          </cell>
        </row>
        <row r="139">
          <cell r="A139">
            <v>1996.11</v>
          </cell>
          <cell r="C139" t="str">
            <v>Nov</v>
          </cell>
          <cell r="D139">
            <v>122300</v>
          </cell>
          <cell r="E139">
            <v>7.7</v>
          </cell>
          <cell r="F139">
            <v>698</v>
          </cell>
          <cell r="G139">
            <v>19.399999999999999</v>
          </cell>
          <cell r="H139">
            <v>43144</v>
          </cell>
          <cell r="I139">
            <v>33504</v>
          </cell>
          <cell r="J139">
            <v>128.80000000000001</v>
          </cell>
          <cell r="K139">
            <v>124.7</v>
          </cell>
          <cell r="L139">
            <v>140.19999999999999</v>
          </cell>
        </row>
        <row r="140">
          <cell r="A140">
            <v>1996.12</v>
          </cell>
          <cell r="C140" t="str">
            <v>Dec</v>
          </cell>
          <cell r="D140">
            <v>124000</v>
          </cell>
          <cell r="E140">
            <v>7.59</v>
          </cell>
          <cell r="F140">
            <v>700</v>
          </cell>
          <cell r="G140">
            <v>19.399999999999999</v>
          </cell>
          <cell r="H140">
            <v>43334</v>
          </cell>
          <cell r="I140">
            <v>33600</v>
          </cell>
          <cell r="J140">
            <v>129</v>
          </cell>
          <cell r="K140">
            <v>125.6</v>
          </cell>
          <cell r="L140">
            <v>139.30000000000001</v>
          </cell>
        </row>
        <row r="141">
          <cell r="A141">
            <v>1997.01</v>
          </cell>
          <cell r="B141">
            <v>1997</v>
          </cell>
          <cell r="C141" t="str">
            <v>Jan</v>
          </cell>
          <cell r="D141">
            <v>123400</v>
          </cell>
          <cell r="E141">
            <v>7.71</v>
          </cell>
          <cell r="F141">
            <v>705</v>
          </cell>
          <cell r="G141">
            <v>19.399999999999999</v>
          </cell>
          <cell r="H141">
            <v>43528</v>
          </cell>
          <cell r="I141">
            <v>33840</v>
          </cell>
          <cell r="J141">
            <v>128.6</v>
          </cell>
          <cell r="K141">
            <v>125.1</v>
          </cell>
          <cell r="L141">
            <v>139.1</v>
          </cell>
        </row>
        <row r="142">
          <cell r="A142">
            <v>1997.02</v>
          </cell>
          <cell r="C142" t="str">
            <v>Feb</v>
          </cell>
          <cell r="D142">
            <v>121200</v>
          </cell>
          <cell r="E142">
            <v>7.69</v>
          </cell>
          <cell r="F142">
            <v>691</v>
          </cell>
          <cell r="G142">
            <v>19</v>
          </cell>
          <cell r="H142">
            <v>43716</v>
          </cell>
          <cell r="I142">
            <v>33168</v>
          </cell>
          <cell r="J142">
            <v>131.80000000000001</v>
          </cell>
          <cell r="K142">
            <v>128.30000000000001</v>
          </cell>
          <cell r="L142">
            <v>142.5</v>
          </cell>
        </row>
        <row r="143">
          <cell r="A143">
            <v>1997.03</v>
          </cell>
          <cell r="C143" t="str">
            <v>Mar</v>
          </cell>
          <cell r="D143">
            <v>123700</v>
          </cell>
          <cell r="E143">
            <v>7.76</v>
          </cell>
          <cell r="F143">
            <v>710</v>
          </cell>
          <cell r="G143">
            <v>19.399999999999999</v>
          </cell>
          <cell r="H143">
            <v>43904</v>
          </cell>
          <cell r="I143">
            <v>34080</v>
          </cell>
          <cell r="J143">
            <v>128.80000000000001</v>
          </cell>
          <cell r="K143">
            <v>125.6</v>
          </cell>
          <cell r="L143">
            <v>139</v>
          </cell>
        </row>
        <row r="144">
          <cell r="A144">
            <v>1997.04</v>
          </cell>
          <cell r="C144" t="str">
            <v>Apr</v>
          </cell>
          <cell r="D144">
            <v>124700</v>
          </cell>
          <cell r="E144">
            <v>7.9</v>
          </cell>
          <cell r="F144">
            <v>725</v>
          </cell>
          <cell r="G144">
            <v>19.7</v>
          </cell>
          <cell r="H144">
            <v>44092</v>
          </cell>
          <cell r="I144">
            <v>34800</v>
          </cell>
          <cell r="J144">
            <v>126.7</v>
          </cell>
          <cell r="K144">
            <v>123</v>
          </cell>
          <cell r="L144">
            <v>137.1</v>
          </cell>
        </row>
        <row r="145">
          <cell r="A145">
            <v>1997.05</v>
          </cell>
          <cell r="C145" t="str">
            <v>May</v>
          </cell>
          <cell r="D145">
            <v>128000</v>
          </cell>
          <cell r="E145">
            <v>7.91</v>
          </cell>
          <cell r="F145">
            <v>745</v>
          </cell>
          <cell r="G145">
            <v>20.2</v>
          </cell>
          <cell r="H145">
            <v>44282</v>
          </cell>
          <cell r="I145">
            <v>35760</v>
          </cell>
          <cell r="J145">
            <v>123.8</v>
          </cell>
          <cell r="K145">
            <v>120</v>
          </cell>
          <cell r="L145">
            <v>136.30000000000001</v>
          </cell>
        </row>
        <row r="146">
          <cell r="A146">
            <v>1997.06</v>
          </cell>
          <cell r="C146" t="str">
            <v>June</v>
          </cell>
          <cell r="D146">
            <v>131400</v>
          </cell>
          <cell r="E146">
            <v>7.85</v>
          </cell>
          <cell r="F146">
            <v>760</v>
          </cell>
          <cell r="G146">
            <v>20.5</v>
          </cell>
          <cell r="H146">
            <v>44472</v>
          </cell>
          <cell r="I146">
            <v>36480</v>
          </cell>
          <cell r="J146">
            <v>121.9</v>
          </cell>
          <cell r="K146">
            <v>118.6</v>
          </cell>
          <cell r="L146">
            <v>132.4</v>
          </cell>
        </row>
        <row r="147">
          <cell r="A147">
            <v>1997.07</v>
          </cell>
          <cell r="C147" t="str">
            <v>July</v>
          </cell>
          <cell r="D147">
            <v>131000</v>
          </cell>
          <cell r="E147">
            <v>7.68</v>
          </cell>
          <cell r="F147">
            <v>746</v>
          </cell>
          <cell r="G147">
            <v>20</v>
          </cell>
          <cell r="H147">
            <v>44664</v>
          </cell>
          <cell r="I147">
            <v>35808</v>
          </cell>
          <cell r="J147">
            <v>124.7</v>
          </cell>
          <cell r="K147">
            <v>121.8</v>
          </cell>
          <cell r="L147">
            <v>136.80000000000001</v>
          </cell>
        </row>
        <row r="148">
          <cell r="A148">
            <v>1997.08</v>
          </cell>
          <cell r="C148" t="str">
            <v>Aug</v>
          </cell>
          <cell r="D148">
            <v>131600</v>
          </cell>
          <cell r="E148">
            <v>7.63</v>
          </cell>
          <cell r="F148">
            <v>746</v>
          </cell>
          <cell r="G148">
            <v>20</v>
          </cell>
          <cell r="H148">
            <v>44856</v>
          </cell>
          <cell r="I148">
            <v>35808</v>
          </cell>
          <cell r="J148">
            <v>125.3</v>
          </cell>
          <cell r="K148">
            <v>123</v>
          </cell>
          <cell r="L148">
            <v>135.6</v>
          </cell>
        </row>
        <row r="149">
          <cell r="A149">
            <v>1997.09</v>
          </cell>
          <cell r="C149" t="str">
            <v>Sep</v>
          </cell>
          <cell r="D149">
            <v>131300</v>
          </cell>
          <cell r="E149">
            <v>7.61</v>
          </cell>
          <cell r="F149">
            <v>742</v>
          </cell>
          <cell r="G149">
            <v>19.8</v>
          </cell>
          <cell r="H149">
            <v>45049</v>
          </cell>
          <cell r="I149">
            <v>35616</v>
          </cell>
          <cell r="J149">
            <v>126.5</v>
          </cell>
          <cell r="K149">
            <v>124</v>
          </cell>
          <cell r="L149">
            <v>137.19999999999999</v>
          </cell>
        </row>
        <row r="150">
          <cell r="A150">
            <v>1997.1</v>
          </cell>
          <cell r="C150" t="str">
            <v>Oct</v>
          </cell>
          <cell r="D150">
            <v>129300</v>
          </cell>
          <cell r="E150">
            <v>7.53</v>
          </cell>
          <cell r="F150">
            <v>725</v>
          </cell>
          <cell r="G150">
            <v>19.2</v>
          </cell>
          <cell r="H150">
            <v>45242</v>
          </cell>
          <cell r="I150">
            <v>34800</v>
          </cell>
          <cell r="J150">
            <v>130</v>
          </cell>
          <cell r="K150">
            <v>127.9</v>
          </cell>
          <cell r="L150">
            <v>141.1</v>
          </cell>
        </row>
        <row r="151">
          <cell r="A151">
            <v>1997.11</v>
          </cell>
          <cell r="C151" t="str">
            <v>Nov</v>
          </cell>
          <cell r="D151">
            <v>129500</v>
          </cell>
          <cell r="E151">
            <v>7.48</v>
          </cell>
          <cell r="F151">
            <v>723</v>
          </cell>
          <cell r="G151">
            <v>19.100000000000001</v>
          </cell>
          <cell r="H151">
            <v>45437</v>
          </cell>
          <cell r="I151">
            <v>34704</v>
          </cell>
          <cell r="J151">
            <v>130.9</v>
          </cell>
          <cell r="K151">
            <v>129</v>
          </cell>
          <cell r="L151">
            <v>141.1</v>
          </cell>
        </row>
        <row r="152">
          <cell r="A152">
            <v>1997.12</v>
          </cell>
          <cell r="C152" t="str">
            <v>Dec</v>
          </cell>
          <cell r="D152">
            <v>131400</v>
          </cell>
          <cell r="E152">
            <v>7.41</v>
          </cell>
          <cell r="F152">
            <v>729</v>
          </cell>
          <cell r="G152">
            <v>19.2</v>
          </cell>
          <cell r="H152">
            <v>45632</v>
          </cell>
          <cell r="I152">
            <v>34992</v>
          </cell>
          <cell r="J152">
            <v>130.4</v>
          </cell>
          <cell r="K152">
            <v>128.6</v>
          </cell>
          <cell r="L152">
            <v>141</v>
          </cell>
        </row>
        <row r="153">
          <cell r="A153">
            <v>1998.01</v>
          </cell>
          <cell r="B153">
            <v>1998</v>
          </cell>
          <cell r="C153" t="str">
            <v>Jan</v>
          </cell>
          <cell r="D153">
            <v>130400</v>
          </cell>
          <cell r="E153">
            <v>7.26</v>
          </cell>
          <cell r="F153">
            <v>712</v>
          </cell>
          <cell r="G153">
            <v>18.600000000000001</v>
          </cell>
          <cell r="H153">
            <v>45827</v>
          </cell>
          <cell r="I153">
            <v>34176</v>
          </cell>
          <cell r="J153">
            <v>134.1</v>
          </cell>
          <cell r="K153">
            <v>133</v>
          </cell>
          <cell r="L153">
            <v>142.1</v>
          </cell>
        </row>
        <row r="154">
          <cell r="A154">
            <v>1998.02</v>
          </cell>
          <cell r="C154" t="str">
            <v>Feb</v>
          </cell>
          <cell r="D154">
            <v>128600</v>
          </cell>
          <cell r="E154">
            <v>7.2</v>
          </cell>
          <cell r="F154">
            <v>698</v>
          </cell>
          <cell r="G154">
            <v>18.2</v>
          </cell>
          <cell r="H154">
            <v>45991</v>
          </cell>
          <cell r="I154">
            <v>33504</v>
          </cell>
          <cell r="J154">
            <v>137.30000000000001</v>
          </cell>
          <cell r="K154">
            <v>136.1</v>
          </cell>
          <cell r="L154">
            <v>145.6</v>
          </cell>
        </row>
        <row r="155">
          <cell r="A155">
            <v>1998.03</v>
          </cell>
          <cell r="C155" t="str">
            <v>Mar</v>
          </cell>
          <cell r="D155">
            <v>131100</v>
          </cell>
          <cell r="E155">
            <v>7.2</v>
          </cell>
          <cell r="F155">
            <v>712</v>
          </cell>
          <cell r="G155">
            <v>18.5</v>
          </cell>
          <cell r="H155">
            <v>46156</v>
          </cell>
          <cell r="I155">
            <v>34176</v>
          </cell>
          <cell r="J155">
            <v>135.1</v>
          </cell>
          <cell r="K155">
            <v>133.9</v>
          </cell>
          <cell r="L155">
            <v>143.69999999999999</v>
          </cell>
        </row>
        <row r="156">
          <cell r="A156">
            <v>1998.04</v>
          </cell>
          <cell r="C156" t="str">
            <v>Apr</v>
          </cell>
          <cell r="D156">
            <v>132300</v>
          </cell>
          <cell r="E156">
            <v>7.21</v>
          </cell>
          <cell r="F156">
            <v>719</v>
          </cell>
          <cell r="G156">
            <v>18.600000000000001</v>
          </cell>
          <cell r="H156">
            <v>46321</v>
          </cell>
          <cell r="I156">
            <v>34512</v>
          </cell>
          <cell r="J156">
            <v>134.19999999999999</v>
          </cell>
          <cell r="K156">
            <v>132.9</v>
          </cell>
          <cell r="L156">
            <v>143.4</v>
          </cell>
        </row>
        <row r="157">
          <cell r="A157">
            <v>1998.05</v>
          </cell>
          <cell r="C157" t="str">
            <v>May</v>
          </cell>
          <cell r="D157">
            <v>136500</v>
          </cell>
          <cell r="E157">
            <v>7.22</v>
          </cell>
          <cell r="F157">
            <v>743</v>
          </cell>
          <cell r="G157">
            <v>19.2</v>
          </cell>
          <cell r="H157">
            <v>46487</v>
          </cell>
          <cell r="I157">
            <v>35664</v>
          </cell>
          <cell r="J157">
            <v>130.30000000000001</v>
          </cell>
          <cell r="K157">
            <v>129.1</v>
          </cell>
          <cell r="L157">
            <v>139.30000000000001</v>
          </cell>
        </row>
        <row r="158">
          <cell r="A158">
            <v>1998.06</v>
          </cell>
          <cell r="C158" t="str">
            <v>Jun</v>
          </cell>
          <cell r="D158">
            <v>138600</v>
          </cell>
          <cell r="E158">
            <v>7.19</v>
          </cell>
          <cell r="F158">
            <v>752</v>
          </cell>
          <cell r="G158">
            <v>19.3</v>
          </cell>
          <cell r="H158">
            <v>46653</v>
          </cell>
          <cell r="I158">
            <v>36096</v>
          </cell>
          <cell r="J158">
            <v>129.19999999999999</v>
          </cell>
          <cell r="K158">
            <v>127.7</v>
          </cell>
          <cell r="L158">
            <v>139</v>
          </cell>
        </row>
        <row r="159">
          <cell r="A159">
            <v>1998.07</v>
          </cell>
          <cell r="C159" t="str">
            <v>July</v>
          </cell>
          <cell r="D159">
            <v>139100</v>
          </cell>
          <cell r="E159">
            <v>7.14</v>
          </cell>
          <cell r="F159">
            <v>751</v>
          </cell>
          <cell r="G159">
            <v>19.2</v>
          </cell>
          <cell r="H159">
            <v>46821</v>
          </cell>
          <cell r="I159">
            <v>36048</v>
          </cell>
          <cell r="J159">
            <v>129.9</v>
          </cell>
          <cell r="K159">
            <v>128.69999999999999</v>
          </cell>
          <cell r="L159">
            <v>140.4</v>
          </cell>
        </row>
        <row r="160">
          <cell r="A160">
            <v>1998.08</v>
          </cell>
          <cell r="C160" t="str">
            <v>Aug</v>
          </cell>
          <cell r="D160">
            <v>137000</v>
          </cell>
          <cell r="E160">
            <v>7.11</v>
          </cell>
          <cell r="F160">
            <v>737</v>
          </cell>
          <cell r="G160">
            <v>18.8</v>
          </cell>
          <cell r="H160">
            <v>46988</v>
          </cell>
          <cell r="I160">
            <v>35376</v>
          </cell>
          <cell r="J160">
            <v>132.80000000000001</v>
          </cell>
          <cell r="K160">
            <v>131.6</v>
          </cell>
          <cell r="L160">
            <v>141.5</v>
          </cell>
        </row>
        <row r="161">
          <cell r="A161">
            <v>1998.09</v>
          </cell>
          <cell r="C161" t="str">
            <v>Sep</v>
          </cell>
          <cell r="D161">
            <v>137200</v>
          </cell>
          <cell r="E161">
            <v>7</v>
          </cell>
          <cell r="F161">
            <v>730</v>
          </cell>
          <cell r="G161">
            <v>18.600000000000001</v>
          </cell>
          <cell r="H161">
            <v>47156</v>
          </cell>
          <cell r="I161">
            <v>35040</v>
          </cell>
          <cell r="J161">
            <v>134.6</v>
          </cell>
          <cell r="K161">
            <v>133.30000000000001</v>
          </cell>
          <cell r="L161">
            <v>144.9</v>
          </cell>
        </row>
        <row r="162">
          <cell r="A162">
            <v>1998.1</v>
          </cell>
          <cell r="C162" t="str">
            <v>Oct</v>
          </cell>
          <cell r="D162">
            <v>135600</v>
          </cell>
          <cell r="E162">
            <v>6.86</v>
          </cell>
          <cell r="F162">
            <v>712</v>
          </cell>
          <cell r="G162">
            <v>18.100000000000001</v>
          </cell>
          <cell r="H162">
            <v>47325</v>
          </cell>
          <cell r="I162">
            <v>34176</v>
          </cell>
          <cell r="J162">
            <v>138.5</v>
          </cell>
          <cell r="K162">
            <v>137.9</v>
          </cell>
          <cell r="L162">
            <v>147.80000000000001</v>
          </cell>
        </row>
        <row r="163">
          <cell r="A163">
            <v>1998.11</v>
          </cell>
          <cell r="C163" t="str">
            <v>Nov</v>
          </cell>
          <cell r="D163">
            <v>136900</v>
          </cell>
          <cell r="E163">
            <v>6.89</v>
          </cell>
          <cell r="F163">
            <v>721</v>
          </cell>
          <cell r="G163">
            <v>18.2</v>
          </cell>
          <cell r="H163">
            <v>47495</v>
          </cell>
          <cell r="I163">
            <v>34608</v>
          </cell>
          <cell r="J163">
            <v>137.19999999999999</v>
          </cell>
          <cell r="K163">
            <v>136.5</v>
          </cell>
          <cell r="L163">
            <v>146.80000000000001</v>
          </cell>
        </row>
        <row r="164">
          <cell r="A164">
            <v>1998.12</v>
          </cell>
          <cell r="C164" t="str">
            <v>Dec</v>
          </cell>
          <cell r="D164">
            <v>136300</v>
          </cell>
          <cell r="E164">
            <v>6.9</v>
          </cell>
          <cell r="F164">
            <v>718</v>
          </cell>
          <cell r="G164">
            <v>18.100000000000001</v>
          </cell>
          <cell r="H164">
            <v>47665</v>
          </cell>
          <cell r="I164">
            <v>34464</v>
          </cell>
          <cell r="J164">
            <v>138.30000000000001</v>
          </cell>
          <cell r="K164">
            <v>137</v>
          </cell>
          <cell r="L164">
            <v>149.6</v>
          </cell>
        </row>
        <row r="165">
          <cell r="A165">
            <v>1999.01</v>
          </cell>
          <cell r="B165">
            <v>1999</v>
          </cell>
          <cell r="C165" t="str">
            <v>Jan</v>
          </cell>
          <cell r="D165">
            <v>136700</v>
          </cell>
          <cell r="E165">
            <v>6.89</v>
          </cell>
          <cell r="F165">
            <v>720</v>
          </cell>
          <cell r="G165">
            <v>18.100000000000001</v>
          </cell>
          <cell r="H165">
            <v>47848</v>
          </cell>
          <cell r="I165">
            <v>34560</v>
          </cell>
          <cell r="J165">
            <v>138.4</v>
          </cell>
          <cell r="K165">
            <v>137.5</v>
          </cell>
          <cell r="L165">
            <v>147.69999999999999</v>
          </cell>
        </row>
        <row r="166">
          <cell r="A166">
            <v>1999.02</v>
          </cell>
          <cell r="C166" t="str">
            <v>Feb</v>
          </cell>
          <cell r="D166">
            <v>134600</v>
          </cell>
          <cell r="E166">
            <v>6.93</v>
          </cell>
          <cell r="F166">
            <v>711</v>
          </cell>
          <cell r="G166">
            <v>17.8</v>
          </cell>
          <cell r="H166">
            <v>48046</v>
          </cell>
          <cell r="I166">
            <v>34128</v>
          </cell>
          <cell r="J166">
            <v>140.80000000000001</v>
          </cell>
          <cell r="K166">
            <v>139.80000000000001</v>
          </cell>
          <cell r="L166">
            <v>150.1</v>
          </cell>
        </row>
        <row r="167">
          <cell r="A167">
            <v>1999.03</v>
          </cell>
          <cell r="C167" t="str">
            <v>Mar</v>
          </cell>
          <cell r="D167">
            <v>136300</v>
          </cell>
          <cell r="E167">
            <v>7.02</v>
          </cell>
          <cell r="F167">
            <v>727</v>
          </cell>
          <cell r="G167">
            <v>18.100000000000001</v>
          </cell>
          <cell r="H167">
            <v>48245</v>
          </cell>
          <cell r="I167">
            <v>34896</v>
          </cell>
          <cell r="J167">
            <v>138.30000000000001</v>
          </cell>
          <cell r="K167">
            <v>136.9</v>
          </cell>
          <cell r="L167">
            <v>148.69999999999999</v>
          </cell>
        </row>
        <row r="168">
          <cell r="A168">
            <v>1999.04</v>
          </cell>
          <cell r="C168" t="str">
            <v>Apr</v>
          </cell>
          <cell r="D168">
            <v>137500</v>
          </cell>
          <cell r="E168">
            <v>7.05</v>
          </cell>
          <cell r="F168">
            <v>736</v>
          </cell>
          <cell r="G168">
            <v>18.2</v>
          </cell>
          <cell r="H168">
            <v>48446</v>
          </cell>
          <cell r="I168">
            <v>35328</v>
          </cell>
          <cell r="J168">
            <v>137.1</v>
          </cell>
          <cell r="K168">
            <v>135.69999999999999</v>
          </cell>
          <cell r="L168">
            <v>149.1</v>
          </cell>
        </row>
        <row r="169">
          <cell r="A169">
            <v>1999.05</v>
          </cell>
          <cell r="C169" t="str">
            <v>May</v>
          </cell>
          <cell r="D169">
            <v>140600</v>
          </cell>
          <cell r="E169">
            <v>7.07</v>
          </cell>
          <cell r="F169">
            <v>754</v>
          </cell>
          <cell r="G169">
            <v>18.600000000000001</v>
          </cell>
          <cell r="H169">
            <v>48647</v>
          </cell>
          <cell r="I169">
            <v>36192</v>
          </cell>
          <cell r="J169">
            <v>134.4</v>
          </cell>
          <cell r="K169">
            <v>133</v>
          </cell>
          <cell r="L169">
            <v>145.19999999999999</v>
          </cell>
        </row>
        <row r="170">
          <cell r="A170">
            <v>1999.06</v>
          </cell>
          <cell r="C170" t="str">
            <v>Jun</v>
          </cell>
          <cell r="D170">
            <v>144600</v>
          </cell>
          <cell r="E170">
            <v>7.26</v>
          </cell>
          <cell r="F170">
            <v>790</v>
          </cell>
          <cell r="G170">
            <v>19.399999999999999</v>
          </cell>
          <cell r="H170">
            <v>48849</v>
          </cell>
          <cell r="I170">
            <v>37920</v>
          </cell>
          <cell r="J170">
            <v>128.80000000000001</v>
          </cell>
          <cell r="K170">
            <v>126.7</v>
          </cell>
          <cell r="L170">
            <v>139.19999999999999</v>
          </cell>
        </row>
        <row r="171">
          <cell r="A171">
            <v>1999.07</v>
          </cell>
          <cell r="C171" t="str">
            <v>Jul</v>
          </cell>
          <cell r="D171">
            <v>143400</v>
          </cell>
          <cell r="E171">
            <v>7.48</v>
          </cell>
          <cell r="F171">
            <v>801</v>
          </cell>
          <cell r="G171">
            <v>19.600000000000001</v>
          </cell>
          <cell r="H171">
            <v>49052</v>
          </cell>
          <cell r="I171">
            <v>38448</v>
          </cell>
          <cell r="J171">
            <v>127.6</v>
          </cell>
          <cell r="K171">
            <v>124.8</v>
          </cell>
          <cell r="L171">
            <v>137.19999999999999</v>
          </cell>
        </row>
        <row r="172">
          <cell r="A172">
            <v>1999.08</v>
          </cell>
          <cell r="C172" t="str">
            <v>Aug</v>
          </cell>
          <cell r="D172">
            <v>143800</v>
          </cell>
          <cell r="E172">
            <v>7.59</v>
          </cell>
          <cell r="F172">
            <v>811</v>
          </cell>
          <cell r="G172">
            <v>19.8</v>
          </cell>
          <cell r="H172">
            <v>49255</v>
          </cell>
          <cell r="I172">
            <v>38928</v>
          </cell>
          <cell r="J172">
            <v>126.5</v>
          </cell>
          <cell r="K172">
            <v>122.9</v>
          </cell>
          <cell r="L172">
            <v>137.6</v>
          </cell>
        </row>
        <row r="173">
          <cell r="A173">
            <v>1999.09</v>
          </cell>
          <cell r="C173" t="str">
            <v>Sep</v>
          </cell>
          <cell r="D173">
            <v>142600</v>
          </cell>
          <cell r="E173">
            <v>7.68</v>
          </cell>
          <cell r="F173">
            <v>812</v>
          </cell>
          <cell r="G173">
            <v>19.7</v>
          </cell>
          <cell r="H173">
            <v>49460</v>
          </cell>
          <cell r="I173">
            <v>38976</v>
          </cell>
          <cell r="J173">
            <v>126.9</v>
          </cell>
          <cell r="K173">
            <v>123.4</v>
          </cell>
          <cell r="L173">
            <v>138.5</v>
          </cell>
        </row>
        <row r="174">
          <cell r="A174">
            <v>1999.1</v>
          </cell>
          <cell r="C174" t="str">
            <v>Oct</v>
          </cell>
          <cell r="D174">
            <v>140200</v>
          </cell>
          <cell r="E174">
            <v>7.67</v>
          </cell>
          <cell r="F174">
            <v>797</v>
          </cell>
          <cell r="G174">
            <v>19.3</v>
          </cell>
          <cell r="H174">
            <v>49665</v>
          </cell>
          <cell r="I174">
            <v>38256</v>
          </cell>
          <cell r="J174">
            <v>129.80000000000001</v>
          </cell>
          <cell r="K174">
            <v>126</v>
          </cell>
          <cell r="L174">
            <v>141.9</v>
          </cell>
        </row>
        <row r="175">
          <cell r="A175">
            <v>1999.11</v>
          </cell>
          <cell r="C175" t="str">
            <v>Nov</v>
          </cell>
          <cell r="D175">
            <v>140900</v>
          </cell>
          <cell r="E175">
            <v>7.66</v>
          </cell>
          <cell r="F175">
            <v>801</v>
          </cell>
          <cell r="G175">
            <v>19.3</v>
          </cell>
          <cell r="H175">
            <v>49871</v>
          </cell>
          <cell r="I175">
            <v>38448</v>
          </cell>
          <cell r="J175">
            <v>129.69999999999999</v>
          </cell>
          <cell r="K175">
            <v>125.8</v>
          </cell>
          <cell r="L175">
            <v>142.1</v>
          </cell>
        </row>
        <row r="176">
          <cell r="A176">
            <v>1999.12</v>
          </cell>
          <cell r="C176" t="str">
            <v>Dec</v>
          </cell>
          <cell r="D176">
            <v>141800</v>
          </cell>
          <cell r="E176">
            <v>7.65</v>
          </cell>
          <cell r="F176">
            <v>805</v>
          </cell>
          <cell r="G176">
            <v>19.3</v>
          </cell>
          <cell r="H176">
            <v>50078</v>
          </cell>
          <cell r="I176">
            <v>38640</v>
          </cell>
          <cell r="J176">
            <v>129.6</v>
          </cell>
          <cell r="K176">
            <v>125.4</v>
          </cell>
          <cell r="L176">
            <v>141.9</v>
          </cell>
        </row>
        <row r="177">
          <cell r="A177">
            <v>2000.01</v>
          </cell>
          <cell r="B177">
            <v>2000</v>
          </cell>
          <cell r="C177" t="str">
            <v xml:space="preserve">Jan </v>
          </cell>
          <cell r="D177">
            <v>139600</v>
          </cell>
          <cell r="E177">
            <v>7.9</v>
          </cell>
          <cell r="F177">
            <v>812</v>
          </cell>
          <cell r="G177">
            <v>19.600000000000001</v>
          </cell>
          <cell r="H177">
            <v>49688</v>
          </cell>
          <cell r="I177">
            <v>38976</v>
          </cell>
          <cell r="J177">
            <v>127.5</v>
          </cell>
          <cell r="K177">
            <v>125.6</v>
          </cell>
          <cell r="L177">
            <v>138.9</v>
          </cell>
        </row>
        <row r="178">
          <cell r="A178">
            <v>2000.02</v>
          </cell>
          <cell r="C178" t="str">
            <v xml:space="preserve">Feb </v>
          </cell>
          <cell r="D178">
            <v>140500</v>
          </cell>
          <cell r="E178">
            <v>8.06</v>
          </cell>
          <cell r="F178">
            <v>829</v>
          </cell>
          <cell r="G178">
            <v>19.8</v>
          </cell>
          <cell r="H178">
            <v>50362</v>
          </cell>
          <cell r="I178">
            <v>39792</v>
          </cell>
          <cell r="J178">
            <v>126.6</v>
          </cell>
          <cell r="K178">
            <v>124.3</v>
          </cell>
          <cell r="L178">
            <v>137.19999999999999</v>
          </cell>
        </row>
        <row r="179">
          <cell r="A179">
            <v>2000.03</v>
          </cell>
          <cell r="C179" t="str">
            <v xml:space="preserve">Mar </v>
          </cell>
          <cell r="D179">
            <v>141600</v>
          </cell>
          <cell r="E179">
            <v>8.11</v>
          </cell>
          <cell r="F179">
            <v>840</v>
          </cell>
          <cell r="G179">
            <v>20</v>
          </cell>
          <cell r="H179">
            <v>50444</v>
          </cell>
          <cell r="I179">
            <v>40320</v>
          </cell>
          <cell r="J179">
            <v>125.1</v>
          </cell>
          <cell r="K179">
            <v>123.1</v>
          </cell>
          <cell r="L179">
            <v>135.30000000000001</v>
          </cell>
        </row>
        <row r="180">
          <cell r="A180">
            <v>2000.04</v>
          </cell>
          <cell r="C180" t="str">
            <v xml:space="preserve">Apr </v>
          </cell>
          <cell r="D180">
            <v>143100</v>
          </cell>
          <cell r="E180">
            <v>8.1</v>
          </cell>
          <cell r="F180">
            <v>848</v>
          </cell>
          <cell r="G180">
            <v>20.100000000000001</v>
          </cell>
          <cell r="H180">
            <v>50526</v>
          </cell>
          <cell r="I180">
            <v>40704</v>
          </cell>
          <cell r="J180">
            <v>124.1</v>
          </cell>
          <cell r="K180">
            <v>122.1</v>
          </cell>
          <cell r="L180">
            <v>135.1</v>
          </cell>
        </row>
        <row r="181">
          <cell r="A181">
            <v>2000.05</v>
          </cell>
          <cell r="C181" t="str">
            <v xml:space="preserve">May </v>
          </cell>
          <cell r="D181">
            <v>145700</v>
          </cell>
          <cell r="E181">
            <v>8.19</v>
          </cell>
          <cell r="F181">
            <v>871</v>
          </cell>
          <cell r="G181">
            <v>20.7</v>
          </cell>
          <cell r="H181">
            <v>50608</v>
          </cell>
          <cell r="I181">
            <v>41808</v>
          </cell>
          <cell r="J181">
            <v>121</v>
          </cell>
          <cell r="K181">
            <v>119.1</v>
          </cell>
          <cell r="L181">
            <v>131.1</v>
          </cell>
        </row>
        <row r="182">
          <cell r="A182">
            <v>2000.06</v>
          </cell>
          <cell r="C182" t="str">
            <v xml:space="preserve">June </v>
          </cell>
          <cell r="D182">
            <v>148100</v>
          </cell>
          <cell r="E182">
            <v>8.27</v>
          </cell>
          <cell r="F182">
            <v>892</v>
          </cell>
          <cell r="G182">
            <v>21.1</v>
          </cell>
          <cell r="H182">
            <v>50691</v>
          </cell>
          <cell r="I182">
            <v>42816</v>
          </cell>
          <cell r="J182">
            <v>118.4</v>
          </cell>
          <cell r="K182">
            <v>116.6</v>
          </cell>
          <cell r="L182">
            <v>128.6</v>
          </cell>
        </row>
        <row r="183">
          <cell r="A183">
            <v>2000.07</v>
          </cell>
          <cell r="C183" t="str">
            <v xml:space="preserve">July </v>
          </cell>
          <cell r="D183">
            <v>151100</v>
          </cell>
          <cell r="E183">
            <v>8.1999999999999993</v>
          </cell>
          <cell r="F183">
            <v>904</v>
          </cell>
          <cell r="G183">
            <v>21.4</v>
          </cell>
          <cell r="H183">
            <v>50773</v>
          </cell>
          <cell r="I183">
            <v>43392</v>
          </cell>
          <cell r="J183">
            <v>117</v>
          </cell>
          <cell r="K183">
            <v>116</v>
          </cell>
          <cell r="L183">
            <v>127.8</v>
          </cell>
        </row>
        <row r="184">
          <cell r="A184">
            <v>2000.08</v>
          </cell>
          <cell r="C184" t="str">
            <v xml:space="preserve">Aug </v>
          </cell>
          <cell r="D184">
            <v>149800</v>
          </cell>
          <cell r="E184">
            <v>8.1</v>
          </cell>
          <cell r="F184">
            <v>888</v>
          </cell>
          <cell r="G184">
            <v>21</v>
          </cell>
          <cell r="H184">
            <v>50856</v>
          </cell>
          <cell r="I184">
            <v>42624</v>
          </cell>
          <cell r="J184">
            <v>119.3</v>
          </cell>
          <cell r="K184">
            <v>118.4</v>
          </cell>
          <cell r="L184">
            <v>131</v>
          </cell>
        </row>
        <row r="185">
          <cell r="A185">
            <v>2000.09</v>
          </cell>
          <cell r="C185" t="str">
            <v xml:space="preserve">Sept </v>
          </cell>
          <cell r="D185">
            <v>150300</v>
          </cell>
          <cell r="E185">
            <v>8</v>
          </cell>
          <cell r="F185">
            <v>882</v>
          </cell>
          <cell r="G185">
            <v>20.8</v>
          </cell>
          <cell r="H185">
            <v>50939</v>
          </cell>
          <cell r="I185">
            <v>42336</v>
          </cell>
          <cell r="J185">
            <v>120.3</v>
          </cell>
          <cell r="K185">
            <v>119.8</v>
          </cell>
          <cell r="L185">
            <v>132</v>
          </cell>
        </row>
        <row r="186">
          <cell r="A186">
            <v>2000.1</v>
          </cell>
          <cell r="C186" t="str">
            <v xml:space="preserve">Oct </v>
          </cell>
          <cell r="D186">
            <v>146600</v>
          </cell>
          <cell r="E186">
            <v>7.91</v>
          </cell>
          <cell r="F186">
            <v>853</v>
          </cell>
          <cell r="G186">
            <v>20.100000000000001</v>
          </cell>
          <cell r="H186">
            <v>51022</v>
          </cell>
          <cell r="I186">
            <v>40944</v>
          </cell>
          <cell r="J186">
            <v>124.6</v>
          </cell>
          <cell r="K186">
            <v>123.9</v>
          </cell>
          <cell r="L186">
            <v>138.19999999999999</v>
          </cell>
        </row>
        <row r="187">
          <cell r="A187">
            <v>2000.11</v>
          </cell>
          <cell r="C187" t="str">
            <v xml:space="preserve">Nov </v>
          </cell>
          <cell r="D187">
            <v>147500</v>
          </cell>
          <cell r="E187">
            <v>7.83</v>
          </cell>
          <cell r="F187">
            <v>852</v>
          </cell>
          <cell r="G187">
            <v>20</v>
          </cell>
          <cell r="H187">
            <v>51105</v>
          </cell>
          <cell r="I187">
            <v>40896</v>
          </cell>
          <cell r="J187">
            <v>125</v>
          </cell>
          <cell r="K187">
            <v>124.4</v>
          </cell>
          <cell r="L187">
            <v>139.19999999999999</v>
          </cell>
        </row>
        <row r="188">
          <cell r="A188">
            <v>2000.12</v>
          </cell>
          <cell r="C188" t="str">
            <v xml:space="preserve">Dec </v>
          </cell>
          <cell r="D188">
            <v>148200</v>
          </cell>
          <cell r="E188">
            <v>7.68</v>
          </cell>
          <cell r="F188">
            <v>844</v>
          </cell>
          <cell r="G188">
            <v>19.8</v>
          </cell>
          <cell r="H188">
            <v>51189</v>
          </cell>
          <cell r="I188">
            <v>40512</v>
          </cell>
          <cell r="J188">
            <v>126.4</v>
          </cell>
          <cell r="K188">
            <v>125.9</v>
          </cell>
          <cell r="L188">
            <v>139.19999999999999</v>
          </cell>
        </row>
        <row r="189">
          <cell r="A189">
            <v>2001.01</v>
          </cell>
          <cell r="B189">
            <v>2001</v>
          </cell>
          <cell r="C189" t="str">
            <v xml:space="preserve">Jan </v>
          </cell>
          <cell r="D189">
            <v>143900</v>
          </cell>
          <cell r="E189">
            <v>7.34</v>
          </cell>
          <cell r="F189">
            <v>792</v>
          </cell>
          <cell r="G189">
            <v>18.600000000000001</v>
          </cell>
          <cell r="H189">
            <v>51226</v>
          </cell>
          <cell r="I189">
            <v>38016</v>
          </cell>
          <cell r="J189">
            <v>134.69999999999999</v>
          </cell>
          <cell r="K189">
            <v>134.6</v>
          </cell>
          <cell r="L189">
            <v>146.19999999999999</v>
          </cell>
        </row>
        <row r="190">
          <cell r="A190">
            <v>2001.02</v>
          </cell>
          <cell r="C190" t="str">
            <v xml:space="preserve">Feb </v>
          </cell>
          <cell r="D190">
            <v>145700</v>
          </cell>
          <cell r="E190">
            <v>7.18</v>
          </cell>
          <cell r="F190">
            <v>790</v>
          </cell>
          <cell r="G190">
            <v>18.5</v>
          </cell>
          <cell r="H190">
            <v>51259</v>
          </cell>
          <cell r="I190">
            <v>37920</v>
          </cell>
          <cell r="J190">
            <v>135.19999999999999</v>
          </cell>
          <cell r="K190">
            <v>135.9</v>
          </cell>
          <cell r="L190">
            <v>142.19999999999999</v>
          </cell>
        </row>
        <row r="191">
          <cell r="A191">
            <v>2001.03</v>
          </cell>
          <cell r="C191" t="str">
            <v xml:space="preserve">Mar </v>
          </cell>
          <cell r="D191">
            <v>150800</v>
          </cell>
          <cell r="E191">
            <v>7.11</v>
          </cell>
          <cell r="F191">
            <v>812</v>
          </cell>
          <cell r="G191">
            <v>19</v>
          </cell>
          <cell r="H191">
            <v>51292</v>
          </cell>
          <cell r="I191">
            <v>38976</v>
          </cell>
          <cell r="J191">
            <v>131.6</v>
          </cell>
          <cell r="K191">
            <v>132.30000000000001</v>
          </cell>
          <cell r="L191">
            <v>139.5</v>
          </cell>
        </row>
        <row r="192">
          <cell r="A192">
            <v>2001.04</v>
          </cell>
          <cell r="C192" t="str">
            <v>April</v>
          </cell>
          <cell r="D192">
            <v>150400</v>
          </cell>
          <cell r="E192">
            <v>7.09</v>
          </cell>
          <cell r="F192">
            <v>808</v>
          </cell>
          <cell r="G192">
            <v>18.899999999999999</v>
          </cell>
          <cell r="H192">
            <v>51325</v>
          </cell>
          <cell r="I192">
            <v>38784</v>
          </cell>
          <cell r="J192">
            <v>132.30000000000001</v>
          </cell>
          <cell r="K192">
            <v>132.69999999999999</v>
          </cell>
          <cell r="L192">
            <v>141.4</v>
          </cell>
        </row>
        <row r="193">
          <cell r="A193">
            <v>2001.05</v>
          </cell>
          <cell r="C193" t="str">
            <v xml:space="preserve">May </v>
          </cell>
          <cell r="D193">
            <v>153600</v>
          </cell>
          <cell r="E193">
            <v>7.17</v>
          </cell>
          <cell r="F193">
            <v>832</v>
          </cell>
          <cell r="G193">
            <v>19.399999999999999</v>
          </cell>
          <cell r="H193">
            <v>51358</v>
          </cell>
          <cell r="I193">
            <v>39936</v>
          </cell>
          <cell r="J193">
            <v>128.6</v>
          </cell>
          <cell r="K193">
            <v>128.80000000000001</v>
          </cell>
          <cell r="L193">
            <v>138.19999999999999</v>
          </cell>
        </row>
        <row r="194">
          <cell r="A194">
            <v>2001.06</v>
          </cell>
          <cell r="C194" t="str">
            <v xml:space="preserve">June </v>
          </cell>
          <cell r="D194">
            <v>160800</v>
          </cell>
          <cell r="E194">
            <v>7.18</v>
          </cell>
          <cell r="F194">
            <v>871</v>
          </cell>
          <cell r="G194">
            <v>20.3</v>
          </cell>
          <cell r="H194">
            <v>51391</v>
          </cell>
          <cell r="I194">
            <v>41808</v>
          </cell>
          <cell r="J194">
            <v>122.9</v>
          </cell>
          <cell r="K194">
            <v>122.8</v>
          </cell>
          <cell r="L194">
            <v>133</v>
          </cell>
        </row>
        <row r="195">
          <cell r="A195">
            <v>2001.07</v>
          </cell>
          <cell r="C195" t="str">
            <v xml:space="preserve">July </v>
          </cell>
          <cell r="D195">
            <v>160000</v>
          </cell>
          <cell r="E195">
            <v>7.19</v>
          </cell>
          <cell r="F195">
            <v>868</v>
          </cell>
          <cell r="G195">
            <v>20.3</v>
          </cell>
          <cell r="H195">
            <v>51423</v>
          </cell>
          <cell r="I195">
            <v>41664</v>
          </cell>
          <cell r="J195">
            <v>123.4</v>
          </cell>
          <cell r="K195">
            <v>123.3</v>
          </cell>
          <cell r="L195">
            <v>132.6</v>
          </cell>
        </row>
        <row r="196">
          <cell r="A196">
            <v>2001.08</v>
          </cell>
          <cell r="C196" t="str">
            <v xml:space="preserve">Aug </v>
          </cell>
          <cell r="D196">
            <v>160700</v>
          </cell>
          <cell r="E196">
            <v>7.06</v>
          </cell>
          <cell r="F196">
            <v>860</v>
          </cell>
          <cell r="G196">
            <v>20.100000000000001</v>
          </cell>
          <cell r="H196">
            <v>51456</v>
          </cell>
          <cell r="I196">
            <v>41280</v>
          </cell>
          <cell r="J196">
            <v>124.7</v>
          </cell>
          <cell r="K196">
            <v>124.2</v>
          </cell>
          <cell r="L196">
            <v>134.19999999999999</v>
          </cell>
        </row>
        <row r="197">
          <cell r="A197">
            <v>2001.09</v>
          </cell>
          <cell r="C197" t="str">
            <v xml:space="preserve">Sept </v>
          </cell>
          <cell r="D197">
            <v>156500</v>
          </cell>
          <cell r="E197">
            <v>6.93</v>
          </cell>
          <cell r="F197">
            <v>827</v>
          </cell>
          <cell r="G197">
            <v>19.3</v>
          </cell>
          <cell r="H197">
            <v>51489</v>
          </cell>
          <cell r="I197">
            <v>39696</v>
          </cell>
          <cell r="J197">
            <v>129.69999999999999</v>
          </cell>
          <cell r="K197">
            <v>129.19999999999999</v>
          </cell>
          <cell r="L197">
            <v>138.80000000000001</v>
          </cell>
        </row>
        <row r="198">
          <cell r="A198">
            <v>2001.1</v>
          </cell>
          <cell r="C198" t="str">
            <v xml:space="preserve">Oct </v>
          </cell>
          <cell r="D198">
            <v>153800</v>
          </cell>
          <cell r="E198">
            <v>6.73</v>
          </cell>
          <cell r="F198">
            <v>796</v>
          </cell>
          <cell r="G198">
            <v>18.5</v>
          </cell>
          <cell r="H198">
            <v>51522</v>
          </cell>
          <cell r="I198">
            <v>38208</v>
          </cell>
          <cell r="J198">
            <v>134.80000000000001</v>
          </cell>
          <cell r="K198">
            <v>134.69999999999999</v>
          </cell>
          <cell r="L198">
            <v>144.69999999999999</v>
          </cell>
        </row>
        <row r="199">
          <cell r="A199">
            <v>2001.11</v>
          </cell>
          <cell r="C199" t="str">
            <v xml:space="preserve">Nov </v>
          </cell>
          <cell r="D199">
            <v>155500</v>
          </cell>
          <cell r="E199">
            <v>6.62</v>
          </cell>
          <cell r="F199">
            <v>796</v>
          </cell>
          <cell r="G199">
            <v>18.5</v>
          </cell>
          <cell r="H199">
            <v>51555</v>
          </cell>
          <cell r="I199">
            <v>38208</v>
          </cell>
          <cell r="J199">
            <v>134.9</v>
          </cell>
          <cell r="K199">
            <v>134.9</v>
          </cell>
          <cell r="L199">
            <v>144</v>
          </cell>
        </row>
        <row r="200">
          <cell r="A200">
            <v>2001.12</v>
          </cell>
          <cell r="C200" t="str">
            <v xml:space="preserve">Dec </v>
          </cell>
          <cell r="D200">
            <v>162400</v>
          </cell>
          <cell r="E200">
            <v>6.77</v>
          </cell>
          <cell r="F200">
            <v>844</v>
          </cell>
          <cell r="G200">
            <v>19.600000000000001</v>
          </cell>
          <cell r="H200">
            <v>51588</v>
          </cell>
          <cell r="I200">
            <v>40512</v>
          </cell>
          <cell r="J200">
            <v>127.3</v>
          </cell>
          <cell r="K200">
            <v>127</v>
          </cell>
          <cell r="L200">
            <v>137.80000000000001</v>
          </cell>
        </row>
        <row r="201">
          <cell r="A201">
            <v>2002.01</v>
          </cell>
          <cell r="B201">
            <v>2002</v>
          </cell>
          <cell r="C201" t="str">
            <v xml:space="preserve">Jan </v>
          </cell>
          <cell r="D201">
            <v>158000</v>
          </cell>
          <cell r="E201">
            <v>6.89</v>
          </cell>
          <cell r="F201">
            <v>832</v>
          </cell>
          <cell r="G201">
            <v>19.5</v>
          </cell>
          <cell r="H201">
            <v>51201</v>
          </cell>
          <cell r="I201">
            <v>39936</v>
          </cell>
          <cell r="J201">
            <v>128.19999999999999</v>
          </cell>
          <cell r="K201">
            <v>126.5</v>
          </cell>
          <cell r="L201">
            <v>139.80000000000001</v>
          </cell>
        </row>
        <row r="202">
          <cell r="A202">
            <v>2002.02</v>
          </cell>
          <cell r="C202" t="str">
            <v xml:space="preserve">Feb </v>
          </cell>
          <cell r="D202">
            <v>157600</v>
          </cell>
          <cell r="E202">
            <v>6.85</v>
          </cell>
          <cell r="F202">
            <v>826</v>
          </cell>
          <cell r="G202">
            <v>19.399999999999999</v>
          </cell>
          <cell r="H202">
            <v>51218</v>
          </cell>
          <cell r="I202">
            <v>39648</v>
          </cell>
          <cell r="J202">
            <v>129.19999999999999</v>
          </cell>
          <cell r="K202">
            <v>127</v>
          </cell>
          <cell r="L202">
            <v>141.5</v>
          </cell>
        </row>
        <row r="203">
          <cell r="A203">
            <v>2002.03</v>
          </cell>
          <cell r="C203" t="str">
            <v xml:space="preserve">Mar </v>
          </cell>
          <cell r="D203">
            <v>160100</v>
          </cell>
          <cell r="E203">
            <v>6.84</v>
          </cell>
          <cell r="F203">
            <v>838</v>
          </cell>
          <cell r="G203">
            <v>19.600000000000001</v>
          </cell>
          <cell r="H203">
            <v>51245</v>
          </cell>
          <cell r="I203">
            <v>40224</v>
          </cell>
          <cell r="J203">
            <v>127.4</v>
          </cell>
          <cell r="K203">
            <v>125</v>
          </cell>
          <cell r="L203">
            <v>139.6</v>
          </cell>
        </row>
        <row r="204">
          <cell r="A204">
            <v>2002.04</v>
          </cell>
          <cell r="C204" t="str">
            <v xml:space="preserve">Apr </v>
          </cell>
          <cell r="D204">
            <v>160800</v>
          </cell>
          <cell r="E204">
            <v>6.95</v>
          </cell>
          <cell r="F204">
            <v>852</v>
          </cell>
          <cell r="G204">
            <v>19.899999999999999</v>
          </cell>
          <cell r="H204">
            <v>51316</v>
          </cell>
          <cell r="I204">
            <v>40896</v>
          </cell>
          <cell r="J204">
            <v>125.5</v>
          </cell>
          <cell r="K204">
            <v>122.9</v>
          </cell>
          <cell r="L204">
            <v>138.80000000000001</v>
          </cell>
        </row>
        <row r="205">
          <cell r="A205">
            <v>2002.05</v>
          </cell>
          <cell r="C205" t="str">
            <v>May</v>
          </cell>
          <cell r="D205">
            <v>164200</v>
          </cell>
          <cell r="E205">
            <v>6.82</v>
          </cell>
          <cell r="F205">
            <v>858</v>
          </cell>
          <cell r="G205">
            <v>20.100000000000001</v>
          </cell>
          <cell r="H205">
            <v>51343</v>
          </cell>
          <cell r="I205">
            <v>41184</v>
          </cell>
          <cell r="J205">
            <v>124.7</v>
          </cell>
          <cell r="K205">
            <v>121.7</v>
          </cell>
          <cell r="L205">
            <v>138.6</v>
          </cell>
        </row>
        <row r="206">
          <cell r="A206">
            <v>2002.06</v>
          </cell>
          <cell r="C206" t="str">
            <v xml:space="preserve">Jun </v>
          </cell>
          <cell r="D206">
            <v>173200</v>
          </cell>
          <cell r="E206">
            <v>6.7</v>
          </cell>
          <cell r="F206">
            <v>894</v>
          </cell>
          <cell r="G206">
            <v>20.9</v>
          </cell>
          <cell r="H206">
            <v>51384</v>
          </cell>
          <cell r="I206">
            <v>42912</v>
          </cell>
          <cell r="J206">
            <v>119.7</v>
          </cell>
          <cell r="K206">
            <v>116.9</v>
          </cell>
          <cell r="L206">
            <v>132.5</v>
          </cell>
        </row>
        <row r="207">
          <cell r="A207">
            <v>2002.07</v>
          </cell>
          <cell r="C207" t="str">
            <v>July</v>
          </cell>
          <cell r="D207">
            <v>171700</v>
          </cell>
          <cell r="E207">
            <v>6.55</v>
          </cell>
          <cell r="F207">
            <v>873</v>
          </cell>
          <cell r="G207">
            <v>20.399999999999999</v>
          </cell>
          <cell r="H207">
            <v>51359</v>
          </cell>
          <cell r="I207">
            <v>41904</v>
          </cell>
          <cell r="J207">
            <v>122.6</v>
          </cell>
          <cell r="K207">
            <v>119.6</v>
          </cell>
          <cell r="L207">
            <v>136.69999999999999</v>
          </cell>
        </row>
        <row r="208">
          <cell r="A208">
            <v>2002.08</v>
          </cell>
          <cell r="C208" t="str">
            <v xml:space="preserve">Aug </v>
          </cell>
          <cell r="D208">
            <v>169100</v>
          </cell>
          <cell r="E208">
            <v>6.38</v>
          </cell>
          <cell r="F208">
            <v>844</v>
          </cell>
          <cell r="G208">
            <v>19.7</v>
          </cell>
          <cell r="H208">
            <v>51365</v>
          </cell>
          <cell r="I208">
            <v>40512</v>
          </cell>
          <cell r="J208">
            <v>126.8</v>
          </cell>
          <cell r="K208">
            <v>123.9</v>
          </cell>
          <cell r="L208">
            <v>140.19999999999999</v>
          </cell>
        </row>
        <row r="209">
          <cell r="A209">
            <v>2002.09</v>
          </cell>
          <cell r="C209" t="str">
            <v>Sept</v>
          </cell>
          <cell r="D209">
            <v>167600</v>
          </cell>
          <cell r="E209">
            <v>6.29</v>
          </cell>
          <cell r="F209">
            <v>829</v>
          </cell>
          <cell r="G209">
            <v>19.399999999999999</v>
          </cell>
          <cell r="H209">
            <v>51383</v>
          </cell>
          <cell r="I209">
            <v>39792</v>
          </cell>
          <cell r="J209">
            <v>129.1</v>
          </cell>
          <cell r="K209">
            <v>127.3</v>
          </cell>
          <cell r="L209">
            <v>141.6</v>
          </cell>
        </row>
        <row r="210">
          <cell r="A210">
            <v>2002.1</v>
          </cell>
          <cell r="C210" t="str">
            <v>Oct</v>
          </cell>
          <cell r="D210">
            <v>168600</v>
          </cell>
          <cell r="E210">
            <v>6.14</v>
          </cell>
          <cell r="F210">
            <v>821</v>
          </cell>
          <cell r="G210">
            <v>19.2</v>
          </cell>
          <cell r="H210">
            <v>51413</v>
          </cell>
          <cell r="I210">
            <v>39408</v>
          </cell>
          <cell r="J210">
            <v>130.5</v>
          </cell>
          <cell r="K210">
            <v>129</v>
          </cell>
          <cell r="L210">
            <v>141.9</v>
          </cell>
        </row>
        <row r="211">
          <cell r="A211">
            <v>2002.11</v>
          </cell>
          <cell r="C211" t="str">
            <v xml:space="preserve">Nov </v>
          </cell>
          <cell r="D211">
            <v>170600</v>
          </cell>
          <cell r="E211">
            <v>6.08</v>
          </cell>
          <cell r="F211">
            <v>825</v>
          </cell>
          <cell r="G211">
            <v>19.2</v>
          </cell>
          <cell r="H211">
            <v>51443</v>
          </cell>
          <cell r="I211">
            <v>39600</v>
          </cell>
          <cell r="J211">
            <v>129.9</v>
          </cell>
          <cell r="K211">
            <v>128.4</v>
          </cell>
          <cell r="L211">
            <v>139.9</v>
          </cell>
        </row>
        <row r="212">
          <cell r="A212">
            <v>2002.12</v>
          </cell>
          <cell r="C212" t="str">
            <v xml:space="preserve">Dec </v>
          </cell>
          <cell r="D212">
            <v>172800</v>
          </cell>
          <cell r="E212">
            <v>6.1</v>
          </cell>
          <cell r="F212">
            <v>838</v>
          </cell>
          <cell r="G212">
            <v>19.5</v>
          </cell>
          <cell r="H212">
            <v>51492</v>
          </cell>
          <cell r="I212">
            <v>40224</v>
          </cell>
          <cell r="J212">
            <v>128</v>
          </cell>
          <cell r="K212">
            <v>126.7</v>
          </cell>
          <cell r="L212">
            <v>139.5</v>
          </cell>
        </row>
        <row r="213">
          <cell r="A213">
            <v>2003.01</v>
          </cell>
          <cell r="C213" t="str">
            <v xml:space="preserve">Jan </v>
          </cell>
          <cell r="D213">
            <v>167800</v>
          </cell>
          <cell r="E213">
            <v>5.96</v>
          </cell>
          <cell r="F213">
            <v>801</v>
          </cell>
          <cell r="G213">
            <v>18.600000000000001</v>
          </cell>
          <cell r="H213">
            <v>51650</v>
          </cell>
          <cell r="I213">
            <v>38448</v>
          </cell>
          <cell r="J213">
            <v>134.30000000000001</v>
          </cell>
          <cell r="K213">
            <v>132.4</v>
          </cell>
          <cell r="L213">
            <v>145.4</v>
          </cell>
        </row>
        <row r="214">
          <cell r="A214">
            <v>2003.02</v>
          </cell>
          <cell r="C214" t="str">
            <v xml:space="preserve">Feb </v>
          </cell>
          <cell r="D214">
            <v>167100</v>
          </cell>
          <cell r="E214">
            <v>5.93</v>
          </cell>
          <cell r="F214">
            <v>795</v>
          </cell>
          <cell r="G214">
            <v>18.399999999999999</v>
          </cell>
          <cell r="H214">
            <v>51746</v>
          </cell>
          <cell r="I214">
            <v>38160</v>
          </cell>
          <cell r="J214">
            <v>135.6</v>
          </cell>
          <cell r="K214">
            <v>133.4</v>
          </cell>
          <cell r="L214">
            <v>147.30000000000001</v>
          </cell>
        </row>
        <row r="215">
          <cell r="A215">
            <v>2003.03</v>
          </cell>
          <cell r="C215" t="str">
            <v xml:space="preserve">Mar </v>
          </cell>
          <cell r="D215">
            <v>170300</v>
          </cell>
          <cell r="E215">
            <v>5.8</v>
          </cell>
          <cell r="F215">
            <v>799</v>
          </cell>
          <cell r="G215">
            <v>18.5</v>
          </cell>
          <cell r="H215">
            <v>51906</v>
          </cell>
          <cell r="I215">
            <v>38352</v>
          </cell>
          <cell r="J215">
            <v>135.30000000000001</v>
          </cell>
          <cell r="K215">
            <v>133.5</v>
          </cell>
          <cell r="L215">
            <v>147.5</v>
          </cell>
        </row>
        <row r="216">
          <cell r="A216">
            <v>2003.04</v>
          </cell>
          <cell r="C216" t="str">
            <v>Apr</v>
          </cell>
          <cell r="D216">
            <v>172500</v>
          </cell>
          <cell r="E216">
            <v>5.72</v>
          </cell>
          <cell r="F216">
            <v>803</v>
          </cell>
          <cell r="G216">
            <v>18.5</v>
          </cell>
          <cell r="H216">
            <v>51994</v>
          </cell>
          <cell r="I216">
            <v>38544</v>
          </cell>
          <cell r="J216">
            <v>134.9</v>
          </cell>
          <cell r="K216">
            <v>132.9</v>
          </cell>
          <cell r="L216">
            <v>146.80000000000001</v>
          </cell>
        </row>
        <row r="217">
          <cell r="A217">
            <v>2003.05</v>
          </cell>
          <cell r="C217" t="str">
            <v xml:space="preserve">May </v>
          </cell>
          <cell r="D217">
            <v>176300</v>
          </cell>
          <cell r="E217">
            <v>5.62</v>
          </cell>
          <cell r="F217">
            <v>811</v>
          </cell>
          <cell r="G217">
            <v>18.600000000000001</v>
          </cell>
          <cell r="H217">
            <v>52188</v>
          </cell>
          <cell r="I217">
            <v>38928</v>
          </cell>
          <cell r="J217">
            <v>134.1</v>
          </cell>
          <cell r="K217">
            <v>132.4</v>
          </cell>
          <cell r="L217">
            <v>144</v>
          </cell>
        </row>
        <row r="218">
          <cell r="A218">
            <v>2003.06</v>
          </cell>
          <cell r="C218" t="str">
            <v>Jun</v>
          </cell>
          <cell r="D218">
            <v>185000</v>
          </cell>
          <cell r="E218">
            <v>5.4</v>
          </cell>
          <cell r="F218">
            <v>831</v>
          </cell>
          <cell r="G218">
            <v>19.100000000000001</v>
          </cell>
          <cell r="H218">
            <v>52307</v>
          </cell>
          <cell r="I218">
            <v>39888</v>
          </cell>
          <cell r="J218">
            <v>131.1</v>
          </cell>
          <cell r="K218">
            <v>129.69999999999999</v>
          </cell>
          <cell r="L218">
            <v>142.80000000000001</v>
          </cell>
        </row>
        <row r="219">
          <cell r="A219">
            <v>2003.07</v>
          </cell>
          <cell r="C219" t="str">
            <v xml:space="preserve">July </v>
          </cell>
          <cell r="D219">
            <v>185800</v>
          </cell>
          <cell r="E219">
            <v>5.39</v>
          </cell>
          <cell r="F219">
            <v>834</v>
          </cell>
          <cell r="G219">
            <v>19.100000000000001</v>
          </cell>
          <cell r="H219">
            <v>52340</v>
          </cell>
          <cell r="I219">
            <v>40032</v>
          </cell>
          <cell r="J219">
            <v>130.69999999999999</v>
          </cell>
          <cell r="K219">
            <v>129.30000000000001</v>
          </cell>
          <cell r="L219">
            <v>142</v>
          </cell>
        </row>
        <row r="220">
          <cell r="A220">
            <v>2003.08</v>
          </cell>
          <cell r="C220" t="str">
            <v xml:space="preserve">Aug </v>
          </cell>
          <cell r="D220">
            <v>185300</v>
          </cell>
          <cell r="E220">
            <v>5.66</v>
          </cell>
          <cell r="F220">
            <v>857</v>
          </cell>
          <cell r="G220">
            <v>19.600000000000001</v>
          </cell>
          <cell r="H220">
            <v>52456</v>
          </cell>
          <cell r="I220">
            <v>41136</v>
          </cell>
          <cell r="J220">
            <v>127.5</v>
          </cell>
          <cell r="K220">
            <v>124.9</v>
          </cell>
          <cell r="L220">
            <v>139.4</v>
          </cell>
        </row>
        <row r="221">
          <cell r="A221">
            <v>2003.09</v>
          </cell>
          <cell r="C221" t="str">
            <v xml:space="preserve">Sept </v>
          </cell>
          <cell r="D221">
            <v>182400</v>
          </cell>
          <cell r="E221">
            <v>5.94</v>
          </cell>
          <cell r="F221">
            <v>869</v>
          </cell>
          <cell r="G221">
            <v>19.8</v>
          </cell>
          <cell r="H221">
            <v>52609</v>
          </cell>
          <cell r="I221">
            <v>41712</v>
          </cell>
          <cell r="J221">
            <v>126.1</v>
          </cell>
          <cell r="K221">
            <v>123.3</v>
          </cell>
          <cell r="L221">
            <v>137.5</v>
          </cell>
        </row>
        <row r="222">
          <cell r="A222">
            <v>2003.1</v>
          </cell>
          <cell r="B222">
            <v>2003</v>
          </cell>
          <cell r="C222" t="str">
            <v xml:space="preserve">Oct </v>
          </cell>
          <cell r="D222">
            <v>181700</v>
          </cell>
          <cell r="E222">
            <v>5.83</v>
          </cell>
          <cell r="F222">
            <v>856</v>
          </cell>
          <cell r="G222">
            <v>19.5</v>
          </cell>
          <cell r="H222">
            <v>52790</v>
          </cell>
          <cell r="I222">
            <v>41088</v>
          </cell>
          <cell r="J222">
            <v>128.5</v>
          </cell>
          <cell r="K222">
            <v>125.3</v>
          </cell>
          <cell r="L222">
            <v>139.6</v>
          </cell>
        </row>
        <row r="223">
          <cell r="A223">
            <v>2003.11</v>
          </cell>
          <cell r="C223" t="str">
            <v xml:space="preserve">Nov </v>
          </cell>
          <cell r="D223">
            <v>180200</v>
          </cell>
          <cell r="E223">
            <v>5.85</v>
          </cell>
          <cell r="F223">
            <v>850</v>
          </cell>
          <cell r="G223">
            <v>19.2</v>
          </cell>
          <cell r="H223">
            <v>53005</v>
          </cell>
          <cell r="I223">
            <v>40800</v>
          </cell>
          <cell r="J223">
            <v>129.9</v>
          </cell>
          <cell r="K223">
            <v>126.3</v>
          </cell>
          <cell r="L223">
            <v>139.80000000000001</v>
          </cell>
        </row>
        <row r="224">
          <cell r="A224">
            <v>2003.12</v>
          </cell>
          <cell r="C224" t="str">
            <v xml:space="preserve">Dec </v>
          </cell>
          <cell r="D224">
            <v>185400</v>
          </cell>
          <cell r="E224">
            <v>5.82</v>
          </cell>
          <cell r="F224">
            <v>872</v>
          </cell>
          <cell r="G224">
            <v>19.7</v>
          </cell>
          <cell r="H224">
            <v>53107</v>
          </cell>
          <cell r="I224">
            <v>41856</v>
          </cell>
          <cell r="J224">
            <v>126.9</v>
          </cell>
          <cell r="K224">
            <v>123.3</v>
          </cell>
          <cell r="L224">
            <v>137.80000000000001</v>
          </cell>
        </row>
        <row r="225">
          <cell r="A225">
            <v>2004.01</v>
          </cell>
          <cell r="C225" t="str">
            <v xml:space="preserve">Jan </v>
          </cell>
          <cell r="D225">
            <v>178500</v>
          </cell>
          <cell r="E225">
            <v>5.7</v>
          </cell>
          <cell r="F225">
            <v>829</v>
          </cell>
          <cell r="G225">
            <v>18.7</v>
          </cell>
          <cell r="H225">
            <v>53156</v>
          </cell>
          <cell r="I225">
            <v>39792</v>
          </cell>
          <cell r="J225">
            <v>133.6</v>
          </cell>
          <cell r="K225">
            <v>130</v>
          </cell>
          <cell r="L225">
            <v>144.6</v>
          </cell>
        </row>
        <row r="226">
          <cell r="A226">
            <v>2004.02</v>
          </cell>
          <cell r="C226" t="str">
            <v xml:space="preserve">Feb </v>
          </cell>
          <cell r="D226">
            <v>180800</v>
          </cell>
          <cell r="E226">
            <v>5.74</v>
          </cell>
          <cell r="F226">
            <v>843</v>
          </cell>
          <cell r="G226">
            <v>19</v>
          </cell>
          <cell r="H226">
            <v>53183</v>
          </cell>
          <cell r="I226">
            <v>40464</v>
          </cell>
          <cell r="J226">
            <v>131.4</v>
          </cell>
          <cell r="K226">
            <v>129.1</v>
          </cell>
          <cell r="L226">
            <v>142.6</v>
          </cell>
        </row>
        <row r="227">
          <cell r="A227">
            <v>2004.03</v>
          </cell>
          <cell r="C227" t="str">
            <v xml:space="preserve">Mar </v>
          </cell>
          <cell r="D227">
            <v>182700</v>
          </cell>
          <cell r="E227">
            <v>5.48</v>
          </cell>
          <cell r="F227">
            <v>828</v>
          </cell>
          <cell r="G227">
            <v>18.7</v>
          </cell>
          <cell r="H227">
            <v>53199</v>
          </cell>
          <cell r="I227">
            <v>39744</v>
          </cell>
          <cell r="J227">
            <v>133.9</v>
          </cell>
          <cell r="K227">
            <v>129</v>
          </cell>
          <cell r="L227">
            <v>146.6</v>
          </cell>
        </row>
        <row r="228">
          <cell r="A228">
            <v>2004.04</v>
          </cell>
          <cell r="C228" t="str">
            <v>Apr</v>
          </cell>
          <cell r="D228">
            <v>186100</v>
          </cell>
          <cell r="E228">
            <v>5.42</v>
          </cell>
          <cell r="F228">
            <v>838</v>
          </cell>
          <cell r="G228">
            <v>18.899999999999999</v>
          </cell>
          <cell r="H228">
            <v>53332</v>
          </cell>
          <cell r="I228">
            <v>40224</v>
          </cell>
          <cell r="J228">
            <v>132.6</v>
          </cell>
          <cell r="K228">
            <v>127.9</v>
          </cell>
          <cell r="L228">
            <v>144.69999999999999</v>
          </cell>
        </row>
        <row r="229">
          <cell r="A229">
            <v>2004.05</v>
          </cell>
          <cell r="C229" t="str">
            <v xml:space="preserve">May </v>
          </cell>
          <cell r="D229">
            <v>193200</v>
          </cell>
          <cell r="E229">
            <v>5.77</v>
          </cell>
          <cell r="F229">
            <v>904</v>
          </cell>
          <cell r="G229">
            <v>20.3</v>
          </cell>
          <cell r="H229">
            <v>53538</v>
          </cell>
          <cell r="I229">
            <v>43392</v>
          </cell>
          <cell r="J229">
            <v>123.4</v>
          </cell>
          <cell r="K229">
            <v>118.3</v>
          </cell>
          <cell r="L229">
            <v>133.6</v>
          </cell>
        </row>
        <row r="230">
          <cell r="A230">
            <v>2004.06</v>
          </cell>
          <cell r="C230" t="str">
            <v xml:space="preserve">June </v>
          </cell>
          <cell r="D230">
            <v>201800</v>
          </cell>
          <cell r="E230">
            <v>6.01</v>
          </cell>
          <cell r="F230">
            <v>969</v>
          </cell>
          <cell r="G230">
            <v>21.7</v>
          </cell>
          <cell r="H230">
            <v>53631</v>
          </cell>
          <cell r="I230">
            <v>46512</v>
          </cell>
          <cell r="J230">
            <v>115.3</v>
          </cell>
          <cell r="K230">
            <v>110.6</v>
          </cell>
          <cell r="L230">
            <v>123.3</v>
          </cell>
        </row>
        <row r="231">
          <cell r="A231">
            <v>2004.07</v>
          </cell>
          <cell r="C231" t="str">
            <v xml:space="preserve">July </v>
          </cell>
          <cell r="D231">
            <v>200800</v>
          </cell>
          <cell r="E231">
            <v>5.93</v>
          </cell>
          <cell r="F231">
            <v>956</v>
          </cell>
          <cell r="G231">
            <v>21.3</v>
          </cell>
          <cell r="H231">
            <v>53752</v>
          </cell>
          <cell r="I231">
            <v>45888</v>
          </cell>
          <cell r="J231">
            <v>117.1</v>
          </cell>
          <cell r="K231">
            <v>113</v>
          </cell>
          <cell r="L231">
            <v>124.6</v>
          </cell>
        </row>
        <row r="232">
          <cell r="A232">
            <v>2004.08</v>
          </cell>
          <cell r="C232" t="str">
            <v xml:space="preserve">Aug </v>
          </cell>
          <cell r="D232">
            <v>197300</v>
          </cell>
          <cell r="E232">
            <v>5.83</v>
          </cell>
          <cell r="F232">
            <v>929</v>
          </cell>
          <cell r="G232">
            <v>20.7</v>
          </cell>
          <cell r="H232">
            <v>53917</v>
          </cell>
          <cell r="I232">
            <v>44592</v>
          </cell>
          <cell r="J232">
            <v>120.9</v>
          </cell>
          <cell r="K232">
            <v>117</v>
          </cell>
          <cell r="L232">
            <v>128.19999999999999</v>
          </cell>
        </row>
        <row r="233">
          <cell r="A233">
            <v>2004.09</v>
          </cell>
          <cell r="C233" t="str">
            <v xml:space="preserve">Sept </v>
          </cell>
          <cell r="D233">
            <v>197200</v>
          </cell>
          <cell r="E233">
            <v>5.7</v>
          </cell>
          <cell r="F233">
            <v>916</v>
          </cell>
          <cell r="G233">
            <v>20.399999999999999</v>
          </cell>
          <cell r="H233">
            <v>53985</v>
          </cell>
          <cell r="I233">
            <v>43968</v>
          </cell>
          <cell r="J233">
            <v>122.8</v>
          </cell>
          <cell r="K233">
            <v>119.5</v>
          </cell>
          <cell r="L233">
            <v>129.9</v>
          </cell>
        </row>
        <row r="234">
          <cell r="A234">
            <v>2004.1</v>
          </cell>
          <cell r="B234">
            <v>2004</v>
          </cell>
          <cell r="C234" t="str">
            <v xml:space="preserve">Oct </v>
          </cell>
          <cell r="D234">
            <v>196100</v>
          </cell>
          <cell r="E234">
            <v>5.7</v>
          </cell>
          <cell r="F234">
            <v>911</v>
          </cell>
          <cell r="G234">
            <v>20.2</v>
          </cell>
          <cell r="H234">
            <v>54139</v>
          </cell>
          <cell r="I234">
            <v>43728</v>
          </cell>
          <cell r="J234">
            <v>123.8</v>
          </cell>
          <cell r="K234">
            <v>120.9</v>
          </cell>
          <cell r="L234">
            <v>130.1</v>
          </cell>
        </row>
        <row r="235">
          <cell r="A235">
            <v>2004.11</v>
          </cell>
          <cell r="C235" t="str">
            <v xml:space="preserve">Nov </v>
          </cell>
          <cell r="D235">
            <v>198800</v>
          </cell>
          <cell r="E235">
            <v>5.7</v>
          </cell>
          <cell r="F235">
            <v>923</v>
          </cell>
          <cell r="G235">
            <v>20.399999999999999</v>
          </cell>
          <cell r="H235">
            <v>54181</v>
          </cell>
          <cell r="I235">
            <v>44304</v>
          </cell>
          <cell r="J235">
            <v>122.3</v>
          </cell>
          <cell r="K235">
            <v>119.6</v>
          </cell>
          <cell r="L235">
            <v>127.5</v>
          </cell>
        </row>
        <row r="236">
          <cell r="A236">
            <v>2004.12</v>
          </cell>
          <cell r="C236" t="str">
            <v xml:space="preserve">Dec </v>
          </cell>
          <cell r="D236">
            <v>200400</v>
          </cell>
          <cell r="E236">
            <v>5.76</v>
          </cell>
          <cell r="F236">
            <v>937</v>
          </cell>
          <cell r="G236">
            <v>20.6</v>
          </cell>
          <cell r="H236">
            <v>54539</v>
          </cell>
          <cell r="I236">
            <v>44976</v>
          </cell>
          <cell r="J236">
            <v>121.3</v>
          </cell>
          <cell r="K236">
            <v>119.6</v>
          </cell>
          <cell r="L236">
            <v>125</v>
          </cell>
        </row>
        <row r="237">
          <cell r="A237">
            <v>2005.01</v>
          </cell>
          <cell r="B237">
            <v>2005</v>
          </cell>
          <cell r="C237" t="str">
            <v xml:space="preserve">Jan </v>
          </cell>
          <cell r="D237">
            <v>195100</v>
          </cell>
          <cell r="E237">
            <v>5.78</v>
          </cell>
          <cell r="F237">
            <v>914</v>
          </cell>
          <cell r="G237">
            <v>20</v>
          </cell>
          <cell r="H237">
            <v>54789</v>
          </cell>
          <cell r="I237">
            <v>43872</v>
          </cell>
          <cell r="J237">
            <v>124.9</v>
          </cell>
          <cell r="K237">
            <v>123</v>
          </cell>
          <cell r="L237">
            <v>128.69999999999999</v>
          </cell>
        </row>
        <row r="238">
          <cell r="A238">
            <v>2005.02</v>
          </cell>
          <cell r="C238" t="str">
            <v xml:space="preserve">Feb </v>
          </cell>
          <cell r="D238">
            <v>196300</v>
          </cell>
          <cell r="E238">
            <v>5.71</v>
          </cell>
          <cell r="F238">
            <v>912</v>
          </cell>
          <cell r="G238">
            <v>19.899999999999999</v>
          </cell>
          <cell r="H238">
            <v>54909</v>
          </cell>
          <cell r="I238">
            <v>43776</v>
          </cell>
          <cell r="J238">
            <v>125.4</v>
          </cell>
          <cell r="K238">
            <v>123.1</v>
          </cell>
          <cell r="L238">
            <v>130.4</v>
          </cell>
        </row>
        <row r="239">
          <cell r="A239">
            <v>2005.03</v>
          </cell>
          <cell r="C239" t="str">
            <v xml:space="preserve">Mar </v>
          </cell>
          <cell r="D239">
            <v>201500</v>
          </cell>
          <cell r="E239">
            <v>5.81</v>
          </cell>
          <cell r="F239">
            <v>947</v>
          </cell>
          <cell r="G239">
            <v>20.7</v>
          </cell>
          <cell r="H239">
            <v>55014</v>
          </cell>
          <cell r="I239">
            <v>45456</v>
          </cell>
          <cell r="J239">
            <v>121</v>
          </cell>
          <cell r="K239">
            <v>118.9</v>
          </cell>
          <cell r="L239">
            <v>126.2</v>
          </cell>
        </row>
        <row r="240">
          <cell r="A240">
            <v>2005.04</v>
          </cell>
          <cell r="C240" t="str">
            <v xml:space="preserve">Apr </v>
          </cell>
          <cell r="D240">
            <v>213500</v>
          </cell>
          <cell r="E240">
            <v>5.92</v>
          </cell>
          <cell r="F240">
            <v>1015</v>
          </cell>
          <cell r="G240">
            <v>22</v>
          </cell>
          <cell r="H240">
            <v>55249</v>
          </cell>
          <cell r="I240">
            <v>48720</v>
          </cell>
          <cell r="J240">
            <v>113.4</v>
          </cell>
          <cell r="K240">
            <v>111.1</v>
          </cell>
          <cell r="L240">
            <v>118.2</v>
          </cell>
        </row>
        <row r="241">
          <cell r="A241">
            <v>2005.05</v>
          </cell>
          <cell r="C241" t="str">
            <v xml:space="preserve">May </v>
          </cell>
          <cell r="D241">
            <v>215800</v>
          </cell>
          <cell r="E241">
            <v>5.85</v>
          </cell>
          <cell r="F241">
            <v>1018</v>
          </cell>
          <cell r="G241">
            <v>22</v>
          </cell>
          <cell r="H241">
            <v>55449</v>
          </cell>
          <cell r="I241">
            <v>48864</v>
          </cell>
          <cell r="J241">
            <v>113.5</v>
          </cell>
          <cell r="K241">
            <v>111.4</v>
          </cell>
          <cell r="L241">
            <v>117.5</v>
          </cell>
        </row>
        <row r="242">
          <cell r="A242">
            <v>2005.06</v>
          </cell>
          <cell r="C242" t="str">
            <v xml:space="preserve">Jun </v>
          </cell>
          <cell r="D242">
            <v>229000</v>
          </cell>
          <cell r="E242">
            <v>5.71</v>
          </cell>
          <cell r="F242">
            <v>1064</v>
          </cell>
          <cell r="G242">
            <v>22.9</v>
          </cell>
          <cell r="H242">
            <v>55682</v>
          </cell>
          <cell r="I242">
            <v>51072</v>
          </cell>
          <cell r="J242">
            <v>109</v>
          </cell>
          <cell r="K242">
            <v>107.4</v>
          </cell>
          <cell r="L242">
            <v>112.5</v>
          </cell>
        </row>
        <row r="243">
          <cell r="A243">
            <v>2005.07</v>
          </cell>
          <cell r="C243" t="str">
            <v>July</v>
          </cell>
          <cell r="D243">
            <v>227700</v>
          </cell>
          <cell r="E243">
            <v>5.73</v>
          </cell>
          <cell r="F243">
            <v>1061</v>
          </cell>
          <cell r="G243">
            <v>22.8</v>
          </cell>
          <cell r="H243">
            <v>55964</v>
          </cell>
          <cell r="I243">
            <v>50928</v>
          </cell>
          <cell r="J243">
            <v>109.9</v>
          </cell>
          <cell r="K243">
            <v>108.8</v>
          </cell>
          <cell r="L243">
            <v>113.1</v>
          </cell>
        </row>
        <row r="244">
          <cell r="A244">
            <v>2005.08</v>
          </cell>
          <cell r="C244" t="str">
            <v xml:space="preserve">Aug </v>
          </cell>
          <cell r="D244">
            <v>229600</v>
          </cell>
          <cell r="E244">
            <v>5.87</v>
          </cell>
          <cell r="F244">
            <v>1086</v>
          </cell>
          <cell r="G244">
            <v>23.2</v>
          </cell>
          <cell r="H244">
            <v>56177</v>
          </cell>
          <cell r="I244">
            <v>52128</v>
          </cell>
          <cell r="J244">
            <v>107.8</v>
          </cell>
          <cell r="K244">
            <v>106.5</v>
          </cell>
          <cell r="L244">
            <v>110.8</v>
          </cell>
        </row>
        <row r="245">
          <cell r="A245">
            <v>2005.09</v>
          </cell>
          <cell r="C245" t="str">
            <v>Sept</v>
          </cell>
          <cell r="D245">
            <v>225400</v>
          </cell>
          <cell r="E245">
            <v>5.9</v>
          </cell>
          <cell r="F245">
            <v>1070</v>
          </cell>
          <cell r="G245">
            <v>22.8</v>
          </cell>
          <cell r="H245">
            <v>56385</v>
          </cell>
          <cell r="I245">
            <v>51360</v>
          </cell>
          <cell r="J245">
            <v>109.8</v>
          </cell>
          <cell r="K245">
            <v>108.7</v>
          </cell>
          <cell r="L245">
            <v>113.3</v>
          </cell>
        </row>
        <row r="246">
          <cell r="A246">
            <v>2005.1</v>
          </cell>
          <cell r="C246" t="str">
            <v xml:space="preserve">Oct </v>
          </cell>
          <cell r="D246">
            <v>229200</v>
          </cell>
          <cell r="E246">
            <v>6.03</v>
          </cell>
          <cell r="F246">
            <v>1103</v>
          </cell>
          <cell r="G246">
            <v>23.4</v>
          </cell>
          <cell r="H246">
            <v>56591</v>
          </cell>
          <cell r="I246">
            <v>52944</v>
          </cell>
          <cell r="J246">
            <v>106.9</v>
          </cell>
          <cell r="K246">
            <v>105.6</v>
          </cell>
          <cell r="L246">
            <v>110.7</v>
          </cell>
        </row>
        <row r="247">
          <cell r="A247">
            <v>2005.11</v>
          </cell>
          <cell r="C247" t="str">
            <v xml:space="preserve">Nov </v>
          </cell>
          <cell r="D247">
            <v>225200</v>
          </cell>
          <cell r="E247">
            <v>6.26</v>
          </cell>
          <cell r="F247">
            <v>1110</v>
          </cell>
          <cell r="G247">
            <v>23.5</v>
          </cell>
          <cell r="H247">
            <v>56782</v>
          </cell>
          <cell r="I247">
            <v>53280</v>
          </cell>
          <cell r="J247">
            <v>106.6</v>
          </cell>
          <cell r="K247">
            <v>105.1</v>
          </cell>
          <cell r="L247">
            <v>109.7</v>
          </cell>
        </row>
        <row r="248">
          <cell r="A248">
            <v>2005.12</v>
          </cell>
          <cell r="C248" t="str">
            <v xml:space="preserve">Dec </v>
          </cell>
          <cell r="D248">
            <v>221600</v>
          </cell>
          <cell r="E248">
            <v>6.33</v>
          </cell>
          <cell r="F248">
            <v>1101</v>
          </cell>
          <cell r="G248">
            <v>23.2</v>
          </cell>
          <cell r="H248">
            <v>56991</v>
          </cell>
          <cell r="I248">
            <v>52848</v>
          </cell>
          <cell r="J248">
            <v>107.8</v>
          </cell>
          <cell r="K248">
            <v>106.2</v>
          </cell>
          <cell r="L248">
            <v>111.7</v>
          </cell>
        </row>
        <row r="249">
          <cell r="A249">
            <v>2006.01</v>
          </cell>
          <cell r="C249" t="str">
            <v xml:space="preserve">Jan </v>
          </cell>
          <cell r="D249">
            <v>216800</v>
          </cell>
          <cell r="E249">
            <v>6.35</v>
          </cell>
          <cell r="F249">
            <v>1079</v>
          </cell>
          <cell r="G249">
            <v>22.5</v>
          </cell>
          <cell r="H249">
            <v>57471</v>
          </cell>
          <cell r="I249">
            <v>51792</v>
          </cell>
          <cell r="J249">
            <v>111</v>
          </cell>
          <cell r="K249">
            <v>109.9</v>
          </cell>
          <cell r="L249">
            <v>113.8</v>
          </cell>
        </row>
        <row r="250">
          <cell r="A250">
            <v>2006.02</v>
          </cell>
          <cell r="C250" t="str">
            <v xml:space="preserve">Feb </v>
          </cell>
          <cell r="D250">
            <v>214300</v>
          </cell>
          <cell r="E250">
            <v>6.36</v>
          </cell>
          <cell r="F250">
            <v>1068</v>
          </cell>
          <cell r="G250">
            <v>22.2</v>
          </cell>
          <cell r="H250">
            <v>57712</v>
          </cell>
          <cell r="I250">
            <v>51264</v>
          </cell>
          <cell r="J250">
            <v>112.6</v>
          </cell>
          <cell r="K250">
            <v>111.5</v>
          </cell>
          <cell r="L250">
            <v>115.5</v>
          </cell>
        </row>
        <row r="251">
          <cell r="A251">
            <v>2006.03</v>
          </cell>
          <cell r="B251">
            <v>2006</v>
          </cell>
          <cell r="C251" t="str">
            <v xml:space="preserve">Mar </v>
          </cell>
          <cell r="D251">
            <v>217200</v>
          </cell>
          <cell r="E251">
            <v>6.47</v>
          </cell>
          <cell r="F251">
            <v>1095</v>
          </cell>
          <cell r="G251">
            <v>22.7</v>
          </cell>
          <cell r="H251">
            <v>57902</v>
          </cell>
          <cell r="I251">
            <v>52560</v>
          </cell>
          <cell r="J251">
            <v>110.2</v>
          </cell>
          <cell r="K251">
            <v>109.8</v>
          </cell>
          <cell r="L251">
            <v>111.5</v>
          </cell>
        </row>
        <row r="252">
          <cell r="A252">
            <v>2006.04</v>
          </cell>
          <cell r="C252" t="str">
            <v xml:space="preserve">Apr </v>
          </cell>
          <cell r="D252">
            <v>222600</v>
          </cell>
          <cell r="E252">
            <v>6.55</v>
          </cell>
          <cell r="F252">
            <v>1131</v>
          </cell>
          <cell r="G252">
            <v>23.3</v>
          </cell>
          <cell r="H252">
            <v>58159</v>
          </cell>
          <cell r="I252">
            <v>54288</v>
          </cell>
          <cell r="J252">
            <v>107.1</v>
          </cell>
          <cell r="K252">
            <v>106.7</v>
          </cell>
          <cell r="L252">
            <v>108.6</v>
          </cell>
        </row>
        <row r="253">
          <cell r="A253">
            <v>2006.05</v>
          </cell>
          <cell r="C253" t="str">
            <v xml:space="preserve">May </v>
          </cell>
          <cell r="D253">
            <v>228500</v>
          </cell>
          <cell r="E253">
            <v>6.65</v>
          </cell>
          <cell r="F253">
            <v>1174</v>
          </cell>
          <cell r="G253">
            <v>24.2</v>
          </cell>
          <cell r="H253">
            <v>58261</v>
          </cell>
          <cell r="I253">
            <v>56352</v>
          </cell>
          <cell r="J253">
            <v>103.4</v>
          </cell>
          <cell r="K253">
            <v>102.9</v>
          </cell>
          <cell r="L253">
            <v>105.1</v>
          </cell>
        </row>
        <row r="254">
          <cell r="A254">
            <v>2006.06</v>
          </cell>
          <cell r="C254" t="str">
            <v xml:space="preserve">Jun </v>
          </cell>
          <cell r="D254">
            <v>230100</v>
          </cell>
          <cell r="E254">
            <v>6.69</v>
          </cell>
          <cell r="F254">
            <v>1187</v>
          </cell>
          <cell r="G254">
            <v>24.3</v>
          </cell>
          <cell r="H254">
            <v>58497</v>
          </cell>
          <cell r="I254">
            <v>56976</v>
          </cell>
          <cell r="J254">
            <v>102.7</v>
          </cell>
          <cell r="K254">
            <v>102</v>
          </cell>
          <cell r="L254">
            <v>104.5</v>
          </cell>
        </row>
        <row r="255">
          <cell r="A255">
            <v>2006.07</v>
          </cell>
          <cell r="C255" t="str">
            <v xml:space="preserve">July </v>
          </cell>
          <cell r="D255">
            <v>230900</v>
          </cell>
          <cell r="E255">
            <v>6.82</v>
          </cell>
          <cell r="F255">
            <v>1207</v>
          </cell>
          <cell r="G255">
            <v>24.7</v>
          </cell>
          <cell r="H255">
            <v>58590</v>
          </cell>
          <cell r="I255">
            <v>57936</v>
          </cell>
          <cell r="J255">
            <v>101.1</v>
          </cell>
          <cell r="K255">
            <v>100.5</v>
          </cell>
          <cell r="L255">
            <v>103.2</v>
          </cell>
        </row>
        <row r="256">
          <cell r="A256">
            <v>2006.08</v>
          </cell>
          <cell r="C256" t="str">
            <v xml:space="preserve">Aug </v>
          </cell>
          <cell r="D256">
            <v>224000</v>
          </cell>
          <cell r="E256">
            <v>6.81</v>
          </cell>
          <cell r="F256">
            <v>1169</v>
          </cell>
          <cell r="G256">
            <v>23.9</v>
          </cell>
          <cell r="H256">
            <v>58767</v>
          </cell>
          <cell r="I256">
            <v>56112</v>
          </cell>
          <cell r="J256">
            <v>104.7</v>
          </cell>
          <cell r="K256">
            <v>104.5</v>
          </cell>
          <cell r="L256">
            <v>105.6</v>
          </cell>
        </row>
        <row r="257">
          <cell r="A257">
            <v>2006.09</v>
          </cell>
          <cell r="C257" t="str">
            <v xml:space="preserve">Sept </v>
          </cell>
          <cell r="D257">
            <v>221100</v>
          </cell>
          <cell r="E257">
            <v>6.64</v>
          </cell>
          <cell r="F257">
            <v>1134</v>
          </cell>
          <cell r="G257">
            <v>23.1</v>
          </cell>
          <cell r="H257">
            <v>58933</v>
          </cell>
          <cell r="I257">
            <v>54432</v>
          </cell>
          <cell r="J257">
            <v>108.3</v>
          </cell>
          <cell r="K257">
            <v>107.8</v>
          </cell>
          <cell r="L257">
            <v>111</v>
          </cell>
        </row>
        <row r="258">
          <cell r="A258">
            <v>2006.1</v>
          </cell>
          <cell r="C258" t="str">
            <v xml:space="preserve">Oct </v>
          </cell>
          <cell r="D258">
            <v>219600</v>
          </cell>
          <cell r="E258">
            <v>6.6</v>
          </cell>
          <cell r="F258">
            <v>1122</v>
          </cell>
          <cell r="G258">
            <v>22.8</v>
          </cell>
          <cell r="H258">
            <v>59102</v>
          </cell>
          <cell r="I258">
            <v>53856</v>
          </cell>
          <cell r="J258">
            <v>109.7</v>
          </cell>
          <cell r="K258">
            <v>109.3</v>
          </cell>
          <cell r="L258">
            <v>112.7</v>
          </cell>
        </row>
        <row r="259">
          <cell r="A259">
            <v>2006.11</v>
          </cell>
          <cell r="C259" t="str">
            <v xml:space="preserve">Nov </v>
          </cell>
          <cell r="D259">
            <v>216700</v>
          </cell>
          <cell r="E259">
            <v>6.51</v>
          </cell>
          <cell r="F259">
            <v>1097</v>
          </cell>
          <cell r="G259">
            <v>22.2</v>
          </cell>
          <cell r="H259">
            <v>59286</v>
          </cell>
          <cell r="I259">
            <v>52656</v>
          </cell>
          <cell r="J259">
            <v>112.6</v>
          </cell>
          <cell r="K259">
            <v>112.4</v>
          </cell>
          <cell r="L259">
            <v>114.4</v>
          </cell>
        </row>
        <row r="260">
          <cell r="A260">
            <v>2006.12</v>
          </cell>
          <cell r="C260" t="str">
            <v xml:space="preserve">Dec </v>
          </cell>
          <cell r="D260">
            <v>220800</v>
          </cell>
          <cell r="E260">
            <v>6.45</v>
          </cell>
          <cell r="F260">
            <v>1111</v>
          </cell>
          <cell r="G260">
            <v>22.4</v>
          </cell>
          <cell r="H260">
            <v>59636</v>
          </cell>
          <cell r="I260">
            <v>53328</v>
          </cell>
          <cell r="J260">
            <v>111.8</v>
          </cell>
          <cell r="K260">
            <v>111.7</v>
          </cell>
          <cell r="L260">
            <v>112.9</v>
          </cell>
        </row>
        <row r="261">
          <cell r="A261">
            <v>2007.01</v>
          </cell>
          <cell r="B261">
            <v>2007</v>
          </cell>
          <cell r="C261" t="str">
            <v xml:space="preserve">Jan </v>
          </cell>
          <cell r="D261">
            <v>209300</v>
          </cell>
          <cell r="E261">
            <v>6.42</v>
          </cell>
          <cell r="F261">
            <v>1050</v>
          </cell>
          <cell r="G261">
            <v>21</v>
          </cell>
          <cell r="H261">
            <v>60058</v>
          </cell>
          <cell r="I261">
            <v>50400</v>
          </cell>
          <cell r="J261">
            <v>119.2</v>
          </cell>
          <cell r="K261">
            <v>119</v>
          </cell>
          <cell r="L261">
            <v>120.2</v>
          </cell>
        </row>
        <row r="262">
          <cell r="A262">
            <v>2007.02</v>
          </cell>
          <cell r="C262" t="str">
            <v xml:space="preserve">Feb </v>
          </cell>
          <cell r="D262">
            <v>212400</v>
          </cell>
          <cell r="E262">
            <v>6.46</v>
          </cell>
          <cell r="F262">
            <v>1070</v>
          </cell>
          <cell r="G262">
            <v>21.3</v>
          </cell>
          <cell r="H262">
            <v>60358</v>
          </cell>
          <cell r="I262">
            <v>51360</v>
          </cell>
          <cell r="J262">
            <v>117.5</v>
          </cell>
          <cell r="K262">
            <v>117.4</v>
          </cell>
          <cell r="L262">
            <v>119.1</v>
          </cell>
        </row>
        <row r="263">
          <cell r="A263">
            <v>2007.03</v>
          </cell>
          <cell r="C263" t="str">
            <v xml:space="preserve">Mar </v>
          </cell>
          <cell r="D263">
            <v>216200</v>
          </cell>
          <cell r="E263">
            <v>6.38</v>
          </cell>
          <cell r="F263">
            <v>1080</v>
          </cell>
          <cell r="G263">
            <v>21.4</v>
          </cell>
          <cell r="H263">
            <v>60664</v>
          </cell>
          <cell r="I263">
            <v>51840</v>
          </cell>
          <cell r="J263">
            <v>117</v>
          </cell>
          <cell r="K263">
            <v>116.7</v>
          </cell>
          <cell r="L263">
            <v>119.2</v>
          </cell>
        </row>
        <row r="264">
          <cell r="A264">
            <v>2007.04</v>
          </cell>
          <cell r="C264" t="str">
            <v xml:space="preserve">Apr </v>
          </cell>
          <cell r="D264">
            <v>219300</v>
          </cell>
          <cell r="E264">
            <v>6.34</v>
          </cell>
          <cell r="F264">
            <v>1091</v>
          </cell>
          <cell r="G264">
            <v>21.5</v>
          </cell>
          <cell r="H264">
            <v>60777</v>
          </cell>
          <cell r="I264">
            <v>52368</v>
          </cell>
          <cell r="J264">
            <v>116.1</v>
          </cell>
          <cell r="K264">
            <v>115.8</v>
          </cell>
          <cell r="L264">
            <v>118.3</v>
          </cell>
        </row>
        <row r="265">
          <cell r="A265">
            <v>2007.05</v>
          </cell>
          <cell r="C265" t="str">
            <v xml:space="preserve">May </v>
          </cell>
          <cell r="D265">
            <v>221900</v>
          </cell>
          <cell r="E265">
            <v>6.43</v>
          </cell>
          <cell r="F265">
            <v>1114</v>
          </cell>
          <cell r="G265">
            <v>22</v>
          </cell>
          <cell r="H265">
            <v>60889</v>
          </cell>
          <cell r="I265">
            <v>53472</v>
          </cell>
          <cell r="J265">
            <v>113.9</v>
          </cell>
          <cell r="K265">
            <v>113.7</v>
          </cell>
          <cell r="L265">
            <v>115.8</v>
          </cell>
        </row>
        <row r="266">
          <cell r="A266">
            <v>2007.06</v>
          </cell>
          <cell r="C266" t="str">
            <v xml:space="preserve">Jun </v>
          </cell>
          <cell r="D266">
            <v>229200</v>
          </cell>
          <cell r="E266">
            <v>6.63</v>
          </cell>
          <cell r="F266">
            <v>1175</v>
          </cell>
          <cell r="G266">
            <v>23.1</v>
          </cell>
          <cell r="H266">
            <v>60951</v>
          </cell>
          <cell r="I266">
            <v>56400</v>
          </cell>
          <cell r="J266">
            <v>108.1</v>
          </cell>
          <cell r="K266">
            <v>107.8</v>
          </cell>
          <cell r="L266">
            <v>110.3</v>
          </cell>
        </row>
        <row r="267">
          <cell r="A267">
            <v>2007.07</v>
          </cell>
          <cell r="C267" t="str">
            <v xml:space="preserve">Jul </v>
          </cell>
          <cell r="D267">
            <v>228500</v>
          </cell>
          <cell r="E267">
            <v>6.8</v>
          </cell>
          <cell r="F267">
            <v>1192</v>
          </cell>
          <cell r="G267">
            <v>23.4</v>
          </cell>
          <cell r="H267">
            <v>61151</v>
          </cell>
          <cell r="I267">
            <v>57216</v>
          </cell>
          <cell r="J267">
            <v>106.9</v>
          </cell>
          <cell r="K267">
            <v>106.3</v>
          </cell>
          <cell r="L267">
            <v>110.6</v>
          </cell>
        </row>
        <row r="268">
          <cell r="A268">
            <v>2007.08</v>
          </cell>
          <cell r="C268" t="str">
            <v xml:space="preserve">Aug </v>
          </cell>
          <cell r="D268">
            <v>223700</v>
          </cell>
          <cell r="E268">
            <v>6.79</v>
          </cell>
          <cell r="F268">
            <v>1165</v>
          </cell>
          <cell r="G268">
            <v>22.8</v>
          </cell>
          <cell r="H268">
            <v>61254</v>
          </cell>
          <cell r="I268">
            <v>55920</v>
          </cell>
          <cell r="J268">
            <v>109.5</v>
          </cell>
          <cell r="K268">
            <v>109.2</v>
          </cell>
          <cell r="L268">
            <v>111.8</v>
          </cell>
        </row>
        <row r="269">
          <cell r="A269">
            <v>2007.09</v>
          </cell>
          <cell r="C269" t="str">
            <v xml:space="preserve">Sept </v>
          </cell>
          <cell r="D269">
            <v>208600</v>
          </cell>
          <cell r="E269">
            <v>6.66</v>
          </cell>
          <cell r="F269">
            <v>1072</v>
          </cell>
          <cell r="G269">
            <v>20.9</v>
          </cell>
          <cell r="H269">
            <v>61635</v>
          </cell>
          <cell r="I269">
            <v>51456</v>
          </cell>
          <cell r="J269">
            <v>119.8</v>
          </cell>
          <cell r="K269">
            <v>119.8</v>
          </cell>
          <cell r="L269">
            <v>120.1</v>
          </cell>
        </row>
        <row r="270">
          <cell r="A270">
            <v>2007.1</v>
          </cell>
          <cell r="C270" t="str">
            <v xml:space="preserve">Oct </v>
          </cell>
          <cell r="D270">
            <v>204800</v>
          </cell>
          <cell r="E270">
            <v>6.56</v>
          </cell>
          <cell r="F270">
            <v>1042</v>
          </cell>
          <cell r="G270">
            <v>20.2</v>
          </cell>
          <cell r="H270">
            <v>61801</v>
          </cell>
          <cell r="I270">
            <v>50016</v>
          </cell>
          <cell r="J270">
            <v>123.6</v>
          </cell>
          <cell r="K270">
            <v>123.4</v>
          </cell>
          <cell r="L270">
            <v>125.2</v>
          </cell>
        </row>
        <row r="271">
          <cell r="A271">
            <v>2007.11</v>
          </cell>
          <cell r="C271" t="str">
            <v xml:space="preserve">Nov </v>
          </cell>
          <cell r="D271">
            <v>207300</v>
          </cell>
          <cell r="E271">
            <v>6.41</v>
          </cell>
          <cell r="F271">
            <v>1038</v>
          </cell>
          <cell r="G271">
            <v>20.100000000000001</v>
          </cell>
          <cell r="H271">
            <v>62076</v>
          </cell>
          <cell r="I271">
            <v>49824</v>
          </cell>
          <cell r="J271">
            <v>124.6</v>
          </cell>
          <cell r="K271">
            <v>124.2</v>
          </cell>
          <cell r="L271">
            <v>127.8</v>
          </cell>
        </row>
        <row r="272">
          <cell r="A272">
            <v>2007.12</v>
          </cell>
          <cell r="C272" t="str">
            <v xml:space="preserve">Dec </v>
          </cell>
          <cell r="D272">
            <v>205000</v>
          </cell>
          <cell r="E272">
            <v>6.31</v>
          </cell>
          <cell r="F272">
            <v>1016</v>
          </cell>
          <cell r="G272">
            <v>19.5</v>
          </cell>
          <cell r="H272">
            <v>62467</v>
          </cell>
          <cell r="I272">
            <v>48768</v>
          </cell>
          <cell r="J272">
            <v>128.1</v>
          </cell>
          <cell r="K272">
            <v>127.8</v>
          </cell>
          <cell r="L272">
            <v>132.1</v>
          </cell>
        </row>
        <row r="273">
          <cell r="A273">
            <v>2008.01</v>
          </cell>
          <cell r="B273">
            <v>2008</v>
          </cell>
          <cell r="C273" t="str">
            <v xml:space="preserve">Jan </v>
          </cell>
          <cell r="D273">
            <v>197200</v>
          </cell>
          <cell r="E273">
            <v>6.04</v>
          </cell>
          <cell r="F273">
            <v>950</v>
          </cell>
          <cell r="G273">
            <v>18.2</v>
          </cell>
          <cell r="H273">
            <v>62790</v>
          </cell>
          <cell r="I273">
            <v>45600</v>
          </cell>
          <cell r="J273">
            <v>137.69999999999999</v>
          </cell>
          <cell r="K273">
            <v>137.4</v>
          </cell>
          <cell r="L273">
            <v>140.69999999999999</v>
          </cell>
        </row>
        <row r="274">
          <cell r="A274">
            <v>2008.02</v>
          </cell>
          <cell r="C274" t="str">
            <v xml:space="preserve">Feb </v>
          </cell>
          <cell r="D274">
            <v>193600</v>
          </cell>
          <cell r="E274">
            <v>5.94</v>
          </cell>
          <cell r="F274">
            <v>923</v>
          </cell>
          <cell r="G274">
            <v>17.600000000000001</v>
          </cell>
          <cell r="H274">
            <v>62958</v>
          </cell>
          <cell r="I274">
            <v>44304</v>
          </cell>
          <cell r="J274">
            <v>142.1</v>
          </cell>
          <cell r="K274">
            <v>141.5</v>
          </cell>
          <cell r="L274">
            <v>149.4</v>
          </cell>
        </row>
        <row r="275">
          <cell r="A275">
            <v>2008.03</v>
          </cell>
          <cell r="C275" t="str">
            <v xml:space="preserve">Mar </v>
          </cell>
          <cell r="D275">
            <v>197600</v>
          </cell>
          <cell r="E275">
            <v>6.1</v>
          </cell>
          <cell r="F275">
            <v>958</v>
          </cell>
          <cell r="G275">
            <v>18.2</v>
          </cell>
          <cell r="H275">
            <v>63217</v>
          </cell>
          <cell r="I275">
            <v>45984</v>
          </cell>
          <cell r="J275">
            <v>137.5</v>
          </cell>
          <cell r="K275">
            <v>136.80000000000001</v>
          </cell>
          <cell r="L275">
            <v>144.9</v>
          </cell>
        </row>
        <row r="276">
          <cell r="A276">
            <v>2008.04</v>
          </cell>
          <cell r="C276" t="str">
            <v xml:space="preserve">Apr </v>
          </cell>
          <cell r="D276">
            <v>199600</v>
          </cell>
          <cell r="E276">
            <v>6.03</v>
          </cell>
          <cell r="F276">
            <v>960</v>
          </cell>
          <cell r="G276">
            <v>18.2</v>
          </cell>
          <cell r="H276">
            <v>63157</v>
          </cell>
          <cell r="I276">
            <v>46080</v>
          </cell>
          <cell r="J276">
            <v>137.1</v>
          </cell>
          <cell r="K276">
            <v>136.5</v>
          </cell>
          <cell r="L276">
            <v>143</v>
          </cell>
        </row>
        <row r="277">
          <cell r="A277">
            <v>2008.05</v>
          </cell>
          <cell r="C277" t="str">
            <v xml:space="preserve">May </v>
          </cell>
          <cell r="D277">
            <v>206000</v>
          </cell>
          <cell r="E277">
            <v>6.1</v>
          </cell>
          <cell r="F277">
            <v>999</v>
          </cell>
          <cell r="G277">
            <v>18.899999999999999</v>
          </cell>
          <cell r="H277">
            <v>63557</v>
          </cell>
          <cell r="I277">
            <v>47952</v>
          </cell>
          <cell r="J277">
            <v>132.5</v>
          </cell>
          <cell r="K277">
            <v>132</v>
          </cell>
          <cell r="L277">
            <v>139.19999999999999</v>
          </cell>
        </row>
        <row r="278">
          <cell r="A278">
            <v>2008.06</v>
          </cell>
          <cell r="C278" t="str">
            <v xml:space="preserve">Jun </v>
          </cell>
          <cell r="D278">
            <v>213600</v>
          </cell>
          <cell r="E278">
            <v>6.28</v>
          </cell>
          <cell r="F278">
            <v>1055</v>
          </cell>
          <cell r="G278">
            <v>19.8</v>
          </cell>
          <cell r="H278">
            <v>63847</v>
          </cell>
          <cell r="I278">
            <v>50640</v>
          </cell>
          <cell r="J278">
            <v>126.1</v>
          </cell>
          <cell r="K278">
            <v>125.2</v>
          </cell>
          <cell r="L278">
            <v>132.69999999999999</v>
          </cell>
        </row>
        <row r="279">
          <cell r="A279">
            <v>2008.07</v>
          </cell>
          <cell r="C279" t="str">
            <v>Jul</v>
          </cell>
          <cell r="D279">
            <v>208900</v>
          </cell>
          <cell r="E279">
            <v>6.48</v>
          </cell>
          <cell r="F279">
            <v>1054</v>
          </cell>
          <cell r="G279">
            <v>19.899999999999999</v>
          </cell>
          <cell r="H279">
            <v>63593</v>
          </cell>
          <cell r="I279">
            <v>50592</v>
          </cell>
          <cell r="J279">
            <v>125.7</v>
          </cell>
          <cell r="K279">
            <v>124.9</v>
          </cell>
          <cell r="L279">
            <v>132.80000000000001</v>
          </cell>
        </row>
        <row r="280">
          <cell r="A280">
            <v>2008.08</v>
          </cell>
          <cell r="C280" t="str">
            <v xml:space="preserve">Aug </v>
          </cell>
          <cell r="D280">
            <v>201900</v>
          </cell>
          <cell r="E280">
            <v>6.53</v>
          </cell>
          <cell r="F280">
            <v>1024</v>
          </cell>
          <cell r="G280">
            <v>19.3</v>
          </cell>
          <cell r="H280">
            <v>63747</v>
          </cell>
          <cell r="I280">
            <v>49152</v>
          </cell>
          <cell r="J280">
            <v>129.69999999999999</v>
          </cell>
          <cell r="K280">
            <v>128.9</v>
          </cell>
          <cell r="L280">
            <v>138.19999999999999</v>
          </cell>
        </row>
        <row r="281">
          <cell r="A281">
            <v>2008.09</v>
          </cell>
          <cell r="C281" t="str">
            <v>Sept</v>
          </cell>
          <cell r="D281">
            <v>190300</v>
          </cell>
          <cell r="E281">
            <v>6.22</v>
          </cell>
          <cell r="F281">
            <v>934</v>
          </cell>
          <cell r="G281">
            <v>17.600000000000001</v>
          </cell>
          <cell r="H281">
            <v>63776</v>
          </cell>
          <cell r="I281">
            <v>44832</v>
          </cell>
          <cell r="J281">
            <v>142.30000000000001</v>
          </cell>
          <cell r="K281">
            <v>142</v>
          </cell>
          <cell r="L281">
            <v>148.1</v>
          </cell>
        </row>
        <row r="282">
          <cell r="A282">
            <v>2008.1</v>
          </cell>
          <cell r="C282" t="str">
            <v xml:space="preserve">Oct </v>
          </cell>
          <cell r="D282">
            <v>185700</v>
          </cell>
          <cell r="E282">
            <v>6.23</v>
          </cell>
          <cell r="F282">
            <v>913</v>
          </cell>
          <cell r="G282">
            <v>17.2</v>
          </cell>
          <cell r="H282">
            <v>63618</v>
          </cell>
          <cell r="I282">
            <v>43824</v>
          </cell>
          <cell r="J282">
            <v>145.19999999999999</v>
          </cell>
          <cell r="K282">
            <v>145.19999999999999</v>
          </cell>
          <cell r="L282">
            <v>146.30000000000001</v>
          </cell>
        </row>
        <row r="283">
          <cell r="A283">
            <v>2008.11</v>
          </cell>
          <cell r="C283" t="str">
            <v xml:space="preserve">Nov </v>
          </cell>
          <cell r="D283">
            <v>179900</v>
          </cell>
          <cell r="E283">
            <v>6.26</v>
          </cell>
          <cell r="F283">
            <v>887</v>
          </cell>
          <cell r="G283">
            <v>16.8</v>
          </cell>
          <cell r="H283">
            <v>63342</v>
          </cell>
          <cell r="I283">
            <v>42576</v>
          </cell>
          <cell r="J283">
            <v>148.80000000000001</v>
          </cell>
          <cell r="K283">
            <v>148.6</v>
          </cell>
          <cell r="L283">
            <v>154.19999999999999</v>
          </cell>
        </row>
        <row r="284">
          <cell r="A284">
            <v>2008.12</v>
          </cell>
          <cell r="C284" t="str">
            <v xml:space="preserve">Dec </v>
          </cell>
          <cell r="D284">
            <v>175000</v>
          </cell>
          <cell r="E284">
            <v>5.59</v>
          </cell>
          <cell r="F284">
            <v>803</v>
          </cell>
          <cell r="G284">
            <v>15.3</v>
          </cell>
          <cell r="H284">
            <v>62789</v>
          </cell>
          <cell r="I284">
            <v>38544</v>
          </cell>
          <cell r="J284">
            <v>162.9</v>
          </cell>
          <cell r="K284">
            <v>162.9</v>
          </cell>
          <cell r="L284" t="str">
            <v>N/A*</v>
          </cell>
        </row>
        <row r="285">
          <cell r="A285">
            <v>2009.01</v>
          </cell>
          <cell r="B285">
            <v>2009</v>
          </cell>
          <cell r="C285" t="str">
            <v xml:space="preserve">Jan </v>
          </cell>
          <cell r="D285">
            <v>164200</v>
          </cell>
          <cell r="E285">
            <v>5.21</v>
          </cell>
          <cell r="F285">
            <v>722</v>
          </cell>
          <cell r="G285">
            <v>13.6</v>
          </cell>
          <cell r="H285">
            <v>63721</v>
          </cell>
          <cell r="I285">
            <v>34656</v>
          </cell>
          <cell r="J285">
            <v>183.9</v>
          </cell>
          <cell r="K285">
            <v>184.1</v>
          </cell>
          <cell r="L285" t="str">
            <v>N/A*</v>
          </cell>
        </row>
        <row r="286">
          <cell r="A286">
            <v>2009.02</v>
          </cell>
          <cell r="C286" t="str">
            <v xml:space="preserve">Feb </v>
          </cell>
          <cell r="D286">
            <v>167900</v>
          </cell>
          <cell r="E286">
            <v>5.12</v>
          </cell>
          <cell r="F286">
            <v>731</v>
          </cell>
          <cell r="G286">
            <v>13.9</v>
          </cell>
          <cell r="H286">
            <v>63159</v>
          </cell>
          <cell r="I286">
            <v>35088</v>
          </cell>
          <cell r="J286">
            <v>180</v>
          </cell>
          <cell r="K286">
            <v>180.2</v>
          </cell>
          <cell r="L286" t="str">
            <v>N/A*</v>
          </cell>
        </row>
        <row r="287">
          <cell r="A287">
            <v>2009.03</v>
          </cell>
          <cell r="C287" t="str">
            <v xml:space="preserve">Mar </v>
          </cell>
          <cell r="D287">
            <v>169700</v>
          </cell>
          <cell r="E287">
            <v>5.14</v>
          </cell>
          <cell r="F287">
            <v>740</v>
          </cell>
          <cell r="G287">
            <v>14.3</v>
          </cell>
          <cell r="H287">
            <v>62144</v>
          </cell>
          <cell r="I287">
            <v>35520</v>
          </cell>
          <cell r="J287">
            <v>175</v>
          </cell>
          <cell r="K287">
            <v>175.2</v>
          </cell>
          <cell r="L287" t="str">
            <v>N/A*</v>
          </cell>
        </row>
        <row r="288">
          <cell r="A288">
            <v>2009.04</v>
          </cell>
          <cell r="C288" t="str">
            <v xml:space="preserve">Apr </v>
          </cell>
          <cell r="D288">
            <v>166000</v>
          </cell>
          <cell r="E288">
            <v>4.96</v>
          </cell>
          <cell r="F288">
            <v>710</v>
          </cell>
          <cell r="G288">
            <v>13.9</v>
          </cell>
          <cell r="H288">
            <v>61109</v>
          </cell>
          <cell r="I288">
            <v>34080</v>
          </cell>
          <cell r="J288">
            <v>179.3</v>
          </cell>
          <cell r="K288">
            <v>179.6</v>
          </cell>
          <cell r="L288" t="str">
            <v>N/A*</v>
          </cell>
        </row>
        <row r="289">
          <cell r="A289">
            <v>2009.05</v>
          </cell>
          <cell r="C289" t="str">
            <v xml:space="preserve">May </v>
          </cell>
          <cell r="D289">
            <v>174600</v>
          </cell>
          <cell r="E289">
            <v>4.95</v>
          </cell>
          <cell r="F289">
            <v>746</v>
          </cell>
          <cell r="G289">
            <v>14.9</v>
          </cell>
          <cell r="H289">
            <v>59884</v>
          </cell>
          <cell r="I289">
            <v>35808</v>
          </cell>
          <cell r="J289">
            <v>167.2</v>
          </cell>
          <cell r="K289">
            <v>167.2</v>
          </cell>
          <cell r="L289" t="str">
            <v>N/A*</v>
          </cell>
        </row>
        <row r="290">
          <cell r="A290">
            <v>2009.06</v>
          </cell>
          <cell r="C290" t="str">
            <v xml:space="preserve">Jun </v>
          </cell>
          <cell r="D290">
            <v>181900</v>
          </cell>
          <cell r="E290">
            <v>5.16</v>
          </cell>
          <cell r="F290">
            <v>795</v>
          </cell>
          <cell r="G290">
            <v>15.7</v>
          </cell>
          <cell r="H290">
            <v>60869</v>
          </cell>
          <cell r="I290">
            <v>38160</v>
          </cell>
          <cell r="J290">
            <v>159.5</v>
          </cell>
          <cell r="K290">
            <v>159.1</v>
          </cell>
          <cell r="L290" t="str">
            <v>N/A*</v>
          </cell>
        </row>
        <row r="291">
          <cell r="A291">
            <v>2009.07</v>
          </cell>
          <cell r="C291" t="str">
            <v xml:space="preserve">Jul </v>
          </cell>
          <cell r="D291">
            <v>181700</v>
          </cell>
          <cell r="E291">
            <v>5.34</v>
          </cell>
          <cell r="F291">
            <v>811</v>
          </cell>
          <cell r="G291">
            <v>16</v>
          </cell>
          <cell r="H291">
            <v>60779</v>
          </cell>
          <cell r="I291">
            <v>38928</v>
          </cell>
          <cell r="J291">
            <v>156.1</v>
          </cell>
          <cell r="K291">
            <v>155.6</v>
          </cell>
          <cell r="L291" t="str">
            <v>N/A*</v>
          </cell>
        </row>
        <row r="292">
          <cell r="A292">
            <v>2009.08</v>
          </cell>
          <cell r="C292" t="str">
            <v xml:space="preserve">Aug </v>
          </cell>
          <cell r="D292">
            <v>177100</v>
          </cell>
          <cell r="E292">
            <v>5.33</v>
          </cell>
          <cell r="F292">
            <v>789</v>
          </cell>
          <cell r="G292">
            <v>15.6</v>
          </cell>
          <cell r="H292">
            <v>60505</v>
          </cell>
          <cell r="I292">
            <v>37872</v>
          </cell>
          <cell r="J292">
            <v>159.80000000000001</v>
          </cell>
          <cell r="K292">
            <v>159.19999999999999</v>
          </cell>
          <cell r="L292" t="str">
            <v>N/A*</v>
          </cell>
        </row>
        <row r="293">
          <cell r="A293">
            <v>2009.09</v>
          </cell>
          <cell r="C293" t="str">
            <v xml:space="preserve">Sept </v>
          </cell>
          <cell r="D293">
            <v>175900</v>
          </cell>
          <cell r="E293">
            <v>5.24</v>
          </cell>
          <cell r="F293">
            <v>776</v>
          </cell>
          <cell r="G293">
            <v>15.4</v>
          </cell>
          <cell r="H293">
            <v>60503</v>
          </cell>
          <cell r="I293">
            <v>37248</v>
          </cell>
          <cell r="J293">
            <v>162.4</v>
          </cell>
          <cell r="K293">
            <v>161.80000000000001</v>
          </cell>
          <cell r="L293" t="str">
            <v>N/A*</v>
          </cell>
        </row>
        <row r="294">
          <cell r="A294">
            <v>2009.1</v>
          </cell>
          <cell r="C294" t="str">
            <v xml:space="preserve">Oct </v>
          </cell>
          <cell r="D294">
            <v>172000</v>
          </cell>
          <cell r="E294">
            <v>5.0999999999999996</v>
          </cell>
          <cell r="F294">
            <v>747</v>
          </cell>
          <cell r="G294">
            <v>14.9</v>
          </cell>
          <cell r="H294">
            <v>60332</v>
          </cell>
          <cell r="I294">
            <v>35856</v>
          </cell>
          <cell r="J294">
            <v>168.3</v>
          </cell>
          <cell r="K294">
            <v>167.6</v>
          </cell>
          <cell r="L294" t="str">
            <v>N/A*</v>
          </cell>
        </row>
        <row r="295">
          <cell r="A295">
            <v>2009.11</v>
          </cell>
          <cell r="C295" t="str">
            <v xml:space="preserve">Nov </v>
          </cell>
          <cell r="D295">
            <v>169300</v>
          </cell>
          <cell r="E295">
            <v>5.09</v>
          </cell>
          <cell r="F295">
            <v>735</v>
          </cell>
          <cell r="G295">
            <v>14.7</v>
          </cell>
          <cell r="H295">
            <v>60081</v>
          </cell>
          <cell r="I295">
            <v>35280</v>
          </cell>
          <cell r="J295">
            <v>170.3</v>
          </cell>
          <cell r="K295">
            <v>169.6</v>
          </cell>
          <cell r="L295" t="str">
            <v>N/A*</v>
          </cell>
        </row>
        <row r="296">
          <cell r="A296">
            <v>2009.12</v>
          </cell>
          <cell r="C296" t="str">
            <v xml:space="preserve">Dec </v>
          </cell>
          <cell r="D296">
            <v>169600</v>
          </cell>
          <cell r="E296">
            <v>5</v>
          </cell>
          <cell r="F296">
            <v>728</v>
          </cell>
          <cell r="G296">
            <v>14.6</v>
          </cell>
          <cell r="H296">
            <v>59901</v>
          </cell>
          <cell r="I296">
            <v>34944</v>
          </cell>
          <cell r="J296">
            <v>171.4</v>
          </cell>
          <cell r="K296">
            <v>170.3</v>
          </cell>
          <cell r="L296" t="str">
            <v>N/A*</v>
          </cell>
        </row>
        <row r="297">
          <cell r="A297">
            <v>2010.01</v>
          </cell>
          <cell r="B297">
            <v>2010</v>
          </cell>
          <cell r="C297" t="str">
            <v xml:space="preserve">Jan </v>
          </cell>
          <cell r="D297">
            <v>163800</v>
          </cell>
          <cell r="E297">
            <v>5.08</v>
          </cell>
          <cell r="F297">
            <v>710</v>
          </cell>
          <cell r="G297">
            <v>14</v>
          </cell>
          <cell r="H297">
            <v>60896</v>
          </cell>
          <cell r="I297">
            <v>34080</v>
          </cell>
          <cell r="J297">
            <v>178.7</v>
          </cell>
          <cell r="K297">
            <v>178.4</v>
          </cell>
          <cell r="L297" t="str">
            <v>N/A*</v>
          </cell>
        </row>
        <row r="298">
          <cell r="A298">
            <v>2010.02</v>
          </cell>
          <cell r="C298" t="str">
            <v xml:space="preserve">Feb </v>
          </cell>
          <cell r="D298">
            <v>163900</v>
          </cell>
          <cell r="E298">
            <v>5.13</v>
          </cell>
          <cell r="F298">
            <v>714</v>
          </cell>
          <cell r="G298">
            <v>14.1</v>
          </cell>
          <cell r="H298">
            <v>60866</v>
          </cell>
          <cell r="I298">
            <v>34272</v>
          </cell>
          <cell r="J298">
            <v>177.6</v>
          </cell>
          <cell r="K298">
            <v>176.6</v>
          </cell>
          <cell r="L298" t="str">
            <v>N/A*</v>
          </cell>
        </row>
        <row r="299">
          <cell r="A299">
            <v>2010.03</v>
          </cell>
          <cell r="C299" t="str">
            <v>Mar</v>
          </cell>
          <cell r="D299">
            <v>169500</v>
          </cell>
          <cell r="E299">
            <v>5.07</v>
          </cell>
          <cell r="F299">
            <v>734</v>
          </cell>
          <cell r="G299">
            <v>14.5</v>
          </cell>
          <cell r="H299">
            <v>60804</v>
          </cell>
          <cell r="I299">
            <v>35232</v>
          </cell>
          <cell r="J299">
            <v>172.6</v>
          </cell>
          <cell r="K299">
            <v>171.9</v>
          </cell>
          <cell r="L299" t="str">
            <v>N/A*</v>
          </cell>
        </row>
        <row r="300">
          <cell r="A300">
            <v>2010.04</v>
          </cell>
          <cell r="C300" t="str">
            <v>Apr</v>
          </cell>
          <cell r="D300">
            <v>172500</v>
          </cell>
          <cell r="E300">
            <v>5.0999999999999996</v>
          </cell>
          <cell r="F300">
            <v>749</v>
          </cell>
          <cell r="G300">
            <v>14.8</v>
          </cell>
          <cell r="H300">
            <v>60712</v>
          </cell>
          <cell r="I300">
            <v>35952</v>
          </cell>
          <cell r="J300">
            <v>168.9</v>
          </cell>
          <cell r="K300">
            <v>168.2</v>
          </cell>
          <cell r="L300" t="str">
            <v>N/A*</v>
          </cell>
        </row>
        <row r="301">
          <cell r="A301">
            <v>2010.05</v>
          </cell>
          <cell r="C301" t="str">
            <v>May</v>
          </cell>
          <cell r="D301">
            <v>174500</v>
          </cell>
          <cell r="E301">
            <v>5.09</v>
          </cell>
          <cell r="F301">
            <v>757</v>
          </cell>
          <cell r="G301">
            <v>15</v>
          </cell>
          <cell r="H301">
            <v>60635</v>
          </cell>
          <cell r="I301">
            <v>36336</v>
          </cell>
          <cell r="J301">
            <v>166.9</v>
          </cell>
          <cell r="K301">
            <v>165.8</v>
          </cell>
          <cell r="L301" t="str">
            <v>N/A*</v>
          </cell>
        </row>
        <row r="302">
          <cell r="A302">
            <v>2010.06</v>
          </cell>
          <cell r="C302" t="str">
            <v>June</v>
          </cell>
          <cell r="D302">
            <v>183500</v>
          </cell>
          <cell r="E302">
            <v>5.0199999999999996</v>
          </cell>
          <cell r="F302">
            <v>790</v>
          </cell>
          <cell r="G302">
            <v>15.6</v>
          </cell>
          <cell r="H302">
            <v>60617</v>
          </cell>
          <cell r="I302">
            <v>37920</v>
          </cell>
          <cell r="J302">
            <v>159.9</v>
          </cell>
          <cell r="K302">
            <v>159.5</v>
          </cell>
          <cell r="L302" t="str">
            <v>N/A*</v>
          </cell>
        </row>
        <row r="303">
          <cell r="A303">
            <v>2010.07</v>
          </cell>
          <cell r="C303" t="str">
            <v>July</v>
          </cell>
          <cell r="D303">
            <v>183000</v>
          </cell>
          <cell r="E303">
            <v>4.9000000000000004</v>
          </cell>
          <cell r="F303">
            <v>777</v>
          </cell>
          <cell r="G303">
            <v>15.4</v>
          </cell>
          <cell r="H303">
            <v>60577</v>
          </cell>
          <cell r="I303">
            <v>37296</v>
          </cell>
          <cell r="J303">
            <v>162.4</v>
          </cell>
          <cell r="K303">
            <v>161.80000000000001</v>
          </cell>
          <cell r="L303" t="str">
            <v>N/A*</v>
          </cell>
        </row>
        <row r="304">
          <cell r="A304">
            <v>2010.08</v>
          </cell>
          <cell r="C304" t="str">
            <v>Aug</v>
          </cell>
          <cell r="D304">
            <v>178100</v>
          </cell>
          <cell r="E304">
            <v>4.76</v>
          </cell>
          <cell r="F304">
            <v>744</v>
          </cell>
          <cell r="G304">
            <v>14.8</v>
          </cell>
          <cell r="H304">
            <v>60509</v>
          </cell>
          <cell r="I304">
            <v>35712</v>
          </cell>
          <cell r="J304">
            <v>169.4</v>
          </cell>
          <cell r="K304">
            <v>168.5</v>
          </cell>
          <cell r="L304" t="str">
            <v>N/A*</v>
          </cell>
        </row>
        <row r="305">
          <cell r="A305">
            <v>2010.09</v>
          </cell>
          <cell r="C305" t="str">
            <v xml:space="preserve">Sept </v>
          </cell>
          <cell r="D305">
            <v>172400</v>
          </cell>
          <cell r="E305">
            <v>4.68</v>
          </cell>
          <cell r="F305">
            <v>714</v>
          </cell>
          <cell r="G305">
            <v>14.2</v>
          </cell>
          <cell r="H305">
            <v>60504</v>
          </cell>
          <cell r="I305">
            <v>34272</v>
          </cell>
          <cell r="J305">
            <v>176.5</v>
          </cell>
          <cell r="K305">
            <v>176</v>
          </cell>
          <cell r="L305" t="str">
            <v>N/A*</v>
          </cell>
        </row>
        <row r="306">
          <cell r="A306">
            <v>2010.1</v>
          </cell>
          <cell r="C306" t="str">
            <v xml:space="preserve">Oct </v>
          </cell>
          <cell r="D306">
            <v>171500</v>
          </cell>
          <cell r="E306">
            <v>4.62</v>
          </cell>
          <cell r="F306">
            <v>705</v>
          </cell>
          <cell r="G306">
            <v>14</v>
          </cell>
          <cell r="H306">
            <v>60431</v>
          </cell>
          <cell r="I306">
            <v>33840</v>
          </cell>
          <cell r="J306">
            <v>178.6</v>
          </cell>
          <cell r="K306">
            <v>178.3</v>
          </cell>
          <cell r="L306" t="str">
            <v>N/A*</v>
          </cell>
        </row>
        <row r="307">
          <cell r="A307">
            <v>2010.11</v>
          </cell>
          <cell r="C307" t="str">
            <v xml:space="preserve">Nov </v>
          </cell>
          <cell r="D307">
            <v>170900</v>
          </cell>
          <cell r="E307">
            <v>4.54</v>
          </cell>
          <cell r="F307">
            <v>696</v>
          </cell>
          <cell r="G307">
            <v>13.8</v>
          </cell>
          <cell r="H307">
            <v>60414</v>
          </cell>
          <cell r="I307">
            <v>33408</v>
          </cell>
          <cell r="J307">
            <v>180.8</v>
          </cell>
          <cell r="K307">
            <v>179.8</v>
          </cell>
          <cell r="L307" t="str">
            <v>N/A*</v>
          </cell>
        </row>
        <row r="308">
          <cell r="A308">
            <v>2010.12</v>
          </cell>
          <cell r="C308" t="str">
            <v xml:space="preserve">Dec </v>
          </cell>
          <cell r="D308">
            <v>169300</v>
          </cell>
          <cell r="E308">
            <v>4.6900000000000004</v>
          </cell>
          <cell r="F308">
            <v>702</v>
          </cell>
          <cell r="G308">
            <v>14</v>
          </cell>
          <cell r="H308">
            <v>60347</v>
          </cell>
          <cell r="I308">
            <v>33696</v>
          </cell>
          <cell r="J308">
            <v>179.1</v>
          </cell>
          <cell r="K308">
            <v>177.8</v>
          </cell>
          <cell r="L308" t="str">
            <v>N/A*</v>
          </cell>
        </row>
        <row r="309">
          <cell r="A309">
            <v>2011.01</v>
          </cell>
          <cell r="B309">
            <v>2011</v>
          </cell>
          <cell r="C309" t="str">
            <v>Jan</v>
          </cell>
          <cell r="D309">
            <v>158500</v>
          </cell>
          <cell r="E309">
            <v>4.82</v>
          </cell>
          <cell r="F309">
            <v>667</v>
          </cell>
          <cell r="G309">
            <v>13.1</v>
          </cell>
          <cell r="H309">
            <v>61242</v>
          </cell>
          <cell r="I309">
            <v>32016</v>
          </cell>
          <cell r="J309">
            <v>191.3</v>
          </cell>
          <cell r="K309">
            <v>190.1</v>
          </cell>
          <cell r="L309" t="str">
            <v>N/A*</v>
          </cell>
        </row>
        <row r="310">
          <cell r="A310">
            <v>2011.02</v>
          </cell>
          <cell r="C310" t="str">
            <v>Feb</v>
          </cell>
          <cell r="D310">
            <v>156900</v>
          </cell>
          <cell r="E310">
            <v>4.91</v>
          </cell>
          <cell r="F310">
            <v>667</v>
          </cell>
          <cell r="G310">
            <v>13.1</v>
          </cell>
          <cell r="H310">
            <v>61316</v>
          </cell>
          <cell r="I310">
            <v>32016</v>
          </cell>
          <cell r="J310">
            <v>191.5</v>
          </cell>
          <cell r="K310">
            <v>190.1</v>
          </cell>
          <cell r="L310" t="str">
            <v>N/A*</v>
          </cell>
        </row>
        <row r="311">
          <cell r="A311">
            <v>2011.03</v>
          </cell>
          <cell r="C311" t="str">
            <v>Mar</v>
          </cell>
          <cell r="D311">
            <v>160600</v>
          </cell>
          <cell r="E311">
            <v>4.9800000000000004</v>
          </cell>
          <cell r="F311">
            <v>688</v>
          </cell>
          <cell r="G311">
            <v>13.5</v>
          </cell>
          <cell r="H311">
            <v>61341</v>
          </cell>
          <cell r="I311">
            <v>33024</v>
          </cell>
          <cell r="J311">
            <v>185.7</v>
          </cell>
          <cell r="K311">
            <v>183.3</v>
          </cell>
          <cell r="L311" t="str">
            <v>N/A*</v>
          </cell>
        </row>
        <row r="312">
          <cell r="A312">
            <v>2011.04</v>
          </cell>
          <cell r="C312" t="str">
            <v>Apr</v>
          </cell>
          <cell r="D312">
            <v>161300</v>
          </cell>
          <cell r="E312">
            <v>4.93</v>
          </cell>
          <cell r="F312">
            <v>687</v>
          </cell>
          <cell r="G312">
            <v>13.4</v>
          </cell>
          <cell r="H312">
            <v>61405</v>
          </cell>
          <cell r="I312">
            <v>32976</v>
          </cell>
          <cell r="J312">
            <v>186.2</v>
          </cell>
          <cell r="K312">
            <v>183.8</v>
          </cell>
          <cell r="L312" t="str">
            <v>N/A*</v>
          </cell>
        </row>
        <row r="313">
          <cell r="A313">
            <v>2011.05</v>
          </cell>
          <cell r="C313" t="str">
            <v>May</v>
          </cell>
          <cell r="D313">
            <v>169800</v>
          </cell>
          <cell r="E313">
            <v>4.87</v>
          </cell>
          <cell r="F313">
            <v>718</v>
          </cell>
          <cell r="G313">
            <v>14</v>
          </cell>
          <cell r="H313">
            <v>61411</v>
          </cell>
          <cell r="I313">
            <v>34464</v>
          </cell>
          <cell r="J313">
            <v>178.2</v>
          </cell>
          <cell r="K313">
            <v>175.7</v>
          </cell>
          <cell r="L313" t="str">
            <v>N/A*</v>
          </cell>
        </row>
        <row r="314">
          <cell r="A314">
            <v>2011.06</v>
          </cell>
          <cell r="C314" t="str">
            <v>Jun</v>
          </cell>
          <cell r="D314">
            <v>176100</v>
          </cell>
          <cell r="E314">
            <v>4.75</v>
          </cell>
          <cell r="F314">
            <v>735</v>
          </cell>
          <cell r="G314">
            <v>14.4</v>
          </cell>
          <cell r="H314">
            <v>61449</v>
          </cell>
          <cell r="I314">
            <v>35280</v>
          </cell>
          <cell r="J314">
            <v>174.2</v>
          </cell>
          <cell r="K314">
            <v>172.1</v>
          </cell>
          <cell r="L314" t="str">
            <v>N/A*</v>
          </cell>
        </row>
        <row r="315">
          <cell r="A315">
            <v>2011.07</v>
          </cell>
          <cell r="C315" t="str">
            <v>July</v>
          </cell>
          <cell r="D315">
            <v>171700</v>
          </cell>
          <cell r="E315">
            <v>4.7</v>
          </cell>
          <cell r="F315">
            <v>712</v>
          </cell>
          <cell r="G315">
            <v>13.9</v>
          </cell>
          <cell r="H315">
            <v>61519</v>
          </cell>
          <cell r="I315">
            <v>34176</v>
          </cell>
          <cell r="J315">
            <v>180</v>
          </cell>
          <cell r="K315">
            <v>178</v>
          </cell>
          <cell r="L315" t="str">
            <v>N/A*</v>
          </cell>
        </row>
        <row r="316">
          <cell r="A316">
            <v>2011.08</v>
          </cell>
          <cell r="C316" t="str">
            <v>Aug</v>
          </cell>
          <cell r="D316">
            <v>171200</v>
          </cell>
          <cell r="E316">
            <v>4.6900000000000004</v>
          </cell>
          <cell r="F316">
            <v>710</v>
          </cell>
          <cell r="G316">
            <v>13.9</v>
          </cell>
          <cell r="H316">
            <v>61510</v>
          </cell>
          <cell r="I316">
            <v>34080</v>
          </cell>
          <cell r="J316">
            <v>180.5</v>
          </cell>
          <cell r="K316">
            <v>179.5</v>
          </cell>
          <cell r="L316" t="str">
            <v>N/A*</v>
          </cell>
        </row>
        <row r="317">
          <cell r="A317">
            <v>2011.09</v>
          </cell>
          <cell r="C317" t="str">
            <v xml:space="preserve">Sept </v>
          </cell>
          <cell r="D317">
            <v>165400</v>
          </cell>
          <cell r="E317">
            <v>4.51</v>
          </cell>
          <cell r="F317">
            <v>671</v>
          </cell>
          <cell r="G317">
            <v>13.1</v>
          </cell>
          <cell r="H317">
            <v>61526</v>
          </cell>
          <cell r="I317">
            <v>32208</v>
          </cell>
          <cell r="J317">
            <v>191</v>
          </cell>
          <cell r="K317">
            <v>187.1</v>
          </cell>
          <cell r="L317" t="str">
            <v>N/A*</v>
          </cell>
        </row>
        <row r="318">
          <cell r="A318">
            <v>2011.1</v>
          </cell>
          <cell r="C318" t="str">
            <v xml:space="preserve">Oct </v>
          </cell>
          <cell r="D318">
            <v>161100</v>
          </cell>
          <cell r="E318">
            <v>4.32</v>
          </cell>
          <cell r="F318">
            <v>639</v>
          </cell>
          <cell r="G318">
            <v>12.4</v>
          </cell>
          <cell r="H318">
            <v>61591</v>
          </cell>
          <cell r="I318">
            <v>30672</v>
          </cell>
          <cell r="J318">
            <v>200.8</v>
          </cell>
          <cell r="K318">
            <v>196.5</v>
          </cell>
          <cell r="L318" t="str">
            <v>N/A*</v>
          </cell>
        </row>
        <row r="319">
          <cell r="A319">
            <v>2011.11</v>
          </cell>
          <cell r="C319" t="str">
            <v xml:space="preserve">Nov </v>
          </cell>
          <cell r="D319">
            <v>164000</v>
          </cell>
          <cell r="E319">
            <v>4.33</v>
          </cell>
          <cell r="F319">
            <v>652</v>
          </cell>
          <cell r="G319">
            <v>12.7</v>
          </cell>
          <cell r="H319">
            <v>61545</v>
          </cell>
          <cell r="I319">
            <v>31296</v>
          </cell>
          <cell r="J319">
            <v>196.7</v>
          </cell>
          <cell r="K319">
            <v>192.2</v>
          </cell>
          <cell r="L319" t="str">
            <v>N/A*</v>
          </cell>
        </row>
        <row r="320">
          <cell r="A320">
            <v>2011.12</v>
          </cell>
          <cell r="C320" t="str">
            <v xml:space="preserve">Dec </v>
          </cell>
          <cell r="D320">
            <v>162600</v>
          </cell>
          <cell r="E320">
            <v>4.2699999999999996</v>
          </cell>
          <cell r="F320">
            <v>641</v>
          </cell>
          <cell r="G320">
            <v>12.5</v>
          </cell>
          <cell r="H320">
            <v>61600</v>
          </cell>
          <cell r="I320">
            <v>30768</v>
          </cell>
          <cell r="J320">
            <v>200.2</v>
          </cell>
          <cell r="K320">
            <v>194.7</v>
          </cell>
          <cell r="L320" t="str">
            <v>N/A*</v>
          </cell>
        </row>
        <row r="321">
          <cell r="A321">
            <v>2012.01</v>
          </cell>
          <cell r="B321">
            <v>2012</v>
          </cell>
          <cell r="C321" t="str">
            <v>Jan</v>
          </cell>
          <cell r="D321">
            <v>154600</v>
          </cell>
          <cell r="E321">
            <v>4.37</v>
          </cell>
          <cell r="F321">
            <v>617</v>
          </cell>
          <cell r="G321">
            <v>12</v>
          </cell>
          <cell r="H321">
            <v>61895</v>
          </cell>
          <cell r="I321">
            <v>29616</v>
          </cell>
          <cell r="J321">
            <v>209</v>
          </cell>
          <cell r="K321">
            <v>204.4</v>
          </cell>
          <cell r="L321" t="str">
            <v>N/A*</v>
          </cell>
        </row>
        <row r="322">
          <cell r="A322">
            <v>2012.02</v>
          </cell>
          <cell r="C322" t="str">
            <v>Feb</v>
          </cell>
          <cell r="D322">
            <v>156100</v>
          </cell>
          <cell r="E322">
            <v>4.21</v>
          </cell>
          <cell r="F322">
            <v>611</v>
          </cell>
          <cell r="G322">
            <v>11.8</v>
          </cell>
          <cell r="H322">
            <v>62077</v>
          </cell>
          <cell r="I322">
            <v>29328</v>
          </cell>
          <cell r="J322">
            <v>211.7</v>
          </cell>
          <cell r="K322">
            <v>204</v>
          </cell>
          <cell r="L322" t="str">
            <v>N/A*</v>
          </cell>
        </row>
        <row r="323">
          <cell r="A323">
            <v>2012.03</v>
          </cell>
          <cell r="C323" t="str">
            <v>Mar</v>
          </cell>
          <cell r="D323">
            <v>165100</v>
          </cell>
          <cell r="E323">
            <v>3.96</v>
          </cell>
          <cell r="F323">
            <v>628</v>
          </cell>
          <cell r="G323">
            <v>12.1</v>
          </cell>
          <cell r="H323">
            <v>62202</v>
          </cell>
          <cell r="I323">
            <v>30144</v>
          </cell>
          <cell r="J323">
            <v>206.3</v>
          </cell>
          <cell r="K323">
            <v>203.4</v>
          </cell>
          <cell r="L323" t="str">
            <v>N/A*</v>
          </cell>
        </row>
        <row r="324">
          <cell r="A324">
            <v>2012.04</v>
          </cell>
          <cell r="C324" t="str">
            <v>Apr</v>
          </cell>
          <cell r="D324">
            <v>174100</v>
          </cell>
          <cell r="E324">
            <v>4.04</v>
          </cell>
          <cell r="F324">
            <v>668</v>
          </cell>
          <cell r="G324">
            <v>12.9</v>
          </cell>
          <cell r="H324">
            <v>62326</v>
          </cell>
          <cell r="I324">
            <v>32064</v>
          </cell>
          <cell r="J324">
            <v>194.4</v>
          </cell>
          <cell r="K324">
            <v>191.2</v>
          </cell>
          <cell r="L324" t="str">
            <v>N/A*</v>
          </cell>
        </row>
        <row r="325">
          <cell r="A325">
            <v>2012.05</v>
          </cell>
          <cell r="C325" t="str">
            <v>May</v>
          </cell>
          <cell r="D325">
            <v>180200</v>
          </cell>
          <cell r="E325">
            <v>3.92</v>
          </cell>
          <cell r="F325">
            <v>682</v>
          </cell>
          <cell r="G325">
            <v>13.1</v>
          </cell>
          <cell r="H325">
            <v>62310</v>
          </cell>
          <cell r="I325">
            <v>32736</v>
          </cell>
          <cell r="J325">
            <v>190.3</v>
          </cell>
          <cell r="K325">
            <v>186.8</v>
          </cell>
          <cell r="L325" t="str">
            <v>N/A*</v>
          </cell>
        </row>
        <row r="326">
          <cell r="A326">
            <v>2012.06</v>
          </cell>
          <cell r="C326" t="str">
            <v>Jun</v>
          </cell>
          <cell r="D326">
            <v>189600</v>
          </cell>
          <cell r="E326">
            <v>3.81</v>
          </cell>
          <cell r="F326">
            <v>708</v>
          </cell>
          <cell r="G326">
            <v>13.6</v>
          </cell>
          <cell r="H326">
            <v>62299</v>
          </cell>
          <cell r="I326">
            <v>33984</v>
          </cell>
          <cell r="J326">
            <v>183.3</v>
          </cell>
          <cell r="K326">
            <v>181</v>
          </cell>
          <cell r="L326" t="str">
            <v>N/A*</v>
          </cell>
        </row>
        <row r="327">
          <cell r="A327">
            <v>2012.07</v>
          </cell>
          <cell r="C327" t="str">
            <v>July</v>
          </cell>
          <cell r="D327">
            <v>188600</v>
          </cell>
          <cell r="E327">
            <v>3.78</v>
          </cell>
          <cell r="F327">
            <v>701</v>
          </cell>
          <cell r="G327">
            <v>13.5</v>
          </cell>
          <cell r="H327">
            <v>62389</v>
          </cell>
          <cell r="I327">
            <v>33648</v>
          </cell>
          <cell r="J327">
            <v>185.4</v>
          </cell>
          <cell r="K327">
            <v>183.6</v>
          </cell>
          <cell r="L327" t="str">
            <v>N/A*</v>
          </cell>
        </row>
        <row r="328">
          <cell r="A328">
            <v>2012.08</v>
          </cell>
          <cell r="C328" t="str">
            <v>Aug</v>
          </cell>
          <cell r="D328">
            <v>185500</v>
          </cell>
          <cell r="E328">
            <v>3.7</v>
          </cell>
          <cell r="F328">
            <v>683</v>
          </cell>
          <cell r="G328">
            <v>13.1</v>
          </cell>
          <cell r="H328">
            <v>62420</v>
          </cell>
          <cell r="I328">
            <v>32784</v>
          </cell>
          <cell r="J328">
            <v>190.4</v>
          </cell>
          <cell r="K328">
            <v>188.5</v>
          </cell>
          <cell r="L328" t="str">
            <v>N/A*</v>
          </cell>
        </row>
        <row r="329">
          <cell r="A329">
            <v>2012.09</v>
          </cell>
          <cell r="C329" t="str">
            <v xml:space="preserve">Sept </v>
          </cell>
          <cell r="D329">
            <v>178900</v>
          </cell>
          <cell r="E329">
            <v>3.68</v>
          </cell>
          <cell r="F329">
            <v>657</v>
          </cell>
          <cell r="G329">
            <v>12.6</v>
          </cell>
          <cell r="H329">
            <v>62656</v>
          </cell>
          <cell r="I329">
            <v>31536</v>
          </cell>
          <cell r="J329">
            <v>198.7</v>
          </cell>
          <cell r="K329">
            <v>196.3</v>
          </cell>
          <cell r="L329" t="str">
            <v>N/A*</v>
          </cell>
        </row>
        <row r="330">
          <cell r="A330">
            <v>2012.1</v>
          </cell>
          <cell r="C330" t="str">
            <v xml:space="preserve">Oct </v>
          </cell>
          <cell r="D330">
            <v>177000</v>
          </cell>
          <cell r="E330">
            <v>3.57</v>
          </cell>
          <cell r="F330">
            <v>641</v>
          </cell>
          <cell r="G330">
            <v>12.2</v>
          </cell>
          <cell r="H330">
            <v>62873</v>
          </cell>
          <cell r="I330">
            <v>30768</v>
          </cell>
          <cell r="J330">
            <v>204.3</v>
          </cell>
          <cell r="K330">
            <v>201.8</v>
          </cell>
          <cell r="L330" t="str">
            <v>N/A*</v>
          </cell>
        </row>
        <row r="331">
          <cell r="A331">
            <v>2012.11</v>
          </cell>
          <cell r="C331" t="str">
            <v xml:space="preserve">Nov </v>
          </cell>
          <cell r="D331">
            <v>179400</v>
          </cell>
          <cell r="E331">
            <v>3.5</v>
          </cell>
          <cell r="F331">
            <v>644</v>
          </cell>
          <cell r="G331">
            <v>12.2</v>
          </cell>
          <cell r="H331">
            <v>63161</v>
          </cell>
          <cell r="I331">
            <v>30912</v>
          </cell>
          <cell r="J331">
            <v>204.3</v>
          </cell>
          <cell r="K331">
            <v>202.4</v>
          </cell>
          <cell r="L331" t="str">
            <v>N/A*</v>
          </cell>
        </row>
        <row r="332">
          <cell r="A332">
            <v>2012.12</v>
          </cell>
          <cell r="C332" t="str">
            <v xml:space="preserve">Dec </v>
          </cell>
          <cell r="D332">
            <v>180300</v>
          </cell>
          <cell r="E332">
            <v>3.43</v>
          </cell>
          <cell r="F332">
            <v>642</v>
          </cell>
          <cell r="G332">
            <v>12.1</v>
          </cell>
          <cell r="H332">
            <v>63718</v>
          </cell>
          <cell r="I332">
            <v>30816</v>
          </cell>
          <cell r="J332">
            <v>206.8</v>
          </cell>
          <cell r="K332">
            <v>204.9</v>
          </cell>
          <cell r="L332" t="str">
            <v>N/A*</v>
          </cell>
        </row>
        <row r="333">
          <cell r="A333">
            <v>2013.01</v>
          </cell>
          <cell r="B333">
            <v>2013</v>
          </cell>
          <cell r="C333" t="str">
            <v>Jan</v>
          </cell>
          <cell r="D333">
            <v>171100</v>
          </cell>
          <cell r="E333">
            <v>3.47</v>
          </cell>
          <cell r="F333">
            <v>612</v>
          </cell>
          <cell r="G333">
            <v>11.6</v>
          </cell>
          <cell r="H333">
            <v>63185</v>
          </cell>
          <cell r="I333">
            <v>29376</v>
          </cell>
          <cell r="J333">
            <v>215.1</v>
          </cell>
          <cell r="K333">
            <v>213.3</v>
          </cell>
          <cell r="L333" t="str">
            <v>N/A*</v>
          </cell>
        </row>
        <row r="334">
          <cell r="A334">
            <v>2013.02</v>
          </cell>
          <cell r="C334" t="str">
            <v>Feb</v>
          </cell>
          <cell r="D334">
            <v>173500</v>
          </cell>
          <cell r="E334">
            <v>3.56</v>
          </cell>
          <cell r="F334">
            <v>628</v>
          </cell>
          <cell r="G334">
            <v>11.9</v>
          </cell>
          <cell r="H334">
            <v>63337</v>
          </cell>
          <cell r="I334">
            <v>30144</v>
          </cell>
          <cell r="J334">
            <v>210.1</v>
          </cell>
          <cell r="K334">
            <v>208.5</v>
          </cell>
          <cell r="L334" t="str">
            <v>N/A*</v>
          </cell>
        </row>
        <row r="335">
          <cell r="A335">
            <v>2013.03</v>
          </cell>
          <cell r="C335" t="str">
            <v>Mar</v>
          </cell>
          <cell r="D335">
            <v>184500</v>
          </cell>
          <cell r="E335">
            <v>3.66</v>
          </cell>
          <cell r="F335">
            <v>676</v>
          </cell>
          <cell r="G335">
            <v>12.8</v>
          </cell>
          <cell r="H335">
            <v>63505</v>
          </cell>
          <cell r="I335">
            <v>32448</v>
          </cell>
          <cell r="J335">
            <v>195.7</v>
          </cell>
          <cell r="K335">
            <v>193.7</v>
          </cell>
          <cell r="L335" t="str">
            <v>N/A*</v>
          </cell>
        </row>
        <row r="336">
          <cell r="A336">
            <v>2013.04</v>
          </cell>
          <cell r="C336" t="str">
            <v>Apr</v>
          </cell>
          <cell r="D336">
            <v>192100</v>
          </cell>
          <cell r="E336">
            <v>3.69</v>
          </cell>
          <cell r="F336">
            <v>706</v>
          </cell>
          <cell r="G336">
            <v>13.3</v>
          </cell>
          <cell r="H336">
            <v>63704</v>
          </cell>
          <cell r="I336">
            <v>33888</v>
          </cell>
          <cell r="J336">
            <v>188</v>
          </cell>
          <cell r="K336">
            <v>185.9</v>
          </cell>
          <cell r="L336" t="str">
            <v>N/A*</v>
          </cell>
        </row>
        <row r="337">
          <cell r="A337">
            <v>2013.05</v>
          </cell>
          <cell r="C337" t="str">
            <v>May</v>
          </cell>
          <cell r="D337">
            <v>203600</v>
          </cell>
          <cell r="E337">
            <v>3.57</v>
          </cell>
          <cell r="F337">
            <v>738</v>
          </cell>
          <cell r="G337">
            <v>13.8</v>
          </cell>
          <cell r="H337">
            <v>64026</v>
          </cell>
          <cell r="I337">
            <v>35424</v>
          </cell>
          <cell r="J337">
            <v>180.7</v>
          </cell>
          <cell r="K337">
            <v>179.3</v>
          </cell>
          <cell r="L337" t="str">
            <v>N/A*</v>
          </cell>
        </row>
        <row r="338">
          <cell r="A338">
            <v>2013.06</v>
          </cell>
          <cell r="C338" t="str">
            <v>Jun</v>
          </cell>
          <cell r="D338">
            <v>214600</v>
          </cell>
          <cell r="E338">
            <v>3.67</v>
          </cell>
          <cell r="F338">
            <v>787</v>
          </cell>
          <cell r="G338">
            <v>14.7</v>
          </cell>
          <cell r="H338">
            <v>64191</v>
          </cell>
          <cell r="I338">
            <v>37776</v>
          </cell>
          <cell r="J338">
            <v>169.9</v>
          </cell>
          <cell r="K338">
            <v>167.8</v>
          </cell>
          <cell r="L338" t="str">
            <v>N/A*</v>
          </cell>
        </row>
        <row r="339">
          <cell r="A339">
            <v>2013.07</v>
          </cell>
          <cell r="C339" t="str">
            <v>July</v>
          </cell>
          <cell r="D339">
            <v>213000</v>
          </cell>
          <cell r="E339">
            <v>4.13</v>
          </cell>
          <cell r="F339">
            <v>826</v>
          </cell>
          <cell r="G339">
            <v>15.4</v>
          </cell>
          <cell r="H339">
            <v>64186</v>
          </cell>
          <cell r="I339">
            <v>39648</v>
          </cell>
          <cell r="J339">
            <v>161.9</v>
          </cell>
          <cell r="K339">
            <v>159.6</v>
          </cell>
          <cell r="L339" t="str">
            <v>N/A*</v>
          </cell>
        </row>
        <row r="340">
          <cell r="A340">
            <v>2013.08</v>
          </cell>
          <cell r="C340" t="str">
            <v>Aug</v>
          </cell>
          <cell r="D340">
            <v>209700</v>
          </cell>
          <cell r="E340">
            <v>4.41</v>
          </cell>
          <cell r="F340">
            <v>841</v>
          </cell>
          <cell r="G340">
            <v>15.7</v>
          </cell>
          <cell r="H340">
            <v>64371</v>
          </cell>
          <cell r="I340">
            <v>40368</v>
          </cell>
          <cell r="J340">
            <v>159.5</v>
          </cell>
          <cell r="K340">
            <v>157.80000000000001</v>
          </cell>
          <cell r="L340" t="str">
            <v>N/A*</v>
          </cell>
        </row>
        <row r="341">
          <cell r="A341">
            <v>2013.09</v>
          </cell>
          <cell r="C341" t="str">
            <v xml:space="preserve">Sept </v>
          </cell>
          <cell r="D341">
            <v>198500</v>
          </cell>
          <cell r="E341">
            <v>4.53</v>
          </cell>
          <cell r="F341">
            <v>807</v>
          </cell>
          <cell r="G341">
            <v>15</v>
          </cell>
          <cell r="H341">
            <v>64599</v>
          </cell>
          <cell r="I341">
            <v>38736</v>
          </cell>
          <cell r="J341">
            <v>166.8</v>
          </cell>
          <cell r="K341">
            <v>164.5</v>
          </cell>
          <cell r="L341" t="str">
            <v>N/A*</v>
          </cell>
        </row>
        <row r="342">
          <cell r="A342">
            <v>2013.1</v>
          </cell>
          <cell r="C342" t="str">
            <v xml:space="preserve">Oct </v>
          </cell>
          <cell r="D342">
            <v>197600</v>
          </cell>
          <cell r="E342">
            <v>4.49</v>
          </cell>
          <cell r="F342">
            <v>800</v>
          </cell>
          <cell r="G342">
            <v>14.9</v>
          </cell>
          <cell r="H342">
            <v>64576</v>
          </cell>
          <cell r="I342">
            <v>38400</v>
          </cell>
          <cell r="J342">
            <v>168.2</v>
          </cell>
          <cell r="K342">
            <v>166.3</v>
          </cell>
          <cell r="L342" t="str">
            <v>N/A*</v>
          </cell>
        </row>
        <row r="343">
          <cell r="A343">
            <v>2013.11</v>
          </cell>
          <cell r="C343" t="str">
            <v xml:space="preserve">Nov </v>
          </cell>
          <cell r="D343">
            <v>195300</v>
          </cell>
          <cell r="E343">
            <v>4.38</v>
          </cell>
          <cell r="F343">
            <v>781</v>
          </cell>
          <cell r="G343">
            <v>14.5</v>
          </cell>
          <cell r="H343">
            <v>64825</v>
          </cell>
          <cell r="I343">
            <v>37488</v>
          </cell>
          <cell r="J343">
            <v>172.9</v>
          </cell>
          <cell r="K343">
            <v>170.7</v>
          </cell>
          <cell r="L343" t="str">
            <v>N/A*</v>
          </cell>
        </row>
        <row r="344">
          <cell r="A344">
            <v>2013.12</v>
          </cell>
          <cell r="C344" t="str">
            <v xml:space="preserve">Dec </v>
          </cell>
          <cell r="D344">
            <v>197700</v>
          </cell>
          <cell r="E344">
            <v>4.41</v>
          </cell>
          <cell r="F344">
            <v>793</v>
          </cell>
          <cell r="G344">
            <v>14.7</v>
          </cell>
          <cell r="H344">
            <v>64694</v>
          </cell>
          <cell r="I344">
            <v>38064</v>
          </cell>
          <cell r="J344">
            <v>170</v>
          </cell>
          <cell r="K344">
            <v>167.2</v>
          </cell>
          <cell r="L344" t="str">
            <v>N/A*</v>
          </cell>
        </row>
        <row r="345">
          <cell r="A345">
            <v>2014.01</v>
          </cell>
          <cell r="B345">
            <v>2014</v>
          </cell>
          <cell r="C345" t="str">
            <v>Jan</v>
          </cell>
          <cell r="D345">
            <v>187900</v>
          </cell>
          <cell r="E345">
            <v>4.54</v>
          </cell>
          <cell r="F345">
            <v>765</v>
          </cell>
          <cell r="G345">
            <v>14.2</v>
          </cell>
          <cell r="H345">
            <v>64850</v>
          </cell>
          <cell r="I345">
            <v>36720</v>
          </cell>
          <cell r="J345">
            <v>176.6</v>
          </cell>
          <cell r="K345">
            <v>173.2</v>
          </cell>
          <cell r="L345" t="str">
            <v>N/A*</v>
          </cell>
        </row>
        <row r="346">
          <cell r="A346">
            <v>2014.02</v>
          </cell>
          <cell r="C346" t="str">
            <v>Feb</v>
          </cell>
          <cell r="D346">
            <v>188800</v>
          </cell>
          <cell r="E346">
            <v>4.47</v>
          </cell>
          <cell r="F346">
            <v>763</v>
          </cell>
          <cell r="G346">
            <v>14.1</v>
          </cell>
          <cell r="H346">
            <v>65066</v>
          </cell>
          <cell r="I346">
            <v>36624</v>
          </cell>
          <cell r="J346">
            <v>177.7</v>
          </cell>
          <cell r="K346">
            <v>175.1</v>
          </cell>
          <cell r="L346" t="str">
            <v>N/A*</v>
          </cell>
        </row>
        <row r="347">
          <cell r="A347">
            <v>2014.03</v>
          </cell>
          <cell r="C347" t="str">
            <v>Mar</v>
          </cell>
          <cell r="D347">
            <v>196500</v>
          </cell>
          <cell r="E347">
            <v>4.38</v>
          </cell>
          <cell r="F347">
            <v>785</v>
          </cell>
          <cell r="G347">
            <v>14.4</v>
          </cell>
          <cell r="H347">
            <v>65319</v>
          </cell>
          <cell r="I347">
            <v>37680</v>
          </cell>
          <cell r="J347">
            <v>173.4</v>
          </cell>
          <cell r="K347">
            <v>170.3</v>
          </cell>
          <cell r="L347" t="str">
            <v>N/A*</v>
          </cell>
        </row>
        <row r="348">
          <cell r="A348">
            <v>2014.04</v>
          </cell>
          <cell r="C348" t="str">
            <v>Apr</v>
          </cell>
          <cell r="D348">
            <v>201000</v>
          </cell>
          <cell r="E348">
            <v>4.3899999999999997</v>
          </cell>
          <cell r="F348">
            <v>804</v>
          </cell>
          <cell r="G348">
            <v>14.7</v>
          </cell>
          <cell r="H348">
            <v>65499</v>
          </cell>
          <cell r="I348">
            <v>38592</v>
          </cell>
          <cell r="J348">
            <v>169.7</v>
          </cell>
          <cell r="K348">
            <v>166.4</v>
          </cell>
          <cell r="L348" t="str">
            <v>N/A*</v>
          </cell>
        </row>
        <row r="349">
          <cell r="A349">
            <v>2014.05</v>
          </cell>
          <cell r="C349" t="str">
            <v>May</v>
          </cell>
          <cell r="D349">
            <v>212000</v>
          </cell>
          <cell r="E349">
            <v>4.34</v>
          </cell>
          <cell r="F349">
            <v>843</v>
          </cell>
          <cell r="G349">
            <v>15.4</v>
          </cell>
          <cell r="H349">
            <v>65672</v>
          </cell>
          <cell r="I349">
            <v>40464</v>
          </cell>
          <cell r="J349">
            <v>162.30000000000001</v>
          </cell>
          <cell r="K349">
            <v>159.6</v>
          </cell>
          <cell r="L349" t="str">
            <v>N/A*</v>
          </cell>
        </row>
        <row r="350">
          <cell r="A350">
            <v>2014.06</v>
          </cell>
          <cell r="C350" t="str">
            <v>Jun</v>
          </cell>
          <cell r="D350">
            <v>223000</v>
          </cell>
          <cell r="E350">
            <v>4.2300000000000004</v>
          </cell>
          <cell r="F350">
            <v>876</v>
          </cell>
          <cell r="G350">
            <v>16</v>
          </cell>
          <cell r="H350">
            <v>65862</v>
          </cell>
          <cell r="I350">
            <v>42048</v>
          </cell>
          <cell r="J350">
            <v>156.6</v>
          </cell>
          <cell r="K350">
            <v>154.30000000000001</v>
          </cell>
          <cell r="L350" t="str">
            <v>N/A*</v>
          </cell>
        </row>
        <row r="351">
          <cell r="A351">
            <v>2014.07</v>
          </cell>
          <cell r="C351" t="str">
            <v>July</v>
          </cell>
          <cell r="D351">
            <v>222500</v>
          </cell>
          <cell r="E351">
            <v>4.25</v>
          </cell>
          <cell r="F351">
            <v>876</v>
          </cell>
          <cell r="G351">
            <v>15.9</v>
          </cell>
          <cell r="H351">
            <v>66018</v>
          </cell>
          <cell r="I351">
            <v>42048</v>
          </cell>
          <cell r="J351">
            <v>157</v>
          </cell>
          <cell r="K351">
            <v>154.9</v>
          </cell>
          <cell r="L351" t="str">
            <v>N/A*</v>
          </cell>
        </row>
        <row r="352">
          <cell r="A352">
            <v>2014.08</v>
          </cell>
          <cell r="C352" t="str">
            <v>Aug</v>
          </cell>
          <cell r="D352">
            <v>219100</v>
          </cell>
          <cell r="E352">
            <v>4.24</v>
          </cell>
          <cell r="F352">
            <v>861</v>
          </cell>
          <cell r="G352">
            <v>15.6</v>
          </cell>
          <cell r="H352">
            <v>66207</v>
          </cell>
          <cell r="I352">
            <v>41328</v>
          </cell>
          <cell r="J352">
            <v>160.19999999999999</v>
          </cell>
          <cell r="K352">
            <v>158</v>
          </cell>
          <cell r="L352" t="str">
            <v>N/A*</v>
          </cell>
        </row>
        <row r="353">
          <cell r="A353">
            <v>2014.09</v>
          </cell>
          <cell r="C353" t="str">
            <v xml:space="preserve">Sept </v>
          </cell>
          <cell r="D353">
            <v>209600</v>
          </cell>
          <cell r="E353">
            <v>4.21</v>
          </cell>
          <cell r="F353">
            <v>821</v>
          </cell>
          <cell r="G353">
            <v>14.8</v>
          </cell>
          <cell r="H353">
            <v>66352</v>
          </cell>
          <cell r="I353">
            <v>39408</v>
          </cell>
          <cell r="J353">
            <v>168.4</v>
          </cell>
          <cell r="K353">
            <v>165.7</v>
          </cell>
          <cell r="L353" t="str">
            <v>N/A*</v>
          </cell>
        </row>
        <row r="354">
          <cell r="A354">
            <v>2014.1</v>
          </cell>
          <cell r="C354" t="str">
            <v xml:space="preserve">Oct </v>
          </cell>
          <cell r="D354">
            <v>208000</v>
          </cell>
          <cell r="E354">
            <v>4.29</v>
          </cell>
          <cell r="F354">
            <v>822</v>
          </cell>
          <cell r="G354">
            <v>14.8</v>
          </cell>
          <cell r="H354">
            <v>66514</v>
          </cell>
          <cell r="I354">
            <v>39456</v>
          </cell>
          <cell r="J354">
            <v>168.6</v>
          </cell>
          <cell r="K354">
            <v>166.6</v>
          </cell>
          <cell r="L354" t="str">
            <v>N/A*</v>
          </cell>
        </row>
        <row r="355">
          <cell r="A355">
            <v>2014.11</v>
          </cell>
          <cell r="C355" t="str">
            <v xml:space="preserve">Nov </v>
          </cell>
          <cell r="D355">
            <v>207900</v>
          </cell>
          <cell r="E355">
            <v>4.16</v>
          </cell>
          <cell r="F355">
            <v>809</v>
          </cell>
          <cell r="G355">
            <v>14.6</v>
          </cell>
          <cell r="H355">
            <v>66686</v>
          </cell>
          <cell r="I355">
            <v>38832</v>
          </cell>
          <cell r="J355">
            <v>171.7</v>
          </cell>
          <cell r="K355">
            <v>169.4</v>
          </cell>
          <cell r="L355" t="str">
            <v>N/A*</v>
          </cell>
        </row>
        <row r="356">
          <cell r="A356">
            <v>2014.12</v>
          </cell>
          <cell r="C356" t="str">
            <v xml:space="preserve">Dec </v>
          </cell>
          <cell r="D356">
            <v>209200</v>
          </cell>
          <cell r="E356">
            <v>4.16</v>
          </cell>
          <cell r="F356">
            <v>815</v>
          </cell>
          <cell r="G356">
            <v>14.6</v>
          </cell>
          <cell r="H356">
            <v>66874</v>
          </cell>
          <cell r="I356">
            <v>39120</v>
          </cell>
          <cell r="J356">
            <v>170.9</v>
          </cell>
          <cell r="K356">
            <v>169.5</v>
          </cell>
          <cell r="L356" t="str">
            <v>N/A*</v>
          </cell>
        </row>
        <row r="357">
          <cell r="A357">
            <v>2015.01</v>
          </cell>
          <cell r="B357">
            <v>2015</v>
          </cell>
          <cell r="C357" t="str">
            <v>Jan</v>
          </cell>
          <cell r="D357">
            <v>198600</v>
          </cell>
          <cell r="E357">
            <v>4.04</v>
          </cell>
          <cell r="F357">
            <v>762</v>
          </cell>
          <cell r="G357">
            <v>13.6</v>
          </cell>
          <cell r="H357">
            <v>67431</v>
          </cell>
          <cell r="I357">
            <v>36576</v>
          </cell>
          <cell r="J357">
            <v>184.4</v>
          </cell>
          <cell r="K357">
            <v>182.4</v>
          </cell>
          <cell r="L357" t="str">
            <v>N/A*</v>
          </cell>
        </row>
        <row r="358">
          <cell r="A358">
            <v>2015.02</v>
          </cell>
          <cell r="C358" t="str">
            <v>Feb</v>
          </cell>
          <cell r="D358">
            <v>203500</v>
          </cell>
          <cell r="E358">
            <v>3.92</v>
          </cell>
          <cell r="F358">
            <v>770</v>
          </cell>
          <cell r="G358">
            <v>13.6</v>
          </cell>
          <cell r="H358">
            <v>67699</v>
          </cell>
          <cell r="I358">
            <v>36960</v>
          </cell>
          <cell r="J358">
            <v>183.2</v>
          </cell>
          <cell r="K358">
            <v>182</v>
          </cell>
          <cell r="L358" t="str">
            <v>N/A*</v>
          </cell>
        </row>
        <row r="359">
          <cell r="A359">
            <v>2015.03</v>
          </cell>
          <cell r="C359" t="str">
            <v>Mar</v>
          </cell>
          <cell r="D359">
            <v>212100</v>
          </cell>
          <cell r="E359">
            <v>3.95</v>
          </cell>
          <cell r="F359">
            <v>805</v>
          </cell>
          <cell r="G359">
            <v>14.3</v>
          </cell>
          <cell r="H359">
            <v>67692</v>
          </cell>
          <cell r="I359">
            <v>38640</v>
          </cell>
          <cell r="J359">
            <v>175.2</v>
          </cell>
          <cell r="K359">
            <v>173.5</v>
          </cell>
          <cell r="L359" t="str">
            <v>N/A*</v>
          </cell>
        </row>
        <row r="360">
          <cell r="A360">
            <v>2015.04</v>
          </cell>
          <cell r="C360" t="str">
            <v>Apr</v>
          </cell>
          <cell r="D360">
            <v>220000</v>
          </cell>
          <cell r="E360">
            <v>3.95</v>
          </cell>
          <cell r="F360">
            <v>835</v>
          </cell>
          <cell r="G360">
            <v>14.8</v>
          </cell>
          <cell r="H360">
            <v>67885</v>
          </cell>
          <cell r="I360">
            <v>40080</v>
          </cell>
          <cell r="J360">
            <v>169.4</v>
          </cell>
          <cell r="K360">
            <v>168.4</v>
          </cell>
          <cell r="L360" t="str">
            <v>N/A*</v>
          </cell>
        </row>
        <row r="361">
          <cell r="A361">
            <v>2015.05</v>
          </cell>
          <cell r="C361" t="str">
            <v>May</v>
          </cell>
          <cell r="D361">
            <v>230500</v>
          </cell>
          <cell r="E361">
            <v>3.9</v>
          </cell>
          <cell r="F361">
            <v>870</v>
          </cell>
          <cell r="G361">
            <v>15.3</v>
          </cell>
          <cell r="H361">
            <v>68114</v>
          </cell>
          <cell r="I361">
            <v>41760</v>
          </cell>
          <cell r="J361">
            <v>163.1</v>
          </cell>
          <cell r="K361">
            <v>162.4</v>
          </cell>
          <cell r="L361" t="str">
            <v>N/A*</v>
          </cell>
        </row>
        <row r="362">
          <cell r="A362">
            <v>2015.06</v>
          </cell>
          <cell r="C362" t="str">
            <v>Jun</v>
          </cell>
          <cell r="D362">
            <v>237900</v>
          </cell>
          <cell r="E362">
            <v>3.99</v>
          </cell>
          <cell r="F362">
            <v>908</v>
          </cell>
          <cell r="G362">
            <v>16</v>
          </cell>
          <cell r="H362">
            <v>68236</v>
          </cell>
          <cell r="I362">
            <v>43584</v>
          </cell>
          <cell r="J362">
            <v>156.6</v>
          </cell>
          <cell r="K362">
            <v>155.69999999999999</v>
          </cell>
          <cell r="L362" t="str">
            <v>N/A*</v>
          </cell>
        </row>
        <row r="363">
          <cell r="A363">
            <v>2015.07</v>
          </cell>
          <cell r="C363" t="str">
            <v>July</v>
          </cell>
          <cell r="D363">
            <v>233400</v>
          </cell>
          <cell r="E363">
            <v>4.1900000000000004</v>
          </cell>
          <cell r="F363">
            <v>912</v>
          </cell>
          <cell r="G363">
            <v>16</v>
          </cell>
          <cell r="H363">
            <v>68432</v>
          </cell>
          <cell r="I363">
            <v>43776</v>
          </cell>
          <cell r="J363">
            <v>156.30000000000001</v>
          </cell>
          <cell r="K363">
            <v>155.80000000000001</v>
          </cell>
          <cell r="L363" t="str">
            <v>N/A*</v>
          </cell>
        </row>
        <row r="364">
          <cell r="A364">
            <v>2015.08</v>
          </cell>
          <cell r="C364" t="str">
            <v>Aug</v>
          </cell>
          <cell r="D364">
            <v>230000</v>
          </cell>
          <cell r="E364">
            <v>4.1500000000000004</v>
          </cell>
          <cell r="F364">
            <v>894</v>
          </cell>
          <cell r="G364">
            <v>15.7</v>
          </cell>
          <cell r="H364">
            <v>68543</v>
          </cell>
          <cell r="I364">
            <v>42912</v>
          </cell>
          <cell r="J364">
            <v>159.69999999999999</v>
          </cell>
          <cell r="K364">
            <v>158.69999999999999</v>
          </cell>
          <cell r="L364" t="str">
            <v>N/A*</v>
          </cell>
        </row>
        <row r="365">
          <cell r="A365">
            <v>2015.09</v>
          </cell>
          <cell r="C365" t="str">
            <v xml:space="preserve">Sept </v>
          </cell>
          <cell r="D365">
            <v>223300</v>
          </cell>
          <cell r="E365">
            <v>4.0999999999999996</v>
          </cell>
          <cell r="F365">
            <v>863</v>
          </cell>
          <cell r="G365">
            <v>15.1</v>
          </cell>
          <cell r="H365">
            <v>68614</v>
          </cell>
          <cell r="I365">
            <v>41424</v>
          </cell>
          <cell r="J365">
            <v>165.6</v>
          </cell>
          <cell r="K365">
            <v>164.9</v>
          </cell>
          <cell r="L365" t="str">
            <v>N/A*</v>
          </cell>
        </row>
        <row r="366">
          <cell r="A366">
            <v>2015.1</v>
          </cell>
          <cell r="C366" t="str">
            <v xml:space="preserve">Oct </v>
          </cell>
          <cell r="D366">
            <v>220600</v>
          </cell>
          <cell r="E366">
            <v>4.05</v>
          </cell>
          <cell r="F366">
            <v>848</v>
          </cell>
          <cell r="G366">
            <v>14.8</v>
          </cell>
          <cell r="H366">
            <v>68747</v>
          </cell>
          <cell r="I366">
            <v>40704</v>
          </cell>
          <cell r="J366">
            <v>168.9</v>
          </cell>
          <cell r="K366">
            <v>167.9</v>
          </cell>
          <cell r="L366" t="str">
            <v>N/A*</v>
          </cell>
        </row>
        <row r="367">
          <cell r="A367">
            <v>2015.11</v>
          </cell>
          <cell r="C367" t="str">
            <v xml:space="preserve">Nov </v>
          </cell>
          <cell r="D367">
            <v>221400</v>
          </cell>
          <cell r="E367">
            <v>4.01</v>
          </cell>
          <cell r="F367">
            <v>847</v>
          </cell>
          <cell r="G367">
            <v>14.8</v>
          </cell>
          <cell r="H367">
            <v>68775</v>
          </cell>
          <cell r="I367">
            <v>40656</v>
          </cell>
          <cell r="J367">
            <v>169.2</v>
          </cell>
          <cell r="K367">
            <v>168.2</v>
          </cell>
          <cell r="L367" t="str">
            <v>N/A*</v>
          </cell>
        </row>
        <row r="368">
          <cell r="A368">
            <v>2015.12</v>
          </cell>
          <cell r="C368" t="str">
            <v xml:space="preserve">Dec </v>
          </cell>
          <cell r="D368">
            <v>224900</v>
          </cell>
          <cell r="E368">
            <v>4.1399999999999997</v>
          </cell>
          <cell r="F368">
            <v>874</v>
          </cell>
          <cell r="G368">
            <v>15.2</v>
          </cell>
          <cell r="H368">
            <v>68957</v>
          </cell>
          <cell r="I368">
            <v>41952</v>
          </cell>
          <cell r="J368">
            <v>164.4</v>
          </cell>
          <cell r="K368">
            <v>163.4</v>
          </cell>
          <cell r="L368" t="str">
            <v>N/A*</v>
          </cell>
        </row>
        <row r="369">
          <cell r="A369">
            <v>2016.01</v>
          </cell>
          <cell r="B369">
            <v>2016</v>
          </cell>
          <cell r="C369" t="str">
            <v>Jan</v>
          </cell>
          <cell r="D369">
            <v>214800</v>
          </cell>
          <cell r="E369">
            <v>4.12</v>
          </cell>
          <cell r="F369">
            <v>832</v>
          </cell>
          <cell r="G369">
            <v>14.3</v>
          </cell>
          <cell r="H369">
            <v>69875</v>
          </cell>
          <cell r="I369">
            <v>39936</v>
          </cell>
          <cell r="J369">
            <v>175</v>
          </cell>
          <cell r="K369">
            <v>173.3</v>
          </cell>
          <cell r="L369" t="str">
            <v>N/A*</v>
          </cell>
        </row>
        <row r="370">
          <cell r="A370">
            <v>2016.02</v>
          </cell>
          <cell r="C370" t="str">
            <v>Feb</v>
          </cell>
          <cell r="D370">
            <v>213600</v>
          </cell>
          <cell r="E370">
            <v>4.04</v>
          </cell>
          <cell r="F370">
            <v>820</v>
          </cell>
          <cell r="G370">
            <v>14.1</v>
          </cell>
          <cell r="H370">
            <v>69876</v>
          </cell>
          <cell r="I370">
            <v>39360</v>
          </cell>
          <cell r="J370">
            <v>177.5</v>
          </cell>
          <cell r="K370">
            <v>176.5</v>
          </cell>
          <cell r="L370" t="str">
            <v>N/A*</v>
          </cell>
        </row>
        <row r="371">
          <cell r="A371">
            <v>2016.03</v>
          </cell>
          <cell r="C371" t="str">
            <v>Mar</v>
          </cell>
          <cell r="D371">
            <v>223100</v>
          </cell>
          <cell r="E371">
            <v>3.87</v>
          </cell>
          <cell r="F371">
            <v>839</v>
          </cell>
          <cell r="G371">
            <v>14.4</v>
          </cell>
          <cell r="H371">
            <v>70128</v>
          </cell>
          <cell r="I371">
            <v>40272</v>
          </cell>
          <cell r="J371">
            <v>174.1</v>
          </cell>
          <cell r="K371">
            <v>173.1</v>
          </cell>
          <cell r="L371" t="str">
            <v>N/A*</v>
          </cell>
        </row>
        <row r="372">
          <cell r="A372">
            <v>2016.04</v>
          </cell>
          <cell r="C372" t="str">
            <v>Apr</v>
          </cell>
          <cell r="D372">
            <v>232000</v>
          </cell>
          <cell r="E372">
            <v>3.89</v>
          </cell>
          <cell r="F372">
            <v>874</v>
          </cell>
          <cell r="G372">
            <v>14.9</v>
          </cell>
          <cell r="H372">
            <v>70338</v>
          </cell>
          <cell r="I372">
            <v>41952</v>
          </cell>
          <cell r="J372">
            <v>167.7</v>
          </cell>
          <cell r="K372">
            <v>166.5</v>
          </cell>
          <cell r="L372" t="str">
            <v>N/A*</v>
          </cell>
        </row>
        <row r="373">
          <cell r="A373">
            <v>2016.05</v>
          </cell>
          <cell r="C373" t="str">
            <v>May</v>
          </cell>
          <cell r="D373">
            <v>240300</v>
          </cell>
          <cell r="E373">
            <v>3.83</v>
          </cell>
          <cell r="F373">
            <v>899</v>
          </cell>
          <cell r="G373">
            <v>15.3</v>
          </cell>
          <cell r="H373">
            <v>70472</v>
          </cell>
          <cell r="I373">
            <v>43152</v>
          </cell>
          <cell r="J373">
            <v>163.30000000000001</v>
          </cell>
          <cell r="K373">
            <v>162.6</v>
          </cell>
          <cell r="L373" t="str">
            <v>N/A*</v>
          </cell>
        </row>
        <row r="374">
          <cell r="A374">
            <v>2016.06</v>
          </cell>
          <cell r="C374" t="str">
            <v>Jun</v>
          </cell>
          <cell r="D374">
            <v>249800</v>
          </cell>
          <cell r="E374">
            <v>3.84</v>
          </cell>
          <cell r="F374">
            <v>936</v>
          </cell>
          <cell r="G374">
            <v>15.9</v>
          </cell>
          <cell r="H374">
            <v>70773</v>
          </cell>
          <cell r="I374">
            <v>44928</v>
          </cell>
          <cell r="J374">
            <v>157.5</v>
          </cell>
          <cell r="K374">
            <v>157</v>
          </cell>
          <cell r="L374" t="str">
            <v>N/A*</v>
          </cell>
        </row>
        <row r="375">
          <cell r="A375">
            <v>2016.07</v>
          </cell>
          <cell r="C375" t="str">
            <v>July</v>
          </cell>
          <cell r="D375">
            <v>245100</v>
          </cell>
          <cell r="E375">
            <v>3.77</v>
          </cell>
          <cell r="F375">
            <v>910</v>
          </cell>
          <cell r="G375">
            <v>15.4</v>
          </cell>
          <cell r="H375">
            <v>71007</v>
          </cell>
          <cell r="I375">
            <v>43680</v>
          </cell>
          <cell r="J375">
            <v>162.6</v>
          </cell>
          <cell r="K375">
            <v>161.69999999999999</v>
          </cell>
          <cell r="L375" t="str">
            <v>N/A*</v>
          </cell>
        </row>
        <row r="376">
          <cell r="A376">
            <v>2016.08</v>
          </cell>
          <cell r="C376" t="str">
            <v>Aug</v>
          </cell>
          <cell r="D376">
            <v>241900</v>
          </cell>
          <cell r="E376">
            <v>3.74</v>
          </cell>
          <cell r="F376">
            <v>895</v>
          </cell>
          <cell r="G376">
            <v>15.1</v>
          </cell>
          <cell r="H376">
            <v>71263</v>
          </cell>
          <cell r="I376">
            <v>42960</v>
          </cell>
          <cell r="J376">
            <v>165.9</v>
          </cell>
          <cell r="K376">
            <v>165.3</v>
          </cell>
          <cell r="L376" t="str">
            <v>N/A*</v>
          </cell>
        </row>
        <row r="377">
          <cell r="A377">
            <v>2016.09</v>
          </cell>
          <cell r="C377" t="str">
            <v xml:space="preserve">Sept </v>
          </cell>
          <cell r="D377">
            <v>236900</v>
          </cell>
          <cell r="E377">
            <v>3.78</v>
          </cell>
          <cell r="F377">
            <v>881</v>
          </cell>
          <cell r="G377">
            <v>14.7</v>
          </cell>
          <cell r="H377">
            <v>71703</v>
          </cell>
          <cell r="I377">
            <v>42288</v>
          </cell>
          <cell r="J377">
            <v>169.6</v>
          </cell>
          <cell r="K377">
            <v>169.4</v>
          </cell>
          <cell r="L377" t="str">
            <v>N/A*</v>
          </cell>
        </row>
        <row r="378">
          <cell r="A378">
            <v>2016.1</v>
          </cell>
          <cell r="C378" t="str">
            <v xml:space="preserve">Oct </v>
          </cell>
          <cell r="D378">
            <v>235600</v>
          </cell>
          <cell r="E378">
            <v>3.76</v>
          </cell>
          <cell r="F378">
            <v>874</v>
          </cell>
          <cell r="G378">
            <v>14.5</v>
          </cell>
          <cell r="H378">
            <v>72092</v>
          </cell>
          <cell r="I378">
            <v>41952</v>
          </cell>
          <cell r="J378">
            <v>171.8</v>
          </cell>
          <cell r="K378">
            <v>171.5</v>
          </cell>
          <cell r="L378" t="str">
            <v>N/A*</v>
          </cell>
        </row>
        <row r="379">
          <cell r="A379">
            <v>2016.11</v>
          </cell>
          <cell r="C379" t="str">
            <v xml:space="preserve">Nov </v>
          </cell>
          <cell r="D379">
            <v>236000</v>
          </cell>
          <cell r="E379">
            <v>3.82</v>
          </cell>
          <cell r="F379">
            <v>882</v>
          </cell>
          <cell r="G379">
            <v>14.6</v>
          </cell>
          <cell r="H379">
            <v>72384</v>
          </cell>
          <cell r="I379">
            <v>42336</v>
          </cell>
          <cell r="J379">
            <v>171</v>
          </cell>
          <cell r="K379">
            <v>170.6</v>
          </cell>
          <cell r="L379" t="str">
            <v>N/A*</v>
          </cell>
        </row>
        <row r="380">
          <cell r="A380">
            <v>2016.12</v>
          </cell>
          <cell r="C380" t="str">
            <v xml:space="preserve">Dec </v>
          </cell>
          <cell r="D380">
            <v>234600</v>
          </cell>
          <cell r="E380">
            <v>4.1500000000000004</v>
          </cell>
          <cell r="F380">
            <v>912</v>
          </cell>
          <cell r="G380">
            <v>15</v>
          </cell>
          <cell r="H380">
            <v>72838</v>
          </cell>
          <cell r="I380">
            <v>43776</v>
          </cell>
          <cell r="J380">
            <v>166.4</v>
          </cell>
          <cell r="K380">
            <v>165.7</v>
          </cell>
          <cell r="L380" t="str">
            <v>N/A*</v>
          </cell>
        </row>
        <row r="381">
          <cell r="A381">
            <v>2017.01</v>
          </cell>
          <cell r="C381" t="str">
            <v>Jan</v>
          </cell>
          <cell r="D381">
            <v>228700</v>
          </cell>
          <cell r="E381">
            <v>4.38</v>
          </cell>
          <cell r="F381">
            <v>914</v>
          </cell>
          <cell r="G381">
            <v>15.1</v>
          </cell>
          <cell r="H381">
            <v>72547</v>
          </cell>
          <cell r="I381">
            <v>43872</v>
          </cell>
          <cell r="J381">
            <v>165.4</v>
          </cell>
          <cell r="K381">
            <v>164.6</v>
          </cell>
          <cell r="L381" t="str">
            <v>N/A*</v>
          </cell>
        </row>
        <row r="382">
          <cell r="A382">
            <v>2017.02</v>
          </cell>
          <cell r="C382" t="str">
            <v>Feb</v>
          </cell>
          <cell r="D382">
            <v>229800</v>
          </cell>
          <cell r="E382">
            <v>4.43</v>
          </cell>
          <cell r="F382">
            <v>924</v>
          </cell>
          <cell r="G382">
            <v>15.2</v>
          </cell>
          <cell r="H382">
            <v>72807</v>
          </cell>
          <cell r="I382">
            <v>44352</v>
          </cell>
          <cell r="J382">
            <v>164.2</v>
          </cell>
          <cell r="K382">
            <v>163.6</v>
          </cell>
          <cell r="L382" t="str">
            <v>N/A*</v>
          </cell>
        </row>
        <row r="383">
          <cell r="A383">
            <v>2017.03</v>
          </cell>
          <cell r="C383" t="str">
            <v>Mar</v>
          </cell>
          <cell r="D383">
            <v>238000</v>
          </cell>
          <cell r="E383">
            <v>4.28</v>
          </cell>
          <cell r="F383">
            <v>940</v>
          </cell>
          <cell r="G383">
            <v>15.5</v>
          </cell>
          <cell r="H383">
            <v>73004</v>
          </cell>
          <cell r="I383">
            <v>45120</v>
          </cell>
          <cell r="J383">
            <v>161.80000000000001</v>
          </cell>
          <cell r="K383">
            <v>161.6</v>
          </cell>
          <cell r="L383" t="str">
            <v>N/A*</v>
          </cell>
        </row>
        <row r="384">
          <cell r="A384">
            <v>2017.04</v>
          </cell>
          <cell r="C384" t="str">
            <v>Apr</v>
          </cell>
          <cell r="D384">
            <v>246300</v>
          </cell>
          <cell r="E384">
            <v>4.1100000000000003</v>
          </cell>
          <cell r="F384">
            <v>953</v>
          </cell>
          <cell r="G384">
            <v>15.6</v>
          </cell>
          <cell r="H384">
            <v>73225</v>
          </cell>
          <cell r="I384">
            <v>45744</v>
          </cell>
          <cell r="J384">
            <v>160.1</v>
          </cell>
          <cell r="K384">
            <v>160.1</v>
          </cell>
          <cell r="L384" t="str">
            <v>N/A*</v>
          </cell>
        </row>
        <row r="385">
          <cell r="A385">
            <v>2017.05</v>
          </cell>
          <cell r="C385" t="str">
            <v>May</v>
          </cell>
          <cell r="D385">
            <v>254300</v>
          </cell>
          <cell r="E385">
            <v>4.01</v>
          </cell>
          <cell r="F385">
            <v>972</v>
          </cell>
          <cell r="G385">
            <v>15.8</v>
          </cell>
          <cell r="H385">
            <v>73592</v>
          </cell>
          <cell r="I385">
            <v>46656</v>
          </cell>
          <cell r="J385">
            <v>157.69999999999999</v>
          </cell>
          <cell r="K385">
            <v>157.69999999999999</v>
          </cell>
          <cell r="L385" t="str">
            <v>N/A*</v>
          </cell>
        </row>
        <row r="386">
          <cell r="A386">
            <v>2017.06</v>
          </cell>
          <cell r="C386" t="str">
            <v>Jun</v>
          </cell>
          <cell r="D386">
            <v>265500</v>
          </cell>
          <cell r="E386">
            <v>4.1399999999999997</v>
          </cell>
          <cell r="F386">
            <v>1031</v>
          </cell>
          <cell r="G386">
            <v>16.8</v>
          </cell>
          <cell r="H386">
            <v>73696</v>
          </cell>
          <cell r="I386">
            <v>49488</v>
          </cell>
          <cell r="J386">
            <v>148.9</v>
          </cell>
          <cell r="K386">
            <v>148.9</v>
          </cell>
          <cell r="L386" t="str">
            <v>N/A*</v>
          </cell>
        </row>
        <row r="387">
          <cell r="A387">
            <v>2017.07</v>
          </cell>
          <cell r="C387" t="str">
            <v>July</v>
          </cell>
          <cell r="D387">
            <v>260300</v>
          </cell>
          <cell r="E387">
            <v>4.1399999999999997</v>
          </cell>
          <cell r="F387">
            <v>1011</v>
          </cell>
          <cell r="G387">
            <v>16.399999999999999</v>
          </cell>
          <cell r="H387">
            <v>73932</v>
          </cell>
          <cell r="I387">
            <v>48528</v>
          </cell>
          <cell r="J387">
            <v>152.30000000000001</v>
          </cell>
          <cell r="K387">
            <v>152.30000000000001</v>
          </cell>
          <cell r="L387" t="str">
            <v>N/A*</v>
          </cell>
        </row>
        <row r="388">
          <cell r="A388">
            <v>2017.08</v>
          </cell>
          <cell r="C388" t="str">
            <v>Aug</v>
          </cell>
          <cell r="D388">
            <v>254800</v>
          </cell>
          <cell r="E388">
            <v>4.1900000000000004</v>
          </cell>
          <cell r="F388">
            <v>996</v>
          </cell>
          <cell r="G388">
            <v>16.100000000000001</v>
          </cell>
          <cell r="H388">
            <v>74160</v>
          </cell>
          <cell r="I388">
            <v>47808</v>
          </cell>
          <cell r="J388">
            <v>155.1</v>
          </cell>
          <cell r="K388">
            <v>155</v>
          </cell>
          <cell r="L388" t="str">
            <v>N/A*</v>
          </cell>
        </row>
        <row r="389">
          <cell r="A389">
            <v>2017.09</v>
          </cell>
          <cell r="C389" t="str">
            <v xml:space="preserve">Sept </v>
          </cell>
          <cell r="D389">
            <v>249100</v>
          </cell>
          <cell r="E389">
            <v>4.1500000000000004</v>
          </cell>
          <cell r="F389">
            <v>969</v>
          </cell>
          <cell r="G389">
            <v>15.6</v>
          </cell>
          <cell r="H389">
            <v>74542</v>
          </cell>
          <cell r="I389">
            <v>46512</v>
          </cell>
          <cell r="J389">
            <v>160.30000000000001</v>
          </cell>
          <cell r="K389">
            <v>160.1</v>
          </cell>
          <cell r="L389" t="str">
            <v>N/A*</v>
          </cell>
        </row>
        <row r="390">
          <cell r="A390">
            <v>2017.1</v>
          </cell>
          <cell r="C390" t="str">
            <v xml:space="preserve">Oct </v>
          </cell>
          <cell r="D390">
            <v>247200</v>
          </cell>
          <cell r="E390">
            <v>4.1100000000000003</v>
          </cell>
          <cell r="F390">
            <v>957</v>
          </cell>
          <cell r="G390">
            <v>15.3</v>
          </cell>
          <cell r="H390">
            <v>74843</v>
          </cell>
          <cell r="I390">
            <v>45936</v>
          </cell>
          <cell r="J390">
            <v>162.9</v>
          </cell>
          <cell r="K390">
            <v>162.9</v>
          </cell>
          <cell r="L390" t="str">
            <v>N/A*</v>
          </cell>
        </row>
        <row r="391">
          <cell r="A391">
            <v>2017.11</v>
          </cell>
          <cell r="C391" t="str">
            <v xml:space="preserve">Nov </v>
          </cell>
          <cell r="D391">
            <v>248200</v>
          </cell>
          <cell r="E391">
            <v>4.1900000000000004</v>
          </cell>
          <cell r="F391">
            <v>970</v>
          </cell>
          <cell r="G391">
            <v>15.5</v>
          </cell>
          <cell r="H391">
            <v>75069</v>
          </cell>
          <cell r="I391">
            <v>46560</v>
          </cell>
          <cell r="J391">
            <v>161.19999999999999</v>
          </cell>
          <cell r="K391">
            <v>161.1</v>
          </cell>
          <cell r="L391" t="str">
            <v>N/A*</v>
          </cell>
        </row>
        <row r="392">
          <cell r="A392">
            <v>2017.12</v>
          </cell>
          <cell r="C392" t="str">
            <v xml:space="preserve">Dec </v>
          </cell>
          <cell r="D392">
            <v>247900</v>
          </cell>
          <cell r="E392">
            <v>4.22</v>
          </cell>
          <cell r="F392">
            <v>972</v>
          </cell>
          <cell r="G392">
            <v>15.5</v>
          </cell>
          <cell r="H392">
            <v>75281</v>
          </cell>
          <cell r="I392">
            <v>46656</v>
          </cell>
          <cell r="J392">
            <v>161.4</v>
          </cell>
          <cell r="K392">
            <v>161.4</v>
          </cell>
          <cell r="L392" t="str">
            <v>N/A*</v>
          </cell>
        </row>
        <row r="393">
          <cell r="A393">
            <v>2018.01</v>
          </cell>
          <cell r="C393" t="str">
            <v>Jan</v>
          </cell>
          <cell r="D393">
            <v>241900</v>
          </cell>
          <cell r="E393">
            <v>4.2699999999999996</v>
          </cell>
          <cell r="F393">
            <v>954</v>
          </cell>
          <cell r="G393">
            <v>15.2</v>
          </cell>
          <cell r="H393">
            <v>75292</v>
          </cell>
          <cell r="I393">
            <v>45792</v>
          </cell>
          <cell r="J393">
            <v>164.4</v>
          </cell>
          <cell r="K393">
            <v>164.2</v>
          </cell>
          <cell r="L393" t="str">
            <v>N/A*</v>
          </cell>
        </row>
        <row r="394">
          <cell r="A394">
            <v>2018.02</v>
          </cell>
          <cell r="C394" t="str">
            <v>Feb</v>
          </cell>
          <cell r="D394">
            <v>242600</v>
          </cell>
          <cell r="E394">
            <v>4.42</v>
          </cell>
          <cell r="F394">
            <v>974</v>
          </cell>
          <cell r="G394">
            <v>15.5</v>
          </cell>
          <cell r="H394">
            <v>75468</v>
          </cell>
          <cell r="I394">
            <v>46752</v>
          </cell>
          <cell r="J394">
            <v>161.4</v>
          </cell>
          <cell r="K394">
            <v>161.30000000000001</v>
          </cell>
          <cell r="L394" t="str">
            <v>N/A*</v>
          </cell>
        </row>
        <row r="395">
          <cell r="A395">
            <v>2018.03</v>
          </cell>
          <cell r="C395" t="str">
            <v>Mar</v>
          </cell>
          <cell r="D395">
            <v>251500</v>
          </cell>
          <cell r="E395">
            <v>4.63</v>
          </cell>
          <cell r="F395">
            <v>1035</v>
          </cell>
          <cell r="G395">
            <v>16.399999999999999</v>
          </cell>
          <cell r="H395">
            <v>75652</v>
          </cell>
          <cell r="I395">
            <v>49680</v>
          </cell>
          <cell r="J395">
            <v>152.30000000000001</v>
          </cell>
          <cell r="K395">
            <v>152.1</v>
          </cell>
          <cell r="L395" t="str">
            <v>N/A*</v>
          </cell>
        </row>
        <row r="396">
          <cell r="A396">
            <v>2018.04</v>
          </cell>
          <cell r="C396" t="str">
            <v>Apr</v>
          </cell>
          <cell r="D396">
            <v>259800</v>
          </cell>
          <cell r="E396">
            <v>4.66</v>
          </cell>
          <cell r="F396">
            <v>1073</v>
          </cell>
          <cell r="G396">
            <v>17</v>
          </cell>
          <cell r="H396">
            <v>75821</v>
          </cell>
          <cell r="I396">
            <v>51504</v>
          </cell>
          <cell r="J396">
            <v>147.19999999999999</v>
          </cell>
          <cell r="K396">
            <v>147.1</v>
          </cell>
          <cell r="L396" t="str">
            <v>N/A*</v>
          </cell>
        </row>
        <row r="397">
          <cell r="A397">
            <v>2018.05</v>
          </cell>
          <cell r="C397" t="str">
            <v>May</v>
          </cell>
          <cell r="D397">
            <v>267800</v>
          </cell>
          <cell r="E397">
            <v>4.71</v>
          </cell>
          <cell r="F397">
            <v>1112</v>
          </cell>
          <cell r="G397">
            <v>17.5</v>
          </cell>
          <cell r="H397">
            <v>76044</v>
          </cell>
          <cell r="I397">
            <v>53376</v>
          </cell>
          <cell r="J397">
            <v>142.5</v>
          </cell>
          <cell r="K397">
            <v>142.5</v>
          </cell>
          <cell r="L397" t="str">
            <v>N/A*</v>
          </cell>
        </row>
        <row r="398">
          <cell r="A398">
            <v>2018.06</v>
          </cell>
          <cell r="C398" t="str">
            <v>Jun</v>
          </cell>
          <cell r="D398">
            <v>276500</v>
          </cell>
          <cell r="E398">
            <v>4.74</v>
          </cell>
          <cell r="F398">
            <v>1153</v>
          </cell>
          <cell r="G398">
            <v>18.100000000000001</v>
          </cell>
          <cell r="H398">
            <v>76294</v>
          </cell>
          <cell r="I398">
            <v>55344</v>
          </cell>
          <cell r="J398">
            <v>137.9</v>
          </cell>
          <cell r="K398">
            <v>137.9</v>
          </cell>
          <cell r="L398" t="str">
            <v>N/A*</v>
          </cell>
        </row>
        <row r="399">
          <cell r="A399">
            <v>2018.07</v>
          </cell>
          <cell r="C399" t="str">
            <v>July</v>
          </cell>
          <cell r="D399">
            <v>271900</v>
          </cell>
          <cell r="E399">
            <v>4.75</v>
          </cell>
          <cell r="F399">
            <v>1135</v>
          </cell>
          <cell r="G399">
            <v>17.8</v>
          </cell>
          <cell r="H399">
            <v>76504</v>
          </cell>
          <cell r="I399">
            <v>54480</v>
          </cell>
          <cell r="J399">
            <v>140.4</v>
          </cell>
          <cell r="K399">
            <v>140.4</v>
          </cell>
          <cell r="L399" t="str">
            <v>N/A*</v>
          </cell>
        </row>
        <row r="400">
          <cell r="A400">
            <v>2018.08</v>
          </cell>
          <cell r="C400" t="str">
            <v>Aug</v>
          </cell>
          <cell r="D400">
            <v>268200</v>
          </cell>
          <cell r="E400">
            <v>4.78</v>
          </cell>
          <cell r="F400">
            <v>1123</v>
          </cell>
          <cell r="G400">
            <v>17.600000000000001</v>
          </cell>
          <cell r="H400">
            <v>76749</v>
          </cell>
          <cell r="I400">
            <v>53904</v>
          </cell>
          <cell r="J400">
            <v>142.4</v>
          </cell>
          <cell r="K400">
            <v>142.4</v>
          </cell>
          <cell r="L400" t="str">
            <v>N/A*</v>
          </cell>
        </row>
        <row r="401">
          <cell r="A401">
            <v>2018.09</v>
          </cell>
          <cell r="C401" t="str">
            <v xml:space="preserve">Sept </v>
          </cell>
          <cell r="D401">
            <v>259300</v>
          </cell>
          <cell r="E401">
            <v>4.7699999999999996</v>
          </cell>
          <cell r="F401">
            <v>1085</v>
          </cell>
          <cell r="G401">
            <v>16.899999999999999</v>
          </cell>
          <cell r="H401">
            <v>76850</v>
          </cell>
          <cell r="I401">
            <v>52080</v>
          </cell>
          <cell r="J401">
            <v>147.6</v>
          </cell>
          <cell r="K401">
            <v>147.6</v>
          </cell>
          <cell r="L401" t="str">
            <v>N/A*</v>
          </cell>
        </row>
        <row r="402">
          <cell r="A402">
            <v>2018.1</v>
          </cell>
          <cell r="C402" t="str">
            <v xml:space="preserve">Oct </v>
          </cell>
          <cell r="D402">
            <v>257700</v>
          </cell>
          <cell r="E402">
            <v>4.88</v>
          </cell>
          <cell r="F402">
            <v>1092</v>
          </cell>
          <cell r="G402">
            <v>17</v>
          </cell>
          <cell r="H402">
            <v>77056</v>
          </cell>
          <cell r="I402">
            <v>52416</v>
          </cell>
          <cell r="J402">
            <v>147</v>
          </cell>
          <cell r="K402">
            <v>147</v>
          </cell>
          <cell r="L402" t="str">
            <v>N/A*</v>
          </cell>
        </row>
        <row r="403">
          <cell r="A403">
            <v>2018.11</v>
          </cell>
          <cell r="C403" t="str">
            <v xml:space="preserve">Nov </v>
          </cell>
          <cell r="D403">
            <v>259900</v>
          </cell>
          <cell r="E403">
            <v>4.99</v>
          </cell>
          <cell r="F403">
            <v>1115</v>
          </cell>
          <cell r="G403">
            <v>17.3</v>
          </cell>
          <cell r="H403">
            <v>77222</v>
          </cell>
          <cell r="I403">
            <v>53520</v>
          </cell>
          <cell r="J403">
            <v>144.30000000000001</v>
          </cell>
          <cell r="K403">
            <v>144.30000000000001</v>
          </cell>
          <cell r="L403" t="str">
            <v>N/A*</v>
          </cell>
        </row>
        <row r="404">
          <cell r="A404">
            <v>2018.12</v>
          </cell>
          <cell r="C404" t="str">
            <v xml:space="preserve">Dec </v>
          </cell>
          <cell r="D404">
            <v>256400</v>
          </cell>
          <cell r="E404">
            <v>4.99</v>
          </cell>
          <cell r="F404">
            <v>1100</v>
          </cell>
          <cell r="G404">
            <v>17</v>
          </cell>
          <cell r="H404">
            <v>77862</v>
          </cell>
          <cell r="I404">
            <v>52800</v>
          </cell>
          <cell r="J404">
            <v>147.5</v>
          </cell>
          <cell r="K404">
            <v>147.5</v>
          </cell>
          <cell r="L404" t="str">
            <v>N/A*</v>
          </cell>
        </row>
        <row r="405">
          <cell r="A405">
            <v>2019.01</v>
          </cell>
          <cell r="C405" t="str">
            <v>Jan</v>
          </cell>
          <cell r="D405">
            <v>251200</v>
          </cell>
          <cell r="E405">
            <v>4.76</v>
          </cell>
          <cell r="F405">
            <v>1050</v>
          </cell>
          <cell r="G405">
            <v>15.9</v>
          </cell>
          <cell r="H405">
            <v>79167</v>
          </cell>
          <cell r="I405">
            <v>50400</v>
          </cell>
          <cell r="J405">
            <v>157.1</v>
          </cell>
          <cell r="K405">
            <v>157.1</v>
          </cell>
          <cell r="L405" t="str">
            <v>N/A*</v>
          </cell>
        </row>
        <row r="406">
          <cell r="A406">
            <v>2019.02</v>
          </cell>
          <cell r="C406" t="str">
            <v>Feb</v>
          </cell>
          <cell r="D406">
            <v>252000</v>
          </cell>
          <cell r="E406">
            <v>4.5999999999999996</v>
          </cell>
          <cell r="F406">
            <v>1033</v>
          </cell>
          <cell r="G406">
            <v>15.6</v>
          </cell>
          <cell r="H406">
            <v>79641</v>
          </cell>
          <cell r="I406">
            <v>49584</v>
          </cell>
          <cell r="J406">
            <v>160.6</v>
          </cell>
          <cell r="K406">
            <v>160.6</v>
          </cell>
          <cell r="L406" t="str">
            <v>N/A*</v>
          </cell>
        </row>
        <row r="407">
          <cell r="A407">
            <v>2019.03</v>
          </cell>
          <cell r="C407" t="str">
            <v>Mar</v>
          </cell>
          <cell r="D407">
            <v>261500</v>
          </cell>
          <cell r="E407">
            <v>4.51</v>
          </cell>
          <cell r="F407">
            <v>1061</v>
          </cell>
          <cell r="G407">
            <v>15.9</v>
          </cell>
          <cell r="H407">
            <v>80068</v>
          </cell>
          <cell r="I407">
            <v>50928</v>
          </cell>
          <cell r="J407">
            <v>157.19999999999999</v>
          </cell>
          <cell r="K407">
            <v>157.19999999999999</v>
          </cell>
          <cell r="L407" t="str">
            <v>N/A*</v>
          </cell>
        </row>
        <row r="408">
          <cell r="A408">
            <v>2019.04</v>
          </cell>
          <cell r="C408" t="str">
            <v>Apr</v>
          </cell>
          <cell r="D408">
            <v>269100</v>
          </cell>
          <cell r="E408">
            <v>4.3</v>
          </cell>
          <cell r="F408">
            <v>1065</v>
          </cell>
          <cell r="G408">
            <v>15.9</v>
          </cell>
          <cell r="H408">
            <v>80280</v>
          </cell>
          <cell r="I408">
            <v>51120</v>
          </cell>
          <cell r="J408">
            <v>157</v>
          </cell>
          <cell r="K408">
            <v>157</v>
          </cell>
          <cell r="L408" t="str">
            <v>N/A*</v>
          </cell>
        </row>
        <row r="409">
          <cell r="A409">
            <v>2019.05</v>
          </cell>
          <cell r="C409" t="str">
            <v>May</v>
          </cell>
          <cell r="D409">
            <v>280900</v>
          </cell>
          <cell r="E409">
            <v>4.1100000000000003</v>
          </cell>
          <cell r="F409">
            <v>1087</v>
          </cell>
          <cell r="G409">
            <v>16.2</v>
          </cell>
          <cell r="H409">
            <v>80403</v>
          </cell>
          <cell r="I409">
            <v>52176</v>
          </cell>
          <cell r="J409" t="str">
            <v>N/A*</v>
          </cell>
          <cell r="K409">
            <v>154.1</v>
          </cell>
          <cell r="L409" t="str">
            <v>N/A*</v>
          </cell>
        </row>
        <row r="410">
          <cell r="A410">
            <v>2019.06</v>
          </cell>
          <cell r="C410" t="str">
            <v>Jun</v>
          </cell>
          <cell r="D410">
            <v>288500</v>
          </cell>
          <cell r="E410">
            <v>3.84</v>
          </cell>
          <cell r="F410">
            <v>1081</v>
          </cell>
          <cell r="G410">
            <v>16.100000000000001</v>
          </cell>
          <cell r="H410">
            <v>80600</v>
          </cell>
          <cell r="I410">
            <v>51888</v>
          </cell>
          <cell r="J410" t="str">
            <v>N/A*</v>
          </cell>
          <cell r="K410">
            <v>155.30000000000001</v>
          </cell>
          <cell r="L410" t="str">
            <v>N/A*</v>
          </cell>
        </row>
        <row r="411">
          <cell r="A411">
            <v>2019.07</v>
          </cell>
          <cell r="C411" t="str">
            <v>July</v>
          </cell>
          <cell r="D411">
            <v>283600</v>
          </cell>
          <cell r="E411">
            <v>3.82</v>
          </cell>
          <cell r="F411">
            <v>1060</v>
          </cell>
          <cell r="G411">
            <v>15.7</v>
          </cell>
          <cell r="H411">
            <v>80978</v>
          </cell>
          <cell r="I411">
            <v>50880</v>
          </cell>
          <cell r="J411" t="str">
            <v>N/A*</v>
          </cell>
          <cell r="K411">
            <v>159.19999999999999</v>
          </cell>
          <cell r="L411" t="str">
            <v>N/A*</v>
          </cell>
        </row>
        <row r="412">
          <cell r="A412">
            <v>2019.08</v>
          </cell>
          <cell r="C412" t="str">
            <v>Aug</v>
          </cell>
          <cell r="D412">
            <v>281900</v>
          </cell>
          <cell r="E412">
            <v>3.66</v>
          </cell>
          <cell r="F412">
            <v>1033</v>
          </cell>
          <cell r="G412">
            <v>15.2</v>
          </cell>
          <cell r="H412">
            <v>81468</v>
          </cell>
          <cell r="I412">
            <v>49584</v>
          </cell>
          <cell r="J412" t="str">
            <v>N/A*</v>
          </cell>
          <cell r="K412">
            <v>164.3</v>
          </cell>
          <cell r="L412" t="str">
            <v>N/A*</v>
          </cell>
        </row>
        <row r="413">
          <cell r="A413">
            <v>2019.09</v>
          </cell>
          <cell r="C413" t="str">
            <v xml:space="preserve">Sept </v>
          </cell>
          <cell r="D413">
            <v>274400</v>
          </cell>
          <cell r="E413">
            <v>3.65</v>
          </cell>
          <cell r="F413">
            <v>1004</v>
          </cell>
          <cell r="G413">
            <v>14.7</v>
          </cell>
          <cell r="H413">
            <v>81729</v>
          </cell>
          <cell r="I413">
            <v>48192</v>
          </cell>
          <cell r="J413" t="str">
            <v>N/A*</v>
          </cell>
          <cell r="K413">
            <v>169.6</v>
          </cell>
          <cell r="L413" t="str">
            <v>N/A*</v>
          </cell>
        </row>
        <row r="414">
          <cell r="A414">
            <v>2019.1</v>
          </cell>
          <cell r="C414" t="str">
            <v xml:space="preserve">Oct </v>
          </cell>
          <cell r="D414">
            <v>273800</v>
          </cell>
          <cell r="E414">
            <v>3.74</v>
          </cell>
          <cell r="F414">
            <v>1013</v>
          </cell>
          <cell r="G414">
            <v>14.8</v>
          </cell>
          <cell r="H414">
            <v>82078</v>
          </cell>
          <cell r="I414">
            <v>48624</v>
          </cell>
          <cell r="J414" t="str">
            <v>N/A*</v>
          </cell>
          <cell r="K414">
            <v>168.8</v>
          </cell>
          <cell r="L414" t="str">
            <v>N/A*</v>
          </cell>
        </row>
        <row r="415">
          <cell r="A415">
            <v>2019.11</v>
          </cell>
          <cell r="C415" t="str">
            <v xml:space="preserve">Nov </v>
          </cell>
          <cell r="D415">
            <v>274100</v>
          </cell>
          <cell r="E415">
            <v>3.75</v>
          </cell>
          <cell r="F415">
            <v>1016</v>
          </cell>
          <cell r="G415">
            <v>14.8</v>
          </cell>
          <cell r="H415">
            <v>82522</v>
          </cell>
          <cell r="I415">
            <v>48768</v>
          </cell>
          <cell r="J415" t="str">
            <v>N/A*</v>
          </cell>
          <cell r="K415">
            <v>169.2</v>
          </cell>
          <cell r="L415" t="str">
            <v>N/A*</v>
          </cell>
        </row>
        <row r="416">
          <cell r="A416">
            <v>2019.12</v>
          </cell>
          <cell r="C416" t="str">
            <v xml:space="preserve">Dec </v>
          </cell>
          <cell r="D416">
            <v>277000</v>
          </cell>
          <cell r="E416">
            <v>3.78</v>
          </cell>
          <cell r="F416">
            <v>1030</v>
          </cell>
          <cell r="G416">
            <v>15</v>
          </cell>
          <cell r="H416">
            <v>82394</v>
          </cell>
          <cell r="I416">
            <v>49440</v>
          </cell>
          <cell r="J416" t="str">
            <v>N/A*</v>
          </cell>
          <cell r="K416">
            <v>166.7</v>
          </cell>
          <cell r="L416" t="str">
            <v>N/A*</v>
          </cell>
        </row>
        <row r="417">
          <cell r="A417">
            <v>2020.01</v>
          </cell>
          <cell r="C417" t="str">
            <v>Jan</v>
          </cell>
          <cell r="D417">
            <v>268500</v>
          </cell>
          <cell r="E417">
            <v>3.68</v>
          </cell>
          <cell r="F417">
            <v>986</v>
          </cell>
          <cell r="G417">
            <v>14.4</v>
          </cell>
          <cell r="H417">
            <v>82413</v>
          </cell>
          <cell r="I417">
            <v>47328</v>
          </cell>
          <cell r="J417" t="str">
            <v>N/A*</v>
          </cell>
          <cell r="K417">
            <v>174.1</v>
          </cell>
          <cell r="L417" t="str">
            <v>N/A*</v>
          </cell>
        </row>
        <row r="418">
          <cell r="A418">
            <v>2020.02</v>
          </cell>
          <cell r="C418" t="str">
            <v>Feb</v>
          </cell>
          <cell r="D418">
            <v>272800</v>
          </cell>
          <cell r="E418">
            <v>3.53</v>
          </cell>
          <cell r="F418">
            <v>984</v>
          </cell>
          <cell r="G418">
            <v>14.3</v>
          </cell>
          <cell r="H418">
            <v>82778</v>
          </cell>
          <cell r="I418">
            <v>47232</v>
          </cell>
          <cell r="J418" t="str">
            <v>N/A*</v>
          </cell>
          <cell r="K418">
            <v>175.3</v>
          </cell>
          <cell r="L418" t="str">
            <v>N/A*</v>
          </cell>
        </row>
        <row r="419">
          <cell r="A419">
            <v>2020.03</v>
          </cell>
          <cell r="C419" t="str">
            <v>Mar</v>
          </cell>
          <cell r="D419">
            <v>282600</v>
          </cell>
          <cell r="E419">
            <v>3.51</v>
          </cell>
          <cell r="F419">
            <v>1016</v>
          </cell>
          <cell r="G419">
            <v>14.9</v>
          </cell>
          <cell r="H419">
            <v>81786</v>
          </cell>
          <cell r="I419">
            <v>48768</v>
          </cell>
          <cell r="J419" t="str">
            <v>N/A*</v>
          </cell>
          <cell r="K419">
            <v>167.7</v>
          </cell>
          <cell r="L419" t="str">
            <v>N/A*</v>
          </cell>
        </row>
        <row r="420">
          <cell r="A420">
            <v>2020.04</v>
          </cell>
          <cell r="C420" t="str">
            <v>Apr</v>
          </cell>
          <cell r="D420">
            <v>288700</v>
          </cell>
          <cell r="E420">
            <v>3.37</v>
          </cell>
          <cell r="F420">
            <v>1020</v>
          </cell>
          <cell r="G420">
            <v>13.9</v>
          </cell>
          <cell r="H420">
            <v>87912</v>
          </cell>
          <cell r="I420">
            <v>48960</v>
          </cell>
          <cell r="J420" t="str">
            <v>N/A*</v>
          </cell>
          <cell r="K420">
            <v>179.6</v>
          </cell>
          <cell r="L420" t="str">
            <v>N/A*</v>
          </cell>
        </row>
        <row r="421">
          <cell r="A421">
            <v>2020.05</v>
          </cell>
          <cell r="C421" t="str">
            <v>May</v>
          </cell>
          <cell r="D421">
            <v>286600</v>
          </cell>
          <cell r="E421">
            <v>3.29</v>
          </cell>
          <cell r="F421">
            <v>1003</v>
          </cell>
          <cell r="G421">
            <v>14.1</v>
          </cell>
          <cell r="H421">
            <v>85603</v>
          </cell>
          <cell r="I421">
            <v>48144</v>
          </cell>
          <cell r="J421" t="str">
            <v>N/A*</v>
          </cell>
          <cell r="K421">
            <v>177.8</v>
          </cell>
          <cell r="L421" t="str">
            <v>N/A*</v>
          </cell>
        </row>
        <row r="422">
          <cell r="A422">
            <v>2020.06</v>
          </cell>
          <cell r="C422" t="str">
            <v>Jun</v>
          </cell>
          <cell r="D422">
            <v>297900</v>
          </cell>
          <cell r="E422">
            <v>3.22</v>
          </cell>
          <cell r="F422">
            <v>1033</v>
          </cell>
          <cell r="G422">
            <v>14.5</v>
          </cell>
          <cell r="H422">
            <v>85477</v>
          </cell>
          <cell r="I422">
            <v>49584</v>
          </cell>
          <cell r="J422" t="str">
            <v>N/A*</v>
          </cell>
          <cell r="K422">
            <v>172.4</v>
          </cell>
          <cell r="L422" t="str">
            <v>N/A*</v>
          </cell>
        </row>
        <row r="423">
          <cell r="A423">
            <v>2020.07</v>
          </cell>
          <cell r="C423" t="str">
            <v>July</v>
          </cell>
          <cell r="D423">
            <v>309500</v>
          </cell>
          <cell r="E423">
            <v>3.08</v>
          </cell>
          <cell r="F423">
            <v>1055</v>
          </cell>
          <cell r="G423">
            <v>14.8</v>
          </cell>
          <cell r="H423">
            <v>85765</v>
          </cell>
          <cell r="I423">
            <v>50640</v>
          </cell>
          <cell r="J423" t="str">
            <v>N/A*</v>
          </cell>
          <cell r="K423">
            <v>169.4</v>
          </cell>
          <cell r="L423" t="str">
            <v>N/A*</v>
          </cell>
        </row>
        <row r="424">
          <cell r="A424">
            <v>2020.08</v>
          </cell>
          <cell r="C424" t="str">
            <v>Aug</v>
          </cell>
          <cell r="D424">
            <v>314800</v>
          </cell>
          <cell r="E424">
            <v>3</v>
          </cell>
          <cell r="F424">
            <v>1062</v>
          </cell>
          <cell r="G424">
            <v>15.2</v>
          </cell>
          <cell r="H424">
            <v>84086</v>
          </cell>
          <cell r="I424">
            <v>50976</v>
          </cell>
          <cell r="J424" t="str">
            <v>N/A*</v>
          </cell>
          <cell r="K424">
            <v>165</v>
          </cell>
          <cell r="L424" t="str">
            <v>N/A*</v>
          </cell>
        </row>
        <row r="425">
          <cell r="A425">
            <v>2020.09</v>
          </cell>
          <cell r="C425" t="str">
            <v xml:space="preserve">Sept </v>
          </cell>
          <cell r="D425">
            <v>316000</v>
          </cell>
          <cell r="E425">
            <v>2.95</v>
          </cell>
          <cell r="F425">
            <v>1059</v>
          </cell>
          <cell r="G425">
            <v>15</v>
          </cell>
          <cell r="H425">
            <v>84451</v>
          </cell>
          <cell r="I425">
            <v>50832</v>
          </cell>
          <cell r="J425" t="str">
            <v>N/A*</v>
          </cell>
          <cell r="K425">
            <v>166.1</v>
          </cell>
          <cell r="L425" t="str">
            <v>N/A*</v>
          </cell>
        </row>
        <row r="426">
          <cell r="A426">
            <v>2020.1</v>
          </cell>
          <cell r="C426" t="str">
            <v xml:space="preserve">Oct </v>
          </cell>
          <cell r="D426">
            <v>317800</v>
          </cell>
          <cell r="E426">
            <v>2.88</v>
          </cell>
          <cell r="F426">
            <v>1056</v>
          </cell>
          <cell r="G426">
            <v>15</v>
          </cell>
          <cell r="H426">
            <v>84378</v>
          </cell>
          <cell r="I426">
            <v>50688</v>
          </cell>
          <cell r="J426" t="str">
            <v>N/A*</v>
          </cell>
          <cell r="K426">
            <v>166.5</v>
          </cell>
          <cell r="L426" t="str">
            <v>N/A*</v>
          </cell>
        </row>
        <row r="427">
          <cell r="A427">
            <v>2020.11</v>
          </cell>
          <cell r="C427" t="str">
            <v xml:space="preserve">Nov </v>
          </cell>
          <cell r="D427">
            <v>315600</v>
          </cell>
          <cell r="E427">
            <v>2.82</v>
          </cell>
          <cell r="F427">
            <v>1040</v>
          </cell>
          <cell r="G427">
            <v>14.9</v>
          </cell>
          <cell r="H427">
            <v>83861</v>
          </cell>
          <cell r="I427">
            <v>49920</v>
          </cell>
          <cell r="J427" t="str">
            <v>N/A*</v>
          </cell>
          <cell r="K427">
            <v>168</v>
          </cell>
          <cell r="L427" t="str">
            <v>N/A*</v>
          </cell>
        </row>
        <row r="428">
          <cell r="A428">
            <v>2020.12</v>
          </cell>
          <cell r="C428" t="str">
            <v xml:space="preserve">Dec </v>
          </cell>
          <cell r="D428">
            <v>313700</v>
          </cell>
          <cell r="E428">
            <v>2.73</v>
          </cell>
          <cell r="F428">
            <v>1022</v>
          </cell>
          <cell r="G428">
            <v>14.6</v>
          </cell>
          <cell r="H428">
            <v>84214</v>
          </cell>
          <cell r="I428">
            <v>49056</v>
          </cell>
          <cell r="J428" t="str">
            <v>N/A*</v>
          </cell>
          <cell r="K428">
            <v>171.7</v>
          </cell>
          <cell r="L428" t="str">
            <v>N/A*</v>
          </cell>
        </row>
        <row r="429">
          <cell r="A429">
            <v>2021.01</v>
          </cell>
          <cell r="C429" t="str">
            <v>Jan</v>
          </cell>
          <cell r="D429">
            <v>311900</v>
          </cell>
          <cell r="E429">
            <v>2.79</v>
          </cell>
          <cell r="F429">
            <v>1024</v>
          </cell>
          <cell r="G429">
            <v>14.2</v>
          </cell>
          <cell r="H429">
            <v>86272</v>
          </cell>
          <cell r="I429">
            <v>49152</v>
          </cell>
          <cell r="J429" t="str">
            <v>N/A*</v>
          </cell>
          <cell r="K429">
            <v>175.5</v>
          </cell>
          <cell r="L429" t="str">
            <v>N/A*</v>
          </cell>
        </row>
        <row r="430">
          <cell r="A430">
            <v>2021.02</v>
          </cell>
          <cell r="C430" t="str">
            <v>Feb</v>
          </cell>
          <cell r="D430">
            <v>319300</v>
          </cell>
          <cell r="E430">
            <v>2.86</v>
          </cell>
          <cell r="F430">
            <v>1058</v>
          </cell>
          <cell r="G430">
            <v>15</v>
          </cell>
          <cell r="H430">
            <v>84789</v>
          </cell>
          <cell r="I430">
            <v>50784</v>
          </cell>
          <cell r="J430" t="str">
            <v>N/A*</v>
          </cell>
          <cell r="K430">
            <v>167</v>
          </cell>
          <cell r="L430" t="str">
            <v>N/A*</v>
          </cell>
        </row>
        <row r="431">
          <cell r="A431">
            <v>2021.03</v>
          </cell>
          <cell r="C431" t="str">
            <v>Mar</v>
          </cell>
          <cell r="D431">
            <v>336100</v>
          </cell>
          <cell r="E431">
            <v>3.13</v>
          </cell>
          <cell r="F431">
            <v>1153</v>
          </cell>
          <cell r="G431">
            <v>15.6</v>
          </cell>
          <cell r="H431">
            <v>88827</v>
          </cell>
          <cell r="I431">
            <v>55344</v>
          </cell>
          <cell r="J431" t="str">
            <v>N/A*</v>
          </cell>
          <cell r="K431">
            <v>160.5</v>
          </cell>
          <cell r="L431" t="str">
            <v>N/A*</v>
          </cell>
        </row>
        <row r="432">
          <cell r="A432">
            <v>2021.04</v>
          </cell>
          <cell r="C432" t="str">
            <v>Apr</v>
          </cell>
          <cell r="D432">
            <v>351300</v>
          </cell>
          <cell r="E432">
            <v>3.11</v>
          </cell>
          <cell r="F432">
            <v>1202</v>
          </cell>
          <cell r="G432">
            <v>16.8</v>
          </cell>
          <cell r="H432">
            <v>85746</v>
          </cell>
          <cell r="I432">
            <v>57696</v>
          </cell>
          <cell r="J432" t="str">
            <v>N/A*</v>
          </cell>
          <cell r="K432">
            <v>148.6</v>
          </cell>
          <cell r="L432" t="str">
            <v>N/A*</v>
          </cell>
        </row>
        <row r="433">
          <cell r="A433">
            <v>2021.05</v>
          </cell>
          <cell r="C433" t="str">
            <v>May</v>
          </cell>
          <cell r="D433">
            <v>361300</v>
          </cell>
          <cell r="E433">
            <v>3.01</v>
          </cell>
          <cell r="F433">
            <v>1220</v>
          </cell>
          <cell r="G433">
            <v>17.2</v>
          </cell>
          <cell r="H433">
            <v>85349</v>
          </cell>
          <cell r="I433">
            <v>58560</v>
          </cell>
          <cell r="J433" t="str">
            <v>N/A*</v>
          </cell>
          <cell r="K433">
            <v>145.69999999999999</v>
          </cell>
          <cell r="L433" t="str">
            <v>N/A*</v>
          </cell>
        </row>
        <row r="434">
          <cell r="A434">
            <v>2021.06</v>
          </cell>
          <cell r="C434" t="str">
            <v>Jun</v>
          </cell>
          <cell r="D434">
            <v>373700</v>
          </cell>
          <cell r="E434">
            <v>3.03</v>
          </cell>
          <cell r="F434">
            <v>1265</v>
          </cell>
          <cell r="G434">
            <v>17.8</v>
          </cell>
          <cell r="H434">
            <v>85377</v>
          </cell>
          <cell r="I434">
            <v>60720</v>
          </cell>
          <cell r="J434" t="str">
            <v>N/A*</v>
          </cell>
          <cell r="K434">
            <v>140.6</v>
          </cell>
          <cell r="L434" t="str">
            <v>N/A*</v>
          </cell>
        </row>
        <row r="435">
          <cell r="A435">
            <v>2021.07</v>
          </cell>
          <cell r="C435" t="str">
            <v>July</v>
          </cell>
          <cell r="D435">
            <v>371400</v>
          </cell>
          <cell r="E435">
            <v>2.92</v>
          </cell>
          <cell r="F435">
            <v>1240</v>
          </cell>
          <cell r="G435">
            <v>17.399999999999999</v>
          </cell>
          <cell r="H435">
            <v>85495</v>
          </cell>
          <cell r="I435">
            <v>59520</v>
          </cell>
          <cell r="J435" t="str">
            <v>N/A*</v>
          </cell>
          <cell r="K435">
            <v>143.6</v>
          </cell>
          <cell r="L435" t="str">
            <v>N/A*</v>
          </cell>
        </row>
        <row r="436">
          <cell r="A436">
            <v>2021.08</v>
          </cell>
          <cell r="C436" t="str">
            <v>Aug</v>
          </cell>
          <cell r="D436">
            <v>368200</v>
          </cell>
          <cell r="E436">
            <v>2.89</v>
          </cell>
          <cell r="F436">
            <v>1224</v>
          </cell>
          <cell r="G436">
            <v>17.2</v>
          </cell>
          <cell r="H436">
            <v>85552</v>
          </cell>
          <cell r="I436">
            <v>58752</v>
          </cell>
          <cell r="J436" t="str">
            <v>N/A*</v>
          </cell>
          <cell r="K436">
            <v>145.6</v>
          </cell>
          <cell r="L436" t="str">
            <v>N/A*</v>
          </cell>
        </row>
        <row r="437">
          <cell r="A437">
            <v>2021.09</v>
          </cell>
          <cell r="C437" t="str">
            <v xml:space="preserve">Sept </v>
          </cell>
          <cell r="D437">
            <v>361800</v>
          </cell>
          <cell r="E437">
            <v>2.95</v>
          </cell>
          <cell r="F437">
            <v>1212</v>
          </cell>
          <cell r="G437">
            <v>17</v>
          </cell>
          <cell r="H437">
            <v>85385</v>
          </cell>
          <cell r="I437">
            <v>58176</v>
          </cell>
          <cell r="J437" t="str">
            <v>N/A*</v>
          </cell>
          <cell r="K437">
            <v>146.80000000000001</v>
          </cell>
          <cell r="L437" t="str">
            <v>N/A*</v>
          </cell>
        </row>
        <row r="438">
          <cell r="A438">
            <v>2021.1</v>
          </cell>
          <cell r="C438" t="str">
            <v xml:space="preserve">Oct </v>
          </cell>
          <cell r="D438">
            <v>362600</v>
          </cell>
          <cell r="E438">
            <v>3.12</v>
          </cell>
          <cell r="F438">
            <v>1242</v>
          </cell>
          <cell r="G438">
            <v>17.399999999999999</v>
          </cell>
          <cell r="H438">
            <v>85543</v>
          </cell>
          <cell r="I438">
            <v>59616</v>
          </cell>
          <cell r="J438" t="str">
            <v>N/A*</v>
          </cell>
          <cell r="K438">
            <v>143.5</v>
          </cell>
          <cell r="L438" t="str">
            <v>N/A*</v>
          </cell>
        </row>
        <row r="439">
          <cell r="A439">
            <v>2021.11</v>
          </cell>
          <cell r="C439" t="str">
            <v xml:space="preserve">Nov </v>
          </cell>
          <cell r="D439">
            <v>365000</v>
          </cell>
          <cell r="E439">
            <v>3.12</v>
          </cell>
          <cell r="F439">
            <v>1250</v>
          </cell>
          <cell r="G439">
            <v>17.5</v>
          </cell>
          <cell r="H439">
            <v>85643</v>
          </cell>
          <cell r="I439">
            <v>60000</v>
          </cell>
          <cell r="J439" t="str">
            <v>N/A*</v>
          </cell>
          <cell r="K439">
            <v>142.69999999999999</v>
          </cell>
          <cell r="L439" t="str">
            <v>N/A*</v>
          </cell>
        </row>
        <row r="440">
          <cell r="A440">
            <v>2021.12</v>
          </cell>
          <cell r="C440" t="str">
            <v xml:space="preserve">Dec </v>
          </cell>
          <cell r="D440">
            <v>365300</v>
          </cell>
          <cell r="E440">
            <v>3.15</v>
          </cell>
          <cell r="F440">
            <v>1256</v>
          </cell>
          <cell r="G440">
            <v>17.600000000000001</v>
          </cell>
          <cell r="H440">
            <v>85701</v>
          </cell>
          <cell r="I440">
            <v>60288</v>
          </cell>
          <cell r="J440" t="str">
            <v>N/A*</v>
          </cell>
          <cell r="K440">
            <v>142.19999999999999</v>
          </cell>
          <cell r="L440" t="str">
            <v>N/A*</v>
          </cell>
        </row>
        <row r="441">
          <cell r="A441">
            <v>2022.01</v>
          </cell>
          <cell r="C441" t="str">
            <v>Jan</v>
          </cell>
          <cell r="D441">
            <v>360700</v>
          </cell>
          <cell r="E441">
            <v>3.51</v>
          </cell>
          <cell r="F441">
            <v>1297</v>
          </cell>
          <cell r="G441">
            <v>18.2</v>
          </cell>
          <cell r="H441">
            <v>85495</v>
          </cell>
          <cell r="I441">
            <v>62256</v>
          </cell>
          <cell r="J441" t="str">
            <v>N/A*</v>
          </cell>
          <cell r="K441">
            <v>137.30000000000001</v>
          </cell>
          <cell r="L441" t="str">
            <v>N/A*</v>
          </cell>
        </row>
        <row r="442">
          <cell r="A442">
            <v>2022.02</v>
          </cell>
          <cell r="C442" t="str">
            <v>Feb</v>
          </cell>
          <cell r="D442">
            <v>370000</v>
          </cell>
          <cell r="E442">
            <v>3.83</v>
          </cell>
          <cell r="F442">
            <v>1384</v>
          </cell>
          <cell r="G442">
            <v>19.3</v>
          </cell>
          <cell r="H442">
            <v>85952</v>
          </cell>
          <cell r="I442">
            <v>66432</v>
          </cell>
          <cell r="J442" t="str">
            <v>N/A*</v>
          </cell>
          <cell r="K442">
            <v>129.4</v>
          </cell>
          <cell r="L442" t="str">
            <v>N/A*</v>
          </cell>
        </row>
        <row r="443">
          <cell r="A443">
            <v>2022.03</v>
          </cell>
          <cell r="C443" t="str">
            <v>Mar</v>
          </cell>
          <cell r="D443">
            <v>385400</v>
          </cell>
          <cell r="E443">
            <v>4.24</v>
          </cell>
          <cell r="F443">
            <v>1515</v>
          </cell>
          <cell r="G443">
            <v>21</v>
          </cell>
          <cell r="H443">
            <v>86413</v>
          </cell>
          <cell r="I443">
            <v>72720</v>
          </cell>
          <cell r="J443" t="str">
            <v>N/A*</v>
          </cell>
          <cell r="K443">
            <v>118.8</v>
          </cell>
          <cell r="L443" t="str">
            <v>N/A*</v>
          </cell>
        </row>
        <row r="444">
          <cell r="A444">
            <v>2022.04</v>
          </cell>
          <cell r="C444" t="str">
            <v>Apr</v>
          </cell>
          <cell r="D444">
            <v>401700</v>
          </cell>
          <cell r="E444">
            <v>5.05</v>
          </cell>
          <cell r="F444">
            <v>1735</v>
          </cell>
          <cell r="G444">
            <v>24</v>
          </cell>
          <cell r="H444">
            <v>86691</v>
          </cell>
          <cell r="I444">
            <v>83280</v>
          </cell>
          <cell r="J444" t="str">
            <v>N/A*</v>
          </cell>
          <cell r="K444">
            <v>104.1</v>
          </cell>
          <cell r="L444" t="str">
            <v>N/A*</v>
          </cell>
        </row>
        <row r="445">
          <cell r="A445">
            <v>2022.05</v>
          </cell>
          <cell r="C445" t="str">
            <v>May</v>
          </cell>
          <cell r="D445">
            <v>415400</v>
          </cell>
          <cell r="E445">
            <v>5.31</v>
          </cell>
          <cell r="F445">
            <v>1847</v>
          </cell>
          <cell r="G445">
            <v>25.4</v>
          </cell>
          <cell r="H445">
            <v>87176</v>
          </cell>
          <cell r="I445">
            <v>88656</v>
          </cell>
          <cell r="J445" t="str">
            <v>N/A*</v>
          </cell>
          <cell r="K445">
            <v>98.3</v>
          </cell>
          <cell r="L445" t="str">
            <v>N/A*</v>
          </cell>
        </row>
        <row r="446">
          <cell r="A446">
            <v>2022.06</v>
          </cell>
          <cell r="C446" t="str">
            <v>Jun</v>
          </cell>
          <cell r="D446">
            <v>420900</v>
          </cell>
          <cell r="E446">
            <v>5.6</v>
          </cell>
          <cell r="F446">
            <v>1933</v>
          </cell>
          <cell r="G446">
            <v>26.5</v>
          </cell>
          <cell r="H446">
            <v>87675</v>
          </cell>
          <cell r="I446">
            <v>92784</v>
          </cell>
          <cell r="J446" t="str">
            <v>N/A*</v>
          </cell>
          <cell r="K446">
            <v>94.5</v>
          </cell>
          <cell r="L446" t="str">
            <v>N/A*</v>
          </cell>
        </row>
        <row r="447">
          <cell r="A447">
            <v>2022.07</v>
          </cell>
          <cell r="C447" t="str">
            <v>July</v>
          </cell>
          <cell r="D447">
            <v>405800</v>
          </cell>
          <cell r="E447">
            <v>5.48</v>
          </cell>
          <cell r="F447">
            <v>1839</v>
          </cell>
          <cell r="G447">
            <v>25.1</v>
          </cell>
          <cell r="H447">
            <v>87885</v>
          </cell>
          <cell r="I447">
            <v>88272</v>
          </cell>
          <cell r="J447" t="str">
            <v>N/A*</v>
          </cell>
          <cell r="K447">
            <v>99.6</v>
          </cell>
          <cell r="L447" t="str">
            <v>N/A*</v>
          </cell>
        </row>
        <row r="448">
          <cell r="A448">
            <v>2022.08</v>
          </cell>
          <cell r="C448" t="str">
            <v>Aug</v>
          </cell>
          <cell r="D448">
            <v>398800</v>
          </cell>
          <cell r="E448">
            <v>5.29</v>
          </cell>
          <cell r="F448">
            <v>1770</v>
          </cell>
          <cell r="G448">
            <v>24.1</v>
          </cell>
          <cell r="H448">
            <v>88173</v>
          </cell>
          <cell r="I448">
            <v>84960</v>
          </cell>
          <cell r="J448" t="str">
            <v>N/A*</v>
          </cell>
          <cell r="K448">
            <v>103.8</v>
          </cell>
          <cell r="L448" t="str">
            <v>N/A*</v>
          </cell>
        </row>
        <row r="449">
          <cell r="A449">
            <v>2022.09</v>
          </cell>
          <cell r="C449" t="str">
            <v xml:space="preserve">Sept </v>
          </cell>
          <cell r="D449">
            <v>389600</v>
          </cell>
          <cell r="E449">
            <v>6.18</v>
          </cell>
          <cell r="F449">
            <v>1905</v>
          </cell>
          <cell r="G449">
            <v>25.8</v>
          </cell>
          <cell r="H449">
            <v>88693</v>
          </cell>
          <cell r="I449">
            <v>91440</v>
          </cell>
          <cell r="J449" t="str">
            <v>N/A*</v>
          </cell>
          <cell r="K449">
            <v>97</v>
          </cell>
          <cell r="L449" t="str">
            <v>N/A*</v>
          </cell>
        </row>
        <row r="450">
          <cell r="A450">
            <v>2022.1</v>
          </cell>
          <cell r="C450" t="str">
            <v xml:space="preserve">Oct </v>
          </cell>
          <cell r="D450">
            <v>384600</v>
          </cell>
          <cell r="E450">
            <v>6.98</v>
          </cell>
          <cell r="F450">
            <v>2043</v>
          </cell>
          <cell r="G450">
            <v>27.4</v>
          </cell>
          <cell r="H450">
            <v>89507</v>
          </cell>
          <cell r="I450">
            <v>98064</v>
          </cell>
          <cell r="J450" t="str">
            <v>N/A*</v>
          </cell>
          <cell r="K450">
            <v>91.3</v>
          </cell>
          <cell r="L450" t="str">
            <v>N/A*</v>
          </cell>
        </row>
        <row r="451">
          <cell r="A451">
            <v>2022.11</v>
          </cell>
          <cell r="C451" t="str">
            <v xml:space="preserve">Nov </v>
          </cell>
          <cell r="D451">
            <v>378700</v>
          </cell>
          <cell r="E451">
            <v>6.89</v>
          </cell>
          <cell r="F451">
            <v>1993</v>
          </cell>
          <cell r="G451">
            <v>26.5</v>
          </cell>
          <cell r="H451">
            <v>90211</v>
          </cell>
          <cell r="I451">
            <v>95664</v>
          </cell>
          <cell r="J451" t="str">
            <v>N/A*</v>
          </cell>
          <cell r="K451">
            <v>94.3</v>
          </cell>
          <cell r="L451" t="str">
            <v>N/A*</v>
          </cell>
        </row>
        <row r="452">
          <cell r="A452">
            <v>2022.12</v>
          </cell>
          <cell r="C452" t="str">
            <v xml:space="preserve">Dec </v>
          </cell>
          <cell r="D452">
            <v>372000</v>
          </cell>
          <cell r="E452">
            <v>6.44</v>
          </cell>
          <cell r="F452">
            <v>1869</v>
          </cell>
          <cell r="G452">
            <v>24.7</v>
          </cell>
          <cell r="H452">
            <v>90984</v>
          </cell>
          <cell r="I452">
            <v>89712</v>
          </cell>
          <cell r="J452" t="str">
            <v>N/A*</v>
          </cell>
          <cell r="K452">
            <v>101.4</v>
          </cell>
          <cell r="L452" t="str">
            <v>N/A*</v>
          </cell>
        </row>
        <row r="453">
          <cell r="A453">
            <v>2023.01</v>
          </cell>
          <cell r="C453" t="str">
            <v>Jan</v>
          </cell>
          <cell r="D453">
            <v>365400</v>
          </cell>
          <cell r="E453">
            <v>6.35</v>
          </cell>
          <cell r="F453">
            <v>1819</v>
          </cell>
          <cell r="G453">
            <v>24</v>
          </cell>
          <cell r="H453">
            <v>90944</v>
          </cell>
          <cell r="I453">
            <v>87312</v>
          </cell>
          <cell r="J453" t="str">
            <v>N/A*</v>
          </cell>
          <cell r="K453">
            <v>104.2</v>
          </cell>
          <cell r="L453" t="str">
            <v>N/A*</v>
          </cell>
        </row>
        <row r="454">
          <cell r="A454">
            <v>2023.02</v>
          </cell>
          <cell r="C454" t="str">
            <v>Feb</v>
          </cell>
          <cell r="D454">
            <v>368100</v>
          </cell>
          <cell r="E454">
            <v>6.34</v>
          </cell>
          <cell r="F454">
            <v>1830</v>
          </cell>
          <cell r="G454">
            <v>24.1</v>
          </cell>
          <cell r="H454">
            <v>91152</v>
          </cell>
          <cell r="I454">
            <v>87840</v>
          </cell>
          <cell r="J454" t="str">
            <v>N/A*</v>
          </cell>
          <cell r="K454">
            <v>103.8</v>
          </cell>
          <cell r="L454" t="str">
            <v>N/A*</v>
          </cell>
        </row>
        <row r="455">
          <cell r="A455">
            <v>2023.03</v>
          </cell>
          <cell r="C455" t="str">
            <v>Mar</v>
          </cell>
          <cell r="D455">
            <v>379500</v>
          </cell>
          <cell r="E455">
            <v>6.62</v>
          </cell>
          <cell r="F455">
            <v>1943</v>
          </cell>
          <cell r="G455">
            <v>25.5</v>
          </cell>
          <cell r="H455">
            <v>91261</v>
          </cell>
          <cell r="I455">
            <v>93264</v>
          </cell>
          <cell r="J455" t="str">
            <v>N/A*</v>
          </cell>
          <cell r="K455">
            <v>97.9</v>
          </cell>
          <cell r="L455" t="str">
            <v>N/A*</v>
          </cell>
        </row>
        <row r="456">
          <cell r="A456">
            <v>2023.04</v>
          </cell>
          <cell r="C456" t="str">
            <v>Apr</v>
          </cell>
          <cell r="D456">
            <v>390200</v>
          </cell>
          <cell r="E456">
            <v>6.42</v>
          </cell>
          <cell r="F456">
            <v>1957</v>
          </cell>
          <cell r="G456">
            <v>25.8</v>
          </cell>
          <cell r="H456">
            <v>91106</v>
          </cell>
          <cell r="I456">
            <v>93936</v>
          </cell>
          <cell r="J456" t="str">
            <v>N/A*</v>
          </cell>
          <cell r="K456">
            <v>97</v>
          </cell>
          <cell r="L456" t="str">
            <v>N/A*</v>
          </cell>
        </row>
        <row r="457">
          <cell r="A457">
            <v>2023.05</v>
          </cell>
          <cell r="C457" t="str">
            <v>May</v>
          </cell>
          <cell r="D457">
            <v>401500</v>
          </cell>
          <cell r="E457">
            <v>6.51</v>
          </cell>
          <cell r="F457">
            <v>2032</v>
          </cell>
          <cell r="G457">
            <v>26.7</v>
          </cell>
          <cell r="H457">
            <v>91384</v>
          </cell>
          <cell r="I457">
            <v>97536</v>
          </cell>
          <cell r="J457" t="str">
            <v>N/A*</v>
          </cell>
          <cell r="K457">
            <v>93.7</v>
          </cell>
          <cell r="L457" t="str">
            <v>N/A*</v>
          </cell>
        </row>
        <row r="458">
          <cell r="A458">
            <v>2023.06</v>
          </cell>
          <cell r="C458" t="str">
            <v>Jun</v>
          </cell>
          <cell r="D458">
            <v>415700</v>
          </cell>
          <cell r="E458">
            <v>6.79</v>
          </cell>
          <cell r="F458">
            <v>2166</v>
          </cell>
          <cell r="G458">
            <v>28.5</v>
          </cell>
          <cell r="H458">
            <v>91319</v>
          </cell>
          <cell r="I458">
            <v>103968</v>
          </cell>
          <cell r="J458" t="str">
            <v>N/A*</v>
          </cell>
          <cell r="K458">
            <v>87.8</v>
          </cell>
          <cell r="L458" t="str">
            <v>N/A*</v>
          </cell>
        </row>
        <row r="462">
          <cell r="E462" t="str">
            <v>NOTE FOR MICHAEL: Copy this green box one row down when HAI is calculated for the month. No need to redo formula. Note: Calculate the PERCENTAGE POINT DIFFERENCE ONLY FOR mortgage rate and mortgage payment to income (subtract, not divide)</v>
          </cell>
        </row>
        <row r="463">
          <cell r="A463" t="str">
            <v>Year ago change</v>
          </cell>
          <cell r="D463">
            <v>-1.2E-2</v>
          </cell>
          <cell r="E463">
            <v>0.21299999999999999</v>
          </cell>
          <cell r="F463">
            <v>0.121</v>
          </cell>
          <cell r="G463">
            <v>7.4999999999999997E-2</v>
          </cell>
          <cell r="H463">
            <v>4.2000000000000003E-2</v>
          </cell>
          <cell r="I463">
            <v>0.121</v>
          </cell>
          <cell r="J463" t="e">
            <v>#DIV/0!</v>
          </cell>
          <cell r="K463">
            <v>-7.0999999999999994E-2</v>
          </cell>
        </row>
        <row r="464">
          <cell r="A464" t="str">
            <v>Month ago change</v>
          </cell>
          <cell r="D464">
            <v>3.5000000000000003E-2</v>
          </cell>
          <cell r="E464">
            <v>4.2999999999999997E-2</v>
          </cell>
          <cell r="F464">
            <v>6.6000000000000003E-2</v>
          </cell>
          <cell r="G464">
            <v>6.7000000000000004E-2</v>
          </cell>
          <cell r="H464">
            <v>-1E-3</v>
          </cell>
          <cell r="I464">
            <v>6.6000000000000003E-2</v>
          </cell>
          <cell r="J464" t="e">
            <v>#DIV/0!</v>
          </cell>
          <cell r="K464">
            <v>-6.3E-2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fh RETA output"/>
      <sheetName val="condo RETA output"/>
      <sheetName val="price"/>
      <sheetName val="Regional Weights"/>
      <sheetName val="sfh adj output"/>
      <sheetName val="condo adj output"/>
      <sheetName val="copyingCells"/>
    </sheetNames>
    <sheetDataSet>
      <sheetData sheetId="0" refreshError="1"/>
      <sheetData sheetId="1" refreshError="1"/>
      <sheetData sheetId="2">
        <row r="41">
          <cell r="A41" t="str">
            <v>FOR 7/01/2019</v>
          </cell>
          <cell r="T41" t="str">
            <v>FOR 8/01/2019</v>
          </cell>
        </row>
        <row r="42">
          <cell r="A42" t="str">
            <v>PRINTED: 9/16/2019 at 3:05:25 PM</v>
          </cell>
          <cell r="T42" t="str">
            <v>PRINTED: 9/16/2019 at 3:28:26 PM</v>
          </cell>
        </row>
        <row r="43">
          <cell r="A43" t="str">
            <v>SFH Columns contain SF Panel only. Condo columns contain Condo Panel only</v>
          </cell>
          <cell r="T43" t="str">
            <v>SFH Columns contain SF Panel only. Condo columns contain Condo Panel only</v>
          </cell>
        </row>
        <row r="45">
          <cell r="A45" t="str">
            <v>SECONDARY WEIGHT:</v>
          </cell>
          <cell r="B45" t="str">
            <v>[2.25]</v>
          </cell>
          <cell r="E45" t="str">
            <v>[0.76]</v>
          </cell>
          <cell r="H45" t="str">
            <v>[0.90]</v>
          </cell>
          <cell r="K45" t="str">
            <v>[0.67]</v>
          </cell>
          <cell r="T45" t="str">
            <v>SECONDARY WEIGHT:</v>
          </cell>
          <cell r="U45" t="str">
            <v>[1.90]</v>
          </cell>
          <cell r="X45" t="str">
            <v>[0.80]</v>
          </cell>
          <cell r="AA45" t="str">
            <v>[0.91]</v>
          </cell>
          <cell r="AD45" t="str">
            <v>[0.69]</v>
          </cell>
        </row>
        <row r="46">
          <cell r="B46" t="str">
            <v>Region 1 - NE</v>
          </cell>
          <cell r="E46" t="str">
            <v>Region 2 - NW</v>
          </cell>
          <cell r="H46" t="str">
            <v>Region 3 - S</v>
          </cell>
          <cell r="K46" t="str">
            <v>Region 4 - W</v>
          </cell>
          <cell r="N46" t="str">
            <v>National</v>
          </cell>
          <cell r="U46" t="str">
            <v>Region 1 - NE</v>
          </cell>
          <cell r="X46" t="str">
            <v>Region 2 - NW</v>
          </cell>
          <cell r="AA46" t="str">
            <v>Region 3 - S</v>
          </cell>
          <cell r="AD46" t="str">
            <v>Region 4 - W</v>
          </cell>
          <cell r="AG46" t="str">
            <v>National</v>
          </cell>
        </row>
        <row r="47">
          <cell r="B47" t="str">
            <v>Sales</v>
          </cell>
          <cell r="C47" t="str">
            <v>Wghtd</v>
          </cell>
          <cell r="D47" t="str">
            <v>Proptn</v>
          </cell>
          <cell r="E47" t="str">
            <v>Sales</v>
          </cell>
          <cell r="F47" t="str">
            <v>Wghtd</v>
          </cell>
          <cell r="G47" t="str">
            <v>Proptn</v>
          </cell>
          <cell r="H47" t="str">
            <v>Sales</v>
          </cell>
          <cell r="I47" t="str">
            <v>Wghtd</v>
          </cell>
          <cell r="J47" t="str">
            <v>Proptn</v>
          </cell>
          <cell r="K47" t="str">
            <v>Sales</v>
          </cell>
          <cell r="L47" t="str">
            <v>Wghtd</v>
          </cell>
          <cell r="M47" t="str">
            <v>Proptn</v>
          </cell>
          <cell r="N47" t="str">
            <v>Sales</v>
          </cell>
          <cell r="O47" t="str">
            <v>Wghtd</v>
          </cell>
          <cell r="P47" t="str">
            <v>Proptn</v>
          </cell>
          <cell r="U47" t="str">
            <v>Sales</v>
          </cell>
          <cell r="V47" t="str">
            <v>Wghtd</v>
          </cell>
          <cell r="W47" t="str">
            <v>Proptn</v>
          </cell>
          <cell r="X47" t="str">
            <v>Sales</v>
          </cell>
          <cell r="Y47" t="str">
            <v>Wghtd</v>
          </cell>
          <cell r="Z47" t="str">
            <v>Proptn</v>
          </cell>
          <cell r="AA47" t="str">
            <v>Sales</v>
          </cell>
          <cell r="AB47" t="str">
            <v>Wghtd</v>
          </cell>
          <cell r="AC47" t="str">
            <v>Proptn</v>
          </cell>
          <cell r="AD47" t="str">
            <v>Sales</v>
          </cell>
          <cell r="AE47" t="str">
            <v>Wghtd</v>
          </cell>
          <cell r="AF47" t="str">
            <v>Proptn</v>
          </cell>
          <cell r="AG47" t="str">
            <v>Sales</v>
          </cell>
          <cell r="AH47" t="str">
            <v>Wghtd</v>
          </cell>
          <cell r="AI47" t="str">
            <v>Proptn</v>
          </cell>
        </row>
        <row r="48">
          <cell r="A48" t="str">
            <v>$29,999 Or under</v>
          </cell>
          <cell r="B48">
            <v>13</v>
          </cell>
          <cell r="C48">
            <v>29</v>
          </cell>
          <cell r="D48">
            <v>3.0999999999999999E-3</v>
          </cell>
          <cell r="E48">
            <v>41</v>
          </cell>
          <cell r="F48">
            <v>31</v>
          </cell>
          <cell r="G48">
            <v>5.8999999999999999E-3</v>
          </cell>
          <cell r="H48">
            <v>44</v>
          </cell>
          <cell r="I48">
            <v>39</v>
          </cell>
          <cell r="J48">
            <v>5.1999999999999998E-3</v>
          </cell>
          <cell r="K48">
            <v>4</v>
          </cell>
          <cell r="L48">
            <v>2</v>
          </cell>
          <cell r="M48">
            <v>4.0000000000000002E-4</v>
          </cell>
          <cell r="N48">
            <v>102</v>
          </cell>
          <cell r="O48">
            <v>101</v>
          </cell>
          <cell r="P48">
            <v>3.7000000000000002E-3</v>
          </cell>
          <cell r="T48" t="str">
            <v>$29,999 Or under</v>
          </cell>
          <cell r="U48">
            <v>15</v>
          </cell>
          <cell r="V48">
            <v>28</v>
          </cell>
          <cell r="W48">
            <v>3.3999999999999998E-3</v>
          </cell>
          <cell r="X48">
            <v>20</v>
          </cell>
          <cell r="Y48">
            <v>16</v>
          </cell>
          <cell r="Z48">
            <v>3.5000000000000001E-3</v>
          </cell>
          <cell r="AA48">
            <v>47</v>
          </cell>
          <cell r="AB48">
            <v>42</v>
          </cell>
          <cell r="AC48">
            <v>6.4999999999999997E-3</v>
          </cell>
          <cell r="AD48">
            <v>3</v>
          </cell>
          <cell r="AE48">
            <v>2</v>
          </cell>
          <cell r="AF48">
            <v>4.0000000000000002E-4</v>
          </cell>
          <cell r="AG48">
            <v>85</v>
          </cell>
          <cell r="AH48">
            <v>88</v>
          </cell>
          <cell r="AI48">
            <v>3.7000000000000002E-3</v>
          </cell>
        </row>
        <row r="49">
          <cell r="A49" t="str">
            <v>$30,000- $39,999</v>
          </cell>
          <cell r="B49">
            <v>12</v>
          </cell>
          <cell r="C49">
            <v>27</v>
          </cell>
          <cell r="D49">
            <v>2.8999999999999998E-3</v>
          </cell>
          <cell r="E49">
            <v>38</v>
          </cell>
          <cell r="F49">
            <v>28</v>
          </cell>
          <cell r="G49">
            <v>5.3E-3</v>
          </cell>
          <cell r="H49">
            <v>31</v>
          </cell>
          <cell r="I49">
            <v>27</v>
          </cell>
          <cell r="J49">
            <v>3.5999999999999999E-3</v>
          </cell>
          <cell r="K49">
            <v>4</v>
          </cell>
          <cell r="L49">
            <v>2</v>
          </cell>
          <cell r="M49">
            <v>4.0000000000000002E-4</v>
          </cell>
          <cell r="N49">
            <v>85</v>
          </cell>
          <cell r="O49">
            <v>84</v>
          </cell>
          <cell r="P49">
            <v>3.0000000000000001E-3</v>
          </cell>
          <cell r="T49" t="str">
            <v>$30,000- $39,999</v>
          </cell>
          <cell r="U49">
            <v>10</v>
          </cell>
          <cell r="V49">
            <v>19</v>
          </cell>
          <cell r="W49">
            <v>2.3E-3</v>
          </cell>
          <cell r="X49">
            <v>35</v>
          </cell>
          <cell r="Y49">
            <v>28</v>
          </cell>
          <cell r="Z49">
            <v>6.1999999999999998E-3</v>
          </cell>
          <cell r="AA49">
            <v>37</v>
          </cell>
          <cell r="AB49">
            <v>33</v>
          </cell>
          <cell r="AC49">
            <v>5.1000000000000004E-3</v>
          </cell>
          <cell r="AD49">
            <v>3</v>
          </cell>
          <cell r="AE49">
            <v>2</v>
          </cell>
          <cell r="AF49">
            <v>4.0000000000000002E-4</v>
          </cell>
          <cell r="AG49">
            <v>85</v>
          </cell>
          <cell r="AH49">
            <v>82</v>
          </cell>
          <cell r="AI49">
            <v>3.3999999999999998E-3</v>
          </cell>
        </row>
        <row r="50">
          <cell r="A50" t="str">
            <v>$40,000- $49,999</v>
          </cell>
          <cell r="B50">
            <v>17</v>
          </cell>
          <cell r="C50">
            <v>38</v>
          </cell>
          <cell r="D50">
            <v>4.0000000000000001E-3</v>
          </cell>
          <cell r="E50">
            <v>51</v>
          </cell>
          <cell r="F50">
            <v>38</v>
          </cell>
          <cell r="G50">
            <v>7.1999999999999998E-3</v>
          </cell>
          <cell r="H50">
            <v>87</v>
          </cell>
          <cell r="I50">
            <v>78</v>
          </cell>
          <cell r="J50">
            <v>1.04E-2</v>
          </cell>
          <cell r="K50">
            <v>6</v>
          </cell>
          <cell r="L50">
            <v>4</v>
          </cell>
          <cell r="M50">
            <v>6.9999999999999999E-4</v>
          </cell>
          <cell r="N50">
            <v>161</v>
          </cell>
          <cell r="O50">
            <v>158</v>
          </cell>
          <cell r="P50">
            <v>5.7000000000000002E-3</v>
          </cell>
          <cell r="T50" t="str">
            <v>$40,000- $49,999</v>
          </cell>
          <cell r="U50">
            <v>19</v>
          </cell>
          <cell r="V50">
            <v>36</v>
          </cell>
          <cell r="W50">
            <v>4.4000000000000003E-3</v>
          </cell>
          <cell r="X50">
            <v>40</v>
          </cell>
          <cell r="Y50">
            <v>32</v>
          </cell>
          <cell r="Z50">
            <v>7.0000000000000001E-3</v>
          </cell>
          <cell r="AA50">
            <v>57</v>
          </cell>
          <cell r="AB50">
            <v>51</v>
          </cell>
          <cell r="AC50">
            <v>7.9000000000000008E-3</v>
          </cell>
          <cell r="AD50">
            <v>2</v>
          </cell>
          <cell r="AE50">
            <v>1</v>
          </cell>
          <cell r="AF50">
            <v>2.0000000000000001E-4</v>
          </cell>
          <cell r="AG50">
            <v>118</v>
          </cell>
          <cell r="AH50">
            <v>120</v>
          </cell>
          <cell r="AI50">
            <v>5.0000000000000001E-3</v>
          </cell>
        </row>
        <row r="51">
          <cell r="A51" t="str">
            <v>$50,000- $59,999</v>
          </cell>
          <cell r="B51">
            <v>26</v>
          </cell>
          <cell r="C51">
            <v>58</v>
          </cell>
          <cell r="D51">
            <v>6.1999999999999998E-3</v>
          </cell>
          <cell r="E51">
            <v>64</v>
          </cell>
          <cell r="F51">
            <v>48</v>
          </cell>
          <cell r="G51">
            <v>9.1000000000000004E-3</v>
          </cell>
          <cell r="H51">
            <v>134</v>
          </cell>
          <cell r="I51">
            <v>120</v>
          </cell>
          <cell r="J51">
            <v>1.6E-2</v>
          </cell>
          <cell r="K51">
            <v>13</v>
          </cell>
          <cell r="L51">
            <v>8</v>
          </cell>
          <cell r="M51">
            <v>1.5E-3</v>
          </cell>
          <cell r="N51">
            <v>237</v>
          </cell>
          <cell r="O51">
            <v>234</v>
          </cell>
          <cell r="P51">
            <v>8.5000000000000006E-3</v>
          </cell>
          <cell r="T51" t="str">
            <v>$50,000- $59,999</v>
          </cell>
          <cell r="U51">
            <v>20</v>
          </cell>
          <cell r="V51">
            <v>38</v>
          </cell>
          <cell r="W51">
            <v>4.5999999999999999E-3</v>
          </cell>
          <cell r="X51">
            <v>63</v>
          </cell>
          <cell r="Y51">
            <v>50</v>
          </cell>
          <cell r="Z51">
            <v>1.0999999999999999E-2</v>
          </cell>
          <cell r="AA51">
            <v>106</v>
          </cell>
          <cell r="AB51">
            <v>96</v>
          </cell>
          <cell r="AC51">
            <v>1.4800000000000001E-2</v>
          </cell>
          <cell r="AD51">
            <v>6</v>
          </cell>
          <cell r="AE51">
            <v>4</v>
          </cell>
          <cell r="AF51">
            <v>8.0000000000000004E-4</v>
          </cell>
          <cell r="AG51">
            <v>195</v>
          </cell>
          <cell r="AH51">
            <v>188</v>
          </cell>
          <cell r="AI51">
            <v>7.9000000000000008E-3</v>
          </cell>
        </row>
        <row r="52">
          <cell r="A52" t="str">
            <v>$60,000- $69,999</v>
          </cell>
          <cell r="B52">
            <v>34</v>
          </cell>
          <cell r="C52">
            <v>76</v>
          </cell>
          <cell r="D52">
            <v>8.0999999999999996E-3</v>
          </cell>
          <cell r="E52">
            <v>115</v>
          </cell>
          <cell r="F52">
            <v>87</v>
          </cell>
          <cell r="G52">
            <v>1.6400000000000001E-2</v>
          </cell>
          <cell r="H52">
            <v>147</v>
          </cell>
          <cell r="I52">
            <v>132</v>
          </cell>
          <cell r="J52">
            <v>1.7600000000000001E-2</v>
          </cell>
          <cell r="K52">
            <v>16</v>
          </cell>
          <cell r="L52">
            <v>10</v>
          </cell>
          <cell r="M52">
            <v>1.8E-3</v>
          </cell>
          <cell r="N52">
            <v>312</v>
          </cell>
          <cell r="O52">
            <v>305</v>
          </cell>
          <cell r="P52">
            <v>1.0999999999999999E-2</v>
          </cell>
          <cell r="T52" t="str">
            <v>$60,000- $69,999</v>
          </cell>
          <cell r="U52">
            <v>32</v>
          </cell>
          <cell r="V52">
            <v>60</v>
          </cell>
          <cell r="W52">
            <v>7.3000000000000001E-3</v>
          </cell>
          <cell r="X52">
            <v>82</v>
          </cell>
          <cell r="Y52">
            <v>65</v>
          </cell>
          <cell r="Z52">
            <v>1.43E-2</v>
          </cell>
          <cell r="AA52">
            <v>109</v>
          </cell>
          <cell r="AB52">
            <v>99</v>
          </cell>
          <cell r="AC52">
            <v>1.5299999999999999E-2</v>
          </cell>
          <cell r="AD52">
            <v>6</v>
          </cell>
          <cell r="AE52">
            <v>4</v>
          </cell>
          <cell r="AF52">
            <v>8.0000000000000004E-4</v>
          </cell>
          <cell r="AG52">
            <v>229</v>
          </cell>
          <cell r="AH52">
            <v>228</v>
          </cell>
          <cell r="AI52">
            <v>9.4999999999999998E-3</v>
          </cell>
        </row>
        <row r="53">
          <cell r="A53" t="str">
            <v>$70,000- $79,999</v>
          </cell>
          <cell r="B53">
            <v>53</v>
          </cell>
          <cell r="C53">
            <v>119</v>
          </cell>
          <cell r="D53">
            <v>1.26E-2</v>
          </cell>
          <cell r="E53">
            <v>113</v>
          </cell>
          <cell r="F53">
            <v>85</v>
          </cell>
          <cell r="G53">
            <v>1.6E-2</v>
          </cell>
          <cell r="H53">
            <v>180</v>
          </cell>
          <cell r="I53">
            <v>162</v>
          </cell>
          <cell r="J53">
            <v>2.1600000000000001E-2</v>
          </cell>
          <cell r="K53">
            <v>27</v>
          </cell>
          <cell r="L53">
            <v>18</v>
          </cell>
          <cell r="M53">
            <v>3.3E-3</v>
          </cell>
          <cell r="N53">
            <v>373</v>
          </cell>
          <cell r="O53">
            <v>384</v>
          </cell>
          <cell r="P53">
            <v>1.3899999999999999E-2</v>
          </cell>
          <cell r="T53" t="str">
            <v>$70,000- $79,999</v>
          </cell>
          <cell r="U53">
            <v>39</v>
          </cell>
          <cell r="V53">
            <v>74</v>
          </cell>
          <cell r="W53">
            <v>9.1000000000000004E-3</v>
          </cell>
          <cell r="X53">
            <v>113</v>
          </cell>
          <cell r="Y53">
            <v>90</v>
          </cell>
          <cell r="Z53">
            <v>1.9800000000000002E-2</v>
          </cell>
          <cell r="AA53">
            <v>162</v>
          </cell>
          <cell r="AB53">
            <v>147</v>
          </cell>
          <cell r="AC53">
            <v>2.2700000000000001E-2</v>
          </cell>
          <cell r="AD53">
            <v>20</v>
          </cell>
          <cell r="AE53">
            <v>13</v>
          </cell>
          <cell r="AF53">
            <v>2.8E-3</v>
          </cell>
          <cell r="AG53">
            <v>334</v>
          </cell>
          <cell r="AH53">
            <v>324</v>
          </cell>
          <cell r="AI53">
            <v>1.35E-2</v>
          </cell>
        </row>
        <row r="54">
          <cell r="A54" t="str">
            <v>$80,000- $89,999</v>
          </cell>
          <cell r="B54">
            <v>37</v>
          </cell>
          <cell r="C54">
            <v>83</v>
          </cell>
          <cell r="D54">
            <v>8.8000000000000005E-3</v>
          </cell>
          <cell r="E54">
            <v>166</v>
          </cell>
          <cell r="F54">
            <v>126</v>
          </cell>
          <cell r="G54">
            <v>2.3800000000000002E-2</v>
          </cell>
          <cell r="H54">
            <v>239</v>
          </cell>
          <cell r="I54">
            <v>215</v>
          </cell>
          <cell r="J54">
            <v>2.86E-2</v>
          </cell>
          <cell r="K54">
            <v>35</v>
          </cell>
          <cell r="L54">
            <v>23</v>
          </cell>
          <cell r="M54">
            <v>4.1999999999999997E-3</v>
          </cell>
          <cell r="N54">
            <v>477</v>
          </cell>
          <cell r="O54">
            <v>447</v>
          </cell>
          <cell r="P54">
            <v>1.6199999999999999E-2</v>
          </cell>
          <cell r="T54" t="str">
            <v>$80,000- $89,999</v>
          </cell>
          <cell r="U54">
            <v>54</v>
          </cell>
          <cell r="V54">
            <v>102</v>
          </cell>
          <cell r="W54">
            <v>1.2500000000000001E-2</v>
          </cell>
          <cell r="X54">
            <v>134</v>
          </cell>
          <cell r="Y54">
            <v>107</v>
          </cell>
          <cell r="Z54">
            <v>2.35E-2</v>
          </cell>
          <cell r="AA54">
            <v>190</v>
          </cell>
          <cell r="AB54">
            <v>172</v>
          </cell>
          <cell r="AC54">
            <v>2.6499999999999999E-2</v>
          </cell>
          <cell r="AD54">
            <v>16</v>
          </cell>
          <cell r="AE54">
            <v>11</v>
          </cell>
          <cell r="AF54">
            <v>2.3E-3</v>
          </cell>
          <cell r="AG54">
            <v>394</v>
          </cell>
          <cell r="AH54">
            <v>392</v>
          </cell>
          <cell r="AI54">
            <v>1.6400000000000001E-2</v>
          </cell>
        </row>
        <row r="55">
          <cell r="A55" t="str">
            <v>$90,000- $99,999</v>
          </cell>
          <cell r="B55">
            <v>57</v>
          </cell>
          <cell r="C55">
            <v>128</v>
          </cell>
          <cell r="D55">
            <v>1.3599999999999999E-2</v>
          </cell>
          <cell r="E55">
            <v>188</v>
          </cell>
          <cell r="F55">
            <v>142</v>
          </cell>
          <cell r="G55">
            <v>2.6800000000000001E-2</v>
          </cell>
          <cell r="H55">
            <v>261</v>
          </cell>
          <cell r="I55">
            <v>234</v>
          </cell>
          <cell r="J55">
            <v>3.1199999999999999E-2</v>
          </cell>
          <cell r="K55">
            <v>34</v>
          </cell>
          <cell r="L55">
            <v>22</v>
          </cell>
          <cell r="M55">
            <v>4.0000000000000001E-3</v>
          </cell>
          <cell r="N55">
            <v>540</v>
          </cell>
          <cell r="O55">
            <v>526</v>
          </cell>
          <cell r="P55">
            <v>1.9E-2</v>
          </cell>
          <cell r="T55" t="str">
            <v>$90,000- $99,999</v>
          </cell>
          <cell r="U55">
            <v>67</v>
          </cell>
          <cell r="V55">
            <v>127</v>
          </cell>
          <cell r="W55">
            <v>1.55E-2</v>
          </cell>
          <cell r="X55">
            <v>182</v>
          </cell>
          <cell r="Y55">
            <v>145</v>
          </cell>
          <cell r="Z55">
            <v>3.1899999999999998E-2</v>
          </cell>
          <cell r="AA55">
            <v>215</v>
          </cell>
          <cell r="AB55">
            <v>195</v>
          </cell>
          <cell r="AC55">
            <v>3.0099999999999998E-2</v>
          </cell>
          <cell r="AD55">
            <v>26</v>
          </cell>
          <cell r="AE55">
            <v>17</v>
          </cell>
          <cell r="AF55">
            <v>3.5999999999999999E-3</v>
          </cell>
          <cell r="AG55">
            <v>490</v>
          </cell>
          <cell r="AH55">
            <v>484</v>
          </cell>
          <cell r="AI55">
            <v>2.0199999999999999E-2</v>
          </cell>
        </row>
        <row r="56">
          <cell r="A56" t="str">
            <v>$100,000- $119,999</v>
          </cell>
          <cell r="B56">
            <v>145</v>
          </cell>
          <cell r="C56">
            <v>326</v>
          </cell>
          <cell r="D56">
            <v>3.4599999999999999E-2</v>
          </cell>
          <cell r="E56">
            <v>541</v>
          </cell>
          <cell r="F56">
            <v>411</v>
          </cell>
          <cell r="G56">
            <v>7.7600000000000002E-2</v>
          </cell>
          <cell r="H56">
            <v>582</v>
          </cell>
          <cell r="I56">
            <v>523</v>
          </cell>
          <cell r="J56">
            <v>6.9699999999999998E-2</v>
          </cell>
          <cell r="K56">
            <v>104</v>
          </cell>
          <cell r="L56">
            <v>69</v>
          </cell>
          <cell r="M56">
            <v>1.26E-2</v>
          </cell>
          <cell r="N56">
            <v>1372</v>
          </cell>
          <cell r="O56">
            <v>1329</v>
          </cell>
          <cell r="P56">
            <v>4.8000000000000001E-2</v>
          </cell>
          <cell r="T56" t="str">
            <v>$100,000- $119,999</v>
          </cell>
          <cell r="U56">
            <v>151</v>
          </cell>
          <cell r="V56">
            <v>286</v>
          </cell>
          <cell r="W56">
            <v>3.5000000000000003E-2</v>
          </cell>
          <cell r="X56">
            <v>475</v>
          </cell>
          <cell r="Y56">
            <v>380</v>
          </cell>
          <cell r="Z56">
            <v>8.3500000000000005E-2</v>
          </cell>
          <cell r="AA56">
            <v>500</v>
          </cell>
          <cell r="AB56">
            <v>455</v>
          </cell>
          <cell r="AC56">
            <v>7.0099999999999996E-2</v>
          </cell>
          <cell r="AD56">
            <v>64</v>
          </cell>
          <cell r="AE56">
            <v>44</v>
          </cell>
          <cell r="AF56">
            <v>9.2999999999999992E-3</v>
          </cell>
          <cell r="AG56">
            <v>1190</v>
          </cell>
          <cell r="AH56">
            <v>1165</v>
          </cell>
          <cell r="AI56">
            <v>4.87E-2</v>
          </cell>
        </row>
        <row r="57">
          <cell r="A57" t="str">
            <v>$120,000- $139,999</v>
          </cell>
          <cell r="B57">
            <v>181</v>
          </cell>
          <cell r="C57">
            <v>407</v>
          </cell>
          <cell r="D57">
            <v>4.3299999999999998E-2</v>
          </cell>
          <cell r="E57">
            <v>702</v>
          </cell>
          <cell r="F57">
            <v>533</v>
          </cell>
          <cell r="G57">
            <v>0.10059999999999999</v>
          </cell>
          <cell r="H57">
            <v>745</v>
          </cell>
          <cell r="I57">
            <v>670</v>
          </cell>
          <cell r="J57">
            <v>8.9200000000000002E-2</v>
          </cell>
          <cell r="K57">
            <v>203</v>
          </cell>
          <cell r="L57">
            <v>136</v>
          </cell>
          <cell r="M57">
            <v>2.4899999999999999E-2</v>
          </cell>
          <cell r="N57">
            <v>1831</v>
          </cell>
          <cell r="O57">
            <v>1746</v>
          </cell>
          <cell r="P57">
            <v>6.3100000000000003E-2</v>
          </cell>
          <cell r="T57" t="str">
            <v>$120,000- $139,999</v>
          </cell>
          <cell r="U57">
            <v>185</v>
          </cell>
          <cell r="V57">
            <v>351</v>
          </cell>
          <cell r="W57">
            <v>4.2900000000000001E-2</v>
          </cell>
          <cell r="X57">
            <v>582</v>
          </cell>
          <cell r="Y57">
            <v>465</v>
          </cell>
          <cell r="Z57">
            <v>0.1022</v>
          </cell>
          <cell r="AA57">
            <v>651</v>
          </cell>
          <cell r="AB57">
            <v>592</v>
          </cell>
          <cell r="AC57">
            <v>9.1300000000000006E-2</v>
          </cell>
          <cell r="AD57">
            <v>110</v>
          </cell>
          <cell r="AE57">
            <v>75</v>
          </cell>
          <cell r="AF57">
            <v>1.5900000000000001E-2</v>
          </cell>
          <cell r="AG57">
            <v>1528</v>
          </cell>
          <cell r="AH57">
            <v>1483</v>
          </cell>
          <cell r="AI57">
            <v>6.2E-2</v>
          </cell>
        </row>
        <row r="58">
          <cell r="A58" t="str">
            <v>$140,000- $159,999</v>
          </cell>
          <cell r="B58">
            <v>170</v>
          </cell>
          <cell r="C58">
            <v>382</v>
          </cell>
          <cell r="D58">
            <v>4.0599999999999997E-2</v>
          </cell>
          <cell r="E58">
            <v>622</v>
          </cell>
          <cell r="F58">
            <v>472</v>
          </cell>
          <cell r="G58">
            <v>8.9099999999999999E-2</v>
          </cell>
          <cell r="H58">
            <v>654</v>
          </cell>
          <cell r="I58">
            <v>588</v>
          </cell>
          <cell r="J58">
            <v>7.8299999999999995E-2</v>
          </cell>
          <cell r="K58">
            <v>239</v>
          </cell>
          <cell r="L58">
            <v>160</v>
          </cell>
          <cell r="M58">
            <v>2.93E-2</v>
          </cell>
          <cell r="N58">
            <v>1685</v>
          </cell>
          <cell r="O58">
            <v>1602</v>
          </cell>
          <cell r="P58">
            <v>5.79E-2</v>
          </cell>
          <cell r="T58" t="str">
            <v>$140,000- $159,999</v>
          </cell>
          <cell r="U58">
            <v>203</v>
          </cell>
          <cell r="V58">
            <v>385</v>
          </cell>
          <cell r="W58">
            <v>4.7100000000000003E-2</v>
          </cell>
          <cell r="X58">
            <v>464</v>
          </cell>
          <cell r="Y58">
            <v>371</v>
          </cell>
          <cell r="Z58">
            <v>8.1500000000000003E-2</v>
          </cell>
          <cell r="AA58">
            <v>554</v>
          </cell>
          <cell r="AB58">
            <v>504</v>
          </cell>
          <cell r="AC58">
            <v>7.7700000000000005E-2</v>
          </cell>
          <cell r="AD58">
            <v>137</v>
          </cell>
          <cell r="AE58">
            <v>94</v>
          </cell>
          <cell r="AF58">
            <v>1.9900000000000001E-2</v>
          </cell>
          <cell r="AG58">
            <v>1358</v>
          </cell>
          <cell r="AH58">
            <v>1354</v>
          </cell>
          <cell r="AI58">
            <v>5.6599999999999998E-2</v>
          </cell>
        </row>
        <row r="59">
          <cell r="A59" t="str">
            <v>$160,000- $179,999</v>
          </cell>
          <cell r="B59">
            <v>201</v>
          </cell>
          <cell r="C59">
            <v>452</v>
          </cell>
          <cell r="D59">
            <v>4.8000000000000001E-2</v>
          </cell>
          <cell r="E59">
            <v>651</v>
          </cell>
          <cell r="F59">
            <v>494</v>
          </cell>
          <cell r="G59">
            <v>9.3299999999999994E-2</v>
          </cell>
          <cell r="H59">
            <v>686</v>
          </cell>
          <cell r="I59">
            <v>617</v>
          </cell>
          <cell r="J59">
            <v>8.2199999999999995E-2</v>
          </cell>
          <cell r="K59">
            <v>279</v>
          </cell>
          <cell r="L59">
            <v>186</v>
          </cell>
          <cell r="M59">
            <v>3.4099999999999998E-2</v>
          </cell>
          <cell r="N59">
            <v>1817</v>
          </cell>
          <cell r="O59">
            <v>1749</v>
          </cell>
          <cell r="P59">
            <v>6.3200000000000006E-2</v>
          </cell>
          <cell r="T59" t="str">
            <v>$160,000- $179,999</v>
          </cell>
          <cell r="U59">
            <v>240</v>
          </cell>
          <cell r="V59">
            <v>456</v>
          </cell>
          <cell r="W59">
            <v>5.5800000000000002E-2</v>
          </cell>
          <cell r="X59">
            <v>504</v>
          </cell>
          <cell r="Y59">
            <v>403</v>
          </cell>
          <cell r="Z59">
            <v>8.8499999999999995E-2</v>
          </cell>
          <cell r="AA59">
            <v>583</v>
          </cell>
          <cell r="AB59">
            <v>530</v>
          </cell>
          <cell r="AC59">
            <v>8.1699999999999995E-2</v>
          </cell>
          <cell r="AD59">
            <v>188</v>
          </cell>
          <cell r="AE59">
            <v>129</v>
          </cell>
          <cell r="AF59">
            <v>2.7400000000000001E-2</v>
          </cell>
          <cell r="AG59">
            <v>1515</v>
          </cell>
          <cell r="AH59">
            <v>1518</v>
          </cell>
          <cell r="AI59">
            <v>6.3399999999999998E-2</v>
          </cell>
        </row>
        <row r="60">
          <cell r="A60" t="str">
            <v>$180,000- $199,999</v>
          </cell>
          <cell r="B60">
            <v>180</v>
          </cell>
          <cell r="C60">
            <v>405</v>
          </cell>
          <cell r="D60">
            <v>4.2999999999999997E-2</v>
          </cell>
          <cell r="E60">
            <v>521</v>
          </cell>
          <cell r="F60">
            <v>395</v>
          </cell>
          <cell r="G60">
            <v>7.46E-2</v>
          </cell>
          <cell r="H60">
            <v>551</v>
          </cell>
          <cell r="I60">
            <v>495</v>
          </cell>
          <cell r="J60">
            <v>6.59E-2</v>
          </cell>
          <cell r="K60">
            <v>275</v>
          </cell>
          <cell r="L60">
            <v>184</v>
          </cell>
          <cell r="M60">
            <v>3.3700000000000001E-2</v>
          </cell>
          <cell r="N60">
            <v>1527</v>
          </cell>
          <cell r="O60">
            <v>1479</v>
          </cell>
          <cell r="P60">
            <v>5.3499999999999999E-2</v>
          </cell>
          <cell r="T60" t="str">
            <v>$180,000- $199,999</v>
          </cell>
          <cell r="U60">
            <v>188</v>
          </cell>
          <cell r="V60">
            <v>357</v>
          </cell>
          <cell r="W60">
            <v>4.3700000000000003E-2</v>
          </cell>
          <cell r="X60">
            <v>363</v>
          </cell>
          <cell r="Y60">
            <v>290</v>
          </cell>
          <cell r="Z60">
            <v>6.3700000000000007E-2</v>
          </cell>
          <cell r="AA60">
            <v>512</v>
          </cell>
          <cell r="AB60">
            <v>465</v>
          </cell>
          <cell r="AC60">
            <v>7.17E-2</v>
          </cell>
          <cell r="AD60">
            <v>204</v>
          </cell>
          <cell r="AE60">
            <v>140</v>
          </cell>
          <cell r="AF60">
            <v>2.9700000000000001E-2</v>
          </cell>
          <cell r="AG60">
            <v>1267</v>
          </cell>
          <cell r="AH60">
            <v>1252</v>
          </cell>
          <cell r="AI60">
            <v>5.2299999999999999E-2</v>
          </cell>
        </row>
        <row r="61">
          <cell r="A61" t="str">
            <v>$200,000- $249,999</v>
          </cell>
          <cell r="B61">
            <v>501</v>
          </cell>
          <cell r="C61">
            <v>1127</v>
          </cell>
          <cell r="D61">
            <v>0.1198</v>
          </cell>
          <cell r="E61">
            <v>970</v>
          </cell>
          <cell r="F61">
            <v>737</v>
          </cell>
          <cell r="G61">
            <v>0.1391</v>
          </cell>
          <cell r="H61">
            <v>1220</v>
          </cell>
          <cell r="I61">
            <v>1098</v>
          </cell>
          <cell r="J61">
            <v>0.1462</v>
          </cell>
          <cell r="K61">
            <v>768</v>
          </cell>
          <cell r="L61">
            <v>514</v>
          </cell>
          <cell r="M61">
            <v>9.4200000000000006E-2</v>
          </cell>
          <cell r="N61">
            <v>3459</v>
          </cell>
          <cell r="O61">
            <v>3476</v>
          </cell>
          <cell r="P61">
            <v>0.12559999999999999</v>
          </cell>
          <cell r="T61" t="str">
            <v>$200,000- $249,999</v>
          </cell>
          <cell r="U61">
            <v>495</v>
          </cell>
          <cell r="V61">
            <v>940</v>
          </cell>
          <cell r="W61">
            <v>0.115</v>
          </cell>
          <cell r="X61">
            <v>778</v>
          </cell>
          <cell r="Y61">
            <v>622</v>
          </cell>
          <cell r="Z61">
            <v>0.1366</v>
          </cell>
          <cell r="AA61">
            <v>1011</v>
          </cell>
          <cell r="AB61">
            <v>920</v>
          </cell>
          <cell r="AC61">
            <v>0.14180000000000001</v>
          </cell>
          <cell r="AD61">
            <v>638</v>
          </cell>
          <cell r="AE61">
            <v>440</v>
          </cell>
          <cell r="AF61">
            <v>9.3299999999999994E-2</v>
          </cell>
          <cell r="AG61">
            <v>2922</v>
          </cell>
          <cell r="AH61">
            <v>2922</v>
          </cell>
          <cell r="AI61">
            <v>0.1221</v>
          </cell>
        </row>
        <row r="62">
          <cell r="A62" t="str">
            <v>$250,000- $299,999</v>
          </cell>
          <cell r="B62">
            <v>427</v>
          </cell>
          <cell r="C62">
            <v>960</v>
          </cell>
          <cell r="D62">
            <v>0.10199999999999999</v>
          </cell>
          <cell r="E62">
            <v>633</v>
          </cell>
          <cell r="F62">
            <v>481</v>
          </cell>
          <cell r="G62">
            <v>9.0800000000000006E-2</v>
          </cell>
          <cell r="H62">
            <v>775</v>
          </cell>
          <cell r="I62">
            <v>697</v>
          </cell>
          <cell r="J62">
            <v>9.2799999999999994E-2</v>
          </cell>
          <cell r="K62">
            <v>884</v>
          </cell>
          <cell r="L62">
            <v>592</v>
          </cell>
          <cell r="M62">
            <v>0.1085</v>
          </cell>
          <cell r="N62">
            <v>2719</v>
          </cell>
          <cell r="O62">
            <v>2730</v>
          </cell>
          <cell r="P62">
            <v>9.8699999999999996E-2</v>
          </cell>
          <cell r="T62" t="str">
            <v>$250,000- $299,999</v>
          </cell>
          <cell r="U62">
            <v>406</v>
          </cell>
          <cell r="V62">
            <v>771</v>
          </cell>
          <cell r="W62">
            <v>9.4299999999999995E-2</v>
          </cell>
          <cell r="X62">
            <v>558</v>
          </cell>
          <cell r="Y62">
            <v>446</v>
          </cell>
          <cell r="Z62">
            <v>9.8000000000000004E-2</v>
          </cell>
          <cell r="AA62">
            <v>693</v>
          </cell>
          <cell r="AB62">
            <v>630</v>
          </cell>
          <cell r="AC62">
            <v>9.7100000000000006E-2</v>
          </cell>
          <cell r="AD62">
            <v>804</v>
          </cell>
          <cell r="AE62">
            <v>554</v>
          </cell>
          <cell r="AF62">
            <v>0.11749999999999999</v>
          </cell>
          <cell r="AG62">
            <v>2461</v>
          </cell>
          <cell r="AH62">
            <v>2401</v>
          </cell>
          <cell r="AI62">
            <v>0.1003</v>
          </cell>
        </row>
        <row r="63">
          <cell r="A63" t="str">
            <v>$300,000- $399,999</v>
          </cell>
          <cell r="B63">
            <v>645</v>
          </cell>
          <cell r="C63">
            <v>1451</v>
          </cell>
          <cell r="D63">
            <v>0.1542</v>
          </cell>
          <cell r="E63">
            <v>723</v>
          </cell>
          <cell r="F63">
            <v>549</v>
          </cell>
          <cell r="G63">
            <v>0.1036</v>
          </cell>
          <cell r="H63">
            <v>1011</v>
          </cell>
          <cell r="I63">
            <v>909</v>
          </cell>
          <cell r="J63">
            <v>0.1211</v>
          </cell>
          <cell r="K63">
            <v>1653</v>
          </cell>
          <cell r="L63">
            <v>1107</v>
          </cell>
          <cell r="M63">
            <v>0.2029</v>
          </cell>
          <cell r="N63">
            <v>4032</v>
          </cell>
          <cell r="O63">
            <v>4016</v>
          </cell>
          <cell r="P63">
            <v>0.14510000000000001</v>
          </cell>
          <cell r="T63" t="str">
            <v>$300,000- $399,999</v>
          </cell>
          <cell r="U63">
            <v>688</v>
          </cell>
          <cell r="V63">
            <v>1307</v>
          </cell>
          <cell r="W63">
            <v>0.15989999999999999</v>
          </cell>
          <cell r="X63">
            <v>575</v>
          </cell>
          <cell r="Y63">
            <v>460</v>
          </cell>
          <cell r="Z63">
            <v>0.1011</v>
          </cell>
          <cell r="AA63">
            <v>895</v>
          </cell>
          <cell r="AB63">
            <v>814</v>
          </cell>
          <cell r="AC63">
            <v>0.1255</v>
          </cell>
          <cell r="AD63">
            <v>1419</v>
          </cell>
          <cell r="AE63">
            <v>979</v>
          </cell>
          <cell r="AF63">
            <v>0.20760000000000001</v>
          </cell>
          <cell r="AG63">
            <v>3577</v>
          </cell>
          <cell r="AH63">
            <v>3560</v>
          </cell>
          <cell r="AI63">
            <v>0.14879999999999999</v>
          </cell>
        </row>
        <row r="64">
          <cell r="A64" t="str">
            <v>$400,000- $499,999</v>
          </cell>
          <cell r="B64">
            <v>428</v>
          </cell>
          <cell r="C64">
            <v>963</v>
          </cell>
          <cell r="D64">
            <v>0.1023</v>
          </cell>
          <cell r="E64">
            <v>372</v>
          </cell>
          <cell r="F64">
            <v>282</v>
          </cell>
          <cell r="G64">
            <v>5.3199999999999997E-2</v>
          </cell>
          <cell r="H64">
            <v>454</v>
          </cell>
          <cell r="I64">
            <v>408</v>
          </cell>
          <cell r="J64">
            <v>5.4300000000000001E-2</v>
          </cell>
          <cell r="K64">
            <v>1262</v>
          </cell>
          <cell r="L64">
            <v>845</v>
          </cell>
          <cell r="M64">
            <v>0.15490000000000001</v>
          </cell>
          <cell r="N64">
            <v>2516</v>
          </cell>
          <cell r="O64">
            <v>2498</v>
          </cell>
          <cell r="P64">
            <v>9.0300000000000005E-2</v>
          </cell>
          <cell r="T64" t="str">
            <v>$400,000- $499,999</v>
          </cell>
          <cell r="U64">
            <v>443</v>
          </cell>
          <cell r="V64">
            <v>841</v>
          </cell>
          <cell r="W64">
            <v>0.10290000000000001</v>
          </cell>
          <cell r="X64">
            <v>315</v>
          </cell>
          <cell r="Y64">
            <v>252</v>
          </cell>
          <cell r="Z64">
            <v>5.5399999999999998E-2</v>
          </cell>
          <cell r="AA64">
            <v>378</v>
          </cell>
          <cell r="AB64">
            <v>343</v>
          </cell>
          <cell r="AC64">
            <v>5.2900000000000003E-2</v>
          </cell>
          <cell r="AD64">
            <v>1011</v>
          </cell>
          <cell r="AE64">
            <v>697</v>
          </cell>
          <cell r="AF64">
            <v>0.14779999999999999</v>
          </cell>
          <cell r="AG64">
            <v>2147</v>
          </cell>
          <cell r="AH64">
            <v>2133</v>
          </cell>
          <cell r="AI64">
            <v>8.9099999999999999E-2</v>
          </cell>
        </row>
        <row r="65">
          <cell r="A65" t="str">
            <v>$500,000 and Over</v>
          </cell>
          <cell r="B65">
            <v>1057</v>
          </cell>
          <cell r="C65">
            <v>2378</v>
          </cell>
          <cell r="D65">
            <v>0.25269999999999998</v>
          </cell>
          <cell r="E65">
            <v>472</v>
          </cell>
          <cell r="F65">
            <v>358</v>
          </cell>
          <cell r="G65">
            <v>6.7599999999999993E-2</v>
          </cell>
          <cell r="H65">
            <v>552</v>
          </cell>
          <cell r="I65">
            <v>496</v>
          </cell>
          <cell r="J65">
            <v>6.6100000000000006E-2</v>
          </cell>
          <cell r="K65">
            <v>2348</v>
          </cell>
          <cell r="L65">
            <v>1573</v>
          </cell>
          <cell r="M65">
            <v>0.28839999999999999</v>
          </cell>
          <cell r="N65">
            <v>4429</v>
          </cell>
          <cell r="O65">
            <v>4805</v>
          </cell>
          <cell r="P65">
            <v>0.17369999999999999</v>
          </cell>
          <cell r="T65" t="str">
            <v>$500,000 and Over</v>
          </cell>
          <cell r="U65">
            <v>1051</v>
          </cell>
          <cell r="V65">
            <v>1996</v>
          </cell>
          <cell r="W65">
            <v>0.2442</v>
          </cell>
          <cell r="X65">
            <v>413</v>
          </cell>
          <cell r="Y65">
            <v>330</v>
          </cell>
          <cell r="Z65">
            <v>7.2499999999999995E-2</v>
          </cell>
          <cell r="AA65">
            <v>439</v>
          </cell>
          <cell r="AB65">
            <v>399</v>
          </cell>
          <cell r="AC65">
            <v>6.1499999999999999E-2</v>
          </cell>
          <cell r="AD65">
            <v>2188</v>
          </cell>
          <cell r="AE65">
            <v>1509</v>
          </cell>
          <cell r="AF65">
            <v>0.32</v>
          </cell>
          <cell r="AG65">
            <v>4091</v>
          </cell>
          <cell r="AH65">
            <v>4234</v>
          </cell>
          <cell r="AI65">
            <v>0.1769</v>
          </cell>
        </row>
        <row r="66">
          <cell r="A66" t="str">
            <v>Total</v>
          </cell>
          <cell r="B66">
            <v>4184</v>
          </cell>
          <cell r="C66">
            <v>9409</v>
          </cell>
          <cell r="D66">
            <v>1</v>
          </cell>
          <cell r="E66">
            <v>6983</v>
          </cell>
          <cell r="F66">
            <v>5297</v>
          </cell>
          <cell r="G66">
            <v>1</v>
          </cell>
          <cell r="H66">
            <v>8353</v>
          </cell>
          <cell r="I66">
            <v>7508</v>
          </cell>
          <cell r="J66">
            <v>1</v>
          </cell>
          <cell r="K66">
            <v>8154</v>
          </cell>
          <cell r="L66">
            <v>5455</v>
          </cell>
          <cell r="M66">
            <v>1</v>
          </cell>
          <cell r="N66">
            <v>27674</v>
          </cell>
          <cell r="O66">
            <v>27669</v>
          </cell>
          <cell r="P66">
            <v>1</v>
          </cell>
          <cell r="T66" t="str">
            <v>Total</v>
          </cell>
          <cell r="U66">
            <v>4306</v>
          </cell>
          <cell r="V66">
            <v>8174</v>
          </cell>
          <cell r="W66">
            <v>1</v>
          </cell>
          <cell r="X66">
            <v>5696</v>
          </cell>
          <cell r="Y66">
            <v>4552</v>
          </cell>
          <cell r="Z66">
            <v>1</v>
          </cell>
          <cell r="AA66">
            <v>7139</v>
          </cell>
          <cell r="AB66">
            <v>6487</v>
          </cell>
          <cell r="AC66">
            <v>1</v>
          </cell>
          <cell r="AD66">
            <v>6845</v>
          </cell>
          <cell r="AE66">
            <v>4715</v>
          </cell>
          <cell r="AF66">
            <v>1</v>
          </cell>
          <cell r="AG66">
            <v>23986</v>
          </cell>
          <cell r="AH66">
            <v>23928</v>
          </cell>
          <cell r="AI66">
            <v>1</v>
          </cell>
        </row>
        <row r="67">
          <cell r="A67" t="str">
            <v>Mean</v>
          </cell>
          <cell r="C67">
            <v>342700</v>
          </cell>
          <cell r="F67">
            <v>229900</v>
          </cell>
          <cell r="I67">
            <v>232100</v>
          </cell>
          <cell r="L67">
            <v>387200</v>
          </cell>
          <cell r="O67">
            <v>299900</v>
          </cell>
          <cell r="T67" t="str">
            <v>Mean</v>
          </cell>
          <cell r="V67">
            <v>339100</v>
          </cell>
          <cell r="Y67">
            <v>231900</v>
          </cell>
          <cell r="AB67">
            <v>231200</v>
          </cell>
          <cell r="AE67">
            <v>401700</v>
          </cell>
          <cell r="AH67">
            <v>301800</v>
          </cell>
        </row>
        <row r="68">
          <cell r="A68" t="str">
            <v>Median</v>
          </cell>
          <cell r="C68">
            <v>306000</v>
          </cell>
          <cell r="F68">
            <v>187800</v>
          </cell>
          <cell r="I68">
            <v>194100</v>
          </cell>
          <cell r="L68">
            <v>372000</v>
          </cell>
          <cell r="O68">
            <v>253900</v>
          </cell>
          <cell r="T68" t="str">
            <v>Median</v>
          </cell>
          <cell r="V68">
            <v>304400</v>
          </cell>
          <cell r="Y68">
            <v>188600</v>
          </cell>
          <cell r="AB68">
            <v>194100</v>
          </cell>
          <cell r="AE68">
            <v>384500</v>
          </cell>
          <cell r="AH68">
            <v>257600</v>
          </cell>
        </row>
      </sheetData>
      <sheetData sheetId="3" refreshError="1"/>
      <sheetData sheetId="4">
        <row r="50">
          <cell r="A50" t="str">
            <v>MRSAU - Seasonally Adjusted Volume (rounded)</v>
          </cell>
          <cell r="J50" t="str">
            <v>MRSAU - Seasonally Adjusted Volume (rounded)</v>
          </cell>
        </row>
        <row r="51">
          <cell r="A51" t="str">
            <v>Northeast (1)</v>
          </cell>
          <cell r="B51">
            <v>580000</v>
          </cell>
          <cell r="C51">
            <v>570000</v>
          </cell>
          <cell r="D51">
            <v>570000</v>
          </cell>
          <cell r="J51" t="str">
            <v>Northeast (1)</v>
          </cell>
          <cell r="K51">
            <v>590000</v>
          </cell>
          <cell r="L51">
            <v>570000</v>
          </cell>
          <cell r="M51">
            <v>600000</v>
          </cell>
        </row>
        <row r="52">
          <cell r="A52" t="str">
            <v>Midwest (2)</v>
          </cell>
          <cell r="B52">
            <v>1190000</v>
          </cell>
          <cell r="C52">
            <v>1180000</v>
          </cell>
          <cell r="D52">
            <v>1200000</v>
          </cell>
          <cell r="J52" t="str">
            <v>Midwest (2)</v>
          </cell>
          <cell r="K52">
            <v>1210000</v>
          </cell>
          <cell r="L52">
            <v>1200000</v>
          </cell>
          <cell r="M52">
            <v>1240000</v>
          </cell>
        </row>
        <row r="53">
          <cell r="A53" t="str">
            <v>South (3)</v>
          </cell>
          <cell r="B53">
            <v>1980000</v>
          </cell>
          <cell r="C53">
            <v>2000000</v>
          </cell>
          <cell r="D53">
            <v>2030000</v>
          </cell>
          <cell r="J53" t="str">
            <v>South (3)</v>
          </cell>
          <cell r="K53">
            <v>1970000</v>
          </cell>
          <cell r="L53">
            <v>2030000</v>
          </cell>
          <cell r="M53">
            <v>2050000</v>
          </cell>
        </row>
        <row r="54">
          <cell r="A54" t="str">
            <v>West (4)</v>
          </cell>
          <cell r="B54">
            <v>1040000</v>
          </cell>
          <cell r="C54">
            <v>960000</v>
          </cell>
          <cell r="D54">
            <v>1040000</v>
          </cell>
          <cell r="J54" t="str">
            <v>West (4)</v>
          </cell>
          <cell r="K54">
            <v>990000</v>
          </cell>
          <cell r="L54">
            <v>1040000</v>
          </cell>
          <cell r="M54">
            <v>1010000</v>
          </cell>
        </row>
        <row r="55">
          <cell r="A55" t="str">
            <v>US TOTAL</v>
          </cell>
          <cell r="B55">
            <v>4790000</v>
          </cell>
          <cell r="C55">
            <v>4710000</v>
          </cell>
          <cell r="D55">
            <v>4840000</v>
          </cell>
          <cell r="J55" t="str">
            <v>US TOTAL</v>
          </cell>
          <cell r="K55">
            <v>4760000</v>
          </cell>
          <cell r="L55">
            <v>4840000</v>
          </cell>
          <cell r="M55">
            <v>4900000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nostics--Tests &amp; NSA vs. S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Page"/>
      <sheetName val="Graphing Data-relative_to_peak"/>
      <sheetName val="Diagnostics--Part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fh RETA output"/>
      <sheetName val="condo RETA output"/>
      <sheetName val="price"/>
      <sheetName val="Regional Weights"/>
      <sheetName val="sfh adj output"/>
      <sheetName val="condo adj output"/>
      <sheetName val="copyingCells"/>
    </sheetNames>
    <sheetDataSet>
      <sheetData sheetId="0"/>
      <sheetData sheetId="1"/>
      <sheetData sheetId="2">
        <row r="3">
          <cell r="A3" t="str">
            <v>MONTHLY NATIONAL/REGIONAL SALE SINGLE FAMILY WEIGHTED PRICE REPORT</v>
          </cell>
          <cell r="T3" t="str">
            <v>MONTHLY NATIONAL/REGIONAL SALE SINGLE FAMILY WEIGHTED PRICE REPORT</v>
          </cell>
        </row>
        <row r="4">
          <cell r="A4" t="str">
            <v>FOR 2/01/2019</v>
          </cell>
          <cell r="T4" t="str">
            <v>FOR 3/01/2019</v>
          </cell>
        </row>
        <row r="5">
          <cell r="A5" t="str">
            <v>PRINTED: 4/18/2019 at 7:36:39 AM</v>
          </cell>
          <cell r="T5" t="str">
            <v>PRINTED: 4/18/2019 at 7:36:46 AM</v>
          </cell>
        </row>
        <row r="6">
          <cell r="A6" t="str">
            <v>SFH Columns contain SF Panel only. Condo columns contain Condo Panel only</v>
          </cell>
          <cell r="T6" t="str">
            <v>SFH Columns contain SF Panel only. Condo columns contain Condo Panel only</v>
          </cell>
        </row>
        <row r="7">
          <cell r="A7"/>
          <cell r="T7"/>
        </row>
        <row r="8">
          <cell r="A8" t="str">
            <v>****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T8" t="str">
            <v>****</v>
          </cell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</row>
        <row r="9">
          <cell r="A9" t="str">
            <v>SECONDARY WEIGHT:</v>
          </cell>
          <cell r="B9" t="str">
            <v>[1.81]</v>
          </cell>
          <cell r="C9"/>
          <cell r="D9"/>
          <cell r="E9" t="str">
            <v>[1.25]</v>
          </cell>
          <cell r="F9"/>
          <cell r="G9"/>
          <cell r="H9" t="str">
            <v>[0.79]</v>
          </cell>
          <cell r="I9"/>
          <cell r="J9"/>
          <cell r="K9" t="str">
            <v>[0.91]</v>
          </cell>
          <cell r="L9"/>
          <cell r="M9"/>
          <cell r="N9"/>
          <cell r="O9"/>
          <cell r="P9"/>
          <cell r="T9" t="str">
            <v>SECONDARY WEIGHT:</v>
          </cell>
          <cell r="U9" t="str">
            <v>[1.80]</v>
          </cell>
          <cell r="V9"/>
          <cell r="W9"/>
          <cell r="X9" t="str">
            <v>[1.29]</v>
          </cell>
          <cell r="Y9"/>
          <cell r="Z9"/>
          <cell r="AA9" t="str">
            <v>[0.80]</v>
          </cell>
          <cell r="AB9"/>
          <cell r="AC9"/>
          <cell r="AD9" t="str">
            <v>[0.87]</v>
          </cell>
          <cell r="AE9"/>
          <cell r="AF9"/>
          <cell r="AG9"/>
          <cell r="AH9"/>
          <cell r="AI9"/>
        </row>
        <row r="10">
          <cell r="A10"/>
          <cell r="B10" t="str">
            <v>Region 1 - NE</v>
          </cell>
          <cell r="C10"/>
          <cell r="D10"/>
          <cell r="E10" t="str">
            <v>Region 2 - NW</v>
          </cell>
          <cell r="F10"/>
          <cell r="G10"/>
          <cell r="H10" t="str">
            <v>Region 3 - S</v>
          </cell>
          <cell r="I10"/>
          <cell r="J10"/>
          <cell r="K10" t="str">
            <v>Region 4 - W</v>
          </cell>
          <cell r="L10"/>
          <cell r="M10"/>
          <cell r="N10" t="str">
            <v>National</v>
          </cell>
          <cell r="O10"/>
          <cell r="P10"/>
          <cell r="T10"/>
          <cell r="U10" t="str">
            <v>Region 1 - NE</v>
          </cell>
          <cell r="V10"/>
          <cell r="W10"/>
          <cell r="X10" t="str">
            <v>Region 2 - NW</v>
          </cell>
          <cell r="Y10"/>
          <cell r="Z10"/>
          <cell r="AA10" t="str">
            <v>Region 3 - S</v>
          </cell>
          <cell r="AB10"/>
          <cell r="AC10"/>
          <cell r="AD10" t="str">
            <v>Region 4 - W</v>
          </cell>
          <cell r="AE10"/>
          <cell r="AF10"/>
          <cell r="AG10" t="str">
            <v>National</v>
          </cell>
          <cell r="AH10"/>
          <cell r="AI10"/>
        </row>
        <row r="11">
          <cell r="A11"/>
          <cell r="B11" t="str">
            <v>Sales</v>
          </cell>
          <cell r="C11" t="str">
            <v>Wghtd</v>
          </cell>
          <cell r="D11" t="str">
            <v>Proptn</v>
          </cell>
          <cell r="E11" t="str">
            <v>Sales</v>
          </cell>
          <cell r="F11" t="str">
            <v>Wghtd</v>
          </cell>
          <cell r="G11" t="str">
            <v>Proptn</v>
          </cell>
          <cell r="H11" t="str">
            <v>Sales</v>
          </cell>
          <cell r="I11" t="str">
            <v>Wghtd</v>
          </cell>
          <cell r="J11" t="str">
            <v>Proptn</v>
          </cell>
          <cell r="K11" t="str">
            <v>Sales</v>
          </cell>
          <cell r="L11" t="str">
            <v>Wghtd</v>
          </cell>
          <cell r="M11" t="str">
            <v>Proptn</v>
          </cell>
          <cell r="N11" t="str">
            <v>Sales</v>
          </cell>
          <cell r="O11" t="str">
            <v>Wghtd</v>
          </cell>
          <cell r="P11" t="str">
            <v>Proptn</v>
          </cell>
          <cell r="T11"/>
          <cell r="U11" t="str">
            <v>Sales</v>
          </cell>
          <cell r="V11" t="str">
            <v>Wghtd</v>
          </cell>
          <cell r="W11" t="str">
            <v>Proptn</v>
          </cell>
          <cell r="X11" t="str">
            <v>Sales</v>
          </cell>
          <cell r="Y11" t="str">
            <v>Wghtd</v>
          </cell>
          <cell r="Z11" t="str">
            <v>Proptn</v>
          </cell>
          <cell r="AA11" t="str">
            <v>Sales</v>
          </cell>
          <cell r="AB11" t="str">
            <v>Wghtd</v>
          </cell>
          <cell r="AC11" t="str">
            <v>Proptn</v>
          </cell>
          <cell r="AD11" t="str">
            <v>Sales</v>
          </cell>
          <cell r="AE11" t="str">
            <v>Wghtd</v>
          </cell>
          <cell r="AF11" t="str">
            <v>Proptn</v>
          </cell>
          <cell r="AG11" t="str">
            <v>Sales</v>
          </cell>
          <cell r="AH11" t="str">
            <v>Wghtd</v>
          </cell>
          <cell r="AI11" t="str">
            <v>Proptn</v>
          </cell>
        </row>
        <row r="12">
          <cell r="A12" t="str">
            <v>$29,999 Or under</v>
          </cell>
          <cell r="B12">
            <v>175</v>
          </cell>
          <cell r="C12">
            <v>316</v>
          </cell>
          <cell r="D12">
            <v>1.7899999999999999E-2</v>
          </cell>
          <cell r="E12">
            <v>713</v>
          </cell>
          <cell r="F12">
            <v>891</v>
          </cell>
          <cell r="G12">
            <v>3.1899999999999998E-2</v>
          </cell>
          <cell r="H12">
            <v>833</v>
          </cell>
          <cell r="I12">
            <v>658</v>
          </cell>
          <cell r="J12">
            <v>1.6E-2</v>
          </cell>
          <cell r="K12">
            <v>12</v>
          </cell>
          <cell r="L12">
            <v>10</v>
          </cell>
          <cell r="M12">
            <v>4.0000000000000002E-4</v>
          </cell>
          <cell r="N12">
            <v>1733</v>
          </cell>
          <cell r="O12">
            <v>1875</v>
          </cell>
          <cell r="P12">
            <v>1.66E-2</v>
          </cell>
          <cell r="T12" t="str">
            <v>$29,999 Or under</v>
          </cell>
          <cell r="U12">
            <v>209</v>
          </cell>
          <cell r="V12">
            <v>376</v>
          </cell>
          <cell r="W12">
            <v>1.6500000000000001E-2</v>
          </cell>
          <cell r="X12">
            <v>699</v>
          </cell>
          <cell r="Y12">
            <v>901</v>
          </cell>
          <cell r="Z12">
            <v>2.52E-2</v>
          </cell>
          <cell r="AA12">
            <v>975</v>
          </cell>
          <cell r="AB12">
            <v>780</v>
          </cell>
          <cell r="AC12">
            <v>1.46E-2</v>
          </cell>
          <cell r="AD12">
            <v>9</v>
          </cell>
          <cell r="AE12">
            <v>7</v>
          </cell>
          <cell r="AF12">
            <v>2.0000000000000001E-4</v>
          </cell>
          <cell r="AG12">
            <v>1892</v>
          </cell>
          <cell r="AH12">
            <v>2064</v>
          </cell>
          <cell r="AI12">
            <v>1.4200000000000001E-2</v>
          </cell>
        </row>
        <row r="13">
          <cell r="A13" t="str">
            <v>$30,000- $39,999</v>
          </cell>
          <cell r="B13">
            <v>105</v>
          </cell>
          <cell r="C13">
            <v>190</v>
          </cell>
          <cell r="D13">
            <v>1.0699999999999999E-2</v>
          </cell>
          <cell r="E13">
            <v>373</v>
          </cell>
          <cell r="F13">
            <v>466</v>
          </cell>
          <cell r="G13">
            <v>1.67E-2</v>
          </cell>
          <cell r="H13">
            <v>429</v>
          </cell>
          <cell r="I13">
            <v>338</v>
          </cell>
          <cell r="J13">
            <v>8.2000000000000007E-3</v>
          </cell>
          <cell r="K13">
            <v>20</v>
          </cell>
          <cell r="L13">
            <v>18</v>
          </cell>
          <cell r="M13">
            <v>6.9999999999999999E-4</v>
          </cell>
          <cell r="N13">
            <v>927</v>
          </cell>
          <cell r="O13">
            <v>1012</v>
          </cell>
          <cell r="P13">
            <v>8.8999999999999999E-3</v>
          </cell>
          <cell r="T13" t="str">
            <v>$30,000- $39,999</v>
          </cell>
          <cell r="U13">
            <v>94</v>
          </cell>
          <cell r="V13">
            <v>169</v>
          </cell>
          <cell r="W13">
            <v>7.4000000000000003E-3</v>
          </cell>
          <cell r="X13">
            <v>430</v>
          </cell>
          <cell r="Y13">
            <v>554</v>
          </cell>
          <cell r="Z13">
            <v>1.55E-2</v>
          </cell>
          <cell r="AA13">
            <v>492</v>
          </cell>
          <cell r="AB13">
            <v>393</v>
          </cell>
          <cell r="AC13">
            <v>7.4000000000000003E-3</v>
          </cell>
          <cell r="AD13">
            <v>16</v>
          </cell>
          <cell r="AE13">
            <v>13</v>
          </cell>
          <cell r="AF13">
            <v>4.0000000000000002E-4</v>
          </cell>
          <cell r="AG13">
            <v>1032</v>
          </cell>
          <cell r="AH13">
            <v>1129</v>
          </cell>
          <cell r="AI13">
            <v>7.7999999999999996E-3</v>
          </cell>
        </row>
        <row r="14">
          <cell r="A14" t="str">
            <v>$40,000- $49,999</v>
          </cell>
          <cell r="B14">
            <v>106</v>
          </cell>
          <cell r="C14">
            <v>191</v>
          </cell>
          <cell r="D14">
            <v>1.0800000000000001E-2</v>
          </cell>
          <cell r="E14">
            <v>434</v>
          </cell>
          <cell r="F14">
            <v>542</v>
          </cell>
          <cell r="G14">
            <v>1.9400000000000001E-2</v>
          </cell>
          <cell r="H14">
            <v>515</v>
          </cell>
          <cell r="I14">
            <v>406</v>
          </cell>
          <cell r="J14">
            <v>9.7999999999999997E-3</v>
          </cell>
          <cell r="K14">
            <v>17</v>
          </cell>
          <cell r="L14">
            <v>15</v>
          </cell>
          <cell r="M14">
            <v>5.9999999999999995E-4</v>
          </cell>
          <cell r="N14">
            <v>1072</v>
          </cell>
          <cell r="O14">
            <v>1154</v>
          </cell>
          <cell r="P14">
            <v>1.0200000000000001E-2</v>
          </cell>
          <cell r="T14" t="str">
            <v>$40,000- $49,999</v>
          </cell>
          <cell r="U14">
            <v>129</v>
          </cell>
          <cell r="V14">
            <v>232</v>
          </cell>
          <cell r="W14">
            <v>1.0200000000000001E-2</v>
          </cell>
          <cell r="X14">
            <v>422</v>
          </cell>
          <cell r="Y14">
            <v>544</v>
          </cell>
          <cell r="Z14">
            <v>1.52E-2</v>
          </cell>
          <cell r="AA14">
            <v>501</v>
          </cell>
          <cell r="AB14">
            <v>400</v>
          </cell>
          <cell r="AC14">
            <v>7.4999999999999997E-3</v>
          </cell>
          <cell r="AD14">
            <v>17</v>
          </cell>
          <cell r="AE14">
            <v>14</v>
          </cell>
          <cell r="AF14">
            <v>4.0000000000000002E-4</v>
          </cell>
          <cell r="AG14">
            <v>1069</v>
          </cell>
          <cell r="AH14">
            <v>1190</v>
          </cell>
          <cell r="AI14">
            <v>8.2000000000000007E-3</v>
          </cell>
        </row>
        <row r="15">
          <cell r="A15" t="str">
            <v>$50,000- $59,999</v>
          </cell>
          <cell r="B15">
            <v>111</v>
          </cell>
          <cell r="C15">
            <v>200</v>
          </cell>
          <cell r="D15">
            <v>1.1299999999999999E-2</v>
          </cell>
          <cell r="E15">
            <v>423</v>
          </cell>
          <cell r="F15">
            <v>528</v>
          </cell>
          <cell r="G15">
            <v>1.89E-2</v>
          </cell>
          <cell r="H15">
            <v>538</v>
          </cell>
          <cell r="I15">
            <v>425</v>
          </cell>
          <cell r="J15">
            <v>1.03E-2</v>
          </cell>
          <cell r="K15">
            <v>29</v>
          </cell>
          <cell r="L15">
            <v>26</v>
          </cell>
          <cell r="M15">
            <v>1E-3</v>
          </cell>
          <cell r="N15">
            <v>1101</v>
          </cell>
          <cell r="O15">
            <v>1179</v>
          </cell>
          <cell r="P15">
            <v>1.04E-2</v>
          </cell>
          <cell r="T15" t="str">
            <v>$50,000- $59,999</v>
          </cell>
          <cell r="U15">
            <v>139</v>
          </cell>
          <cell r="V15">
            <v>250</v>
          </cell>
          <cell r="W15">
            <v>1.0999999999999999E-2</v>
          </cell>
          <cell r="X15">
            <v>461</v>
          </cell>
          <cell r="Y15">
            <v>594</v>
          </cell>
          <cell r="Z15">
            <v>1.66E-2</v>
          </cell>
          <cell r="AA15">
            <v>642</v>
          </cell>
          <cell r="AB15">
            <v>513</v>
          </cell>
          <cell r="AC15">
            <v>9.5999999999999992E-3</v>
          </cell>
          <cell r="AD15">
            <v>26</v>
          </cell>
          <cell r="AE15">
            <v>22</v>
          </cell>
          <cell r="AF15">
            <v>6.9999999999999999E-4</v>
          </cell>
          <cell r="AG15">
            <v>1268</v>
          </cell>
          <cell r="AH15">
            <v>1379</v>
          </cell>
          <cell r="AI15">
            <v>9.4999999999999998E-3</v>
          </cell>
        </row>
        <row r="16">
          <cell r="A16" t="str">
            <v>$60,000- $69,999</v>
          </cell>
          <cell r="B16">
            <v>154</v>
          </cell>
          <cell r="C16">
            <v>278</v>
          </cell>
          <cell r="D16">
            <v>1.5699999999999999E-2</v>
          </cell>
          <cell r="E16">
            <v>516</v>
          </cell>
          <cell r="F16">
            <v>645</v>
          </cell>
          <cell r="G16">
            <v>2.3099999999999999E-2</v>
          </cell>
          <cell r="H16">
            <v>656</v>
          </cell>
          <cell r="I16">
            <v>518</v>
          </cell>
          <cell r="J16">
            <v>1.26E-2</v>
          </cell>
          <cell r="K16">
            <v>25</v>
          </cell>
          <cell r="L16">
            <v>22</v>
          </cell>
          <cell r="M16">
            <v>8.0000000000000004E-4</v>
          </cell>
          <cell r="N16">
            <v>1351</v>
          </cell>
          <cell r="O16">
            <v>1463</v>
          </cell>
          <cell r="P16">
            <v>1.29E-2</v>
          </cell>
          <cell r="T16" t="str">
            <v>$60,000- $69,999</v>
          </cell>
          <cell r="U16">
            <v>148</v>
          </cell>
          <cell r="V16">
            <v>266</v>
          </cell>
          <cell r="W16">
            <v>1.17E-2</v>
          </cell>
          <cell r="X16">
            <v>582</v>
          </cell>
          <cell r="Y16">
            <v>750</v>
          </cell>
          <cell r="Z16">
            <v>2.1000000000000001E-2</v>
          </cell>
          <cell r="AA16">
            <v>743</v>
          </cell>
          <cell r="AB16">
            <v>594</v>
          </cell>
          <cell r="AC16">
            <v>1.11E-2</v>
          </cell>
          <cell r="AD16">
            <v>24</v>
          </cell>
          <cell r="AE16">
            <v>20</v>
          </cell>
          <cell r="AF16">
            <v>5.9999999999999995E-4</v>
          </cell>
          <cell r="AG16">
            <v>1497</v>
          </cell>
          <cell r="AH16">
            <v>1630</v>
          </cell>
          <cell r="AI16">
            <v>1.12E-2</v>
          </cell>
        </row>
        <row r="17">
          <cell r="A17" t="str">
            <v>$70,000- $79,999</v>
          </cell>
          <cell r="B17">
            <v>144</v>
          </cell>
          <cell r="C17">
            <v>260</v>
          </cell>
          <cell r="D17">
            <v>1.47E-2</v>
          </cell>
          <cell r="E17">
            <v>579</v>
          </cell>
          <cell r="F17">
            <v>723</v>
          </cell>
          <cell r="G17">
            <v>2.5899999999999999E-2</v>
          </cell>
          <cell r="H17">
            <v>716</v>
          </cell>
          <cell r="I17">
            <v>565</v>
          </cell>
          <cell r="J17">
            <v>1.37E-2</v>
          </cell>
          <cell r="K17">
            <v>30</v>
          </cell>
          <cell r="L17">
            <v>27</v>
          </cell>
          <cell r="M17">
            <v>1E-3</v>
          </cell>
          <cell r="N17">
            <v>1469</v>
          </cell>
          <cell r="O17">
            <v>1575</v>
          </cell>
          <cell r="P17">
            <v>1.3899999999999999E-2</v>
          </cell>
          <cell r="T17" t="str">
            <v>$70,000- $79,999</v>
          </cell>
          <cell r="U17">
            <v>188</v>
          </cell>
          <cell r="V17">
            <v>338</v>
          </cell>
          <cell r="W17">
            <v>1.4800000000000001E-2</v>
          </cell>
          <cell r="X17">
            <v>688</v>
          </cell>
          <cell r="Y17">
            <v>887</v>
          </cell>
          <cell r="Z17">
            <v>2.4799999999999999E-2</v>
          </cell>
          <cell r="AA17">
            <v>842</v>
          </cell>
          <cell r="AB17">
            <v>673</v>
          </cell>
          <cell r="AC17">
            <v>1.26E-2</v>
          </cell>
          <cell r="AD17">
            <v>43</v>
          </cell>
          <cell r="AE17">
            <v>37</v>
          </cell>
          <cell r="AF17">
            <v>1.1000000000000001E-3</v>
          </cell>
          <cell r="AG17">
            <v>1761</v>
          </cell>
          <cell r="AH17">
            <v>1935</v>
          </cell>
          <cell r="AI17">
            <v>1.3299999999999999E-2</v>
          </cell>
        </row>
        <row r="18">
          <cell r="A18" t="str">
            <v>$80,000- $89,999</v>
          </cell>
          <cell r="B18">
            <v>172</v>
          </cell>
          <cell r="C18">
            <v>311</v>
          </cell>
          <cell r="D18">
            <v>1.7600000000000001E-2</v>
          </cell>
          <cell r="E18">
            <v>618</v>
          </cell>
          <cell r="F18">
            <v>772</v>
          </cell>
          <cell r="G18">
            <v>2.76E-2</v>
          </cell>
          <cell r="H18">
            <v>806</v>
          </cell>
          <cell r="I18">
            <v>636</v>
          </cell>
          <cell r="J18">
            <v>1.54E-2</v>
          </cell>
          <cell r="K18">
            <v>42</v>
          </cell>
          <cell r="L18">
            <v>38</v>
          </cell>
          <cell r="M18">
            <v>1.4E-3</v>
          </cell>
          <cell r="N18">
            <v>1638</v>
          </cell>
          <cell r="O18">
            <v>1757</v>
          </cell>
          <cell r="P18">
            <v>1.55E-2</v>
          </cell>
          <cell r="T18" t="str">
            <v>$80,000- $89,999</v>
          </cell>
          <cell r="U18">
            <v>210</v>
          </cell>
          <cell r="V18">
            <v>378</v>
          </cell>
          <cell r="W18">
            <v>1.66E-2</v>
          </cell>
          <cell r="X18">
            <v>715</v>
          </cell>
          <cell r="Y18">
            <v>922</v>
          </cell>
          <cell r="Z18">
            <v>2.58E-2</v>
          </cell>
          <cell r="AA18">
            <v>972</v>
          </cell>
          <cell r="AB18">
            <v>777</v>
          </cell>
          <cell r="AC18">
            <v>1.46E-2</v>
          </cell>
          <cell r="AD18">
            <v>69</v>
          </cell>
          <cell r="AE18">
            <v>60</v>
          </cell>
          <cell r="AF18">
            <v>1.8E-3</v>
          </cell>
          <cell r="AG18">
            <v>1966</v>
          </cell>
          <cell r="AH18">
            <v>2137</v>
          </cell>
          <cell r="AI18">
            <v>1.47E-2</v>
          </cell>
        </row>
        <row r="19">
          <cell r="A19" t="str">
            <v>$90,000- $99,999</v>
          </cell>
          <cell r="B19">
            <v>166</v>
          </cell>
          <cell r="C19">
            <v>300</v>
          </cell>
          <cell r="D19">
            <v>1.7000000000000001E-2</v>
          </cell>
          <cell r="E19">
            <v>598</v>
          </cell>
          <cell r="F19">
            <v>747</v>
          </cell>
          <cell r="G19">
            <v>2.6700000000000002E-2</v>
          </cell>
          <cell r="H19">
            <v>834</v>
          </cell>
          <cell r="I19">
            <v>658</v>
          </cell>
          <cell r="J19">
            <v>1.6E-2</v>
          </cell>
          <cell r="K19">
            <v>54</v>
          </cell>
          <cell r="L19">
            <v>49</v>
          </cell>
          <cell r="M19">
            <v>1.9E-3</v>
          </cell>
          <cell r="N19">
            <v>1652</v>
          </cell>
          <cell r="O19">
            <v>1754</v>
          </cell>
          <cell r="P19">
            <v>1.55E-2</v>
          </cell>
          <cell r="T19" t="str">
            <v>$90,000- $99,999</v>
          </cell>
          <cell r="U19">
            <v>196</v>
          </cell>
          <cell r="V19">
            <v>352</v>
          </cell>
          <cell r="W19">
            <v>1.54E-2</v>
          </cell>
          <cell r="X19">
            <v>626</v>
          </cell>
          <cell r="Y19">
            <v>807</v>
          </cell>
          <cell r="Z19">
            <v>2.2599999999999999E-2</v>
          </cell>
          <cell r="AA19">
            <v>944</v>
          </cell>
          <cell r="AB19">
            <v>755</v>
          </cell>
          <cell r="AC19">
            <v>1.4200000000000001E-2</v>
          </cell>
          <cell r="AD19">
            <v>60</v>
          </cell>
          <cell r="AE19">
            <v>52</v>
          </cell>
          <cell r="AF19">
            <v>1.6000000000000001E-3</v>
          </cell>
          <cell r="AG19">
            <v>1826</v>
          </cell>
          <cell r="AH19">
            <v>1966</v>
          </cell>
          <cell r="AI19">
            <v>1.35E-2</v>
          </cell>
        </row>
        <row r="20">
          <cell r="A20" t="str">
            <v>$100,000- $119,999</v>
          </cell>
          <cell r="B20">
            <v>324</v>
          </cell>
          <cell r="C20">
            <v>586</v>
          </cell>
          <cell r="D20">
            <v>3.3099999999999997E-2</v>
          </cell>
          <cell r="E20">
            <v>1253</v>
          </cell>
          <cell r="F20">
            <v>1566</v>
          </cell>
          <cell r="G20">
            <v>5.6099999999999997E-2</v>
          </cell>
          <cell r="H20">
            <v>2090</v>
          </cell>
          <cell r="I20">
            <v>1651</v>
          </cell>
          <cell r="J20">
            <v>0.04</v>
          </cell>
          <cell r="K20">
            <v>137</v>
          </cell>
          <cell r="L20">
            <v>124</v>
          </cell>
          <cell r="M20">
            <v>4.7000000000000002E-3</v>
          </cell>
          <cell r="N20">
            <v>3804</v>
          </cell>
          <cell r="O20">
            <v>3927</v>
          </cell>
          <cell r="P20">
            <v>3.4700000000000002E-2</v>
          </cell>
          <cell r="T20" t="str">
            <v>$100,000- $119,999</v>
          </cell>
          <cell r="U20">
            <v>403</v>
          </cell>
          <cell r="V20">
            <v>725</v>
          </cell>
          <cell r="W20">
            <v>3.1800000000000002E-2</v>
          </cell>
          <cell r="X20">
            <v>1455</v>
          </cell>
          <cell r="Y20">
            <v>1876</v>
          </cell>
          <cell r="Z20">
            <v>5.2499999999999998E-2</v>
          </cell>
          <cell r="AA20">
            <v>2362</v>
          </cell>
          <cell r="AB20">
            <v>1889</v>
          </cell>
          <cell r="AC20">
            <v>3.5400000000000001E-2</v>
          </cell>
          <cell r="AD20">
            <v>166</v>
          </cell>
          <cell r="AE20">
            <v>144</v>
          </cell>
          <cell r="AF20">
            <v>4.3E-3</v>
          </cell>
          <cell r="AG20">
            <v>4386</v>
          </cell>
          <cell r="AH20">
            <v>4634</v>
          </cell>
          <cell r="AI20">
            <v>3.1899999999999998E-2</v>
          </cell>
        </row>
        <row r="21">
          <cell r="A21" t="str">
            <v>$120,000- $139,999</v>
          </cell>
          <cell r="B21">
            <v>478</v>
          </cell>
          <cell r="C21">
            <v>865</v>
          </cell>
          <cell r="D21">
            <v>4.8899999999999999E-2</v>
          </cell>
          <cell r="E21">
            <v>1677</v>
          </cell>
          <cell r="F21">
            <v>2096</v>
          </cell>
          <cell r="G21">
            <v>7.4999999999999997E-2</v>
          </cell>
          <cell r="H21">
            <v>3043</v>
          </cell>
          <cell r="I21">
            <v>2403</v>
          </cell>
          <cell r="J21">
            <v>5.8299999999999998E-2</v>
          </cell>
          <cell r="K21">
            <v>250</v>
          </cell>
          <cell r="L21">
            <v>227</v>
          </cell>
          <cell r="M21">
            <v>8.6999999999999994E-3</v>
          </cell>
          <cell r="N21">
            <v>5448</v>
          </cell>
          <cell r="O21">
            <v>5591</v>
          </cell>
          <cell r="P21">
            <v>4.9399999999999999E-2</v>
          </cell>
          <cell r="T21" t="str">
            <v>$120,000- $139,999</v>
          </cell>
          <cell r="U21">
            <v>584</v>
          </cell>
          <cell r="V21">
            <v>1051</v>
          </cell>
          <cell r="W21">
            <v>4.6100000000000002E-2</v>
          </cell>
          <cell r="X21">
            <v>1954</v>
          </cell>
          <cell r="Y21">
            <v>2520</v>
          </cell>
          <cell r="Z21">
            <v>7.0499999999999993E-2</v>
          </cell>
          <cell r="AA21">
            <v>3693</v>
          </cell>
          <cell r="AB21">
            <v>2954</v>
          </cell>
          <cell r="AC21">
            <v>5.5399999999999998E-2</v>
          </cell>
          <cell r="AD21">
            <v>332</v>
          </cell>
          <cell r="AE21">
            <v>288</v>
          </cell>
          <cell r="AF21">
            <v>8.6E-3</v>
          </cell>
          <cell r="AG21">
            <v>6563</v>
          </cell>
          <cell r="AH21">
            <v>6813</v>
          </cell>
          <cell r="AI21">
            <v>4.6899999999999997E-2</v>
          </cell>
        </row>
        <row r="22">
          <cell r="A22" t="str">
            <v>$140,000- $159,999</v>
          </cell>
          <cell r="B22">
            <v>477</v>
          </cell>
          <cell r="C22">
            <v>863</v>
          </cell>
          <cell r="D22">
            <v>4.8800000000000003E-2</v>
          </cell>
          <cell r="E22">
            <v>1675</v>
          </cell>
          <cell r="F22">
            <v>2093</v>
          </cell>
          <cell r="G22">
            <v>7.4899999999999994E-2</v>
          </cell>
          <cell r="H22">
            <v>3708</v>
          </cell>
          <cell r="I22">
            <v>2929</v>
          </cell>
          <cell r="J22">
            <v>7.0999999999999994E-2</v>
          </cell>
          <cell r="K22">
            <v>399</v>
          </cell>
          <cell r="L22">
            <v>363</v>
          </cell>
          <cell r="M22">
            <v>1.38E-2</v>
          </cell>
          <cell r="N22">
            <v>6259</v>
          </cell>
          <cell r="O22">
            <v>6248</v>
          </cell>
          <cell r="P22">
            <v>5.5199999999999999E-2</v>
          </cell>
          <cell r="T22" t="str">
            <v>$140,000- $159,999</v>
          </cell>
          <cell r="U22">
            <v>620</v>
          </cell>
          <cell r="V22">
            <v>1116</v>
          </cell>
          <cell r="W22">
            <v>4.9000000000000002E-2</v>
          </cell>
          <cell r="X22">
            <v>1884</v>
          </cell>
          <cell r="Y22">
            <v>2430</v>
          </cell>
          <cell r="Z22">
            <v>6.7900000000000002E-2</v>
          </cell>
          <cell r="AA22">
            <v>4364</v>
          </cell>
          <cell r="AB22">
            <v>3491</v>
          </cell>
          <cell r="AC22">
            <v>6.5500000000000003E-2</v>
          </cell>
          <cell r="AD22">
            <v>469</v>
          </cell>
          <cell r="AE22">
            <v>408</v>
          </cell>
          <cell r="AF22">
            <v>1.2200000000000001E-2</v>
          </cell>
          <cell r="AG22">
            <v>7337</v>
          </cell>
          <cell r="AH22">
            <v>7445</v>
          </cell>
          <cell r="AI22">
            <v>5.1200000000000002E-2</v>
          </cell>
        </row>
        <row r="23">
          <cell r="A23" t="str">
            <v>$160,000- $179,999</v>
          </cell>
          <cell r="B23">
            <v>507</v>
          </cell>
          <cell r="C23">
            <v>917</v>
          </cell>
          <cell r="D23">
            <v>5.1799999999999999E-2</v>
          </cell>
          <cell r="E23">
            <v>1611</v>
          </cell>
          <cell r="F23">
            <v>2013</v>
          </cell>
          <cell r="G23">
            <v>7.1999999999999995E-2</v>
          </cell>
          <cell r="H23">
            <v>3904</v>
          </cell>
          <cell r="I23">
            <v>3084</v>
          </cell>
          <cell r="J23">
            <v>7.4800000000000005E-2</v>
          </cell>
          <cell r="K23">
            <v>601</v>
          </cell>
          <cell r="L23">
            <v>546</v>
          </cell>
          <cell r="M23">
            <v>2.0799999999999999E-2</v>
          </cell>
          <cell r="N23">
            <v>6623</v>
          </cell>
          <cell r="O23">
            <v>6560</v>
          </cell>
          <cell r="P23">
            <v>5.8000000000000003E-2</v>
          </cell>
          <cell r="T23" t="str">
            <v>$160,000- $179,999</v>
          </cell>
          <cell r="U23">
            <v>667</v>
          </cell>
          <cell r="V23">
            <v>1200</v>
          </cell>
          <cell r="W23">
            <v>5.2600000000000001E-2</v>
          </cell>
          <cell r="X23">
            <v>2025</v>
          </cell>
          <cell r="Y23">
            <v>2612</v>
          </cell>
          <cell r="Z23">
            <v>7.2999999999999995E-2</v>
          </cell>
          <cell r="AA23">
            <v>4973</v>
          </cell>
          <cell r="AB23">
            <v>3978</v>
          </cell>
          <cell r="AC23">
            <v>7.46E-2</v>
          </cell>
          <cell r="AD23">
            <v>805</v>
          </cell>
          <cell r="AE23">
            <v>700</v>
          </cell>
          <cell r="AF23">
            <v>2.0899999999999998E-2</v>
          </cell>
          <cell r="AG23">
            <v>8470</v>
          </cell>
          <cell r="AH23">
            <v>8490</v>
          </cell>
          <cell r="AI23">
            <v>5.8400000000000001E-2</v>
          </cell>
        </row>
        <row r="24">
          <cell r="A24" t="str">
            <v>$180,000- $199,999</v>
          </cell>
          <cell r="B24">
            <v>453</v>
          </cell>
          <cell r="C24">
            <v>819</v>
          </cell>
          <cell r="D24">
            <v>4.6300000000000001E-2</v>
          </cell>
          <cell r="E24">
            <v>1438</v>
          </cell>
          <cell r="F24">
            <v>1797</v>
          </cell>
          <cell r="G24">
            <v>6.4299999999999996E-2</v>
          </cell>
          <cell r="H24">
            <v>3855</v>
          </cell>
          <cell r="I24">
            <v>3045</v>
          </cell>
          <cell r="J24">
            <v>7.3800000000000004E-2</v>
          </cell>
          <cell r="K24">
            <v>870</v>
          </cell>
          <cell r="L24">
            <v>791</v>
          </cell>
          <cell r="M24">
            <v>3.0200000000000001E-2</v>
          </cell>
          <cell r="N24">
            <v>6616</v>
          </cell>
          <cell r="O24">
            <v>6452</v>
          </cell>
          <cell r="P24">
            <v>5.7000000000000002E-2</v>
          </cell>
          <cell r="T24" t="str">
            <v>$180,000- $199,999</v>
          </cell>
          <cell r="U24">
            <v>621</v>
          </cell>
          <cell r="V24">
            <v>1117</v>
          </cell>
          <cell r="W24">
            <v>4.9000000000000002E-2</v>
          </cell>
          <cell r="X24">
            <v>1807</v>
          </cell>
          <cell r="Y24">
            <v>2331</v>
          </cell>
          <cell r="Z24">
            <v>6.5199999999999994E-2</v>
          </cell>
          <cell r="AA24">
            <v>4801</v>
          </cell>
          <cell r="AB24">
            <v>3840</v>
          </cell>
          <cell r="AC24">
            <v>7.1999999999999995E-2</v>
          </cell>
          <cell r="AD24">
            <v>1130</v>
          </cell>
          <cell r="AE24">
            <v>983</v>
          </cell>
          <cell r="AF24">
            <v>2.9399999999999999E-2</v>
          </cell>
          <cell r="AG24">
            <v>8359</v>
          </cell>
          <cell r="AH24">
            <v>8271</v>
          </cell>
          <cell r="AI24">
            <v>5.6899999999999999E-2</v>
          </cell>
        </row>
        <row r="25">
          <cell r="A25" t="str">
            <v>$200,000- $249,999</v>
          </cell>
          <cell r="B25">
            <v>1053</v>
          </cell>
          <cell r="C25">
            <v>1905</v>
          </cell>
          <cell r="D25">
            <v>0.1076</v>
          </cell>
          <cell r="E25">
            <v>3219</v>
          </cell>
          <cell r="F25">
            <v>4023</v>
          </cell>
          <cell r="G25">
            <v>0.14399999999999999</v>
          </cell>
          <cell r="H25">
            <v>8611</v>
          </cell>
          <cell r="I25">
            <v>6802</v>
          </cell>
          <cell r="J25">
            <v>0.16489999999999999</v>
          </cell>
          <cell r="K25">
            <v>3026</v>
          </cell>
          <cell r="L25">
            <v>2753</v>
          </cell>
          <cell r="M25">
            <v>0.105</v>
          </cell>
          <cell r="N25">
            <v>15909</v>
          </cell>
          <cell r="O25">
            <v>15483</v>
          </cell>
          <cell r="P25">
            <v>0.13689999999999999</v>
          </cell>
          <cell r="T25" t="str">
            <v>$200,000- $249,999</v>
          </cell>
          <cell r="U25">
            <v>1430</v>
          </cell>
          <cell r="V25">
            <v>2574</v>
          </cell>
          <cell r="W25">
            <v>0.1129</v>
          </cell>
          <cell r="X25">
            <v>4067</v>
          </cell>
          <cell r="Y25">
            <v>5246</v>
          </cell>
          <cell r="Z25">
            <v>0.1467</v>
          </cell>
          <cell r="AA25">
            <v>11014</v>
          </cell>
          <cell r="AB25">
            <v>8811</v>
          </cell>
          <cell r="AC25">
            <v>0.1653</v>
          </cell>
          <cell r="AD25">
            <v>3639</v>
          </cell>
          <cell r="AE25">
            <v>3165</v>
          </cell>
          <cell r="AF25">
            <v>9.4700000000000006E-2</v>
          </cell>
          <cell r="AG25">
            <v>20150</v>
          </cell>
          <cell r="AH25">
            <v>19796</v>
          </cell>
          <cell r="AI25">
            <v>0.1363</v>
          </cell>
        </row>
        <row r="26">
          <cell r="A26" t="str">
            <v>$250,000- $299,999</v>
          </cell>
          <cell r="B26">
            <v>974</v>
          </cell>
          <cell r="C26">
            <v>1762</v>
          </cell>
          <cell r="D26">
            <v>9.9599999999999994E-2</v>
          </cell>
          <cell r="E26">
            <v>2416</v>
          </cell>
          <cell r="F26">
            <v>3020</v>
          </cell>
          <cell r="G26">
            <v>0.1081</v>
          </cell>
          <cell r="H26">
            <v>6456</v>
          </cell>
          <cell r="I26">
            <v>5100</v>
          </cell>
          <cell r="J26">
            <v>0.1237</v>
          </cell>
          <cell r="K26">
            <v>3720</v>
          </cell>
          <cell r="L26">
            <v>3385</v>
          </cell>
          <cell r="M26">
            <v>0.12909999999999999</v>
          </cell>
          <cell r="N26">
            <v>13566</v>
          </cell>
          <cell r="O26">
            <v>13267</v>
          </cell>
          <cell r="P26">
            <v>0.1173</v>
          </cell>
          <cell r="T26" t="str">
            <v>$250,000- $299,999</v>
          </cell>
          <cell r="U26">
            <v>1281</v>
          </cell>
          <cell r="V26">
            <v>2305</v>
          </cell>
          <cell r="W26">
            <v>0.1011</v>
          </cell>
          <cell r="X26">
            <v>3070</v>
          </cell>
          <cell r="Y26">
            <v>3960</v>
          </cell>
          <cell r="Z26">
            <v>0.11070000000000001</v>
          </cell>
          <cell r="AA26">
            <v>8207</v>
          </cell>
          <cell r="AB26">
            <v>6565</v>
          </cell>
          <cell r="AC26">
            <v>0.1232</v>
          </cell>
          <cell r="AD26">
            <v>4768</v>
          </cell>
          <cell r="AE26">
            <v>4148</v>
          </cell>
          <cell r="AF26">
            <v>0.1241</v>
          </cell>
          <cell r="AG26">
            <v>17326</v>
          </cell>
          <cell r="AH26">
            <v>16978</v>
          </cell>
          <cell r="AI26">
            <v>0.1169</v>
          </cell>
        </row>
        <row r="27">
          <cell r="A27" t="str">
            <v>$300,000- $399,999</v>
          </cell>
          <cell r="B27">
            <v>1514</v>
          </cell>
          <cell r="C27">
            <v>2740</v>
          </cell>
          <cell r="D27">
            <v>0.15479999999999999</v>
          </cell>
          <cell r="E27">
            <v>2578</v>
          </cell>
          <cell r="F27">
            <v>3222</v>
          </cell>
          <cell r="G27">
            <v>0.1153</v>
          </cell>
          <cell r="H27">
            <v>7351</v>
          </cell>
          <cell r="I27">
            <v>5807</v>
          </cell>
          <cell r="J27">
            <v>0.14080000000000001</v>
          </cell>
          <cell r="K27">
            <v>6287</v>
          </cell>
          <cell r="L27">
            <v>5721</v>
          </cell>
          <cell r="M27">
            <v>0.21820000000000001</v>
          </cell>
          <cell r="N27">
            <v>17730</v>
          </cell>
          <cell r="O27">
            <v>17490</v>
          </cell>
          <cell r="P27">
            <v>0.15459999999999999</v>
          </cell>
          <cell r="T27" t="str">
            <v>$300,000- $399,999</v>
          </cell>
          <cell r="U27">
            <v>2002</v>
          </cell>
          <cell r="V27">
            <v>3603</v>
          </cell>
          <cell r="W27">
            <v>0.158</v>
          </cell>
          <cell r="X27">
            <v>3647</v>
          </cell>
          <cell r="Y27">
            <v>4704</v>
          </cell>
          <cell r="Z27">
            <v>0.13150000000000001</v>
          </cell>
          <cell r="AA27">
            <v>9946</v>
          </cell>
          <cell r="AB27">
            <v>7956</v>
          </cell>
          <cell r="AC27">
            <v>0.14929999999999999</v>
          </cell>
          <cell r="AD27">
            <v>8275</v>
          </cell>
          <cell r="AE27">
            <v>7199</v>
          </cell>
          <cell r="AF27">
            <v>0.21540000000000001</v>
          </cell>
          <cell r="AG27">
            <v>23870</v>
          </cell>
          <cell r="AH27">
            <v>23462</v>
          </cell>
          <cell r="AI27">
            <v>0.1615</v>
          </cell>
        </row>
        <row r="28">
          <cell r="A28" t="str">
            <v>$400,000- $499,999</v>
          </cell>
          <cell r="B28">
            <v>996</v>
          </cell>
          <cell r="C28">
            <v>1802</v>
          </cell>
          <cell r="D28">
            <v>0.1018</v>
          </cell>
          <cell r="E28">
            <v>1123</v>
          </cell>
          <cell r="F28">
            <v>1403</v>
          </cell>
          <cell r="G28">
            <v>5.0200000000000002E-2</v>
          </cell>
          <cell r="H28">
            <v>3372</v>
          </cell>
          <cell r="I28">
            <v>2663</v>
          </cell>
          <cell r="J28">
            <v>6.4600000000000005E-2</v>
          </cell>
          <cell r="K28">
            <v>4255</v>
          </cell>
          <cell r="L28">
            <v>3872</v>
          </cell>
          <cell r="M28">
            <v>0.1477</v>
          </cell>
          <cell r="N28">
            <v>9746</v>
          </cell>
          <cell r="O28">
            <v>9740</v>
          </cell>
          <cell r="P28">
            <v>8.6099999999999996E-2</v>
          </cell>
          <cell r="T28" t="str">
            <v>$400,000- $499,999</v>
          </cell>
          <cell r="U28">
            <v>1282</v>
          </cell>
          <cell r="V28">
            <v>2307</v>
          </cell>
          <cell r="W28">
            <v>0.1012</v>
          </cell>
          <cell r="X28">
            <v>1592</v>
          </cell>
          <cell r="Y28">
            <v>2053</v>
          </cell>
          <cell r="Z28">
            <v>5.74E-2</v>
          </cell>
          <cell r="AA28">
            <v>4664</v>
          </cell>
          <cell r="AB28">
            <v>3731</v>
          </cell>
          <cell r="AC28">
            <v>7.0000000000000007E-2</v>
          </cell>
          <cell r="AD28">
            <v>5641</v>
          </cell>
          <cell r="AE28">
            <v>4907</v>
          </cell>
          <cell r="AF28">
            <v>0.14680000000000001</v>
          </cell>
          <cell r="AG28">
            <v>13179</v>
          </cell>
          <cell r="AH28">
            <v>12998</v>
          </cell>
          <cell r="AI28">
            <v>8.9499999999999996E-2</v>
          </cell>
        </row>
        <row r="29">
          <cell r="A29" t="str">
            <v>$500,000 and Over</v>
          </cell>
          <cell r="B29">
            <v>1875</v>
          </cell>
          <cell r="C29">
            <v>3393</v>
          </cell>
          <cell r="D29">
            <v>0.19170000000000001</v>
          </cell>
          <cell r="E29">
            <v>1114</v>
          </cell>
          <cell r="F29">
            <v>1392</v>
          </cell>
          <cell r="G29">
            <v>4.9799999999999997E-2</v>
          </cell>
          <cell r="H29">
            <v>4498</v>
          </cell>
          <cell r="I29">
            <v>3553</v>
          </cell>
          <cell r="J29">
            <v>8.6199999999999999E-2</v>
          </cell>
          <cell r="K29">
            <v>9047</v>
          </cell>
          <cell r="L29">
            <v>8232</v>
          </cell>
          <cell r="M29">
            <v>0.314</v>
          </cell>
          <cell r="N29">
            <v>16534</v>
          </cell>
          <cell r="O29">
            <v>16570</v>
          </cell>
          <cell r="P29">
            <v>0.14649999999999999</v>
          </cell>
          <cell r="T29" t="str">
            <v>$500,000 and Over</v>
          </cell>
          <cell r="U29">
            <v>2466</v>
          </cell>
          <cell r="V29">
            <v>4438</v>
          </cell>
          <cell r="W29">
            <v>0.19470000000000001</v>
          </cell>
          <cell r="X29">
            <v>1610</v>
          </cell>
          <cell r="Y29">
            <v>2076</v>
          </cell>
          <cell r="Z29">
            <v>5.8000000000000003E-2</v>
          </cell>
          <cell r="AA29">
            <v>6502</v>
          </cell>
          <cell r="AB29">
            <v>5201</v>
          </cell>
          <cell r="AC29">
            <v>9.7600000000000006E-2</v>
          </cell>
          <cell r="AD29">
            <v>12941</v>
          </cell>
          <cell r="AE29">
            <v>11258</v>
          </cell>
          <cell r="AF29">
            <v>0.33679999999999999</v>
          </cell>
          <cell r="AG29">
            <v>23519</v>
          </cell>
          <cell r="AH29">
            <v>22973</v>
          </cell>
          <cell r="AI29">
            <v>0.15809999999999999</v>
          </cell>
        </row>
        <row r="30">
          <cell r="A30" t="str">
            <v>Total</v>
          </cell>
          <cell r="B30">
            <v>9784</v>
          </cell>
          <cell r="C30">
            <v>17698</v>
          </cell>
          <cell r="D30">
            <v>1</v>
          </cell>
          <cell r="E30">
            <v>22358</v>
          </cell>
          <cell r="F30">
            <v>27939</v>
          </cell>
          <cell r="G30">
            <v>1</v>
          </cell>
          <cell r="H30">
            <v>52215</v>
          </cell>
          <cell r="I30">
            <v>41241</v>
          </cell>
          <cell r="J30">
            <v>1</v>
          </cell>
          <cell r="K30">
            <v>28821</v>
          </cell>
          <cell r="L30">
            <v>26219</v>
          </cell>
          <cell r="M30">
            <v>1</v>
          </cell>
          <cell r="N30">
            <v>113178</v>
          </cell>
          <cell r="O30">
            <v>113097</v>
          </cell>
          <cell r="P30">
            <v>1</v>
          </cell>
          <cell r="T30" t="str">
            <v>Total</v>
          </cell>
          <cell r="U30">
            <v>12669</v>
          </cell>
          <cell r="V30">
            <v>22797</v>
          </cell>
          <cell r="W30">
            <v>1</v>
          </cell>
          <cell r="X30">
            <v>27734</v>
          </cell>
          <cell r="Y30">
            <v>35767</v>
          </cell>
          <cell r="Z30">
            <v>1</v>
          </cell>
          <cell r="AA30">
            <v>66637</v>
          </cell>
          <cell r="AB30">
            <v>53301</v>
          </cell>
          <cell r="AC30">
            <v>1</v>
          </cell>
          <cell r="AD30">
            <v>38430</v>
          </cell>
          <cell r="AE30">
            <v>33425</v>
          </cell>
          <cell r="AF30">
            <v>1</v>
          </cell>
          <cell r="AG30">
            <v>145470</v>
          </cell>
          <cell r="AH30">
            <v>145290</v>
          </cell>
          <cell r="AI30">
            <v>1</v>
          </cell>
        </row>
        <row r="31">
          <cell r="A31" t="str">
            <v>Mean</v>
          </cell>
          <cell r="B31"/>
          <cell r="C31">
            <v>308500</v>
          </cell>
          <cell r="D31"/>
          <cell r="E31"/>
          <cell r="F31">
            <v>217900</v>
          </cell>
          <cell r="G31"/>
          <cell r="H31"/>
          <cell r="I31">
            <v>256700</v>
          </cell>
          <cell r="J31"/>
          <cell r="K31"/>
          <cell r="L31">
            <v>403800</v>
          </cell>
          <cell r="M31"/>
          <cell r="N31"/>
          <cell r="O31">
            <v>289300</v>
          </cell>
          <cell r="P31"/>
          <cell r="T31" t="str">
            <v>Mean</v>
          </cell>
          <cell r="U31"/>
          <cell r="V31">
            <v>312200</v>
          </cell>
          <cell r="W31"/>
          <cell r="X31"/>
          <cell r="Y31">
            <v>230100</v>
          </cell>
          <cell r="Z31"/>
          <cell r="AA31"/>
          <cell r="AB31">
            <v>266200</v>
          </cell>
          <cell r="AC31"/>
          <cell r="AD31"/>
          <cell r="AE31">
            <v>412000</v>
          </cell>
          <cell r="AF31"/>
          <cell r="AG31"/>
          <cell r="AH31">
            <v>298100</v>
          </cell>
          <cell r="AI31"/>
        </row>
        <row r="32">
          <cell r="A32" t="str">
            <v>Median</v>
          </cell>
          <cell r="B32"/>
          <cell r="C32">
            <v>274100</v>
          </cell>
          <cell r="D32"/>
          <cell r="E32"/>
          <cell r="F32">
            <v>189900</v>
          </cell>
          <cell r="G32"/>
          <cell r="H32"/>
          <cell r="I32">
            <v>224300</v>
          </cell>
          <cell r="J32"/>
          <cell r="K32"/>
          <cell r="L32">
            <v>382400</v>
          </cell>
          <cell r="M32"/>
          <cell r="N32"/>
          <cell r="O32">
            <v>252000</v>
          </cell>
          <cell r="P32"/>
          <cell r="T32" t="str">
            <v>Median</v>
          </cell>
          <cell r="U32"/>
          <cell r="V32">
            <v>277200</v>
          </cell>
          <cell r="W32"/>
          <cell r="X32"/>
          <cell r="Y32">
            <v>201500</v>
          </cell>
          <cell r="Z32"/>
          <cell r="AA32"/>
          <cell r="AB32">
            <v>231900</v>
          </cell>
          <cell r="AC32"/>
          <cell r="AD32"/>
          <cell r="AE32">
            <v>392400</v>
          </cell>
          <cell r="AF32"/>
          <cell r="AG32"/>
          <cell r="AH32">
            <v>261100</v>
          </cell>
          <cell r="AI32"/>
        </row>
        <row r="33">
          <cell r="A33" t="str">
            <v>UNADJ DOLLAR VOLUME, UNROUND</v>
          </cell>
          <cell r="B33"/>
          <cell r="C33">
            <v>9.8140000000000001</v>
          </cell>
          <cell r="D33"/>
          <cell r="E33"/>
          <cell r="F33">
            <v>18.158000000000001</v>
          </cell>
          <cell r="G33"/>
          <cell r="H33"/>
          <cell r="I33">
            <v>42.075000000000003</v>
          </cell>
          <cell r="J33"/>
          <cell r="K33"/>
          <cell r="L33">
            <v>31.276</v>
          </cell>
          <cell r="M33"/>
          <cell r="N33"/>
          <cell r="O33">
            <v>103.137</v>
          </cell>
          <cell r="P33"/>
          <cell r="T33" t="str">
            <v>UNADJ DOLLAR VOLUME, UNROUND</v>
          </cell>
          <cell r="U33"/>
          <cell r="V33">
            <v>9.9309999999999992</v>
          </cell>
          <cell r="W33"/>
          <cell r="X33"/>
          <cell r="Y33">
            <v>19.175000000000001</v>
          </cell>
          <cell r="Z33"/>
          <cell r="AA33"/>
          <cell r="AB33">
            <v>43.631999999999998</v>
          </cell>
          <cell r="AC33"/>
          <cell r="AD33"/>
          <cell r="AE33">
            <v>31.911999999999999</v>
          </cell>
          <cell r="AF33"/>
          <cell r="AG33"/>
          <cell r="AH33">
            <v>106.27500000000001</v>
          </cell>
          <cell r="AI33"/>
        </row>
        <row r="34">
          <cell r="A34" t="str">
            <v>UNADJ DOLLAR VOLUME, ROUND</v>
          </cell>
          <cell r="B34"/>
          <cell r="C34">
            <v>9.8000000000000007</v>
          </cell>
          <cell r="D34"/>
          <cell r="E34"/>
          <cell r="F34">
            <v>18.2</v>
          </cell>
          <cell r="G34"/>
          <cell r="H34"/>
          <cell r="I34">
            <v>42.1</v>
          </cell>
          <cell r="J34"/>
          <cell r="K34"/>
          <cell r="L34">
            <v>31.3</v>
          </cell>
          <cell r="M34"/>
          <cell r="N34"/>
          <cell r="O34">
            <v>103.1</v>
          </cell>
          <cell r="P34"/>
          <cell r="T34" t="str">
            <v>UNADJ DOLLAR VOLUME, ROUND</v>
          </cell>
          <cell r="U34"/>
          <cell r="V34">
            <v>9.9</v>
          </cell>
          <cell r="W34"/>
          <cell r="X34"/>
          <cell r="Y34">
            <v>19.2</v>
          </cell>
          <cell r="Z34"/>
          <cell r="AA34"/>
          <cell r="AB34">
            <v>43.6</v>
          </cell>
          <cell r="AC34"/>
          <cell r="AD34"/>
          <cell r="AE34">
            <v>31.9</v>
          </cell>
          <cell r="AF34"/>
          <cell r="AG34"/>
          <cell r="AH34">
            <v>106.3</v>
          </cell>
          <cell r="AI34"/>
        </row>
        <row r="35">
          <cell r="A35" t="str">
            <v>ADJUS DOLLAR VOLUME, UNROUND</v>
          </cell>
          <cell r="B35"/>
          <cell r="C35">
            <v>183.57400000000001</v>
          </cell>
          <cell r="D35"/>
          <cell r="E35"/>
          <cell r="F35">
            <v>248.405</v>
          </cell>
          <cell r="G35"/>
          <cell r="H35"/>
          <cell r="I35">
            <v>538.56100000000004</v>
          </cell>
          <cell r="J35"/>
          <cell r="K35"/>
          <cell r="L35">
            <v>399.02199999999999</v>
          </cell>
          <cell r="M35"/>
          <cell r="N35"/>
          <cell r="O35">
            <v>1394.7829999999999</v>
          </cell>
          <cell r="P35"/>
          <cell r="T35" t="str">
            <v>ADJUS DOLLAR VOLUME, UNROUND</v>
          </cell>
          <cell r="U35"/>
          <cell r="V35">
            <v>185.77600000000001</v>
          </cell>
          <cell r="W35"/>
          <cell r="X35"/>
          <cell r="Y35">
            <v>262.31299999999999</v>
          </cell>
          <cell r="Z35"/>
          <cell r="AA35"/>
          <cell r="AB35">
            <v>558.49199999999996</v>
          </cell>
          <cell r="AC35"/>
          <cell r="AD35"/>
          <cell r="AE35">
            <v>407.125</v>
          </cell>
          <cell r="AF35"/>
          <cell r="AG35"/>
          <cell r="AH35">
            <v>1437.21</v>
          </cell>
          <cell r="AI35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FCAC-BE74-2D4A-A29E-E3CEB24EF13F}">
  <dimension ref="A1:BN667"/>
  <sheetViews>
    <sheetView topLeftCell="A636" workbookViewId="0">
      <selection activeCell="B2" sqref="B2:F667"/>
    </sheetView>
  </sheetViews>
  <sheetFormatPr defaultColWidth="10.77734375" defaultRowHeight="15.5"/>
  <cols>
    <col min="1" max="1" width="65.77734375" style="17" customWidth="1"/>
    <col min="2" max="2" width="25.77734375" style="17" customWidth="1"/>
    <col min="3" max="7" width="10.77734375" style="17"/>
    <col min="8" max="8" width="12.21875" style="18" customWidth="1"/>
    <col min="9" max="9" width="43.44140625" style="18" customWidth="1"/>
    <col min="10" max="10" width="25.21875" style="18" customWidth="1"/>
    <col min="11" max="11" width="10.77734375" style="17"/>
    <col min="12" max="12" width="20.21875" style="17" bestFit="1" customWidth="1"/>
    <col min="13" max="15" width="10.77734375" style="17"/>
    <col min="16" max="16" width="13.21875" style="19" customWidth="1"/>
    <col min="17" max="17" width="10.77734375" style="17"/>
    <col min="18" max="18" width="13.77734375" style="17" customWidth="1"/>
    <col min="19" max="19" width="12" style="17" customWidth="1"/>
    <col min="20" max="22" width="10.77734375" style="17"/>
    <col min="23" max="23" width="19.21875" style="17" customWidth="1"/>
    <col min="24" max="24" width="17.44140625" style="17" customWidth="1"/>
    <col min="25" max="25" width="18.44140625" style="17" customWidth="1"/>
    <col min="26" max="42" width="10.77734375" style="17"/>
    <col min="43" max="49" width="15.21875" style="18" customWidth="1"/>
    <col min="50" max="50" width="8" style="17" customWidth="1"/>
    <col min="51" max="57" width="15.21875" style="18" customWidth="1"/>
    <col min="58" max="58" width="8" style="17" customWidth="1"/>
    <col min="59" max="59" width="19.21875" style="17" customWidth="1"/>
    <col min="60" max="66" width="15.21875" style="18" customWidth="1"/>
    <col min="67" max="16384" width="10.77734375" style="17"/>
  </cols>
  <sheetData>
    <row r="1" spans="1:66">
      <c r="I1" s="17"/>
    </row>
    <row r="2" spans="1:66">
      <c r="A2" s="17" t="s">
        <v>732</v>
      </c>
      <c r="B2" s="20" t="s">
        <v>733</v>
      </c>
      <c r="C2" s="20" t="s">
        <v>734</v>
      </c>
      <c r="D2" s="20" t="s">
        <v>735</v>
      </c>
      <c r="E2" s="20" t="s">
        <v>736</v>
      </c>
      <c r="F2" s="20" t="s">
        <v>737</v>
      </c>
      <c r="G2" s="20"/>
      <c r="H2" s="21" t="s">
        <v>738</v>
      </c>
      <c r="I2" s="21" t="s">
        <v>739</v>
      </c>
      <c r="J2" s="21" t="s">
        <v>740</v>
      </c>
      <c r="K2" s="20" t="s">
        <v>741</v>
      </c>
      <c r="L2" s="21" t="s">
        <v>742</v>
      </c>
      <c r="M2" s="21" t="s">
        <v>743</v>
      </c>
      <c r="O2" s="22">
        <v>-0.1</v>
      </c>
      <c r="S2" s="17" t="s">
        <v>744</v>
      </c>
    </row>
    <row r="3" spans="1:66">
      <c r="H3" s="27">
        <v>45139</v>
      </c>
      <c r="I3" s="18">
        <v>4.07</v>
      </c>
      <c r="AQ3" s="34" t="s">
        <v>1729</v>
      </c>
      <c r="AR3" s="35"/>
      <c r="AS3" s="35"/>
      <c r="AT3" s="35"/>
      <c r="AU3" s="35"/>
      <c r="AV3" s="35"/>
      <c r="AW3" s="35"/>
      <c r="AY3" s="34" t="s">
        <v>1730</v>
      </c>
      <c r="AZ3" s="35"/>
      <c r="BA3" s="35"/>
      <c r="BB3" s="35"/>
      <c r="BC3" s="35"/>
      <c r="BD3" s="35"/>
      <c r="BE3" s="35"/>
      <c r="BH3" s="38" t="s">
        <v>1731</v>
      </c>
      <c r="BI3" s="35"/>
      <c r="BJ3" s="35"/>
      <c r="BK3" s="35"/>
      <c r="BL3" s="35"/>
      <c r="BM3" s="35"/>
      <c r="BN3" s="35"/>
    </row>
    <row r="4" spans="1:66">
      <c r="H4" s="27">
        <v>45108</v>
      </c>
      <c r="I4" s="18">
        <v>4.16</v>
      </c>
      <c r="R4" s="17" t="s">
        <v>752</v>
      </c>
      <c r="S4" s="18" t="s">
        <v>753</v>
      </c>
      <c r="T4" s="18" t="s">
        <v>754</v>
      </c>
      <c r="U4" s="18" t="s">
        <v>755</v>
      </c>
      <c r="V4" s="18" t="s">
        <v>754</v>
      </c>
      <c r="W4" s="18" t="s">
        <v>756</v>
      </c>
      <c r="X4" s="18" t="s">
        <v>757</v>
      </c>
      <c r="Y4" s="18" t="s">
        <v>758</v>
      </c>
      <c r="AR4" s="33" t="s">
        <v>766</v>
      </c>
      <c r="AZ4" s="33" t="s">
        <v>766</v>
      </c>
      <c r="BH4" s="33" t="s">
        <v>1728</v>
      </c>
      <c r="BI4" s="33" t="s">
        <v>766</v>
      </c>
    </row>
    <row r="5" spans="1:66">
      <c r="B5" s="20" t="s">
        <v>745</v>
      </c>
      <c r="C5" s="23">
        <v>0.41666666666666669</v>
      </c>
      <c r="D5" s="24" t="s">
        <v>746</v>
      </c>
      <c r="E5" s="25" t="s">
        <v>747</v>
      </c>
      <c r="F5" s="24" t="s">
        <v>748</v>
      </c>
      <c r="G5" s="26"/>
      <c r="H5" s="27">
        <v>45078</v>
      </c>
      <c r="I5" s="18">
        <f>VALUE(LEFT(D5,4))</f>
        <v>4.3</v>
      </c>
      <c r="J5" s="28">
        <f>(I5-I17)/I17</f>
        <v>-0.20517560073937158</v>
      </c>
      <c r="K5" s="18">
        <f t="shared" ref="K5:K68" si="0">IF(J5&lt;$O$2,1,0)</f>
        <v>1</v>
      </c>
      <c r="L5" s="18">
        <f>IF(AND(K5=1,K6=0),1,0)</f>
        <v>0</v>
      </c>
      <c r="M5" s="18">
        <f t="shared" ref="M5:M68" si="1">L5+M6</f>
        <v>18</v>
      </c>
      <c r="R5" s="18" t="str">
        <f>YEAR(S5)&amp;"-"&amp;YEAR(U5)</f>
        <v>1973-1975</v>
      </c>
      <c r="S5" s="27">
        <v>26696</v>
      </c>
      <c r="T5" s="18">
        <v>2.5</v>
      </c>
      <c r="U5" s="27">
        <v>27426</v>
      </c>
      <c r="V5" s="18">
        <v>2.06</v>
      </c>
      <c r="W5" s="18">
        <f>V5-T5</f>
        <v>-0.43999999999999995</v>
      </c>
      <c r="X5" s="28">
        <f>W5/T5</f>
        <v>-0.17599999999999999</v>
      </c>
      <c r="Y5" s="18">
        <f>ROUND((U5-S5)/30,0)</f>
        <v>24</v>
      </c>
      <c r="AQ5" s="33" t="s">
        <v>1728</v>
      </c>
      <c r="AR5" s="36">
        <v>26696</v>
      </c>
      <c r="AS5" s="36">
        <v>28825</v>
      </c>
      <c r="AT5" s="36">
        <v>31778</v>
      </c>
      <c r="AU5" s="36">
        <v>34335</v>
      </c>
      <c r="AV5" s="36">
        <v>38626</v>
      </c>
      <c r="AW5" s="36">
        <v>44136</v>
      </c>
      <c r="AY5" s="33" t="s">
        <v>1728</v>
      </c>
      <c r="AZ5" s="36">
        <v>26696</v>
      </c>
      <c r="BA5" s="36">
        <v>28825</v>
      </c>
      <c r="BB5" s="36">
        <v>31778</v>
      </c>
      <c r="BC5" s="36">
        <v>34335</v>
      </c>
      <c r="BD5" s="36">
        <v>38626</v>
      </c>
      <c r="BE5" s="36">
        <v>44136</v>
      </c>
      <c r="BI5" s="36">
        <v>26696</v>
      </c>
      <c r="BJ5" s="36">
        <v>28825</v>
      </c>
      <c r="BK5" s="36">
        <v>31778</v>
      </c>
      <c r="BL5" s="36">
        <v>34335</v>
      </c>
      <c r="BM5" s="36">
        <v>38626</v>
      </c>
      <c r="BN5" s="36">
        <v>44136</v>
      </c>
    </row>
    <row r="6" spans="1:66">
      <c r="B6" s="20" t="s">
        <v>749</v>
      </c>
      <c r="C6" s="23">
        <v>0.41666666666666669</v>
      </c>
      <c r="D6" s="29" t="s">
        <v>750</v>
      </c>
      <c r="E6" s="25" t="s">
        <v>746</v>
      </c>
      <c r="F6" s="29" t="s">
        <v>751</v>
      </c>
      <c r="G6" s="26"/>
      <c r="H6" s="27">
        <v>45047</v>
      </c>
      <c r="I6" s="18">
        <f t="shared" ref="I6:I69" si="2">VALUE(LEFT(D6,4))</f>
        <v>4.28</v>
      </c>
      <c r="J6" s="28">
        <f t="shared" ref="J6:J69" si="3">(I6-I18)/I18</f>
        <v>-0.23707664884135471</v>
      </c>
      <c r="K6" s="18">
        <f t="shared" si="0"/>
        <v>1</v>
      </c>
      <c r="L6" s="18">
        <f t="shared" ref="L6:L69" si="4">IF(AND(K6=1,K7=0),1,0)</f>
        <v>0</v>
      </c>
      <c r="M6" s="18">
        <f t="shared" si="1"/>
        <v>18</v>
      </c>
      <c r="O6" s="18" t="s">
        <v>766</v>
      </c>
      <c r="P6" s="27" t="s">
        <v>767</v>
      </c>
      <c r="Q6" s="18"/>
      <c r="R6" s="18" t="str">
        <f t="shared" ref="R6:R10" si="5">YEAR(S6)&amp;"-"&amp;YEAR(U6)</f>
        <v>1978-1982</v>
      </c>
      <c r="S6" s="27">
        <v>28825</v>
      </c>
      <c r="T6" s="18">
        <v>4.1500000000000004</v>
      </c>
      <c r="U6" s="27">
        <v>30103</v>
      </c>
      <c r="V6" s="18">
        <v>1.86</v>
      </c>
      <c r="W6" s="18">
        <f t="shared" ref="W6:W10" si="6">V6-T6</f>
        <v>-2.29</v>
      </c>
      <c r="X6" s="28">
        <f t="shared" ref="X6:X10" si="7">W6/T6</f>
        <v>-0.55180722891566258</v>
      </c>
      <c r="Y6" s="18">
        <f t="shared" ref="Y6:Y10" si="8">ROUND((U6-S6)/30,0)</f>
        <v>43</v>
      </c>
      <c r="AQ6" s="33">
        <v>0</v>
      </c>
      <c r="AR6" s="27">
        <f>AR5</f>
        <v>26696</v>
      </c>
      <c r="AS6" s="27">
        <f t="shared" ref="AS6:AW6" si="9">AS5</f>
        <v>28825</v>
      </c>
      <c r="AT6" s="27">
        <f t="shared" si="9"/>
        <v>31778</v>
      </c>
      <c r="AU6" s="27">
        <f t="shared" si="9"/>
        <v>34335</v>
      </c>
      <c r="AV6" s="27">
        <f t="shared" si="9"/>
        <v>38626</v>
      </c>
      <c r="AW6" s="27">
        <f t="shared" si="9"/>
        <v>44136</v>
      </c>
      <c r="AY6" s="33">
        <v>0</v>
      </c>
      <c r="AZ6" s="37">
        <f>VLOOKUP(AR6,$H$2:$I$646,2,FALSE)</f>
        <v>2.4300000000000002</v>
      </c>
      <c r="BA6" s="37">
        <f t="shared" ref="BA6:BE6" si="10">VLOOKUP(AS6,$H$2:$I$646,2,FALSE)</f>
        <v>4.1500000000000004</v>
      </c>
      <c r="BB6" s="37">
        <f t="shared" si="10"/>
        <v>3.9</v>
      </c>
      <c r="BC6" s="37">
        <f t="shared" si="10"/>
        <v>4.28</v>
      </c>
      <c r="BD6" s="37">
        <f t="shared" si="10"/>
        <v>7.25</v>
      </c>
      <c r="BE6" s="37">
        <f t="shared" si="10"/>
        <v>6.85</v>
      </c>
      <c r="BG6" s="19">
        <v>36526</v>
      </c>
      <c r="BH6" s="33">
        <v>0</v>
      </c>
      <c r="BI6" s="37">
        <f t="shared" ref="BI6:BI22" si="11">AZ6-AZ$6</f>
        <v>0</v>
      </c>
      <c r="BJ6" s="37">
        <f t="shared" ref="BJ6:BJ22" si="12">BA6-BA$6</f>
        <v>0</v>
      </c>
      <c r="BK6" s="37">
        <f t="shared" ref="BK6:BK22" si="13">BB6-BB$6</f>
        <v>0</v>
      </c>
      <c r="BL6" s="37">
        <f t="shared" ref="BL6:BL22" si="14">BC6-BC$6</f>
        <v>0</v>
      </c>
      <c r="BM6" s="37">
        <f t="shared" ref="BM6:BM22" si="15">BD6-BD$6</f>
        <v>0</v>
      </c>
      <c r="BN6" s="37">
        <f t="shared" ref="BN6:BN22" si="16">BE6-BE$6</f>
        <v>0</v>
      </c>
    </row>
    <row r="7" spans="1:66">
      <c r="B7" s="20" t="s">
        <v>759</v>
      </c>
      <c r="C7" s="23">
        <v>0.41666666666666669</v>
      </c>
      <c r="D7" s="29" t="s">
        <v>760</v>
      </c>
      <c r="E7" s="25" t="s">
        <v>761</v>
      </c>
      <c r="F7" s="29" t="s">
        <v>762</v>
      </c>
      <c r="G7" s="26"/>
      <c r="H7" s="27">
        <v>45017</v>
      </c>
      <c r="I7" s="18">
        <f t="shared" si="2"/>
        <v>4.4400000000000004</v>
      </c>
      <c r="J7" s="28">
        <f t="shared" si="3"/>
        <v>-0.23050259965337944</v>
      </c>
      <c r="K7" s="18">
        <f t="shared" si="0"/>
        <v>1</v>
      </c>
      <c r="L7" s="18">
        <f t="shared" si="4"/>
        <v>0</v>
      </c>
      <c r="M7" s="18">
        <f t="shared" si="1"/>
        <v>18</v>
      </c>
      <c r="O7" s="18">
        <v>1</v>
      </c>
      <c r="P7" s="27">
        <f t="shared" ref="P7:P34" si="17">INDEX($H$2:$M$646,MATCH(O7,$M$2:$M$633,0),1)</f>
        <v>27395</v>
      </c>
      <c r="Q7" s="18"/>
      <c r="R7" s="18" t="str">
        <f t="shared" si="5"/>
        <v>1987-1991</v>
      </c>
      <c r="S7" s="27">
        <v>31778</v>
      </c>
      <c r="T7" s="18">
        <v>3.9</v>
      </c>
      <c r="U7" s="27">
        <v>33270</v>
      </c>
      <c r="V7" s="18">
        <v>2.9</v>
      </c>
      <c r="W7" s="18">
        <f t="shared" si="6"/>
        <v>-1</v>
      </c>
      <c r="X7" s="28">
        <f t="shared" si="7"/>
        <v>-0.25641025641025644</v>
      </c>
      <c r="Y7" s="18">
        <f t="shared" si="8"/>
        <v>50</v>
      </c>
      <c r="AQ7" s="33">
        <v>1</v>
      </c>
      <c r="AR7" s="27">
        <v>26724</v>
      </c>
      <c r="AS7" s="27">
        <v>28856</v>
      </c>
      <c r="AT7" s="27">
        <v>31809</v>
      </c>
      <c r="AU7" s="27">
        <v>34366</v>
      </c>
      <c r="AV7" s="27">
        <v>38657</v>
      </c>
      <c r="AW7" s="27">
        <v>44166</v>
      </c>
      <c r="AY7" s="33">
        <v>1</v>
      </c>
      <c r="AZ7" s="37">
        <f t="shared" ref="AZ7:AZ70" si="18">VLOOKUP(AR7,$H$2:$I$646,2,FALSE)</f>
        <v>2.5</v>
      </c>
      <c r="BA7" s="37">
        <f t="shared" ref="BA7:BA70" si="19">VLOOKUP(AS7,$H$2:$I$646,2,FALSE)</f>
        <v>3.98</v>
      </c>
      <c r="BB7" s="37">
        <f t="shared" ref="BB7:BB70" si="20">VLOOKUP(AT7,$H$2:$I$646,2,FALSE)</f>
        <v>3.49</v>
      </c>
      <c r="BC7" s="37">
        <f t="shared" ref="BC7:BC70" si="21">VLOOKUP(AU7,$H$2:$I$646,2,FALSE)</f>
        <v>4.17</v>
      </c>
      <c r="BD7" s="37">
        <f t="shared" ref="BD7:BD70" si="22">VLOOKUP(AV7,$H$2:$I$646,2,FALSE)</f>
        <v>7.1</v>
      </c>
      <c r="BE7" s="37">
        <f t="shared" ref="BE7:BE70" si="23">VLOOKUP(AW7,$H$2:$I$646,2,FALSE)</f>
        <v>6.69</v>
      </c>
      <c r="BG7" s="19">
        <v>36557</v>
      </c>
      <c r="BH7" s="33">
        <v>1</v>
      </c>
      <c r="BI7" s="37">
        <f t="shared" si="11"/>
        <v>6.999999999999984E-2</v>
      </c>
      <c r="BJ7" s="37">
        <f t="shared" si="12"/>
        <v>-0.17000000000000037</v>
      </c>
      <c r="BK7" s="37">
        <f t="shared" si="13"/>
        <v>-0.4099999999999997</v>
      </c>
      <c r="BL7" s="37">
        <f t="shared" si="14"/>
        <v>-0.11000000000000032</v>
      </c>
      <c r="BM7" s="37">
        <f t="shared" si="15"/>
        <v>-0.15000000000000036</v>
      </c>
      <c r="BN7" s="37">
        <f t="shared" si="16"/>
        <v>-0.15999999999999925</v>
      </c>
    </row>
    <row r="8" spans="1:66">
      <c r="B8" s="30">
        <v>45006</v>
      </c>
      <c r="C8" s="23">
        <v>0.41666666666666669</v>
      </c>
      <c r="D8" s="24" t="s">
        <v>763</v>
      </c>
      <c r="E8" s="25" t="s">
        <v>764</v>
      </c>
      <c r="F8" s="31" t="s">
        <v>765</v>
      </c>
      <c r="G8" s="26"/>
      <c r="H8" s="27">
        <v>44986</v>
      </c>
      <c r="I8" s="18">
        <f t="shared" si="2"/>
        <v>4.58</v>
      </c>
      <c r="J8" s="28">
        <f t="shared" si="3"/>
        <v>-0.2392026578073089</v>
      </c>
      <c r="K8" s="18">
        <f t="shared" si="0"/>
        <v>1</v>
      </c>
      <c r="L8" s="18">
        <f t="shared" si="4"/>
        <v>0</v>
      </c>
      <c r="M8" s="18">
        <f t="shared" si="1"/>
        <v>18</v>
      </c>
      <c r="O8" s="18">
        <v>2</v>
      </c>
      <c r="P8" s="27">
        <f t="shared" si="17"/>
        <v>29160</v>
      </c>
      <c r="Q8" s="18"/>
      <c r="R8" s="18" t="str">
        <f t="shared" si="5"/>
        <v>1994-1995</v>
      </c>
      <c r="S8" s="27">
        <v>34335</v>
      </c>
      <c r="T8" s="18">
        <v>4.28</v>
      </c>
      <c r="U8" s="27">
        <v>34820</v>
      </c>
      <c r="V8" s="18">
        <v>3.46</v>
      </c>
      <c r="W8" s="18">
        <f t="shared" si="6"/>
        <v>-0.82000000000000028</v>
      </c>
      <c r="X8" s="28">
        <f t="shared" si="7"/>
        <v>-0.19158878504672902</v>
      </c>
      <c r="Y8" s="18">
        <f t="shared" si="8"/>
        <v>16</v>
      </c>
      <c r="AQ8" s="33">
        <v>2</v>
      </c>
      <c r="AR8" s="27">
        <v>26755</v>
      </c>
      <c r="AS8" s="27">
        <v>28887</v>
      </c>
      <c r="AT8" s="27">
        <v>31837</v>
      </c>
      <c r="AU8" s="27">
        <v>34394</v>
      </c>
      <c r="AV8" s="27">
        <v>38687</v>
      </c>
      <c r="AW8" s="27">
        <v>44197</v>
      </c>
      <c r="AY8" s="33">
        <v>2</v>
      </c>
      <c r="AZ8" s="37">
        <f t="shared" si="18"/>
        <v>2.42</v>
      </c>
      <c r="BA8" s="37">
        <f t="shared" si="19"/>
        <v>3.86</v>
      </c>
      <c r="BB8" s="37">
        <f t="shared" si="20"/>
        <v>3.65</v>
      </c>
      <c r="BC8" s="37">
        <f t="shared" si="21"/>
        <v>3.96</v>
      </c>
      <c r="BD8" s="37">
        <f t="shared" si="22"/>
        <v>7.03</v>
      </c>
      <c r="BE8" s="37">
        <f t="shared" si="23"/>
        <v>6.76</v>
      </c>
      <c r="BG8" s="19">
        <v>36586</v>
      </c>
      <c r="BH8" s="33">
        <v>2</v>
      </c>
      <c r="BI8" s="37">
        <f t="shared" si="11"/>
        <v>-1.0000000000000231E-2</v>
      </c>
      <c r="BJ8" s="37">
        <f t="shared" si="12"/>
        <v>-0.29000000000000048</v>
      </c>
      <c r="BK8" s="37">
        <f t="shared" si="13"/>
        <v>-0.25</v>
      </c>
      <c r="BL8" s="37">
        <f t="shared" si="14"/>
        <v>-0.32000000000000028</v>
      </c>
      <c r="BM8" s="37">
        <f t="shared" si="15"/>
        <v>-0.21999999999999975</v>
      </c>
      <c r="BN8" s="37">
        <f t="shared" si="16"/>
        <v>-8.9999999999999858E-2</v>
      </c>
    </row>
    <row r="9" spans="1:66">
      <c r="B9" s="20" t="s">
        <v>768</v>
      </c>
      <c r="C9" s="23">
        <v>0.45833333333333331</v>
      </c>
      <c r="D9" s="29" t="s">
        <v>765</v>
      </c>
      <c r="E9" s="25" t="s">
        <v>769</v>
      </c>
      <c r="F9" s="24" t="s">
        <v>770</v>
      </c>
      <c r="G9" s="26"/>
      <c r="H9" s="27">
        <v>44958</v>
      </c>
      <c r="I9" s="18">
        <f t="shared" si="2"/>
        <v>4</v>
      </c>
      <c r="J9" s="28">
        <f t="shared" si="3"/>
        <v>-0.38461538461538464</v>
      </c>
      <c r="K9" s="18">
        <f t="shared" si="0"/>
        <v>1</v>
      </c>
      <c r="L9" s="18">
        <f t="shared" si="4"/>
        <v>0</v>
      </c>
      <c r="M9" s="18">
        <f t="shared" si="1"/>
        <v>18</v>
      </c>
      <c r="O9" s="18">
        <v>3</v>
      </c>
      <c r="P9" s="27">
        <f t="shared" si="17"/>
        <v>29768</v>
      </c>
      <c r="Q9" s="18"/>
      <c r="R9" s="18" t="str">
        <f t="shared" si="5"/>
        <v>2005-2010</v>
      </c>
      <c r="S9" s="27">
        <v>38626</v>
      </c>
      <c r="T9" s="18">
        <v>7.25</v>
      </c>
      <c r="U9" s="27">
        <v>40391</v>
      </c>
      <c r="V9" s="18">
        <v>3.83</v>
      </c>
      <c r="W9" s="18">
        <f t="shared" si="6"/>
        <v>-3.42</v>
      </c>
      <c r="X9" s="28">
        <f t="shared" si="7"/>
        <v>-0.47172413793103446</v>
      </c>
      <c r="Y9" s="18">
        <f t="shared" si="8"/>
        <v>59</v>
      </c>
      <c r="AQ9" s="33">
        <v>3</v>
      </c>
      <c r="AR9" s="27">
        <v>26785</v>
      </c>
      <c r="AS9" s="27">
        <v>28915</v>
      </c>
      <c r="AT9" s="27">
        <v>31868</v>
      </c>
      <c r="AU9" s="27">
        <v>34425</v>
      </c>
      <c r="AV9" s="27">
        <v>38718</v>
      </c>
      <c r="AW9" s="27">
        <v>44228</v>
      </c>
      <c r="AY9" s="33">
        <v>3</v>
      </c>
      <c r="AZ9" s="37">
        <f t="shared" si="18"/>
        <v>2.35</v>
      </c>
      <c r="BA9" s="37">
        <f t="shared" si="19"/>
        <v>3.99</v>
      </c>
      <c r="BB9" s="37">
        <f t="shared" si="20"/>
        <v>3.64</v>
      </c>
      <c r="BC9" s="37">
        <f t="shared" si="21"/>
        <v>4.05</v>
      </c>
      <c r="BD9" s="37">
        <f t="shared" si="22"/>
        <v>6.84</v>
      </c>
      <c r="BE9" s="37">
        <f t="shared" si="23"/>
        <v>6.69</v>
      </c>
      <c r="BG9" s="19">
        <v>36617</v>
      </c>
      <c r="BH9" s="33">
        <v>3</v>
      </c>
      <c r="BI9" s="37">
        <f t="shared" si="11"/>
        <v>-8.0000000000000071E-2</v>
      </c>
      <c r="BJ9" s="37">
        <f t="shared" si="12"/>
        <v>-0.16000000000000014</v>
      </c>
      <c r="BK9" s="37">
        <f t="shared" si="13"/>
        <v>-0.25999999999999979</v>
      </c>
      <c r="BL9" s="37">
        <f t="shared" si="14"/>
        <v>-0.23000000000000043</v>
      </c>
      <c r="BM9" s="37">
        <f t="shared" si="15"/>
        <v>-0.41000000000000014</v>
      </c>
      <c r="BN9" s="37">
        <f t="shared" si="16"/>
        <v>-0.15999999999999925</v>
      </c>
    </row>
    <row r="10" spans="1:66">
      <c r="B10" s="20" t="s">
        <v>771</v>
      </c>
      <c r="C10" s="23">
        <v>0.45833333333333331</v>
      </c>
      <c r="D10" s="24" t="s">
        <v>772</v>
      </c>
      <c r="E10" s="25" t="s">
        <v>773</v>
      </c>
      <c r="F10" s="29" t="s">
        <v>774</v>
      </c>
      <c r="G10" s="26"/>
      <c r="H10" s="27">
        <v>44927</v>
      </c>
      <c r="I10" s="18">
        <f t="shared" si="2"/>
        <v>4.0199999999999996</v>
      </c>
      <c r="J10" s="28">
        <f t="shared" si="3"/>
        <v>-0.34951456310679618</v>
      </c>
      <c r="K10" s="18">
        <f t="shared" si="0"/>
        <v>1</v>
      </c>
      <c r="L10" s="18">
        <f t="shared" si="4"/>
        <v>0</v>
      </c>
      <c r="M10" s="18">
        <f t="shared" si="1"/>
        <v>18</v>
      </c>
      <c r="O10" s="18">
        <v>4</v>
      </c>
      <c r="P10" s="27">
        <f t="shared" si="17"/>
        <v>32082</v>
      </c>
      <c r="Q10" s="18"/>
      <c r="R10" s="18" t="str">
        <f t="shared" si="5"/>
        <v>2020-2023</v>
      </c>
      <c r="S10" s="27">
        <v>44136</v>
      </c>
      <c r="T10" s="18">
        <v>6.85</v>
      </c>
      <c r="U10" s="27">
        <v>44958</v>
      </c>
      <c r="V10" s="18">
        <v>4</v>
      </c>
      <c r="W10" s="18">
        <f t="shared" si="6"/>
        <v>-2.8499999999999996</v>
      </c>
      <c r="X10" s="28">
        <f t="shared" si="7"/>
        <v>-0.41605839416058393</v>
      </c>
      <c r="Y10" s="18">
        <f t="shared" si="8"/>
        <v>27</v>
      </c>
      <c r="AQ10" s="33">
        <v>4</v>
      </c>
      <c r="AR10" s="27">
        <v>26816</v>
      </c>
      <c r="AS10" s="27">
        <v>28946</v>
      </c>
      <c r="AT10" s="27">
        <v>31898</v>
      </c>
      <c r="AU10" s="27">
        <v>34455</v>
      </c>
      <c r="AV10" s="27">
        <v>38749</v>
      </c>
      <c r="AW10" s="27">
        <v>44256</v>
      </c>
      <c r="AY10" s="33">
        <v>4</v>
      </c>
      <c r="AZ10" s="37">
        <f t="shared" si="18"/>
        <v>2.33</v>
      </c>
      <c r="BA10" s="37">
        <f t="shared" si="19"/>
        <v>3.96</v>
      </c>
      <c r="BB10" s="37">
        <f t="shared" si="20"/>
        <v>3.5</v>
      </c>
      <c r="BC10" s="37">
        <f t="shared" si="21"/>
        <v>4.1399999999999997</v>
      </c>
      <c r="BD10" s="37">
        <f t="shared" si="22"/>
        <v>6.72</v>
      </c>
      <c r="BE10" s="37">
        <f t="shared" si="23"/>
        <v>6.22</v>
      </c>
      <c r="BG10" s="19">
        <v>36647</v>
      </c>
      <c r="BH10" s="33">
        <v>4</v>
      </c>
      <c r="BI10" s="37">
        <f t="shared" si="11"/>
        <v>-0.10000000000000009</v>
      </c>
      <c r="BJ10" s="37">
        <f t="shared" si="12"/>
        <v>-0.19000000000000039</v>
      </c>
      <c r="BK10" s="37">
        <f t="shared" si="13"/>
        <v>-0.39999999999999991</v>
      </c>
      <c r="BL10" s="37">
        <f t="shared" si="14"/>
        <v>-0.14000000000000057</v>
      </c>
      <c r="BM10" s="37">
        <f t="shared" si="15"/>
        <v>-0.53000000000000025</v>
      </c>
      <c r="BN10" s="37">
        <f t="shared" si="16"/>
        <v>-0.62999999999999989</v>
      </c>
    </row>
    <row r="11" spans="1:66">
      <c r="B11" s="20" t="s">
        <v>775</v>
      </c>
      <c r="C11" s="23">
        <v>0.45833333333333331</v>
      </c>
      <c r="D11" s="29" t="s">
        <v>776</v>
      </c>
      <c r="E11" s="25" t="s">
        <v>777</v>
      </c>
      <c r="F11" s="31" t="s">
        <v>751</v>
      </c>
      <c r="G11" s="26"/>
      <c r="H11" s="27">
        <v>44896</v>
      </c>
      <c r="I11" s="18">
        <f t="shared" si="2"/>
        <v>4.09</v>
      </c>
      <c r="J11" s="28">
        <f t="shared" si="3"/>
        <v>-0.36687306501547989</v>
      </c>
      <c r="K11" s="18">
        <f t="shared" si="0"/>
        <v>1</v>
      </c>
      <c r="L11" s="18">
        <f t="shared" si="4"/>
        <v>0</v>
      </c>
      <c r="M11" s="18">
        <f t="shared" si="1"/>
        <v>18</v>
      </c>
      <c r="O11" s="18">
        <v>5</v>
      </c>
      <c r="P11" s="27">
        <f t="shared" si="17"/>
        <v>32629</v>
      </c>
      <c r="Q11" s="18"/>
      <c r="R11" s="18"/>
      <c r="S11" s="18"/>
      <c r="T11" s="18"/>
      <c r="U11" s="18"/>
      <c r="W11" s="18"/>
      <c r="X11" s="18"/>
      <c r="Y11" s="18"/>
      <c r="AQ11" s="33">
        <v>5</v>
      </c>
      <c r="AR11" s="27">
        <v>26846</v>
      </c>
      <c r="AS11" s="27">
        <v>28976</v>
      </c>
      <c r="AT11" s="27">
        <v>31929</v>
      </c>
      <c r="AU11" s="27">
        <v>34486</v>
      </c>
      <c r="AV11" s="27">
        <v>38777</v>
      </c>
      <c r="AW11" s="27">
        <v>44287</v>
      </c>
      <c r="AY11" s="33">
        <v>5</v>
      </c>
      <c r="AZ11" s="37">
        <f t="shared" si="18"/>
        <v>2.36</v>
      </c>
      <c r="BA11" s="37">
        <f t="shared" si="19"/>
        <v>3.99</v>
      </c>
      <c r="BB11" s="37">
        <f t="shared" si="20"/>
        <v>3.63</v>
      </c>
      <c r="BC11" s="37">
        <f t="shared" si="21"/>
        <v>4.09</v>
      </c>
      <c r="BD11" s="37">
        <f t="shared" si="22"/>
        <v>6.84</v>
      </c>
      <c r="BE11" s="37">
        <f t="shared" si="23"/>
        <v>6.01</v>
      </c>
      <c r="BG11" s="19">
        <v>36678</v>
      </c>
      <c r="BH11" s="33">
        <v>5</v>
      </c>
      <c r="BI11" s="37">
        <f t="shared" si="11"/>
        <v>-7.0000000000000284E-2</v>
      </c>
      <c r="BJ11" s="37">
        <f t="shared" si="12"/>
        <v>-0.16000000000000014</v>
      </c>
      <c r="BK11" s="37">
        <f t="shared" si="13"/>
        <v>-0.27</v>
      </c>
      <c r="BL11" s="37">
        <f t="shared" si="14"/>
        <v>-0.19000000000000039</v>
      </c>
      <c r="BM11" s="37">
        <f t="shared" si="15"/>
        <v>-0.41000000000000014</v>
      </c>
      <c r="BN11" s="37">
        <f t="shared" si="16"/>
        <v>-0.83999999999999986</v>
      </c>
    </row>
    <row r="12" spans="1:66">
      <c r="B12" s="20" t="s">
        <v>778</v>
      </c>
      <c r="C12" s="23">
        <v>0.45833333333333331</v>
      </c>
      <c r="D12" s="24" t="s">
        <v>751</v>
      </c>
      <c r="E12" s="25" t="s">
        <v>779</v>
      </c>
      <c r="F12" s="31" t="s">
        <v>780</v>
      </c>
      <c r="G12" s="26"/>
      <c r="H12" s="27">
        <v>44866</v>
      </c>
      <c r="I12" s="18">
        <f t="shared" si="2"/>
        <v>4.43</v>
      </c>
      <c r="J12" s="28">
        <f t="shared" si="3"/>
        <v>-0.30126182965299686</v>
      </c>
      <c r="K12" s="18">
        <f t="shared" si="0"/>
        <v>1</v>
      </c>
      <c r="L12" s="18">
        <f t="shared" si="4"/>
        <v>0</v>
      </c>
      <c r="M12" s="18">
        <f t="shared" si="1"/>
        <v>18</v>
      </c>
      <c r="O12" s="18">
        <v>6</v>
      </c>
      <c r="P12" s="27">
        <f t="shared" si="17"/>
        <v>33117</v>
      </c>
      <c r="Q12" s="18"/>
      <c r="R12" s="18"/>
      <c r="S12" s="18"/>
      <c r="T12" s="18"/>
      <c r="U12" s="18"/>
      <c r="W12" s="18"/>
      <c r="X12" s="18"/>
      <c r="Y12" s="18"/>
      <c r="AQ12" s="33">
        <v>6</v>
      </c>
      <c r="AR12" s="27">
        <v>26877</v>
      </c>
      <c r="AS12" s="27">
        <v>29007</v>
      </c>
      <c r="AT12" s="27">
        <v>31959</v>
      </c>
      <c r="AU12" s="27">
        <v>34516</v>
      </c>
      <c r="AV12" s="27">
        <v>38808</v>
      </c>
      <c r="AW12" s="27">
        <v>44317</v>
      </c>
      <c r="AY12" s="33">
        <v>6</v>
      </c>
      <c r="AZ12" s="37">
        <f t="shared" si="18"/>
        <v>2.34</v>
      </c>
      <c r="BA12" s="37">
        <f t="shared" si="19"/>
        <v>4.09</v>
      </c>
      <c r="BB12" s="37">
        <f t="shared" si="20"/>
        <v>3.45</v>
      </c>
      <c r="BC12" s="37">
        <f t="shared" si="21"/>
        <v>3.97</v>
      </c>
      <c r="BD12" s="37">
        <f t="shared" si="22"/>
        <v>6.83</v>
      </c>
      <c r="BE12" s="37">
        <f t="shared" si="23"/>
        <v>5.85</v>
      </c>
      <c r="BG12" s="19">
        <v>36708</v>
      </c>
      <c r="BH12" s="33">
        <v>6</v>
      </c>
      <c r="BI12" s="37">
        <f t="shared" si="11"/>
        <v>-9.0000000000000302E-2</v>
      </c>
      <c r="BJ12" s="37">
        <f t="shared" si="12"/>
        <v>-6.0000000000000497E-2</v>
      </c>
      <c r="BK12" s="37">
        <f t="shared" si="13"/>
        <v>-0.44999999999999973</v>
      </c>
      <c r="BL12" s="37">
        <f t="shared" si="14"/>
        <v>-0.31000000000000005</v>
      </c>
      <c r="BM12" s="37">
        <f t="shared" si="15"/>
        <v>-0.41999999999999993</v>
      </c>
      <c r="BN12" s="37">
        <f t="shared" si="16"/>
        <v>-1</v>
      </c>
    </row>
    <row r="13" spans="1:66">
      <c r="B13" s="20" t="s">
        <v>781</v>
      </c>
      <c r="C13" s="23">
        <v>0.41666666666666669</v>
      </c>
      <c r="D13" s="24" t="s">
        <v>780</v>
      </c>
      <c r="E13" s="25" t="s">
        <v>782</v>
      </c>
      <c r="F13" s="29" t="s">
        <v>783</v>
      </c>
      <c r="G13" s="26"/>
      <c r="H13" s="27">
        <v>44835</v>
      </c>
      <c r="I13" s="18">
        <f t="shared" si="2"/>
        <v>4.71</v>
      </c>
      <c r="J13" s="28">
        <f t="shared" si="3"/>
        <v>-0.25119236883942769</v>
      </c>
      <c r="K13" s="18">
        <f t="shared" si="0"/>
        <v>1</v>
      </c>
      <c r="L13" s="18">
        <f t="shared" si="4"/>
        <v>0</v>
      </c>
      <c r="M13" s="18">
        <f t="shared" si="1"/>
        <v>18</v>
      </c>
      <c r="O13" s="18">
        <v>7</v>
      </c>
      <c r="P13" s="27">
        <f t="shared" si="17"/>
        <v>34669</v>
      </c>
      <c r="Q13" s="18"/>
      <c r="R13" s="18"/>
      <c r="S13" s="18"/>
      <c r="T13" s="18"/>
      <c r="U13" s="18"/>
      <c r="W13" s="18"/>
      <c r="X13" s="18"/>
      <c r="Y13" s="18"/>
      <c r="AQ13" s="33">
        <v>7</v>
      </c>
      <c r="AR13" s="27">
        <v>26908</v>
      </c>
      <c r="AS13" s="27">
        <v>29037</v>
      </c>
      <c r="AT13" s="27">
        <v>31990</v>
      </c>
      <c r="AU13" s="27">
        <v>34547</v>
      </c>
      <c r="AV13" s="27">
        <v>38838</v>
      </c>
      <c r="AW13" s="27">
        <v>44348</v>
      </c>
      <c r="AY13" s="33">
        <v>7</v>
      </c>
      <c r="AZ13" s="37">
        <f t="shared" si="18"/>
        <v>2.2799999999999998</v>
      </c>
      <c r="BA13" s="37">
        <f t="shared" si="19"/>
        <v>3.8</v>
      </c>
      <c r="BB13" s="37">
        <f t="shared" si="20"/>
        <v>3.42</v>
      </c>
      <c r="BC13" s="37">
        <f t="shared" si="21"/>
        <v>3.82</v>
      </c>
      <c r="BD13" s="37">
        <f t="shared" si="22"/>
        <v>6.7</v>
      </c>
      <c r="BE13" s="37">
        <f t="shared" si="23"/>
        <v>5.8</v>
      </c>
      <c r="BG13" s="19">
        <v>36739</v>
      </c>
      <c r="BH13" s="33">
        <v>7</v>
      </c>
      <c r="BI13" s="37">
        <f t="shared" si="11"/>
        <v>-0.15000000000000036</v>
      </c>
      <c r="BJ13" s="37">
        <f t="shared" si="12"/>
        <v>-0.35000000000000053</v>
      </c>
      <c r="BK13" s="37">
        <f t="shared" si="13"/>
        <v>-0.48</v>
      </c>
      <c r="BL13" s="37">
        <f t="shared" si="14"/>
        <v>-0.46000000000000041</v>
      </c>
      <c r="BM13" s="37">
        <f t="shared" si="15"/>
        <v>-0.54999999999999982</v>
      </c>
      <c r="BN13" s="37">
        <f t="shared" si="16"/>
        <v>-1.0499999999999998</v>
      </c>
    </row>
    <row r="14" spans="1:66">
      <c r="B14" s="20" t="s">
        <v>784</v>
      </c>
      <c r="C14" s="23">
        <v>0.41666666666666669</v>
      </c>
      <c r="D14" s="24" t="s">
        <v>785</v>
      </c>
      <c r="E14" s="25" t="s">
        <v>782</v>
      </c>
      <c r="F14" s="24" t="s">
        <v>786</v>
      </c>
      <c r="G14" s="26"/>
      <c r="H14" s="27">
        <v>44805</v>
      </c>
      <c r="I14" s="18">
        <f t="shared" si="2"/>
        <v>4.8</v>
      </c>
      <c r="J14" s="28">
        <f t="shared" si="3"/>
        <v>-0.18367346938775511</v>
      </c>
      <c r="K14" s="18">
        <f t="shared" si="0"/>
        <v>1</v>
      </c>
      <c r="L14" s="18">
        <f t="shared" si="4"/>
        <v>0</v>
      </c>
      <c r="M14" s="18">
        <f t="shared" si="1"/>
        <v>18</v>
      </c>
      <c r="O14" s="18">
        <v>8</v>
      </c>
      <c r="P14" s="27">
        <f t="shared" si="17"/>
        <v>34790</v>
      </c>
      <c r="Q14" s="18"/>
      <c r="R14" s="18"/>
      <c r="S14" s="18"/>
      <c r="T14" s="18"/>
      <c r="U14" s="18"/>
      <c r="W14" s="18"/>
      <c r="X14" s="18"/>
      <c r="Y14" s="18"/>
      <c r="AQ14" s="33">
        <v>8</v>
      </c>
      <c r="AR14" s="27">
        <v>26938</v>
      </c>
      <c r="AS14" s="27">
        <v>29068</v>
      </c>
      <c r="AT14" s="27">
        <v>32021</v>
      </c>
      <c r="AU14" s="27">
        <v>34578</v>
      </c>
      <c r="AV14" s="27">
        <v>38869</v>
      </c>
      <c r="AW14" s="27">
        <v>44378</v>
      </c>
      <c r="AY14" s="33">
        <v>8</v>
      </c>
      <c r="AZ14" s="37">
        <f t="shared" si="18"/>
        <v>2.2400000000000002</v>
      </c>
      <c r="BA14" s="37">
        <f t="shared" si="19"/>
        <v>3.82</v>
      </c>
      <c r="BB14" s="37">
        <f t="shared" si="20"/>
        <v>3.29</v>
      </c>
      <c r="BC14" s="37">
        <f t="shared" si="21"/>
        <v>3.85</v>
      </c>
      <c r="BD14" s="37">
        <f t="shared" si="22"/>
        <v>6.58</v>
      </c>
      <c r="BE14" s="37">
        <f t="shared" si="23"/>
        <v>5.86</v>
      </c>
      <c r="BG14" s="19">
        <v>36770</v>
      </c>
      <c r="BH14" s="33">
        <v>8</v>
      </c>
      <c r="BI14" s="37">
        <f t="shared" si="11"/>
        <v>-0.18999999999999995</v>
      </c>
      <c r="BJ14" s="37">
        <f t="shared" si="12"/>
        <v>-0.33000000000000052</v>
      </c>
      <c r="BK14" s="37">
        <f t="shared" si="13"/>
        <v>-0.60999999999999988</v>
      </c>
      <c r="BL14" s="37">
        <f t="shared" si="14"/>
        <v>-0.43000000000000016</v>
      </c>
      <c r="BM14" s="37">
        <f t="shared" si="15"/>
        <v>-0.66999999999999993</v>
      </c>
      <c r="BN14" s="37">
        <f t="shared" si="16"/>
        <v>-0.98999999999999932</v>
      </c>
    </row>
    <row r="15" spans="1:66">
      <c r="B15" s="20" t="s">
        <v>787</v>
      </c>
      <c r="C15" s="23">
        <v>0.41666666666666669</v>
      </c>
      <c r="D15" s="29" t="s">
        <v>788</v>
      </c>
      <c r="E15" s="25" t="s">
        <v>789</v>
      </c>
      <c r="F15" s="29" t="s">
        <v>790</v>
      </c>
      <c r="G15" s="26"/>
      <c r="H15" s="27">
        <v>44774</v>
      </c>
      <c r="I15" s="18">
        <f t="shared" si="2"/>
        <v>4.8099999999999996</v>
      </c>
      <c r="J15" s="28">
        <f t="shared" si="3"/>
        <v>-0.19699499165275469</v>
      </c>
      <c r="K15" s="18">
        <f t="shared" si="0"/>
        <v>1</v>
      </c>
      <c r="L15" s="18">
        <f t="shared" si="4"/>
        <v>0</v>
      </c>
      <c r="M15" s="18">
        <f t="shared" si="1"/>
        <v>18</v>
      </c>
      <c r="O15" s="18">
        <v>9</v>
      </c>
      <c r="P15" s="27">
        <f t="shared" si="17"/>
        <v>38899</v>
      </c>
      <c r="Q15" s="18"/>
      <c r="R15" s="18"/>
      <c r="S15" s="18"/>
      <c r="T15" s="18"/>
      <c r="U15" s="18"/>
      <c r="AQ15" s="33">
        <v>9</v>
      </c>
      <c r="AR15" s="27">
        <v>26969</v>
      </c>
      <c r="AS15" s="27">
        <v>29099</v>
      </c>
      <c r="AT15" s="27">
        <v>32051</v>
      </c>
      <c r="AU15" s="27">
        <v>34608</v>
      </c>
      <c r="AV15" s="27">
        <v>38899</v>
      </c>
      <c r="AW15" s="27">
        <v>44409</v>
      </c>
      <c r="AY15" s="33">
        <v>9</v>
      </c>
      <c r="AZ15" s="37">
        <f t="shared" si="18"/>
        <v>2.27</v>
      </c>
      <c r="BA15" s="37">
        <f t="shared" si="19"/>
        <v>3.84</v>
      </c>
      <c r="BB15" s="37">
        <f t="shared" si="20"/>
        <v>3.32</v>
      </c>
      <c r="BC15" s="37">
        <f t="shared" si="21"/>
        <v>3.76</v>
      </c>
      <c r="BD15" s="37">
        <f t="shared" si="22"/>
        <v>6.48</v>
      </c>
      <c r="BE15" s="37">
        <f t="shared" si="23"/>
        <v>5.99</v>
      </c>
      <c r="BG15" s="19">
        <v>36800</v>
      </c>
      <c r="BH15" s="33">
        <v>9</v>
      </c>
      <c r="BI15" s="37">
        <f t="shared" si="11"/>
        <v>-0.16000000000000014</v>
      </c>
      <c r="BJ15" s="37">
        <f t="shared" si="12"/>
        <v>-0.3100000000000005</v>
      </c>
      <c r="BK15" s="37">
        <f t="shared" si="13"/>
        <v>-0.58000000000000007</v>
      </c>
      <c r="BL15" s="37">
        <f t="shared" si="14"/>
        <v>-0.52000000000000046</v>
      </c>
      <c r="BM15" s="37">
        <f t="shared" si="15"/>
        <v>-0.76999999999999957</v>
      </c>
      <c r="BN15" s="37">
        <f t="shared" si="16"/>
        <v>-0.85999999999999943</v>
      </c>
    </row>
    <row r="16" spans="1:66">
      <c r="B16" s="20" t="s">
        <v>791</v>
      </c>
      <c r="C16" s="23">
        <v>0.41666666666666669</v>
      </c>
      <c r="D16" s="29" t="s">
        <v>792</v>
      </c>
      <c r="E16" s="25" t="s">
        <v>793</v>
      </c>
      <c r="F16" s="31" t="s">
        <v>794</v>
      </c>
      <c r="G16" s="26"/>
      <c r="H16" s="27">
        <v>44743</v>
      </c>
      <c r="I16" s="18">
        <f t="shared" si="2"/>
        <v>5.12</v>
      </c>
      <c r="J16" s="28">
        <f t="shared" si="3"/>
        <v>-0.12627986348122869</v>
      </c>
      <c r="K16" s="18">
        <f t="shared" si="0"/>
        <v>1</v>
      </c>
      <c r="L16" s="18">
        <f t="shared" si="4"/>
        <v>1</v>
      </c>
      <c r="M16" s="18">
        <f t="shared" si="1"/>
        <v>18</v>
      </c>
      <c r="O16" s="18">
        <v>10</v>
      </c>
      <c r="P16" s="27">
        <f t="shared" si="17"/>
        <v>39083</v>
      </c>
      <c r="Q16" s="18"/>
      <c r="R16" s="18"/>
      <c r="S16" s="18"/>
      <c r="T16" s="18"/>
      <c r="U16" s="18"/>
      <c r="AQ16" s="33">
        <v>10</v>
      </c>
      <c r="AR16" s="27">
        <v>26999</v>
      </c>
      <c r="AS16" s="27">
        <v>29129</v>
      </c>
      <c r="AT16" s="27">
        <v>32082</v>
      </c>
      <c r="AU16" s="27">
        <v>34639</v>
      </c>
      <c r="AV16" s="27">
        <v>38930</v>
      </c>
      <c r="AW16" s="27">
        <v>44440</v>
      </c>
      <c r="AY16" s="33">
        <v>10</v>
      </c>
      <c r="AZ16" s="37">
        <f t="shared" si="18"/>
        <v>2.2599999999999998</v>
      </c>
      <c r="BA16" s="37">
        <f t="shared" si="19"/>
        <v>3.94</v>
      </c>
      <c r="BB16" s="37">
        <f t="shared" si="20"/>
        <v>3.34</v>
      </c>
      <c r="BC16" s="37">
        <f t="shared" si="21"/>
        <v>3.78</v>
      </c>
      <c r="BD16" s="37">
        <f t="shared" si="22"/>
        <v>6.32</v>
      </c>
      <c r="BE16" s="37">
        <f t="shared" si="23"/>
        <v>5.88</v>
      </c>
      <c r="BG16" s="19">
        <v>36831</v>
      </c>
      <c r="BH16" s="33">
        <v>10</v>
      </c>
      <c r="BI16" s="37">
        <f t="shared" si="11"/>
        <v>-0.17000000000000037</v>
      </c>
      <c r="BJ16" s="37">
        <f t="shared" si="12"/>
        <v>-0.21000000000000041</v>
      </c>
      <c r="BK16" s="37">
        <f t="shared" si="13"/>
        <v>-0.56000000000000005</v>
      </c>
      <c r="BL16" s="37">
        <f t="shared" si="14"/>
        <v>-0.50000000000000044</v>
      </c>
      <c r="BM16" s="37">
        <f t="shared" si="15"/>
        <v>-0.92999999999999972</v>
      </c>
      <c r="BN16" s="37">
        <f t="shared" si="16"/>
        <v>-0.96999999999999975</v>
      </c>
    </row>
    <row r="17" spans="2:66">
      <c r="B17" s="20" t="s">
        <v>795</v>
      </c>
      <c r="C17" s="23">
        <v>0.41666666666666669</v>
      </c>
      <c r="D17" s="24" t="s">
        <v>794</v>
      </c>
      <c r="E17" s="25" t="s">
        <v>796</v>
      </c>
      <c r="F17" s="29" t="s">
        <v>797</v>
      </c>
      <c r="G17" s="26"/>
      <c r="H17" s="27">
        <v>44713</v>
      </c>
      <c r="I17" s="18">
        <f t="shared" si="2"/>
        <v>5.41</v>
      </c>
      <c r="J17" s="28">
        <f t="shared" si="3"/>
        <v>-6.7241379310344768E-2</v>
      </c>
      <c r="K17" s="18">
        <f t="shared" si="0"/>
        <v>0</v>
      </c>
      <c r="L17" s="18">
        <f t="shared" si="4"/>
        <v>0</v>
      </c>
      <c r="M17" s="18">
        <f t="shared" si="1"/>
        <v>17</v>
      </c>
      <c r="O17" s="18">
        <v>11</v>
      </c>
      <c r="P17" s="27">
        <f t="shared" si="17"/>
        <v>40360</v>
      </c>
      <c r="Q17" s="18"/>
      <c r="R17" s="18"/>
      <c r="S17" s="18"/>
      <c r="T17" s="18"/>
      <c r="U17" s="18"/>
      <c r="AQ17" s="33">
        <v>11</v>
      </c>
      <c r="AR17" s="27">
        <v>27030</v>
      </c>
      <c r="AS17" s="27">
        <v>29160</v>
      </c>
      <c r="AT17" s="27">
        <v>32112</v>
      </c>
      <c r="AU17" s="27">
        <v>34669</v>
      </c>
      <c r="AV17" s="27">
        <v>38961</v>
      </c>
      <c r="AW17" s="27">
        <v>44470</v>
      </c>
      <c r="AY17" s="33">
        <v>11</v>
      </c>
      <c r="AZ17" s="37">
        <f t="shared" si="18"/>
        <v>2.23</v>
      </c>
      <c r="BA17" s="37">
        <f t="shared" si="19"/>
        <v>3.77</v>
      </c>
      <c r="BB17" s="37">
        <f t="shared" si="20"/>
        <v>3.23</v>
      </c>
      <c r="BC17" s="37">
        <f t="shared" si="21"/>
        <v>3.71</v>
      </c>
      <c r="BD17" s="37">
        <f t="shared" si="22"/>
        <v>6.34</v>
      </c>
      <c r="BE17" s="37">
        <f t="shared" si="23"/>
        <v>6.29</v>
      </c>
      <c r="BG17" s="19">
        <v>36861</v>
      </c>
      <c r="BH17" s="33">
        <v>11</v>
      </c>
      <c r="BI17" s="37">
        <f t="shared" si="11"/>
        <v>-0.20000000000000018</v>
      </c>
      <c r="BJ17" s="37">
        <f t="shared" si="12"/>
        <v>-0.38000000000000034</v>
      </c>
      <c r="BK17" s="37">
        <f t="shared" si="13"/>
        <v>-0.66999999999999993</v>
      </c>
      <c r="BL17" s="37">
        <f t="shared" si="14"/>
        <v>-0.57000000000000028</v>
      </c>
      <c r="BM17" s="37">
        <f t="shared" si="15"/>
        <v>-0.91000000000000014</v>
      </c>
      <c r="BN17" s="37">
        <f t="shared" si="16"/>
        <v>-0.55999999999999961</v>
      </c>
    </row>
    <row r="18" spans="2:66">
      <c r="B18" s="20" t="s">
        <v>798</v>
      </c>
      <c r="C18" s="23">
        <v>0.41666666666666669</v>
      </c>
      <c r="D18" s="29" t="s">
        <v>799</v>
      </c>
      <c r="E18" s="25" t="s">
        <v>800</v>
      </c>
      <c r="F18" s="29" t="s">
        <v>801</v>
      </c>
      <c r="G18" s="26"/>
      <c r="H18" s="27">
        <v>44682</v>
      </c>
      <c r="I18" s="18">
        <f t="shared" si="2"/>
        <v>5.61</v>
      </c>
      <c r="J18" s="28">
        <f t="shared" si="3"/>
        <v>-4.1025641025640915E-2</v>
      </c>
      <c r="K18" s="18">
        <f t="shared" si="0"/>
        <v>0</v>
      </c>
      <c r="L18" s="18">
        <f t="shared" si="4"/>
        <v>0</v>
      </c>
      <c r="M18" s="18">
        <f t="shared" si="1"/>
        <v>17</v>
      </c>
      <c r="O18" s="18">
        <v>12</v>
      </c>
      <c r="P18" s="27">
        <f t="shared" si="17"/>
        <v>40634</v>
      </c>
      <c r="Q18" s="18"/>
      <c r="R18" s="18"/>
      <c r="S18" s="18"/>
      <c r="T18" s="18"/>
      <c r="U18" s="18"/>
      <c r="AQ18" s="33">
        <v>12</v>
      </c>
      <c r="AR18" s="27">
        <v>27061</v>
      </c>
      <c r="AS18" s="27">
        <v>29190</v>
      </c>
      <c r="AT18" s="27">
        <v>32143</v>
      </c>
      <c r="AU18" s="27">
        <v>34700</v>
      </c>
      <c r="AV18" s="27">
        <v>38991</v>
      </c>
      <c r="AW18" s="27">
        <v>44501</v>
      </c>
      <c r="AY18" s="33">
        <v>12</v>
      </c>
      <c r="AZ18" s="37">
        <f t="shared" si="18"/>
        <v>2.41</v>
      </c>
      <c r="BA18" s="37">
        <f t="shared" si="19"/>
        <v>3.48</v>
      </c>
      <c r="BB18" s="37">
        <f t="shared" si="20"/>
        <v>3.17</v>
      </c>
      <c r="BC18" s="37">
        <f t="shared" si="21"/>
        <v>3.81</v>
      </c>
      <c r="BD18" s="37">
        <f t="shared" si="22"/>
        <v>6.28</v>
      </c>
      <c r="BE18" s="37">
        <f t="shared" si="23"/>
        <v>6.34</v>
      </c>
      <c r="BG18" s="19">
        <v>36892</v>
      </c>
      <c r="BH18" s="33">
        <v>12</v>
      </c>
      <c r="BI18" s="37">
        <f t="shared" si="11"/>
        <v>-2.0000000000000018E-2</v>
      </c>
      <c r="BJ18" s="37">
        <f t="shared" si="12"/>
        <v>-0.67000000000000037</v>
      </c>
      <c r="BK18" s="37">
        <f t="shared" si="13"/>
        <v>-0.73</v>
      </c>
      <c r="BL18" s="37">
        <f t="shared" si="14"/>
        <v>-0.4700000000000002</v>
      </c>
      <c r="BM18" s="37">
        <f t="shared" si="15"/>
        <v>-0.96999999999999975</v>
      </c>
      <c r="BN18" s="37">
        <f t="shared" si="16"/>
        <v>-0.50999999999999979</v>
      </c>
    </row>
    <row r="19" spans="2:66">
      <c r="B19" s="20" t="s">
        <v>802</v>
      </c>
      <c r="C19" s="23">
        <v>0.41666666666666669</v>
      </c>
      <c r="D19" s="29" t="s">
        <v>803</v>
      </c>
      <c r="E19" s="25" t="s">
        <v>804</v>
      </c>
      <c r="F19" s="29" t="s">
        <v>805</v>
      </c>
      <c r="G19" s="26"/>
      <c r="H19" s="27">
        <v>44652</v>
      </c>
      <c r="I19" s="18">
        <f t="shared" si="2"/>
        <v>5.77</v>
      </c>
      <c r="J19" s="28">
        <f t="shared" si="3"/>
        <v>-3.9933444259567422E-2</v>
      </c>
      <c r="K19" s="18">
        <f t="shared" si="0"/>
        <v>0</v>
      </c>
      <c r="L19" s="18">
        <f t="shared" si="4"/>
        <v>0</v>
      </c>
      <c r="M19" s="18">
        <f t="shared" si="1"/>
        <v>17</v>
      </c>
      <c r="O19" s="18">
        <v>13</v>
      </c>
      <c r="P19" s="27">
        <f t="shared" si="17"/>
        <v>40878</v>
      </c>
      <c r="Q19" s="18"/>
      <c r="R19" s="18"/>
      <c r="S19" s="18"/>
      <c r="T19" s="18"/>
      <c r="U19" s="18"/>
      <c r="AQ19" s="33">
        <v>13</v>
      </c>
      <c r="AR19" s="27">
        <v>27089</v>
      </c>
      <c r="AS19" s="27">
        <v>29221</v>
      </c>
      <c r="AT19" s="27">
        <v>32174</v>
      </c>
      <c r="AU19" s="27">
        <v>34731</v>
      </c>
      <c r="AV19" s="27">
        <v>39022</v>
      </c>
      <c r="AW19" s="27">
        <v>44531</v>
      </c>
      <c r="AY19" s="33">
        <v>13</v>
      </c>
      <c r="AZ19" s="37">
        <f t="shared" si="18"/>
        <v>2.38</v>
      </c>
      <c r="BA19" s="37">
        <f t="shared" si="19"/>
        <v>3.39</v>
      </c>
      <c r="BB19" s="37">
        <f t="shared" si="20"/>
        <v>3.09</v>
      </c>
      <c r="BC19" s="37">
        <f t="shared" si="21"/>
        <v>3.68</v>
      </c>
      <c r="BD19" s="37">
        <f t="shared" si="22"/>
        <v>6.36</v>
      </c>
      <c r="BE19" s="37">
        <f t="shared" si="23"/>
        <v>6.46</v>
      </c>
      <c r="BG19" s="19">
        <v>36923</v>
      </c>
      <c r="BH19" s="33">
        <v>13</v>
      </c>
      <c r="BI19" s="37">
        <f t="shared" si="11"/>
        <v>-5.0000000000000266E-2</v>
      </c>
      <c r="BJ19" s="37">
        <f t="shared" si="12"/>
        <v>-0.76000000000000023</v>
      </c>
      <c r="BK19" s="37">
        <f t="shared" si="13"/>
        <v>-0.81</v>
      </c>
      <c r="BL19" s="37">
        <f t="shared" si="14"/>
        <v>-0.60000000000000009</v>
      </c>
      <c r="BM19" s="37">
        <f t="shared" si="15"/>
        <v>-0.88999999999999968</v>
      </c>
      <c r="BN19" s="37">
        <f t="shared" si="16"/>
        <v>-0.38999999999999968</v>
      </c>
    </row>
    <row r="20" spans="2:66">
      <c r="B20" s="20" t="s">
        <v>806</v>
      </c>
      <c r="C20" s="23">
        <v>0.41666666666666669</v>
      </c>
      <c r="D20" s="29" t="s">
        <v>807</v>
      </c>
      <c r="E20" s="25" t="s">
        <v>808</v>
      </c>
      <c r="F20" s="29" t="s">
        <v>809</v>
      </c>
      <c r="G20" s="26"/>
      <c r="H20" s="27">
        <v>44621</v>
      </c>
      <c r="I20" s="18">
        <f t="shared" si="2"/>
        <v>6.02</v>
      </c>
      <c r="J20" s="28">
        <f t="shared" si="3"/>
        <v>-3.2154340836012894E-2</v>
      </c>
      <c r="K20" s="18">
        <f t="shared" si="0"/>
        <v>0</v>
      </c>
      <c r="L20" s="18">
        <f t="shared" si="4"/>
        <v>0</v>
      </c>
      <c r="M20" s="18">
        <f t="shared" si="1"/>
        <v>17</v>
      </c>
      <c r="O20" s="18">
        <v>14</v>
      </c>
      <c r="P20" s="27">
        <f t="shared" si="17"/>
        <v>40969</v>
      </c>
      <c r="Q20" s="18"/>
      <c r="R20" s="18"/>
      <c r="S20" s="18"/>
      <c r="T20" s="18"/>
      <c r="U20" s="18"/>
      <c r="AQ20" s="33">
        <v>14</v>
      </c>
      <c r="AR20" s="27">
        <v>27120</v>
      </c>
      <c r="AS20" s="27">
        <v>29252</v>
      </c>
      <c r="AT20" s="27">
        <v>32203</v>
      </c>
      <c r="AU20" s="27">
        <v>34759</v>
      </c>
      <c r="AV20" s="27">
        <v>39052</v>
      </c>
      <c r="AW20" s="27">
        <v>44562</v>
      </c>
      <c r="AY20" s="33">
        <v>14</v>
      </c>
      <c r="AZ20" s="37">
        <f t="shared" si="18"/>
        <v>2.44</v>
      </c>
      <c r="BA20" s="37">
        <f t="shared" si="19"/>
        <v>3.33</v>
      </c>
      <c r="BB20" s="37">
        <f t="shared" si="20"/>
        <v>3.23</v>
      </c>
      <c r="BC20" s="37">
        <f t="shared" si="21"/>
        <v>3.67</v>
      </c>
      <c r="BD20" s="37">
        <f t="shared" si="22"/>
        <v>6.34</v>
      </c>
      <c r="BE20" s="37">
        <f t="shared" si="23"/>
        <v>6.18</v>
      </c>
      <c r="BG20" s="19">
        <v>36951</v>
      </c>
      <c r="BH20" s="33">
        <v>14</v>
      </c>
      <c r="BI20" s="37">
        <f t="shared" si="11"/>
        <v>9.9999999999997868E-3</v>
      </c>
      <c r="BJ20" s="37">
        <f t="shared" si="12"/>
        <v>-0.82000000000000028</v>
      </c>
      <c r="BK20" s="37">
        <f t="shared" si="13"/>
        <v>-0.66999999999999993</v>
      </c>
      <c r="BL20" s="37">
        <f t="shared" si="14"/>
        <v>-0.61000000000000032</v>
      </c>
      <c r="BM20" s="37">
        <f t="shared" si="15"/>
        <v>-0.91000000000000014</v>
      </c>
      <c r="BN20" s="37">
        <f t="shared" si="16"/>
        <v>-0.66999999999999993</v>
      </c>
    </row>
    <row r="21" spans="2:66">
      <c r="B21" s="20" t="s">
        <v>810</v>
      </c>
      <c r="C21" s="23">
        <v>0.45833333333333331</v>
      </c>
      <c r="D21" s="24" t="s">
        <v>811</v>
      </c>
      <c r="E21" s="25" t="s">
        <v>808</v>
      </c>
      <c r="F21" s="29" t="s">
        <v>812</v>
      </c>
      <c r="G21" s="26"/>
      <c r="H21" s="27">
        <v>44593</v>
      </c>
      <c r="I21" s="18">
        <f t="shared" si="2"/>
        <v>6.5</v>
      </c>
      <c r="J21" s="28">
        <f t="shared" si="3"/>
        <v>-2.840059790732442E-2</v>
      </c>
      <c r="K21" s="18">
        <f t="shared" si="0"/>
        <v>0</v>
      </c>
      <c r="L21" s="18">
        <f t="shared" si="4"/>
        <v>0</v>
      </c>
      <c r="M21" s="18">
        <f t="shared" si="1"/>
        <v>17</v>
      </c>
      <c r="O21" s="18">
        <v>15</v>
      </c>
      <c r="P21" s="27">
        <f t="shared" si="17"/>
        <v>43435</v>
      </c>
      <c r="Q21" s="18"/>
      <c r="R21" s="18"/>
      <c r="S21" s="18"/>
      <c r="T21" s="18"/>
      <c r="U21" s="18"/>
      <c r="AQ21" s="33">
        <v>15</v>
      </c>
      <c r="AR21" s="27">
        <v>27150</v>
      </c>
      <c r="AS21" s="27">
        <v>29281</v>
      </c>
      <c r="AT21" s="27">
        <v>32234</v>
      </c>
      <c r="AU21" s="27">
        <v>34790</v>
      </c>
      <c r="AV21" s="27">
        <v>39083</v>
      </c>
      <c r="AW21" s="27">
        <v>44593</v>
      </c>
      <c r="AY21" s="33">
        <v>15</v>
      </c>
      <c r="AZ21" s="37">
        <f t="shared" si="18"/>
        <v>2.39</v>
      </c>
      <c r="BA21" s="37">
        <f t="shared" si="19"/>
        <v>3.19</v>
      </c>
      <c r="BB21" s="37">
        <f t="shared" si="20"/>
        <v>3.32</v>
      </c>
      <c r="BC21" s="37">
        <f t="shared" si="21"/>
        <v>3.65</v>
      </c>
      <c r="BD21" s="37">
        <f t="shared" si="22"/>
        <v>6.4</v>
      </c>
      <c r="BE21" s="37">
        <f t="shared" si="23"/>
        <v>6.5</v>
      </c>
      <c r="BG21" s="19">
        <v>36982</v>
      </c>
      <c r="BH21" s="33">
        <v>15</v>
      </c>
      <c r="BI21" s="37">
        <f t="shared" si="11"/>
        <v>-4.0000000000000036E-2</v>
      </c>
      <c r="BJ21" s="37">
        <f t="shared" si="12"/>
        <v>-0.96000000000000041</v>
      </c>
      <c r="BK21" s="37">
        <f t="shared" si="13"/>
        <v>-0.58000000000000007</v>
      </c>
      <c r="BL21" s="37">
        <f t="shared" si="14"/>
        <v>-0.63000000000000034</v>
      </c>
      <c r="BM21" s="37">
        <f t="shared" si="15"/>
        <v>-0.84999999999999964</v>
      </c>
      <c r="BN21" s="37">
        <f t="shared" si="16"/>
        <v>-0.34999999999999964</v>
      </c>
    </row>
    <row r="22" spans="2:66">
      <c r="B22" s="20" t="s">
        <v>813</v>
      </c>
      <c r="C22" s="23">
        <v>0.45833333333333331</v>
      </c>
      <c r="D22" s="29" t="s">
        <v>814</v>
      </c>
      <c r="E22" s="25" t="s">
        <v>815</v>
      </c>
      <c r="F22" s="24" t="s">
        <v>816</v>
      </c>
      <c r="G22" s="26"/>
      <c r="H22" s="27">
        <v>44562</v>
      </c>
      <c r="I22" s="18">
        <f t="shared" si="2"/>
        <v>6.18</v>
      </c>
      <c r="J22" s="28">
        <f t="shared" si="3"/>
        <v>-8.5798816568047345E-2</v>
      </c>
      <c r="K22" s="18">
        <f t="shared" si="0"/>
        <v>0</v>
      </c>
      <c r="L22" s="18">
        <f t="shared" si="4"/>
        <v>0</v>
      </c>
      <c r="M22" s="18">
        <f t="shared" si="1"/>
        <v>17</v>
      </c>
      <c r="O22" s="18">
        <v>16</v>
      </c>
      <c r="P22" s="27">
        <f t="shared" si="17"/>
        <v>43922</v>
      </c>
      <c r="Q22" s="18"/>
      <c r="R22" s="18"/>
      <c r="S22" s="18"/>
      <c r="T22" s="18"/>
      <c r="U22" s="18"/>
      <c r="AQ22" s="33">
        <v>16</v>
      </c>
      <c r="AR22" s="27">
        <v>27181</v>
      </c>
      <c r="AS22" s="27">
        <v>29312</v>
      </c>
      <c r="AT22" s="27">
        <v>32264</v>
      </c>
      <c r="AU22" s="27">
        <v>34820</v>
      </c>
      <c r="AV22" s="27">
        <v>39114</v>
      </c>
      <c r="AW22" s="27">
        <v>44621</v>
      </c>
      <c r="AY22" s="33">
        <v>16</v>
      </c>
      <c r="AZ22" s="37">
        <f t="shared" si="18"/>
        <v>2.4</v>
      </c>
      <c r="BA22" s="37">
        <f t="shared" si="19"/>
        <v>2.97</v>
      </c>
      <c r="BB22" s="37">
        <f t="shared" si="20"/>
        <v>3.43</v>
      </c>
      <c r="BC22" s="37">
        <f t="shared" si="21"/>
        <v>3.46</v>
      </c>
      <c r="BD22" s="37">
        <f t="shared" si="22"/>
        <v>5.74</v>
      </c>
      <c r="BE22" s="37">
        <f t="shared" si="23"/>
        <v>6.02</v>
      </c>
      <c r="BG22" s="19">
        <v>37012</v>
      </c>
      <c r="BH22" s="33">
        <v>16</v>
      </c>
      <c r="BI22" s="37">
        <f t="shared" si="11"/>
        <v>-3.0000000000000249E-2</v>
      </c>
      <c r="BJ22" s="37">
        <f t="shared" si="12"/>
        <v>-1.1800000000000002</v>
      </c>
      <c r="BK22" s="37">
        <f t="shared" si="13"/>
        <v>-0.46999999999999975</v>
      </c>
      <c r="BL22" s="37">
        <f t="shared" si="14"/>
        <v>-0.82000000000000028</v>
      </c>
      <c r="BM22" s="37">
        <f t="shared" si="15"/>
        <v>-1.5099999999999998</v>
      </c>
      <c r="BN22" s="37">
        <f t="shared" si="16"/>
        <v>-0.83000000000000007</v>
      </c>
    </row>
    <row r="23" spans="2:66">
      <c r="B23" s="20" t="s">
        <v>817</v>
      </c>
      <c r="C23" s="23">
        <v>0.45833333333333331</v>
      </c>
      <c r="D23" s="29" t="s">
        <v>818</v>
      </c>
      <c r="E23" s="25" t="s">
        <v>819</v>
      </c>
      <c r="F23" s="31" t="s">
        <v>820</v>
      </c>
      <c r="G23" s="26"/>
      <c r="H23" s="27">
        <v>44531</v>
      </c>
      <c r="I23" s="18">
        <f t="shared" si="2"/>
        <v>6.46</v>
      </c>
      <c r="J23" s="28">
        <f t="shared" si="3"/>
        <v>-3.4379671150971659E-2</v>
      </c>
      <c r="K23" s="18">
        <f t="shared" si="0"/>
        <v>0</v>
      </c>
      <c r="L23" s="18">
        <f t="shared" si="4"/>
        <v>0</v>
      </c>
      <c r="M23" s="18">
        <f t="shared" si="1"/>
        <v>17</v>
      </c>
      <c r="O23" s="18">
        <v>17</v>
      </c>
      <c r="P23" s="27">
        <f t="shared" si="17"/>
        <v>44713</v>
      </c>
      <c r="Q23" s="18"/>
      <c r="R23" s="18"/>
      <c r="S23" s="18"/>
      <c r="T23" s="18"/>
      <c r="U23" s="18"/>
      <c r="AQ23" s="33">
        <v>17</v>
      </c>
      <c r="AR23" s="27">
        <v>27211</v>
      </c>
      <c r="AS23" s="27">
        <v>29342</v>
      </c>
      <c r="AT23" s="27">
        <v>32295</v>
      </c>
      <c r="AU23" s="27">
        <v>34851</v>
      </c>
      <c r="AV23" s="27">
        <v>39142</v>
      </c>
      <c r="AW23" s="27">
        <v>44652</v>
      </c>
      <c r="AY23" s="33">
        <v>17</v>
      </c>
      <c r="AZ23" s="37">
        <f t="shared" si="18"/>
        <v>2.27</v>
      </c>
      <c r="BA23" s="37">
        <f t="shared" si="19"/>
        <v>2.54</v>
      </c>
      <c r="BB23" s="37">
        <f t="shared" si="20"/>
        <v>3.54</v>
      </c>
      <c r="BC23" s="37">
        <f t="shared" si="21"/>
        <v>3.69</v>
      </c>
      <c r="BD23" s="37">
        <f t="shared" si="22"/>
        <v>5.79</v>
      </c>
      <c r="BE23" s="37">
        <f t="shared" si="23"/>
        <v>5.77</v>
      </c>
      <c r="BG23" s="19">
        <v>37043</v>
      </c>
      <c r="BH23" s="33">
        <v>17</v>
      </c>
      <c r="BI23" s="37">
        <f t="shared" ref="BI23:BK30" si="24">AZ23-AZ$6</f>
        <v>-0.16000000000000014</v>
      </c>
      <c r="BJ23" s="37">
        <f t="shared" si="24"/>
        <v>-1.6100000000000003</v>
      </c>
      <c r="BK23" s="37">
        <f t="shared" si="24"/>
        <v>-0.35999999999999988</v>
      </c>
      <c r="BL23" s="37"/>
      <c r="BM23" s="37">
        <f t="shared" ref="BM23:BM33" si="25">BD23-BD$6</f>
        <v>-1.46</v>
      </c>
      <c r="BN23" s="37">
        <f t="shared" ref="BN23:BN33" si="26">BE23-BE$6</f>
        <v>-1.08</v>
      </c>
    </row>
    <row r="24" spans="2:66">
      <c r="B24" s="20" t="s">
        <v>821</v>
      </c>
      <c r="C24" s="23">
        <v>0.45833333333333331</v>
      </c>
      <c r="D24" s="24" t="s">
        <v>820</v>
      </c>
      <c r="E24" s="25" t="s">
        <v>822</v>
      </c>
      <c r="F24" s="31" t="s">
        <v>823</v>
      </c>
      <c r="G24" s="26"/>
      <c r="H24" s="27">
        <v>44501</v>
      </c>
      <c r="I24" s="18">
        <f t="shared" si="2"/>
        <v>6.34</v>
      </c>
      <c r="J24" s="28">
        <f t="shared" si="3"/>
        <v>-7.4452554744525515E-2</v>
      </c>
      <c r="K24" s="18">
        <f t="shared" si="0"/>
        <v>0</v>
      </c>
      <c r="L24" s="18">
        <f t="shared" si="4"/>
        <v>0</v>
      </c>
      <c r="M24" s="18">
        <f t="shared" si="1"/>
        <v>17</v>
      </c>
      <c r="O24" s="18">
        <v>18</v>
      </c>
      <c r="P24" s="27">
        <f t="shared" si="17"/>
        <v>45078</v>
      </c>
      <c r="Q24" s="18"/>
      <c r="R24" s="18"/>
      <c r="S24" s="18"/>
      <c r="T24" s="18"/>
      <c r="U24" s="18"/>
      <c r="AQ24" s="33">
        <v>18</v>
      </c>
      <c r="AR24" s="27">
        <v>27242</v>
      </c>
      <c r="AS24" s="27">
        <v>29373</v>
      </c>
      <c r="AT24" s="27">
        <v>32325</v>
      </c>
      <c r="AU24" s="27">
        <v>34881</v>
      </c>
      <c r="AV24" s="27">
        <v>39173</v>
      </c>
      <c r="AW24" s="27">
        <v>44682</v>
      </c>
      <c r="AY24" s="33">
        <v>18</v>
      </c>
      <c r="AZ24" s="37">
        <f t="shared" si="18"/>
        <v>2.29</v>
      </c>
      <c r="BA24" s="37">
        <f t="shared" si="19"/>
        <v>2.48</v>
      </c>
      <c r="BB24" s="37">
        <f t="shared" si="20"/>
        <v>3.67</v>
      </c>
      <c r="BC24" s="37">
        <f t="shared" si="21"/>
        <v>3.84</v>
      </c>
      <c r="BD24" s="37">
        <f t="shared" si="22"/>
        <v>5.46</v>
      </c>
      <c r="BE24" s="37">
        <f t="shared" si="23"/>
        <v>5.61</v>
      </c>
      <c r="BG24" s="19">
        <v>37073</v>
      </c>
      <c r="BH24" s="33">
        <v>18</v>
      </c>
      <c r="BI24" s="37">
        <f t="shared" si="24"/>
        <v>-0.14000000000000012</v>
      </c>
      <c r="BJ24" s="37">
        <f t="shared" si="24"/>
        <v>-1.6700000000000004</v>
      </c>
      <c r="BK24" s="37">
        <f t="shared" si="24"/>
        <v>-0.22999999999999998</v>
      </c>
      <c r="BL24" s="37"/>
      <c r="BM24" s="37">
        <f t="shared" si="25"/>
        <v>-1.79</v>
      </c>
      <c r="BN24" s="37">
        <f t="shared" si="26"/>
        <v>-1.2399999999999993</v>
      </c>
    </row>
    <row r="25" spans="2:66">
      <c r="B25" s="20" t="s">
        <v>824</v>
      </c>
      <c r="C25" s="23">
        <v>0.41666666666666669</v>
      </c>
      <c r="D25" s="24" t="s">
        <v>823</v>
      </c>
      <c r="E25" s="25" t="s">
        <v>812</v>
      </c>
      <c r="F25" s="31" t="s">
        <v>825</v>
      </c>
      <c r="G25" s="26"/>
      <c r="H25" s="27">
        <v>44470</v>
      </c>
      <c r="I25" s="18">
        <f t="shared" si="2"/>
        <v>6.29</v>
      </c>
      <c r="J25" s="28">
        <f t="shared" si="3"/>
        <v>-3.82262996941896E-2</v>
      </c>
      <c r="K25" s="18">
        <f t="shared" si="0"/>
        <v>0</v>
      </c>
      <c r="L25" s="18">
        <f t="shared" si="4"/>
        <v>0</v>
      </c>
      <c r="M25" s="18">
        <f t="shared" si="1"/>
        <v>17</v>
      </c>
      <c r="O25" s="18">
        <v>19</v>
      </c>
      <c r="P25" s="27" t="e">
        <f t="shared" si="17"/>
        <v>#N/A</v>
      </c>
      <c r="Q25" s="18"/>
      <c r="R25" s="18"/>
      <c r="S25" s="18"/>
      <c r="T25" s="18"/>
      <c r="U25" s="18"/>
      <c r="AQ25" s="33">
        <v>19</v>
      </c>
      <c r="AR25" s="27">
        <v>27273</v>
      </c>
      <c r="AS25" s="27">
        <v>29403</v>
      </c>
      <c r="AT25" s="27">
        <v>32356</v>
      </c>
      <c r="AU25" s="27">
        <v>34912</v>
      </c>
      <c r="AV25" s="27">
        <v>39203</v>
      </c>
      <c r="AW25" s="27">
        <v>44713</v>
      </c>
      <c r="AY25" s="33">
        <v>19</v>
      </c>
      <c r="AZ25" s="37">
        <f t="shared" si="18"/>
        <v>2.25</v>
      </c>
      <c r="BA25" s="37">
        <f t="shared" si="19"/>
        <v>2.6</v>
      </c>
      <c r="BB25" s="37">
        <f t="shared" si="20"/>
        <v>3.56</v>
      </c>
      <c r="BC25" s="37">
        <f t="shared" si="21"/>
        <v>3.96</v>
      </c>
      <c r="BD25" s="37">
        <f t="shared" si="22"/>
        <v>5.29</v>
      </c>
      <c r="BE25" s="37">
        <f t="shared" si="23"/>
        <v>5.41</v>
      </c>
      <c r="BG25" s="19">
        <v>37104</v>
      </c>
      <c r="BH25" s="33">
        <v>19</v>
      </c>
      <c r="BI25" s="37">
        <f t="shared" si="24"/>
        <v>-0.18000000000000016</v>
      </c>
      <c r="BJ25" s="37">
        <f t="shared" si="24"/>
        <v>-1.5500000000000003</v>
      </c>
      <c r="BK25" s="37">
        <f t="shared" si="24"/>
        <v>-0.33999999999999986</v>
      </c>
      <c r="BL25" s="37"/>
      <c r="BM25" s="37">
        <f t="shared" si="25"/>
        <v>-1.96</v>
      </c>
      <c r="BN25" s="37">
        <f t="shared" si="26"/>
        <v>-1.4399999999999995</v>
      </c>
    </row>
    <row r="26" spans="2:66">
      <c r="B26" s="20" t="s">
        <v>826</v>
      </c>
      <c r="C26" s="23">
        <v>0.41666666666666669</v>
      </c>
      <c r="D26" s="29" t="s">
        <v>825</v>
      </c>
      <c r="E26" s="25" t="s">
        <v>827</v>
      </c>
      <c r="F26" s="24" t="s">
        <v>828</v>
      </c>
      <c r="G26" s="26"/>
      <c r="H26" s="27">
        <v>44440</v>
      </c>
      <c r="I26" s="18">
        <f t="shared" si="2"/>
        <v>5.88</v>
      </c>
      <c r="J26" s="28">
        <f t="shared" si="3"/>
        <v>-2.0000000000000018E-2</v>
      </c>
      <c r="K26" s="18">
        <f t="shared" si="0"/>
        <v>0</v>
      </c>
      <c r="L26" s="18">
        <f t="shared" si="4"/>
        <v>0</v>
      </c>
      <c r="M26" s="18">
        <f t="shared" si="1"/>
        <v>17</v>
      </c>
      <c r="O26" s="18">
        <v>20</v>
      </c>
      <c r="P26" s="27" t="e">
        <f t="shared" si="17"/>
        <v>#N/A</v>
      </c>
      <c r="Q26" s="18"/>
      <c r="R26" s="18"/>
      <c r="S26" s="18"/>
      <c r="T26" s="18"/>
      <c r="U26" s="18"/>
      <c r="AQ26" s="33">
        <v>20</v>
      </c>
      <c r="AR26" s="27">
        <v>27303</v>
      </c>
      <c r="AS26" s="27">
        <v>29434</v>
      </c>
      <c r="AT26" s="27">
        <v>32387</v>
      </c>
      <c r="AU26" s="27">
        <v>34943</v>
      </c>
      <c r="AV26" s="27">
        <v>39234</v>
      </c>
      <c r="AW26" s="27">
        <v>44743</v>
      </c>
      <c r="AY26" s="33">
        <v>20</v>
      </c>
      <c r="AZ26" s="37">
        <f t="shared" si="18"/>
        <v>2.15</v>
      </c>
      <c r="BA26" s="37">
        <f t="shared" si="19"/>
        <v>2.93</v>
      </c>
      <c r="BB26" s="37">
        <f t="shared" si="20"/>
        <v>3.55</v>
      </c>
      <c r="BC26" s="37">
        <f t="shared" si="21"/>
        <v>4.1100000000000003</v>
      </c>
      <c r="BD26" s="37">
        <f t="shared" si="22"/>
        <v>5.27</v>
      </c>
      <c r="BE26" s="37">
        <f t="shared" si="23"/>
        <v>5.12</v>
      </c>
      <c r="BG26" s="19">
        <v>37135</v>
      </c>
      <c r="BH26" s="33">
        <v>20</v>
      </c>
      <c r="BI26" s="37">
        <f t="shared" si="24"/>
        <v>-0.28000000000000025</v>
      </c>
      <c r="BJ26" s="37">
        <f t="shared" si="24"/>
        <v>-1.2200000000000002</v>
      </c>
      <c r="BK26" s="37">
        <f t="shared" si="24"/>
        <v>-0.35000000000000009</v>
      </c>
      <c r="BL26" s="37"/>
      <c r="BM26" s="37">
        <f t="shared" si="25"/>
        <v>-1.9800000000000004</v>
      </c>
      <c r="BN26" s="37">
        <f t="shared" si="26"/>
        <v>-1.7299999999999995</v>
      </c>
    </row>
    <row r="27" spans="2:66">
      <c r="B27" s="20" t="s">
        <v>829</v>
      </c>
      <c r="C27" s="23">
        <v>0.41666666666666669</v>
      </c>
      <c r="D27" s="24" t="s">
        <v>830</v>
      </c>
      <c r="E27" s="25" t="s">
        <v>831</v>
      </c>
      <c r="F27" s="24" t="s">
        <v>832</v>
      </c>
      <c r="G27" s="26"/>
      <c r="H27" s="27">
        <v>44409</v>
      </c>
      <c r="I27" s="18">
        <f t="shared" si="2"/>
        <v>5.99</v>
      </c>
      <c r="J27" s="28">
        <f t="shared" si="3"/>
        <v>2.2184300341296908E-2</v>
      </c>
      <c r="K27" s="18">
        <f t="shared" si="0"/>
        <v>0</v>
      </c>
      <c r="L27" s="18">
        <f t="shared" si="4"/>
        <v>0</v>
      </c>
      <c r="M27" s="18">
        <f t="shared" si="1"/>
        <v>17</v>
      </c>
      <c r="O27" s="18">
        <v>21</v>
      </c>
      <c r="P27" s="27" t="e">
        <f t="shared" si="17"/>
        <v>#N/A</v>
      </c>
      <c r="Q27" s="18"/>
      <c r="R27" s="18"/>
      <c r="S27" s="18"/>
      <c r="T27" s="18"/>
      <c r="U27" s="18"/>
      <c r="AQ27" s="33">
        <v>21</v>
      </c>
      <c r="AR27" s="27">
        <v>27334</v>
      </c>
      <c r="AS27" s="27">
        <v>29465</v>
      </c>
      <c r="AT27" s="27">
        <v>32417</v>
      </c>
      <c r="AU27" s="27">
        <v>34973</v>
      </c>
      <c r="AV27" s="27">
        <v>39264</v>
      </c>
      <c r="AW27" s="27">
        <v>44774</v>
      </c>
      <c r="AY27" s="33">
        <v>21</v>
      </c>
      <c r="AZ27" s="37">
        <f t="shared" si="18"/>
        <v>2.1</v>
      </c>
      <c r="BA27" s="37">
        <f t="shared" si="19"/>
        <v>3.05</v>
      </c>
      <c r="BB27" s="37">
        <f t="shared" si="20"/>
        <v>3.56</v>
      </c>
      <c r="BC27" s="37">
        <f t="shared" si="21"/>
        <v>4.17</v>
      </c>
      <c r="BD27" s="37">
        <f t="shared" si="22"/>
        <v>5.12</v>
      </c>
      <c r="BE27" s="37">
        <f t="shared" si="23"/>
        <v>4.8099999999999996</v>
      </c>
      <c r="BG27" s="19">
        <v>37165</v>
      </c>
      <c r="BH27" s="33">
        <v>21</v>
      </c>
      <c r="BI27" s="37">
        <f t="shared" si="24"/>
        <v>-0.33000000000000007</v>
      </c>
      <c r="BJ27" s="37">
        <f t="shared" si="24"/>
        <v>-1.1000000000000005</v>
      </c>
      <c r="BK27" s="37">
        <f t="shared" si="24"/>
        <v>-0.33999999999999986</v>
      </c>
      <c r="BL27" s="37"/>
      <c r="BM27" s="37">
        <f t="shared" si="25"/>
        <v>-2.13</v>
      </c>
      <c r="BN27" s="37">
        <f t="shared" si="26"/>
        <v>-2.04</v>
      </c>
    </row>
    <row r="28" spans="2:66">
      <c r="B28" s="20" t="s">
        <v>833</v>
      </c>
      <c r="C28" s="23">
        <v>0.41666666666666669</v>
      </c>
      <c r="D28" s="29" t="s">
        <v>834</v>
      </c>
      <c r="E28" s="25" t="s">
        <v>835</v>
      </c>
      <c r="F28" s="29" t="s">
        <v>836</v>
      </c>
      <c r="G28" s="26"/>
      <c r="H28" s="27">
        <v>44378</v>
      </c>
      <c r="I28" s="18">
        <f t="shared" si="2"/>
        <v>5.86</v>
      </c>
      <c r="J28" s="28">
        <f t="shared" si="3"/>
        <v>0.24152542372881369</v>
      </c>
      <c r="K28" s="18">
        <f t="shared" si="0"/>
        <v>0</v>
      </c>
      <c r="L28" s="18">
        <f t="shared" si="4"/>
        <v>0</v>
      </c>
      <c r="M28" s="18">
        <f t="shared" si="1"/>
        <v>17</v>
      </c>
      <c r="O28" s="18">
        <v>22</v>
      </c>
      <c r="P28" s="27" t="e">
        <f t="shared" si="17"/>
        <v>#N/A</v>
      </c>
      <c r="Q28" s="18"/>
      <c r="R28" s="18"/>
      <c r="S28" s="18"/>
      <c r="T28" s="18"/>
      <c r="U28" s="18"/>
      <c r="AQ28" s="33">
        <v>22</v>
      </c>
      <c r="AR28" s="27">
        <v>27364</v>
      </c>
      <c r="AS28" s="27">
        <v>29495</v>
      </c>
      <c r="AT28" s="27">
        <v>32448</v>
      </c>
      <c r="AU28" s="27">
        <v>35004</v>
      </c>
      <c r="AV28" s="27">
        <v>39295</v>
      </c>
      <c r="AW28" s="27">
        <v>44805</v>
      </c>
      <c r="AY28" s="33">
        <v>22</v>
      </c>
      <c r="AZ28" s="37">
        <f t="shared" si="18"/>
        <v>2.09</v>
      </c>
      <c r="BA28" s="37">
        <f t="shared" si="19"/>
        <v>3.4</v>
      </c>
      <c r="BB28" s="37">
        <f t="shared" si="20"/>
        <v>3.58</v>
      </c>
      <c r="BC28" s="37">
        <f t="shared" si="21"/>
        <v>4.13</v>
      </c>
      <c r="BD28" s="37">
        <f t="shared" si="22"/>
        <v>5.07</v>
      </c>
      <c r="BE28" s="37">
        <f t="shared" si="23"/>
        <v>4.8</v>
      </c>
      <c r="BG28" s="19">
        <v>37196</v>
      </c>
      <c r="BH28" s="33">
        <v>22</v>
      </c>
      <c r="BI28" s="37">
        <f t="shared" si="24"/>
        <v>-0.3400000000000003</v>
      </c>
      <c r="BJ28" s="37">
        <f t="shared" si="24"/>
        <v>-0.75000000000000044</v>
      </c>
      <c r="BK28" s="37">
        <f t="shared" si="24"/>
        <v>-0.31999999999999984</v>
      </c>
      <c r="BL28" s="37"/>
      <c r="BM28" s="37">
        <f t="shared" si="25"/>
        <v>-2.1799999999999997</v>
      </c>
      <c r="BN28" s="37">
        <f t="shared" si="26"/>
        <v>-2.0499999999999998</v>
      </c>
    </row>
    <row r="29" spans="2:66">
      <c r="B29" s="20" t="s">
        <v>837</v>
      </c>
      <c r="C29" s="23">
        <v>0.41666666666666669</v>
      </c>
      <c r="D29" s="24" t="s">
        <v>804</v>
      </c>
      <c r="E29" s="25" t="s">
        <v>838</v>
      </c>
      <c r="F29" s="31" t="s">
        <v>839</v>
      </c>
      <c r="G29" s="26"/>
      <c r="H29" s="27">
        <v>44348</v>
      </c>
      <c r="I29" s="18">
        <f t="shared" si="2"/>
        <v>5.8</v>
      </c>
      <c r="J29" s="28">
        <f t="shared" si="3"/>
        <v>0.48337595907928377</v>
      </c>
      <c r="K29" s="18">
        <f t="shared" si="0"/>
        <v>0</v>
      </c>
      <c r="L29" s="18">
        <f t="shared" si="4"/>
        <v>0</v>
      </c>
      <c r="M29" s="18">
        <f t="shared" si="1"/>
        <v>17</v>
      </c>
      <c r="O29" s="18">
        <v>23</v>
      </c>
      <c r="P29" s="27" t="e">
        <f t="shared" si="17"/>
        <v>#N/A</v>
      </c>
      <c r="Q29" s="18"/>
      <c r="R29" s="18"/>
      <c r="S29" s="18"/>
      <c r="T29" s="18"/>
      <c r="U29" s="18"/>
      <c r="AQ29" s="33">
        <v>23</v>
      </c>
      <c r="AR29" s="27">
        <v>27395</v>
      </c>
      <c r="AS29" s="27">
        <v>29526</v>
      </c>
      <c r="AT29" s="27">
        <v>32478</v>
      </c>
      <c r="AU29" s="27">
        <v>35034</v>
      </c>
      <c r="AV29" s="27">
        <v>39326</v>
      </c>
      <c r="AW29" s="27">
        <v>44835</v>
      </c>
      <c r="AY29" s="33">
        <v>23</v>
      </c>
      <c r="AZ29" s="37">
        <f t="shared" si="18"/>
        <v>2.11</v>
      </c>
      <c r="BA29" s="37">
        <f t="shared" si="19"/>
        <v>3.21</v>
      </c>
      <c r="BB29" s="37">
        <f t="shared" si="20"/>
        <v>3.53</v>
      </c>
      <c r="BC29" s="37">
        <f t="shared" si="21"/>
        <v>4.12</v>
      </c>
      <c r="BD29" s="37">
        <f t="shared" si="22"/>
        <v>4.87</v>
      </c>
      <c r="BE29" s="37">
        <f t="shared" si="23"/>
        <v>4.71</v>
      </c>
      <c r="BG29" s="19">
        <v>37226</v>
      </c>
      <c r="BH29" s="33">
        <v>23</v>
      </c>
      <c r="BI29" s="37">
        <f t="shared" si="24"/>
        <v>-0.32000000000000028</v>
      </c>
      <c r="BJ29" s="37">
        <f t="shared" si="24"/>
        <v>-0.94000000000000039</v>
      </c>
      <c r="BK29" s="37">
        <f t="shared" si="24"/>
        <v>-0.37000000000000011</v>
      </c>
      <c r="BL29" s="37"/>
      <c r="BM29" s="37">
        <f t="shared" si="25"/>
        <v>-2.38</v>
      </c>
      <c r="BN29" s="37">
        <f t="shared" si="26"/>
        <v>-2.1399999999999997</v>
      </c>
    </row>
    <row r="30" spans="2:66">
      <c r="B30" s="20" t="s">
        <v>840</v>
      </c>
      <c r="C30" s="23">
        <v>0.41666666666666669</v>
      </c>
      <c r="D30" s="29" t="s">
        <v>839</v>
      </c>
      <c r="E30" s="25" t="s">
        <v>812</v>
      </c>
      <c r="F30" s="31" t="s">
        <v>841</v>
      </c>
      <c r="G30" s="26"/>
      <c r="H30" s="27">
        <v>44317</v>
      </c>
      <c r="I30" s="18">
        <f t="shared" si="2"/>
        <v>5.85</v>
      </c>
      <c r="J30" s="28">
        <f t="shared" si="3"/>
        <v>0.35103926096997679</v>
      </c>
      <c r="K30" s="18">
        <f t="shared" si="0"/>
        <v>0</v>
      </c>
      <c r="L30" s="18">
        <f t="shared" si="4"/>
        <v>0</v>
      </c>
      <c r="M30" s="18">
        <f t="shared" si="1"/>
        <v>17</v>
      </c>
      <c r="O30" s="18">
        <v>24</v>
      </c>
      <c r="P30" s="27" t="e">
        <f t="shared" si="17"/>
        <v>#N/A</v>
      </c>
      <c r="Q30" s="18"/>
      <c r="R30" s="18"/>
      <c r="S30" s="18"/>
      <c r="T30" s="18"/>
      <c r="U30" s="18"/>
      <c r="AQ30" s="33">
        <v>24</v>
      </c>
      <c r="AR30" s="27">
        <v>27426</v>
      </c>
      <c r="AS30" s="27">
        <v>29556</v>
      </c>
      <c r="AT30" s="27">
        <v>32509</v>
      </c>
      <c r="AU30" s="27">
        <v>35065</v>
      </c>
      <c r="AV30" s="27">
        <v>39356</v>
      </c>
      <c r="AW30" s="27">
        <v>44866</v>
      </c>
      <c r="AY30" s="33">
        <v>24</v>
      </c>
      <c r="AZ30" s="37">
        <f t="shared" si="18"/>
        <v>2.06</v>
      </c>
      <c r="BA30" s="37">
        <f t="shared" si="19"/>
        <v>3.05</v>
      </c>
      <c r="BB30" s="37">
        <f t="shared" si="20"/>
        <v>3.73</v>
      </c>
      <c r="BC30" s="37">
        <f t="shared" si="21"/>
        <v>4.0999999999999996</v>
      </c>
      <c r="BD30" s="37">
        <f t="shared" si="22"/>
        <v>4.58</v>
      </c>
      <c r="BE30" s="37">
        <f t="shared" si="23"/>
        <v>4.43</v>
      </c>
      <c r="BG30" s="19">
        <v>37257</v>
      </c>
      <c r="BH30" s="33">
        <v>24</v>
      </c>
      <c r="BI30" s="37">
        <f t="shared" si="24"/>
        <v>-0.37000000000000011</v>
      </c>
      <c r="BJ30" s="37">
        <f t="shared" si="24"/>
        <v>-1.1000000000000005</v>
      </c>
      <c r="BK30" s="37">
        <f t="shared" si="24"/>
        <v>-0.16999999999999993</v>
      </c>
      <c r="BL30" s="37"/>
      <c r="BM30" s="37">
        <f t="shared" si="25"/>
        <v>-2.67</v>
      </c>
      <c r="BN30" s="37">
        <f t="shared" si="26"/>
        <v>-2.42</v>
      </c>
    </row>
    <row r="31" spans="2:66">
      <c r="B31" s="20" t="s">
        <v>842</v>
      </c>
      <c r="C31" s="23">
        <v>0.41666666666666669</v>
      </c>
      <c r="D31" s="29" t="s">
        <v>841</v>
      </c>
      <c r="E31" s="25" t="s">
        <v>843</v>
      </c>
      <c r="F31" s="24" t="s">
        <v>844</v>
      </c>
      <c r="G31" s="26"/>
      <c r="H31" s="27">
        <v>44287</v>
      </c>
      <c r="I31" s="18">
        <f t="shared" si="2"/>
        <v>6.01</v>
      </c>
      <c r="J31" s="28">
        <f t="shared" si="3"/>
        <v>0.1404174573055029</v>
      </c>
      <c r="K31" s="18">
        <f t="shared" si="0"/>
        <v>0</v>
      </c>
      <c r="L31" s="18">
        <f t="shared" si="4"/>
        <v>0</v>
      </c>
      <c r="M31" s="18">
        <f t="shared" si="1"/>
        <v>17</v>
      </c>
      <c r="O31" s="18">
        <v>25</v>
      </c>
      <c r="P31" s="27" t="e">
        <f t="shared" si="17"/>
        <v>#N/A</v>
      </c>
      <c r="Q31" s="18"/>
      <c r="R31" s="18"/>
      <c r="S31" s="18"/>
      <c r="T31" s="18"/>
      <c r="U31" s="18"/>
      <c r="AQ31" s="33">
        <v>25</v>
      </c>
      <c r="AR31" s="27">
        <v>27454</v>
      </c>
      <c r="AS31" s="27">
        <v>29587</v>
      </c>
      <c r="AT31" s="27">
        <v>32540</v>
      </c>
      <c r="AU31" s="27">
        <v>35096</v>
      </c>
      <c r="AV31" s="27">
        <v>39387</v>
      </c>
      <c r="AW31" s="27">
        <v>44896</v>
      </c>
      <c r="AY31" s="33">
        <v>25</v>
      </c>
      <c r="AZ31" s="37">
        <f t="shared" si="18"/>
        <v>2.23</v>
      </c>
      <c r="BA31" s="37">
        <f t="shared" si="19"/>
        <v>2.91</v>
      </c>
      <c r="BB31" s="37">
        <f t="shared" si="20"/>
        <v>3.6</v>
      </c>
      <c r="BC31" s="37">
        <f t="shared" si="21"/>
        <v>4.0599999999999996</v>
      </c>
      <c r="BD31" s="37">
        <f t="shared" si="22"/>
        <v>4.43</v>
      </c>
      <c r="BE31" s="37">
        <f t="shared" si="23"/>
        <v>4.09</v>
      </c>
      <c r="BG31" s="19">
        <v>37288</v>
      </c>
      <c r="BH31" s="33">
        <v>25</v>
      </c>
      <c r="BI31" s="37"/>
      <c r="BJ31" s="37">
        <f t="shared" ref="BJ31:BJ48" si="27">BA31-BA$6</f>
        <v>-1.2400000000000002</v>
      </c>
      <c r="BK31" s="37">
        <f t="shared" ref="BK31:BK48" si="28">BB31-BB$6</f>
        <v>-0.29999999999999982</v>
      </c>
      <c r="BL31" s="37"/>
      <c r="BM31" s="37">
        <f t="shared" si="25"/>
        <v>-2.8200000000000003</v>
      </c>
      <c r="BN31" s="37">
        <f t="shared" si="26"/>
        <v>-2.76</v>
      </c>
    </row>
    <row r="32" spans="2:66">
      <c r="B32" s="20" t="s">
        <v>845</v>
      </c>
      <c r="C32" s="23">
        <v>0.41666666666666669</v>
      </c>
      <c r="D32" s="29" t="s">
        <v>846</v>
      </c>
      <c r="E32" s="25" t="s">
        <v>811</v>
      </c>
      <c r="F32" s="29" t="s">
        <v>847</v>
      </c>
      <c r="G32" s="26"/>
      <c r="H32" s="27">
        <v>44256</v>
      </c>
      <c r="I32" s="18">
        <f t="shared" si="2"/>
        <v>6.22</v>
      </c>
      <c r="J32" s="28">
        <f t="shared" si="3"/>
        <v>7.7989601386481838E-2</v>
      </c>
      <c r="K32" s="18">
        <f t="shared" si="0"/>
        <v>0</v>
      </c>
      <c r="L32" s="18">
        <f t="shared" si="4"/>
        <v>0</v>
      </c>
      <c r="M32" s="18">
        <f t="shared" si="1"/>
        <v>17</v>
      </c>
      <c r="O32" s="18">
        <v>26</v>
      </c>
      <c r="P32" s="27" t="e">
        <f t="shared" si="17"/>
        <v>#N/A</v>
      </c>
      <c r="Q32" s="18"/>
      <c r="R32" s="18"/>
      <c r="S32" s="18"/>
      <c r="T32" s="18"/>
      <c r="U32" s="18"/>
      <c r="AQ32" s="33">
        <v>26</v>
      </c>
      <c r="AR32" s="27">
        <v>27485</v>
      </c>
      <c r="AS32" s="27">
        <v>29618</v>
      </c>
      <c r="AT32" s="27">
        <v>32568</v>
      </c>
      <c r="AU32" s="27">
        <v>35125</v>
      </c>
      <c r="AV32" s="27">
        <v>39417</v>
      </c>
      <c r="AW32" s="27">
        <v>44927</v>
      </c>
      <c r="AY32" s="33">
        <v>26</v>
      </c>
      <c r="AZ32" s="37">
        <f t="shared" si="18"/>
        <v>2.29</v>
      </c>
      <c r="BA32" s="37">
        <f t="shared" si="19"/>
        <v>2.71</v>
      </c>
      <c r="BB32" s="37">
        <f t="shared" si="20"/>
        <v>3.5</v>
      </c>
      <c r="BC32" s="37">
        <f t="shared" si="21"/>
        <v>4.01</v>
      </c>
      <c r="BD32" s="37">
        <f t="shared" si="22"/>
        <v>4.46</v>
      </c>
      <c r="BE32" s="37">
        <f t="shared" si="23"/>
        <v>4.0199999999999996</v>
      </c>
      <c r="BG32" s="19">
        <v>37316</v>
      </c>
      <c r="BH32" s="33">
        <v>26</v>
      </c>
      <c r="BI32" s="37"/>
      <c r="BJ32" s="37">
        <f t="shared" si="27"/>
        <v>-1.4400000000000004</v>
      </c>
      <c r="BK32" s="37">
        <f t="shared" si="28"/>
        <v>-0.39999999999999991</v>
      </c>
      <c r="BL32" s="37"/>
      <c r="BM32" s="37">
        <f t="shared" si="25"/>
        <v>-2.79</v>
      </c>
      <c r="BN32" s="37">
        <f t="shared" si="26"/>
        <v>-2.83</v>
      </c>
    </row>
    <row r="33" spans="2:66">
      <c r="B33" s="20" t="s">
        <v>848</v>
      </c>
      <c r="C33" s="23">
        <v>0.45833333333333331</v>
      </c>
      <c r="D33" s="24" t="s">
        <v>849</v>
      </c>
      <c r="E33" s="25" t="s">
        <v>850</v>
      </c>
      <c r="F33" s="29" t="s">
        <v>851</v>
      </c>
      <c r="G33" s="26"/>
      <c r="H33" s="27">
        <v>44228</v>
      </c>
      <c r="I33" s="18">
        <f t="shared" si="2"/>
        <v>6.69</v>
      </c>
      <c r="J33" s="28">
        <f t="shared" si="3"/>
        <v>0.22527472527472536</v>
      </c>
      <c r="K33" s="18">
        <f t="shared" si="0"/>
        <v>0</v>
      </c>
      <c r="L33" s="18">
        <f t="shared" si="4"/>
        <v>0</v>
      </c>
      <c r="M33" s="18">
        <f t="shared" si="1"/>
        <v>17</v>
      </c>
      <c r="O33" s="18">
        <v>27</v>
      </c>
      <c r="P33" s="27" t="e">
        <f t="shared" si="17"/>
        <v>#N/A</v>
      </c>
      <c r="Q33" s="18"/>
      <c r="R33" s="18"/>
      <c r="S33" s="18"/>
      <c r="T33" s="18"/>
      <c r="U33" s="18"/>
      <c r="AQ33" s="33">
        <v>27</v>
      </c>
      <c r="AR33" s="27">
        <v>27515</v>
      </c>
      <c r="AS33" s="27">
        <v>29646</v>
      </c>
      <c r="AT33" s="27">
        <v>32599</v>
      </c>
      <c r="AU33" s="27">
        <v>35156</v>
      </c>
      <c r="AV33" s="27">
        <v>39448</v>
      </c>
      <c r="AW33" s="27">
        <v>44958</v>
      </c>
      <c r="AY33" s="33">
        <v>27</v>
      </c>
      <c r="AZ33" s="37">
        <f t="shared" si="18"/>
        <v>2.39</v>
      </c>
      <c r="BA33" s="37">
        <f t="shared" si="19"/>
        <v>2.69</v>
      </c>
      <c r="BB33" s="37">
        <f t="shared" si="20"/>
        <v>3.3</v>
      </c>
      <c r="BC33" s="37">
        <f t="shared" si="21"/>
        <v>4.2</v>
      </c>
      <c r="BD33" s="37">
        <f t="shared" si="22"/>
        <v>4.41</v>
      </c>
      <c r="BE33" s="37">
        <f t="shared" si="23"/>
        <v>4</v>
      </c>
      <c r="BG33" s="19">
        <v>37347</v>
      </c>
      <c r="BH33" s="33">
        <v>27</v>
      </c>
      <c r="BI33" s="37"/>
      <c r="BJ33" s="37">
        <f t="shared" si="27"/>
        <v>-1.4600000000000004</v>
      </c>
      <c r="BK33" s="37">
        <f t="shared" si="28"/>
        <v>-0.60000000000000009</v>
      </c>
      <c r="BL33" s="37"/>
      <c r="BM33" s="37">
        <f t="shared" si="25"/>
        <v>-2.84</v>
      </c>
      <c r="BN33" s="37">
        <f t="shared" si="26"/>
        <v>-2.8499999999999996</v>
      </c>
    </row>
    <row r="34" spans="2:66">
      <c r="B34" s="20" t="s">
        <v>852</v>
      </c>
      <c r="C34" s="23">
        <v>0.45833333333333331</v>
      </c>
      <c r="D34" s="24" t="s">
        <v>853</v>
      </c>
      <c r="E34" s="25" t="s">
        <v>854</v>
      </c>
      <c r="F34" s="24" t="s">
        <v>855</v>
      </c>
      <c r="G34" s="26"/>
      <c r="H34" s="27">
        <v>44197</v>
      </c>
      <c r="I34" s="18">
        <f t="shared" si="2"/>
        <v>6.76</v>
      </c>
      <c r="J34" s="28">
        <f t="shared" si="3"/>
        <v>0.22021660649819491</v>
      </c>
      <c r="K34" s="18">
        <f t="shared" si="0"/>
        <v>0</v>
      </c>
      <c r="L34" s="18">
        <f t="shared" si="4"/>
        <v>0</v>
      </c>
      <c r="M34" s="18">
        <f t="shared" si="1"/>
        <v>17</v>
      </c>
      <c r="O34" s="18">
        <v>28</v>
      </c>
      <c r="P34" s="27" t="e">
        <f t="shared" si="17"/>
        <v>#N/A</v>
      </c>
      <c r="Q34" s="18"/>
      <c r="R34" s="18"/>
      <c r="S34" s="18"/>
      <c r="T34" s="18"/>
      <c r="U34" s="18"/>
      <c r="AQ34" s="33">
        <v>28</v>
      </c>
      <c r="AR34" s="27">
        <v>27546</v>
      </c>
      <c r="AS34" s="27">
        <v>29677</v>
      </c>
      <c r="AT34" s="27">
        <v>32629</v>
      </c>
      <c r="AU34" s="27">
        <v>35186</v>
      </c>
      <c r="AV34" s="27">
        <v>39479</v>
      </c>
      <c r="AW34" s="27">
        <v>44986</v>
      </c>
      <c r="AY34" s="33">
        <v>28</v>
      </c>
      <c r="AZ34" s="37">
        <f t="shared" si="18"/>
        <v>2.4700000000000002</v>
      </c>
      <c r="BA34" s="37">
        <f t="shared" si="19"/>
        <v>2.6</v>
      </c>
      <c r="BB34" s="37">
        <f t="shared" si="20"/>
        <v>3.17</v>
      </c>
      <c r="BC34" s="37">
        <f t="shared" si="21"/>
        <v>4.34</v>
      </c>
      <c r="BD34" s="37">
        <f t="shared" si="22"/>
        <v>4.8899999999999997</v>
      </c>
      <c r="BE34" s="37">
        <f t="shared" si="23"/>
        <v>4.58</v>
      </c>
      <c r="BG34" s="19">
        <v>37377</v>
      </c>
      <c r="BH34" s="33">
        <v>28</v>
      </c>
      <c r="BI34" s="37"/>
      <c r="BJ34" s="37">
        <f t="shared" si="27"/>
        <v>-1.5500000000000003</v>
      </c>
      <c r="BK34" s="37">
        <f t="shared" si="28"/>
        <v>-0.73</v>
      </c>
      <c r="BL34" s="37"/>
      <c r="BM34" s="37"/>
      <c r="BN34" s="37">
        <f t="shared" ref="BN34:BN39" si="29">BE34-BE$6</f>
        <v>-2.2699999999999996</v>
      </c>
    </row>
    <row r="35" spans="2:66">
      <c r="B35" s="20" t="s">
        <v>856</v>
      </c>
      <c r="C35" s="23">
        <v>0.45833333333333331</v>
      </c>
      <c r="D35" s="29" t="s">
        <v>849</v>
      </c>
      <c r="E35" s="25" t="s">
        <v>857</v>
      </c>
      <c r="F35" s="24" t="s">
        <v>858</v>
      </c>
      <c r="G35" s="26"/>
      <c r="H35" s="27">
        <v>44166</v>
      </c>
      <c r="I35" s="18">
        <f t="shared" si="2"/>
        <v>6.69</v>
      </c>
      <c r="J35" s="28">
        <f t="shared" si="3"/>
        <v>0.25046728971962634</v>
      </c>
      <c r="K35" s="18">
        <f t="shared" si="0"/>
        <v>0</v>
      </c>
      <c r="L35" s="18">
        <f t="shared" si="4"/>
        <v>0</v>
      </c>
      <c r="M35" s="18">
        <f t="shared" si="1"/>
        <v>17</v>
      </c>
      <c r="O35" s="18"/>
      <c r="P35" s="27"/>
      <c r="Q35" s="18"/>
      <c r="R35" s="18"/>
      <c r="S35" s="18"/>
      <c r="T35" s="18"/>
      <c r="U35" s="18"/>
      <c r="AQ35" s="33">
        <v>29</v>
      </c>
      <c r="AR35" s="27">
        <v>27576</v>
      </c>
      <c r="AS35" s="27">
        <v>29707</v>
      </c>
      <c r="AT35" s="27">
        <v>32660</v>
      </c>
      <c r="AU35" s="27">
        <v>35217</v>
      </c>
      <c r="AV35" s="27">
        <v>39508</v>
      </c>
      <c r="AW35" s="27">
        <v>45017</v>
      </c>
      <c r="AY35" s="33">
        <v>29</v>
      </c>
      <c r="AZ35" s="37">
        <f t="shared" si="18"/>
        <v>2.5099999999999998</v>
      </c>
      <c r="BA35" s="37">
        <f t="shared" si="19"/>
        <v>2.67</v>
      </c>
      <c r="BB35" s="37">
        <f t="shared" si="20"/>
        <v>3.11</v>
      </c>
      <c r="BC35" s="37">
        <f t="shared" si="21"/>
        <v>4.3099999999999996</v>
      </c>
      <c r="BD35" s="37">
        <f t="shared" si="22"/>
        <v>5.03</v>
      </c>
      <c r="BE35" s="37">
        <f t="shared" si="23"/>
        <v>4.4400000000000004</v>
      </c>
      <c r="BG35" s="19">
        <v>37408</v>
      </c>
      <c r="BH35" s="33">
        <v>29</v>
      </c>
      <c r="BI35" s="37"/>
      <c r="BJ35" s="37">
        <f t="shared" si="27"/>
        <v>-1.4800000000000004</v>
      </c>
      <c r="BK35" s="37">
        <f t="shared" si="28"/>
        <v>-0.79</v>
      </c>
      <c r="BL35" s="37"/>
      <c r="BM35" s="37"/>
      <c r="BN35" s="37">
        <f t="shared" si="29"/>
        <v>-2.4099999999999993</v>
      </c>
    </row>
    <row r="36" spans="2:66">
      <c r="B36" s="20" t="s">
        <v>859</v>
      </c>
      <c r="C36" s="23">
        <v>0.45833333333333331</v>
      </c>
      <c r="D36" s="24" t="s">
        <v>860</v>
      </c>
      <c r="E36" s="25" t="s">
        <v>861</v>
      </c>
      <c r="F36" s="24" t="s">
        <v>862</v>
      </c>
      <c r="G36" s="26"/>
      <c r="H36" s="27">
        <v>44136</v>
      </c>
      <c r="I36" s="18">
        <f t="shared" si="2"/>
        <v>6.85</v>
      </c>
      <c r="J36" s="28">
        <f t="shared" si="3"/>
        <v>0.25457875457875451</v>
      </c>
      <c r="K36" s="18">
        <f t="shared" si="0"/>
        <v>0</v>
      </c>
      <c r="L36" s="18">
        <f t="shared" si="4"/>
        <v>0</v>
      </c>
      <c r="M36" s="18">
        <f t="shared" si="1"/>
        <v>17</v>
      </c>
      <c r="O36" s="18"/>
      <c r="P36" s="27"/>
      <c r="Q36" s="18"/>
      <c r="R36" s="18"/>
      <c r="S36" s="18"/>
      <c r="T36" s="18"/>
      <c r="U36" s="18"/>
      <c r="AQ36" s="33">
        <v>30</v>
      </c>
      <c r="AR36" s="27">
        <v>27607</v>
      </c>
      <c r="AS36" s="27">
        <v>29738</v>
      </c>
      <c r="AT36" s="27">
        <v>32690</v>
      </c>
      <c r="AU36" s="27">
        <v>35247</v>
      </c>
      <c r="AV36" s="27">
        <v>39539</v>
      </c>
      <c r="AW36" s="27">
        <v>45047</v>
      </c>
      <c r="AY36" s="33">
        <v>30</v>
      </c>
      <c r="AZ36" s="37">
        <f t="shared" si="18"/>
        <v>2.4500000000000002</v>
      </c>
      <c r="BA36" s="37">
        <f t="shared" si="19"/>
        <v>2.63</v>
      </c>
      <c r="BB36" s="37">
        <f t="shared" si="20"/>
        <v>3.12</v>
      </c>
      <c r="BC36" s="37">
        <f t="shared" si="21"/>
        <v>4.17</v>
      </c>
      <c r="BD36" s="37">
        <f t="shared" si="22"/>
        <v>4.93</v>
      </c>
      <c r="BE36" s="37">
        <f t="shared" si="23"/>
        <v>4.28</v>
      </c>
      <c r="BG36" s="19">
        <v>37438</v>
      </c>
      <c r="BH36" s="33">
        <v>30</v>
      </c>
      <c r="BI36" s="37"/>
      <c r="BJ36" s="37">
        <f t="shared" si="27"/>
        <v>-1.5200000000000005</v>
      </c>
      <c r="BK36" s="37">
        <f t="shared" si="28"/>
        <v>-0.7799999999999998</v>
      </c>
      <c r="BL36" s="37"/>
      <c r="BM36" s="37"/>
      <c r="BN36" s="37">
        <f t="shared" si="29"/>
        <v>-2.5699999999999994</v>
      </c>
    </row>
    <row r="37" spans="2:66">
      <c r="B37" s="20" t="s">
        <v>863</v>
      </c>
      <c r="C37" s="23">
        <v>0.41666666666666669</v>
      </c>
      <c r="D37" s="24" t="s">
        <v>864</v>
      </c>
      <c r="E37" s="25" t="s">
        <v>865</v>
      </c>
      <c r="F37" s="29" t="s">
        <v>866</v>
      </c>
      <c r="G37" s="26"/>
      <c r="H37" s="27">
        <v>44105</v>
      </c>
      <c r="I37" s="18">
        <f t="shared" si="2"/>
        <v>6.54</v>
      </c>
      <c r="J37" s="28">
        <f t="shared" si="3"/>
        <v>0.21561338289962828</v>
      </c>
      <c r="K37" s="18">
        <f t="shared" si="0"/>
        <v>0</v>
      </c>
      <c r="L37" s="18">
        <f t="shared" si="4"/>
        <v>0</v>
      </c>
      <c r="M37" s="18">
        <f t="shared" si="1"/>
        <v>17</v>
      </c>
      <c r="O37" s="18" t="s">
        <v>869</v>
      </c>
      <c r="P37" s="18">
        <f>I5-I9</f>
        <v>0.29999999999999982</v>
      </c>
      <c r="Q37" s="18"/>
      <c r="R37" s="18"/>
      <c r="S37" s="18"/>
      <c r="T37" s="18"/>
      <c r="U37" s="18"/>
      <c r="AQ37" s="33">
        <v>31</v>
      </c>
      <c r="AR37" s="27">
        <v>27638</v>
      </c>
      <c r="AS37" s="27">
        <v>29768</v>
      </c>
      <c r="AT37" s="27">
        <v>32721</v>
      </c>
      <c r="AU37" s="27">
        <v>35278</v>
      </c>
      <c r="AV37" s="27">
        <v>39569</v>
      </c>
      <c r="AW37" s="27">
        <v>45078</v>
      </c>
      <c r="AY37" s="33">
        <v>31</v>
      </c>
      <c r="AZ37" s="37">
        <f t="shared" si="18"/>
        <v>2.5299999999999998</v>
      </c>
      <c r="BA37" s="37">
        <f t="shared" si="19"/>
        <v>2.59</v>
      </c>
      <c r="BB37" s="37">
        <f t="shared" si="20"/>
        <v>3.26</v>
      </c>
      <c r="BC37" s="37">
        <f t="shared" si="21"/>
        <v>4.24</v>
      </c>
      <c r="BD37" s="37">
        <f t="shared" si="22"/>
        <v>4.8899999999999997</v>
      </c>
      <c r="BE37" s="37">
        <f t="shared" si="23"/>
        <v>4.3</v>
      </c>
      <c r="BG37" s="19">
        <v>37469</v>
      </c>
      <c r="BH37" s="33">
        <v>31</v>
      </c>
      <c r="BI37" s="37"/>
      <c r="BJ37" s="37">
        <f t="shared" si="27"/>
        <v>-1.5600000000000005</v>
      </c>
      <c r="BK37" s="37">
        <f t="shared" si="28"/>
        <v>-0.64000000000000012</v>
      </c>
      <c r="BL37" s="37"/>
      <c r="BM37" s="37"/>
      <c r="BN37" s="37">
        <f t="shared" si="29"/>
        <v>-2.5499999999999998</v>
      </c>
    </row>
    <row r="38" spans="2:66">
      <c r="B38" s="20" t="s">
        <v>867</v>
      </c>
      <c r="C38" s="23">
        <v>0.41666666666666669</v>
      </c>
      <c r="D38" s="31" t="s">
        <v>828</v>
      </c>
      <c r="E38" s="25" t="s">
        <v>828</v>
      </c>
      <c r="F38" s="31" t="s">
        <v>834</v>
      </c>
      <c r="G38" s="26"/>
      <c r="H38" s="27">
        <v>44075</v>
      </c>
      <c r="I38" s="18">
        <f t="shared" si="2"/>
        <v>6</v>
      </c>
      <c r="J38" s="28">
        <f t="shared" si="3"/>
        <v>9.2896174863387942E-2</v>
      </c>
      <c r="K38" s="18">
        <f t="shared" si="0"/>
        <v>0</v>
      </c>
      <c r="L38" s="18">
        <f t="shared" si="4"/>
        <v>0</v>
      </c>
      <c r="M38" s="18">
        <f t="shared" si="1"/>
        <v>17</v>
      </c>
      <c r="O38" s="18" t="s">
        <v>873</v>
      </c>
      <c r="P38" s="18">
        <f>I5-I36</f>
        <v>-2.5499999999999998</v>
      </c>
      <c r="Q38" s="18"/>
      <c r="R38" s="18"/>
      <c r="S38" s="18"/>
      <c r="T38" s="18"/>
      <c r="U38" s="18"/>
      <c r="AQ38" s="33">
        <v>32</v>
      </c>
      <c r="AR38" s="27">
        <v>27668</v>
      </c>
      <c r="AS38" s="27">
        <v>29799</v>
      </c>
      <c r="AT38" s="27">
        <v>32752</v>
      </c>
      <c r="AU38" s="27">
        <v>35309</v>
      </c>
      <c r="AV38" s="27">
        <v>39600</v>
      </c>
      <c r="AW38" s="27">
        <v>45108</v>
      </c>
      <c r="AY38" s="33">
        <v>32</v>
      </c>
      <c r="AZ38" s="37">
        <f t="shared" si="18"/>
        <v>2.63</v>
      </c>
      <c r="BA38" s="37">
        <f t="shared" si="19"/>
        <v>2.4900000000000002</v>
      </c>
      <c r="BB38" s="37">
        <f t="shared" si="20"/>
        <v>3.32</v>
      </c>
      <c r="BC38" s="37">
        <f t="shared" si="21"/>
        <v>4.1900000000000004</v>
      </c>
      <c r="BD38" s="37">
        <f t="shared" si="22"/>
        <v>4.99</v>
      </c>
      <c r="BE38" s="37">
        <f t="shared" si="23"/>
        <v>4.16</v>
      </c>
      <c r="BG38" s="19">
        <v>37500</v>
      </c>
      <c r="BH38" s="33">
        <v>32</v>
      </c>
      <c r="BI38" s="37"/>
      <c r="BJ38" s="37">
        <f t="shared" si="27"/>
        <v>-1.6600000000000001</v>
      </c>
      <c r="BK38" s="37">
        <f t="shared" si="28"/>
        <v>-0.58000000000000007</v>
      </c>
      <c r="BL38" s="37"/>
      <c r="BM38" s="37"/>
      <c r="BN38" s="37">
        <f t="shared" si="29"/>
        <v>-2.6899999999999995</v>
      </c>
    </row>
    <row r="39" spans="2:66">
      <c r="B39" s="20" t="s">
        <v>868</v>
      </c>
      <c r="C39" s="23">
        <v>0.41666666666666669</v>
      </c>
      <c r="D39" s="24" t="s">
        <v>834</v>
      </c>
      <c r="E39" s="25" t="s">
        <v>793</v>
      </c>
      <c r="F39" s="29" t="s">
        <v>782</v>
      </c>
      <c r="G39" s="26"/>
      <c r="H39" s="27">
        <v>44044</v>
      </c>
      <c r="I39" s="18">
        <f t="shared" si="2"/>
        <v>5.86</v>
      </c>
      <c r="J39" s="28">
        <f t="shared" si="3"/>
        <v>8.1180811808118161E-2</v>
      </c>
      <c r="K39" s="18">
        <f t="shared" si="0"/>
        <v>0</v>
      </c>
      <c r="L39" s="18">
        <f t="shared" si="4"/>
        <v>0</v>
      </c>
      <c r="M39" s="18">
        <f t="shared" si="1"/>
        <v>17</v>
      </c>
      <c r="O39" s="32">
        <f>(I9-I36)/I36</f>
        <v>-0.41605839416058393</v>
      </c>
      <c r="AQ39" s="33">
        <v>33</v>
      </c>
      <c r="AR39" s="27">
        <v>27699</v>
      </c>
      <c r="AS39" s="27">
        <v>29830</v>
      </c>
      <c r="AT39" s="27">
        <v>32782</v>
      </c>
      <c r="AU39" s="27">
        <v>35339</v>
      </c>
      <c r="AV39" s="27">
        <v>39630</v>
      </c>
      <c r="AW39" s="27">
        <v>45139</v>
      </c>
      <c r="AY39" s="33">
        <v>33</v>
      </c>
      <c r="AZ39" s="37">
        <f t="shared" si="18"/>
        <v>2.68</v>
      </c>
      <c r="BA39" s="37">
        <f t="shared" si="19"/>
        <v>2.34</v>
      </c>
      <c r="BB39" s="37">
        <f t="shared" si="20"/>
        <v>3.54</v>
      </c>
      <c r="BC39" s="37">
        <f t="shared" si="21"/>
        <v>4.12</v>
      </c>
      <c r="BD39" s="37">
        <f t="shared" si="22"/>
        <v>4.8600000000000003</v>
      </c>
      <c r="BE39" s="37">
        <f t="shared" si="23"/>
        <v>4.07</v>
      </c>
      <c r="BG39" s="19">
        <v>37530</v>
      </c>
      <c r="BH39" s="33">
        <v>33</v>
      </c>
      <c r="BI39" s="37"/>
      <c r="BJ39" s="37">
        <f t="shared" si="27"/>
        <v>-1.8100000000000005</v>
      </c>
      <c r="BK39" s="37">
        <f t="shared" si="28"/>
        <v>-0.35999999999999988</v>
      </c>
      <c r="BL39" s="37"/>
      <c r="BM39" s="37"/>
      <c r="BN39" s="37">
        <f t="shared" si="29"/>
        <v>-2.7799999999999994</v>
      </c>
    </row>
    <row r="40" spans="2:66">
      <c r="B40" s="20" t="s">
        <v>870</v>
      </c>
      <c r="C40" s="23">
        <v>0.41666666666666669</v>
      </c>
      <c r="D40" s="29" t="s">
        <v>871</v>
      </c>
      <c r="E40" s="25" t="s">
        <v>783</v>
      </c>
      <c r="F40" s="31" t="s">
        <v>872</v>
      </c>
      <c r="G40" s="26"/>
      <c r="H40" s="27">
        <v>44013</v>
      </c>
      <c r="I40" s="18">
        <f t="shared" si="2"/>
        <v>4.72</v>
      </c>
      <c r="J40" s="28">
        <f t="shared" si="3"/>
        <v>-0.10436432637571155</v>
      </c>
      <c r="K40" s="18">
        <f t="shared" si="0"/>
        <v>1</v>
      </c>
      <c r="L40" s="18">
        <f t="shared" si="4"/>
        <v>0</v>
      </c>
      <c r="M40" s="18">
        <f t="shared" si="1"/>
        <v>17</v>
      </c>
      <c r="AQ40" s="33">
        <v>34</v>
      </c>
      <c r="AR40" s="27">
        <v>27729</v>
      </c>
      <c r="AS40" s="27">
        <v>29860</v>
      </c>
      <c r="AT40" s="27">
        <v>32813</v>
      </c>
      <c r="AU40" s="27">
        <v>35370</v>
      </c>
      <c r="AV40" s="27">
        <v>39661</v>
      </c>
      <c r="AW40" s="27">
        <v>45170</v>
      </c>
      <c r="AY40" s="33">
        <v>34</v>
      </c>
      <c r="AZ40" s="37">
        <f t="shared" si="18"/>
        <v>2.74</v>
      </c>
      <c r="BA40" s="37">
        <f t="shared" si="19"/>
        <v>2.1800000000000002</v>
      </c>
      <c r="BB40" s="37">
        <f t="shared" si="20"/>
        <v>3.49</v>
      </c>
      <c r="BC40" s="37">
        <f t="shared" si="21"/>
        <v>4.13</v>
      </c>
      <c r="BD40" s="37">
        <f t="shared" si="22"/>
        <v>5</v>
      </c>
      <c r="BE40" s="37" t="e">
        <f t="shared" si="23"/>
        <v>#N/A</v>
      </c>
      <c r="BG40" s="19">
        <v>37561</v>
      </c>
      <c r="BH40" s="33">
        <v>34</v>
      </c>
      <c r="BI40" s="37"/>
      <c r="BJ40" s="37">
        <f t="shared" si="27"/>
        <v>-1.9700000000000002</v>
      </c>
      <c r="BK40" s="37">
        <f t="shared" si="28"/>
        <v>-0.4099999999999997</v>
      </c>
      <c r="BL40" s="37"/>
      <c r="BM40" s="37"/>
      <c r="BN40" s="37"/>
    </row>
    <row r="41" spans="2:66">
      <c r="B41" s="20" t="s">
        <v>874</v>
      </c>
      <c r="C41" s="23">
        <v>0.41666666666666669</v>
      </c>
      <c r="D41" s="29" t="s">
        <v>872</v>
      </c>
      <c r="E41" s="25" t="s">
        <v>875</v>
      </c>
      <c r="F41" s="31" t="s">
        <v>876</v>
      </c>
      <c r="G41" s="26"/>
      <c r="H41" s="27">
        <v>43983</v>
      </c>
      <c r="I41" s="18">
        <f t="shared" si="2"/>
        <v>3.91</v>
      </c>
      <c r="J41" s="28">
        <f t="shared" si="3"/>
        <v>-0.26779026217228458</v>
      </c>
      <c r="K41" s="18">
        <f t="shared" si="0"/>
        <v>1</v>
      </c>
      <c r="L41" s="18">
        <f t="shared" si="4"/>
        <v>0</v>
      </c>
      <c r="M41" s="18">
        <f t="shared" si="1"/>
        <v>17</v>
      </c>
      <c r="AQ41" s="33">
        <v>35</v>
      </c>
      <c r="AR41" s="27">
        <v>27760</v>
      </c>
      <c r="AS41" s="27">
        <v>29891</v>
      </c>
      <c r="AT41" s="27">
        <v>32843</v>
      </c>
      <c r="AU41" s="27">
        <v>35400</v>
      </c>
      <c r="AV41" s="27">
        <v>39692</v>
      </c>
      <c r="AW41" s="27">
        <v>45200</v>
      </c>
      <c r="AY41" s="33">
        <v>35</v>
      </c>
      <c r="AZ41" s="37">
        <f t="shared" si="18"/>
        <v>2.78</v>
      </c>
      <c r="BA41" s="37">
        <f t="shared" si="19"/>
        <v>2.08</v>
      </c>
      <c r="BB41" s="37">
        <f t="shared" si="20"/>
        <v>3.41</v>
      </c>
      <c r="BC41" s="37">
        <f t="shared" si="21"/>
        <v>4.21</v>
      </c>
      <c r="BD41" s="37">
        <f t="shared" si="22"/>
        <v>4.91</v>
      </c>
      <c r="BE41" s="37" t="e">
        <f t="shared" si="23"/>
        <v>#N/A</v>
      </c>
      <c r="BG41" s="19">
        <v>37591</v>
      </c>
      <c r="BH41" s="33">
        <v>35</v>
      </c>
      <c r="BI41" s="37"/>
      <c r="BJ41" s="37">
        <f t="shared" si="27"/>
        <v>-2.0700000000000003</v>
      </c>
      <c r="BK41" s="37">
        <f t="shared" si="28"/>
        <v>-0.48999999999999977</v>
      </c>
      <c r="BL41" s="37"/>
      <c r="BM41" s="37"/>
      <c r="BN41" s="37"/>
    </row>
    <row r="42" spans="2:66">
      <c r="B42" s="20" t="s">
        <v>877</v>
      </c>
      <c r="C42" s="23">
        <v>0.41666666666666669</v>
      </c>
      <c r="D42" s="24" t="s">
        <v>876</v>
      </c>
      <c r="E42" s="25" t="s">
        <v>746</v>
      </c>
      <c r="F42" s="31" t="s">
        <v>878</v>
      </c>
      <c r="G42" s="26"/>
      <c r="H42" s="27">
        <v>43952</v>
      </c>
      <c r="I42" s="18">
        <f t="shared" si="2"/>
        <v>4.33</v>
      </c>
      <c r="J42" s="28">
        <f t="shared" si="3"/>
        <v>-0.16570327552986516</v>
      </c>
      <c r="K42" s="18">
        <f t="shared" si="0"/>
        <v>1</v>
      </c>
      <c r="L42" s="18">
        <f t="shared" si="4"/>
        <v>1</v>
      </c>
      <c r="M42" s="18">
        <f t="shared" si="1"/>
        <v>17</v>
      </c>
      <c r="AQ42" s="33">
        <v>36</v>
      </c>
      <c r="AR42" s="27">
        <v>27791</v>
      </c>
      <c r="AS42" s="27">
        <v>29921</v>
      </c>
      <c r="AT42" s="27">
        <v>32874</v>
      </c>
      <c r="AU42" s="27">
        <v>35431</v>
      </c>
      <c r="AV42" s="27">
        <v>39722</v>
      </c>
      <c r="AW42" s="27">
        <v>45231</v>
      </c>
      <c r="AY42" s="33">
        <v>36</v>
      </c>
      <c r="AZ42" s="37">
        <f t="shared" si="18"/>
        <v>2.81</v>
      </c>
      <c r="BA42" s="37">
        <f t="shared" si="19"/>
        <v>2.02</v>
      </c>
      <c r="BB42" s="37">
        <f t="shared" si="20"/>
        <v>3.37</v>
      </c>
      <c r="BC42" s="37">
        <f t="shared" si="21"/>
        <v>4.17</v>
      </c>
      <c r="BD42" s="37">
        <f t="shared" si="22"/>
        <v>5.18</v>
      </c>
      <c r="BE42" s="37" t="e">
        <f t="shared" si="23"/>
        <v>#N/A</v>
      </c>
      <c r="BG42" s="19">
        <v>37622</v>
      </c>
      <c r="BH42" s="33">
        <v>36</v>
      </c>
      <c r="BI42" s="37"/>
      <c r="BJ42" s="37">
        <f t="shared" si="27"/>
        <v>-2.1300000000000003</v>
      </c>
      <c r="BK42" s="37">
        <f t="shared" si="28"/>
        <v>-0.5299999999999998</v>
      </c>
      <c r="BL42" s="37"/>
      <c r="BM42" s="37"/>
      <c r="BN42" s="37"/>
    </row>
    <row r="43" spans="2:66">
      <c r="B43" s="20" t="s">
        <v>879</v>
      </c>
      <c r="C43" s="23">
        <v>0.41666666666666669</v>
      </c>
      <c r="D43" s="29" t="s">
        <v>878</v>
      </c>
      <c r="E43" s="25" t="s">
        <v>880</v>
      </c>
      <c r="F43" s="29" t="s">
        <v>881</v>
      </c>
      <c r="G43" s="26"/>
      <c r="H43" s="27">
        <v>43922</v>
      </c>
      <c r="I43" s="18">
        <f t="shared" si="2"/>
        <v>5.27</v>
      </c>
      <c r="J43" s="28">
        <f t="shared" si="3"/>
        <v>1.1516314779270559E-2</v>
      </c>
      <c r="K43" s="18">
        <f t="shared" si="0"/>
        <v>0</v>
      </c>
      <c r="L43" s="18">
        <f t="shared" si="4"/>
        <v>0</v>
      </c>
      <c r="M43" s="18">
        <f t="shared" si="1"/>
        <v>16</v>
      </c>
      <c r="AQ43" s="33">
        <v>37</v>
      </c>
      <c r="AR43" s="27">
        <v>27820</v>
      </c>
      <c r="AS43" s="27">
        <v>29952</v>
      </c>
      <c r="AT43" s="27">
        <v>32905</v>
      </c>
      <c r="AU43" s="27">
        <v>35462</v>
      </c>
      <c r="AV43" s="27">
        <v>39753</v>
      </c>
      <c r="AW43" s="27">
        <v>45261</v>
      </c>
      <c r="AY43" s="33">
        <v>37</v>
      </c>
      <c r="AZ43" s="37">
        <f t="shared" si="18"/>
        <v>2.93</v>
      </c>
      <c r="BA43" s="37">
        <f t="shared" si="19"/>
        <v>2.02</v>
      </c>
      <c r="BB43" s="37">
        <f t="shared" si="20"/>
        <v>3.63</v>
      </c>
      <c r="BC43" s="37">
        <f t="shared" si="21"/>
        <v>4.26</v>
      </c>
      <c r="BD43" s="37">
        <f t="shared" si="22"/>
        <v>4.9800000000000004</v>
      </c>
      <c r="BE43" s="37" t="e">
        <f t="shared" si="23"/>
        <v>#N/A</v>
      </c>
      <c r="BG43" s="19">
        <v>37653</v>
      </c>
      <c r="BH43" s="33">
        <v>37</v>
      </c>
      <c r="BI43" s="37"/>
      <c r="BJ43" s="37">
        <f t="shared" si="27"/>
        <v>-2.1300000000000003</v>
      </c>
      <c r="BK43" s="37">
        <f t="shared" si="28"/>
        <v>-0.27</v>
      </c>
      <c r="BL43" s="37"/>
      <c r="BM43" s="37"/>
      <c r="BN43" s="37"/>
    </row>
    <row r="44" spans="2:66">
      <c r="B44" s="20" t="s">
        <v>882</v>
      </c>
      <c r="C44" s="23">
        <v>0.41666666666666669</v>
      </c>
      <c r="D44" s="24" t="s">
        <v>803</v>
      </c>
      <c r="E44" s="25" t="s">
        <v>883</v>
      </c>
      <c r="F44" s="29" t="s">
        <v>884</v>
      </c>
      <c r="G44" s="26"/>
      <c r="H44" s="27">
        <v>43891</v>
      </c>
      <c r="I44" s="18">
        <f t="shared" si="2"/>
        <v>5.77</v>
      </c>
      <c r="J44" s="28">
        <f t="shared" si="3"/>
        <v>4.7186932849364753E-2</v>
      </c>
      <c r="K44" s="18">
        <f t="shared" si="0"/>
        <v>0</v>
      </c>
      <c r="L44" s="18">
        <f t="shared" si="4"/>
        <v>0</v>
      </c>
      <c r="M44" s="18">
        <f t="shared" si="1"/>
        <v>16</v>
      </c>
      <c r="AQ44" s="33">
        <v>38</v>
      </c>
      <c r="AR44" s="27">
        <v>27851</v>
      </c>
      <c r="AS44" s="27">
        <v>29983</v>
      </c>
      <c r="AT44" s="27">
        <v>32933</v>
      </c>
      <c r="AU44" s="27">
        <v>35490</v>
      </c>
      <c r="AV44" s="27">
        <v>39783</v>
      </c>
      <c r="AW44" s="27">
        <v>45292</v>
      </c>
      <c r="AY44" s="33">
        <v>38</v>
      </c>
      <c r="AZ44" s="37">
        <f t="shared" si="18"/>
        <v>2.9</v>
      </c>
      <c r="BA44" s="37">
        <f t="shared" si="19"/>
        <v>1.91</v>
      </c>
      <c r="BB44" s="37">
        <f t="shared" si="20"/>
        <v>3.4</v>
      </c>
      <c r="BC44" s="37">
        <f t="shared" si="21"/>
        <v>4.28</v>
      </c>
      <c r="BD44" s="37">
        <f t="shared" si="22"/>
        <v>4.49</v>
      </c>
      <c r="BE44" s="37" t="e">
        <f t="shared" si="23"/>
        <v>#N/A</v>
      </c>
      <c r="BG44" s="19">
        <v>37681</v>
      </c>
      <c r="BH44" s="33">
        <v>38</v>
      </c>
      <c r="BI44" s="37"/>
      <c r="BJ44" s="37">
        <f t="shared" si="27"/>
        <v>-2.2400000000000002</v>
      </c>
      <c r="BK44" s="37">
        <f t="shared" si="28"/>
        <v>-0.5</v>
      </c>
      <c r="BL44" s="37"/>
      <c r="BM44" s="37"/>
      <c r="BN44" s="37"/>
    </row>
    <row r="45" spans="2:66">
      <c r="B45" s="20" t="s">
        <v>885</v>
      </c>
      <c r="C45" s="23">
        <v>0.45833333333333331</v>
      </c>
      <c r="D45" s="24" t="s">
        <v>886</v>
      </c>
      <c r="E45" s="25" t="s">
        <v>887</v>
      </c>
      <c r="F45" s="29" t="s">
        <v>888</v>
      </c>
      <c r="G45" s="26"/>
      <c r="H45" s="27">
        <v>43862</v>
      </c>
      <c r="I45" s="18">
        <f t="shared" si="2"/>
        <v>5.46</v>
      </c>
      <c r="J45" s="28">
        <f t="shared" si="3"/>
        <v>0.10526315789473675</v>
      </c>
      <c r="K45" s="18">
        <f t="shared" si="0"/>
        <v>0</v>
      </c>
      <c r="L45" s="18">
        <f t="shared" si="4"/>
        <v>0</v>
      </c>
      <c r="M45" s="18">
        <f t="shared" si="1"/>
        <v>16</v>
      </c>
      <c r="AQ45" s="33">
        <v>39</v>
      </c>
      <c r="AR45" s="27">
        <v>27881</v>
      </c>
      <c r="AS45" s="27">
        <v>30011</v>
      </c>
      <c r="AT45" s="27">
        <v>32964</v>
      </c>
      <c r="AU45" s="27">
        <v>35521</v>
      </c>
      <c r="AV45" s="27">
        <v>39814</v>
      </c>
      <c r="AW45" s="27">
        <v>45323</v>
      </c>
      <c r="AY45" s="33">
        <v>39</v>
      </c>
      <c r="AZ45" s="37">
        <f t="shared" si="18"/>
        <v>2.94</v>
      </c>
      <c r="BA45" s="37">
        <f t="shared" si="19"/>
        <v>1.99</v>
      </c>
      <c r="BB45" s="37">
        <f t="shared" si="20"/>
        <v>3.34</v>
      </c>
      <c r="BC45" s="37">
        <f t="shared" si="21"/>
        <v>4.1900000000000004</v>
      </c>
      <c r="BD45" s="37">
        <f t="shared" si="22"/>
        <v>4.74</v>
      </c>
      <c r="BE45" s="37" t="e">
        <f t="shared" si="23"/>
        <v>#N/A</v>
      </c>
      <c r="BG45" s="19">
        <v>37712</v>
      </c>
      <c r="BH45" s="33">
        <v>39</v>
      </c>
      <c r="BI45" s="37"/>
      <c r="BJ45" s="37">
        <f t="shared" si="27"/>
        <v>-2.16</v>
      </c>
      <c r="BK45" s="37">
        <f t="shared" si="28"/>
        <v>-0.56000000000000005</v>
      </c>
      <c r="BL45" s="37"/>
      <c r="BM45" s="37"/>
      <c r="BN45" s="37"/>
    </row>
    <row r="46" spans="2:66">
      <c r="B46" s="20" t="s">
        <v>889</v>
      </c>
      <c r="C46" s="23">
        <v>0.45833333333333331</v>
      </c>
      <c r="D46" s="24" t="s">
        <v>890</v>
      </c>
      <c r="E46" s="25" t="s">
        <v>887</v>
      </c>
      <c r="F46" s="31" t="s">
        <v>891</v>
      </c>
      <c r="G46" s="26"/>
      <c r="H46" s="27">
        <v>43831</v>
      </c>
      <c r="I46" s="18">
        <f t="shared" si="2"/>
        <v>5.54</v>
      </c>
      <c r="J46" s="28">
        <f t="shared" si="3"/>
        <v>0.11022044088176348</v>
      </c>
      <c r="K46" s="18">
        <f t="shared" si="0"/>
        <v>0</v>
      </c>
      <c r="L46" s="18">
        <f t="shared" si="4"/>
        <v>0</v>
      </c>
      <c r="M46" s="18">
        <f t="shared" si="1"/>
        <v>16</v>
      </c>
      <c r="AQ46" s="33">
        <v>40</v>
      </c>
      <c r="AR46" s="27">
        <v>27912</v>
      </c>
      <c r="AS46" s="27">
        <v>30042</v>
      </c>
      <c r="AT46" s="27">
        <v>32994</v>
      </c>
      <c r="AU46" s="27">
        <v>35551</v>
      </c>
      <c r="AV46" s="27">
        <v>39845</v>
      </c>
      <c r="AW46" s="27">
        <v>45352</v>
      </c>
      <c r="AY46" s="33">
        <v>40</v>
      </c>
      <c r="AZ46" s="37">
        <f t="shared" si="18"/>
        <v>2.96</v>
      </c>
      <c r="BA46" s="37">
        <f t="shared" si="19"/>
        <v>1.99</v>
      </c>
      <c r="BB46" s="37">
        <f t="shared" si="20"/>
        <v>3.22</v>
      </c>
      <c r="BC46" s="37">
        <f t="shared" si="21"/>
        <v>4.1900000000000004</v>
      </c>
      <c r="BD46" s="37">
        <f t="shared" si="22"/>
        <v>4.49</v>
      </c>
      <c r="BE46" s="37" t="e">
        <f t="shared" si="23"/>
        <v>#N/A</v>
      </c>
      <c r="BG46" s="19">
        <v>37742</v>
      </c>
      <c r="BH46" s="33">
        <v>40</v>
      </c>
      <c r="BI46" s="37"/>
      <c r="BJ46" s="37">
        <f t="shared" si="27"/>
        <v>-2.16</v>
      </c>
      <c r="BK46" s="37">
        <f t="shared" si="28"/>
        <v>-0.67999999999999972</v>
      </c>
      <c r="BL46" s="37"/>
      <c r="BM46" s="37"/>
      <c r="BN46" s="37"/>
    </row>
    <row r="47" spans="2:66">
      <c r="B47" s="20" t="s">
        <v>892</v>
      </c>
      <c r="C47" s="23">
        <v>0.45833333333333331</v>
      </c>
      <c r="D47" s="29" t="s">
        <v>891</v>
      </c>
      <c r="E47" s="25" t="s">
        <v>893</v>
      </c>
      <c r="F47" s="29" t="s">
        <v>893</v>
      </c>
      <c r="G47" s="26"/>
      <c r="H47" s="27">
        <v>43800</v>
      </c>
      <c r="I47" s="18">
        <f t="shared" si="2"/>
        <v>5.35</v>
      </c>
      <c r="J47" s="28">
        <f t="shared" si="3"/>
        <v>5.6390977443607814E-3</v>
      </c>
      <c r="K47" s="18">
        <f t="shared" si="0"/>
        <v>0</v>
      </c>
      <c r="L47" s="18">
        <f t="shared" si="4"/>
        <v>0</v>
      </c>
      <c r="M47" s="18">
        <f t="shared" si="1"/>
        <v>16</v>
      </c>
      <c r="AQ47" s="33">
        <v>41</v>
      </c>
      <c r="AR47" s="27">
        <v>27942</v>
      </c>
      <c r="AS47" s="27">
        <v>30072</v>
      </c>
      <c r="AT47" s="27">
        <v>33025</v>
      </c>
      <c r="AU47" s="27">
        <v>35582</v>
      </c>
      <c r="AV47" s="27">
        <v>39873</v>
      </c>
      <c r="AW47" s="27">
        <v>45383</v>
      </c>
      <c r="AY47" s="33">
        <v>41</v>
      </c>
      <c r="AZ47" s="37">
        <f t="shared" si="18"/>
        <v>3.11</v>
      </c>
      <c r="BA47" s="37">
        <f t="shared" si="19"/>
        <v>1.89</v>
      </c>
      <c r="BB47" s="37">
        <f t="shared" si="20"/>
        <v>3.2</v>
      </c>
      <c r="BC47" s="37">
        <f t="shared" si="21"/>
        <v>4.32</v>
      </c>
      <c r="BD47" s="37">
        <f t="shared" si="22"/>
        <v>4.72</v>
      </c>
      <c r="BE47" s="37" t="e">
        <f t="shared" si="23"/>
        <v>#N/A</v>
      </c>
      <c r="BG47" s="19">
        <v>37773</v>
      </c>
      <c r="BH47" s="33">
        <v>41</v>
      </c>
      <c r="BI47" s="37"/>
      <c r="BJ47" s="37">
        <f t="shared" si="27"/>
        <v>-2.2600000000000007</v>
      </c>
      <c r="BK47" s="37">
        <f t="shared" si="28"/>
        <v>-0.69999999999999973</v>
      </c>
      <c r="BL47" s="37"/>
      <c r="BM47" s="37"/>
      <c r="BN47" s="37"/>
    </row>
    <row r="48" spans="2:66">
      <c r="B48" s="20" t="s">
        <v>894</v>
      </c>
      <c r="C48" s="23">
        <v>0.45833333333333331</v>
      </c>
      <c r="D48" s="29" t="s">
        <v>886</v>
      </c>
      <c r="E48" s="25" t="s">
        <v>895</v>
      </c>
      <c r="F48" s="29" t="s">
        <v>896</v>
      </c>
      <c r="G48" s="26"/>
      <c r="H48" s="27">
        <v>43770</v>
      </c>
      <c r="I48" s="18">
        <f t="shared" si="2"/>
        <v>5.46</v>
      </c>
      <c r="J48" s="28">
        <f t="shared" si="3"/>
        <v>4.5977011494252915E-2</v>
      </c>
      <c r="K48" s="18">
        <f t="shared" si="0"/>
        <v>0</v>
      </c>
      <c r="L48" s="18">
        <f t="shared" si="4"/>
        <v>0</v>
      </c>
      <c r="M48" s="18">
        <f t="shared" si="1"/>
        <v>16</v>
      </c>
      <c r="AQ48" s="33">
        <v>42</v>
      </c>
      <c r="AR48" s="27">
        <v>27973</v>
      </c>
      <c r="AS48" s="27">
        <v>30103</v>
      </c>
      <c r="AT48" s="27">
        <v>33055</v>
      </c>
      <c r="AU48" s="27">
        <v>35612</v>
      </c>
      <c r="AV48" s="27">
        <v>39904</v>
      </c>
      <c r="AW48" s="27">
        <v>45413</v>
      </c>
      <c r="AY48" s="33">
        <v>42</v>
      </c>
      <c r="AZ48" s="37">
        <f t="shared" si="18"/>
        <v>3.1</v>
      </c>
      <c r="BA48" s="37">
        <f t="shared" si="19"/>
        <v>1.86</v>
      </c>
      <c r="BB48" s="37">
        <f t="shared" si="20"/>
        <v>3.21</v>
      </c>
      <c r="BC48" s="37">
        <f t="shared" si="21"/>
        <v>4.25</v>
      </c>
      <c r="BD48" s="37">
        <f t="shared" si="22"/>
        <v>4.57</v>
      </c>
      <c r="BE48" s="37" t="e">
        <f t="shared" si="23"/>
        <v>#N/A</v>
      </c>
      <c r="BG48" s="19">
        <v>37803</v>
      </c>
      <c r="BH48" s="33">
        <v>42</v>
      </c>
      <c r="BI48" s="37"/>
      <c r="BJ48" s="37">
        <f t="shared" si="27"/>
        <v>-2.29</v>
      </c>
      <c r="BK48" s="37">
        <f t="shared" si="28"/>
        <v>-0.69</v>
      </c>
      <c r="BL48" s="37"/>
      <c r="BM48" s="37"/>
      <c r="BN48" s="37"/>
    </row>
    <row r="49" spans="2:66">
      <c r="B49" s="20" t="s">
        <v>897</v>
      </c>
      <c r="C49" s="23">
        <v>0.41666666666666669</v>
      </c>
      <c r="D49" s="29" t="s">
        <v>793</v>
      </c>
      <c r="E49" s="25" t="s">
        <v>898</v>
      </c>
      <c r="F49" s="24" t="s">
        <v>883</v>
      </c>
      <c r="G49" s="26"/>
      <c r="H49" s="27">
        <v>43739</v>
      </c>
      <c r="I49" s="18">
        <f t="shared" si="2"/>
        <v>5.38</v>
      </c>
      <c r="J49" s="28">
        <f t="shared" si="3"/>
        <v>4.4660194174757188E-2</v>
      </c>
      <c r="K49" s="18">
        <f t="shared" si="0"/>
        <v>0</v>
      </c>
      <c r="L49" s="18">
        <f t="shared" si="4"/>
        <v>0</v>
      </c>
      <c r="M49" s="18">
        <f t="shared" si="1"/>
        <v>16</v>
      </c>
      <c r="AQ49" s="33">
        <v>43</v>
      </c>
      <c r="AR49" s="27">
        <v>28004</v>
      </c>
      <c r="AS49" s="27">
        <v>30133</v>
      </c>
      <c r="AT49" s="27">
        <v>33086</v>
      </c>
      <c r="AU49" s="27">
        <v>35643</v>
      </c>
      <c r="AV49" s="27">
        <v>39934</v>
      </c>
      <c r="AW49" s="27">
        <v>45444</v>
      </c>
      <c r="AY49" s="33">
        <v>43</v>
      </c>
      <c r="AZ49" s="37">
        <f t="shared" si="18"/>
        <v>3.11</v>
      </c>
      <c r="BA49" s="37">
        <f t="shared" si="19"/>
        <v>1.89</v>
      </c>
      <c r="BB49" s="37">
        <f t="shared" si="20"/>
        <v>3.19</v>
      </c>
      <c r="BC49" s="37">
        <f t="shared" si="21"/>
        <v>4.3</v>
      </c>
      <c r="BD49" s="37">
        <f t="shared" si="22"/>
        <v>4.68</v>
      </c>
      <c r="BE49" s="37" t="e">
        <f t="shared" si="23"/>
        <v>#N/A</v>
      </c>
      <c r="BG49" s="19">
        <v>37834</v>
      </c>
      <c r="BH49" s="33">
        <v>43</v>
      </c>
      <c r="BI49" s="37"/>
      <c r="BJ49" s="37"/>
      <c r="BK49" s="37">
        <f t="shared" ref="BK49:BK55" si="30">BB49-BB$6</f>
        <v>-0.71</v>
      </c>
      <c r="BL49" s="37"/>
      <c r="BM49" s="37"/>
      <c r="BN49" s="37"/>
    </row>
    <row r="50" spans="2:66">
      <c r="B50" s="20" t="s">
        <v>899</v>
      </c>
      <c r="C50" s="23">
        <v>0.41666666666666669</v>
      </c>
      <c r="D50" s="24" t="s">
        <v>900</v>
      </c>
      <c r="E50" s="25" t="s">
        <v>901</v>
      </c>
      <c r="F50" s="31" t="s">
        <v>884</v>
      </c>
      <c r="G50" s="26"/>
      <c r="H50" s="27">
        <v>43709</v>
      </c>
      <c r="I50" s="18">
        <f t="shared" si="2"/>
        <v>5.49</v>
      </c>
      <c r="J50" s="28">
        <f t="shared" si="3"/>
        <v>2.8089887640449507E-2</v>
      </c>
      <c r="K50" s="18">
        <f t="shared" si="0"/>
        <v>0</v>
      </c>
      <c r="L50" s="18">
        <f t="shared" si="4"/>
        <v>0</v>
      </c>
      <c r="M50" s="18">
        <f t="shared" si="1"/>
        <v>16</v>
      </c>
      <c r="AQ50" s="33">
        <v>44</v>
      </c>
      <c r="AR50" s="27">
        <v>28034</v>
      </c>
      <c r="AS50" s="27">
        <v>30164</v>
      </c>
      <c r="AT50" s="27">
        <v>33117</v>
      </c>
      <c r="AU50" s="27">
        <v>35674</v>
      </c>
      <c r="AV50" s="27">
        <v>39965</v>
      </c>
      <c r="AW50" s="27">
        <v>45474</v>
      </c>
      <c r="AY50" s="33">
        <v>44</v>
      </c>
      <c r="AZ50" s="37">
        <f t="shared" si="18"/>
        <v>3.21</v>
      </c>
      <c r="BA50" s="37">
        <f t="shared" si="19"/>
        <v>1.89</v>
      </c>
      <c r="BB50" s="37">
        <f t="shared" si="20"/>
        <v>3.34</v>
      </c>
      <c r="BC50" s="37">
        <f t="shared" si="21"/>
        <v>4.47</v>
      </c>
      <c r="BD50" s="37">
        <f t="shared" si="22"/>
        <v>4.7699999999999996</v>
      </c>
      <c r="BE50" s="37" t="e">
        <f t="shared" si="23"/>
        <v>#N/A</v>
      </c>
      <c r="BG50" s="19">
        <v>37865</v>
      </c>
      <c r="BH50" s="33">
        <v>44</v>
      </c>
      <c r="BI50" s="37"/>
      <c r="BJ50" s="37"/>
      <c r="BK50" s="37">
        <f t="shared" si="30"/>
        <v>-0.56000000000000005</v>
      </c>
      <c r="BL50" s="37"/>
      <c r="BM50" s="37"/>
      <c r="BN50" s="37"/>
    </row>
    <row r="51" spans="2:66">
      <c r="B51" s="20" t="s">
        <v>902</v>
      </c>
      <c r="C51" s="23">
        <v>0.41666666666666669</v>
      </c>
      <c r="D51" s="24" t="s">
        <v>884</v>
      </c>
      <c r="E51" s="25" t="s">
        <v>796</v>
      </c>
      <c r="F51" s="24" t="s">
        <v>903</v>
      </c>
      <c r="G51" s="26"/>
      <c r="H51" s="27">
        <v>43678</v>
      </c>
      <c r="I51" s="18">
        <f t="shared" si="2"/>
        <v>5.42</v>
      </c>
      <c r="J51" s="28">
        <f t="shared" si="3"/>
        <v>1.4981273408239714E-2</v>
      </c>
      <c r="K51" s="18">
        <f t="shared" si="0"/>
        <v>0</v>
      </c>
      <c r="L51" s="18">
        <f t="shared" si="4"/>
        <v>0</v>
      </c>
      <c r="M51" s="18">
        <f t="shared" si="1"/>
        <v>16</v>
      </c>
      <c r="AQ51" s="33">
        <v>45</v>
      </c>
      <c r="AR51" s="27">
        <v>28065</v>
      </c>
      <c r="AS51" s="27">
        <v>30195</v>
      </c>
      <c r="AT51" s="27">
        <v>33147</v>
      </c>
      <c r="AU51" s="27">
        <v>35704</v>
      </c>
      <c r="AV51" s="27">
        <v>39995</v>
      </c>
      <c r="AW51" s="27">
        <v>45505</v>
      </c>
      <c r="AY51" s="33">
        <v>45</v>
      </c>
      <c r="AZ51" s="37">
        <f t="shared" si="18"/>
        <v>3.16</v>
      </c>
      <c r="BA51" s="37">
        <f t="shared" si="19"/>
        <v>1.9</v>
      </c>
      <c r="BB51" s="37">
        <f t="shared" si="20"/>
        <v>3.18</v>
      </c>
      <c r="BC51" s="37">
        <f t="shared" si="21"/>
        <v>4.53</v>
      </c>
      <c r="BD51" s="37">
        <f t="shared" si="22"/>
        <v>4.8899999999999997</v>
      </c>
      <c r="BE51" s="37" t="e">
        <f t="shared" si="23"/>
        <v>#N/A</v>
      </c>
      <c r="BG51" s="19">
        <v>37895</v>
      </c>
      <c r="BH51" s="33">
        <v>45</v>
      </c>
      <c r="BI51" s="37"/>
      <c r="BJ51" s="37"/>
      <c r="BK51" s="37">
        <f t="shared" si="30"/>
        <v>-0.71999999999999975</v>
      </c>
      <c r="BL51" s="37"/>
      <c r="BM51" s="37"/>
      <c r="BN51" s="37"/>
    </row>
    <row r="52" spans="2:66">
      <c r="B52" s="20" t="s">
        <v>904</v>
      </c>
      <c r="C52" s="23">
        <v>0.41666666666666669</v>
      </c>
      <c r="D52" s="29" t="s">
        <v>878</v>
      </c>
      <c r="E52" s="25" t="s">
        <v>891</v>
      </c>
      <c r="F52" s="24" t="s">
        <v>896</v>
      </c>
      <c r="G52" s="26"/>
      <c r="H52" s="27">
        <v>43647</v>
      </c>
      <c r="I52" s="18">
        <f t="shared" si="2"/>
        <v>5.27</v>
      </c>
      <c r="J52" s="28">
        <f t="shared" si="3"/>
        <v>-2.0446096654275152E-2</v>
      </c>
      <c r="K52" s="18">
        <f t="shared" si="0"/>
        <v>0</v>
      </c>
      <c r="L52" s="18">
        <f t="shared" si="4"/>
        <v>0</v>
      </c>
      <c r="M52" s="18">
        <f t="shared" si="1"/>
        <v>16</v>
      </c>
      <c r="AQ52" s="33">
        <v>46</v>
      </c>
      <c r="AR52" s="27">
        <v>28095</v>
      </c>
      <c r="AS52" s="27">
        <v>30225</v>
      </c>
      <c r="AT52" s="27">
        <v>33178</v>
      </c>
      <c r="AU52" s="27">
        <v>35735</v>
      </c>
      <c r="AV52" s="27">
        <v>40026</v>
      </c>
      <c r="AW52" s="27">
        <v>45536</v>
      </c>
      <c r="AY52" s="33">
        <v>46</v>
      </c>
      <c r="AZ52" s="37">
        <f t="shared" si="18"/>
        <v>3.22</v>
      </c>
      <c r="BA52" s="37">
        <f t="shared" si="19"/>
        <v>1.95</v>
      </c>
      <c r="BB52" s="37">
        <f t="shared" si="20"/>
        <v>3.12</v>
      </c>
      <c r="BC52" s="37">
        <f t="shared" si="21"/>
        <v>4.6500000000000004</v>
      </c>
      <c r="BD52" s="37">
        <f t="shared" si="22"/>
        <v>5.24</v>
      </c>
      <c r="BE52" s="37" t="e">
        <f t="shared" si="23"/>
        <v>#N/A</v>
      </c>
      <c r="BG52" s="19">
        <v>37926</v>
      </c>
      <c r="BH52" s="33">
        <v>46</v>
      </c>
      <c r="BI52" s="37"/>
      <c r="BJ52" s="37"/>
      <c r="BK52" s="37">
        <f t="shared" si="30"/>
        <v>-0.7799999999999998</v>
      </c>
      <c r="BL52" s="37"/>
      <c r="BM52" s="37"/>
      <c r="BN52" s="37"/>
    </row>
    <row r="53" spans="2:66">
      <c r="B53" s="20" t="s">
        <v>905</v>
      </c>
      <c r="C53" s="23">
        <v>0.41666666666666669</v>
      </c>
      <c r="D53" s="24" t="s">
        <v>906</v>
      </c>
      <c r="E53" s="25" t="s">
        <v>903</v>
      </c>
      <c r="F53" s="24" t="s">
        <v>907</v>
      </c>
      <c r="G53" s="26"/>
      <c r="H53" s="27">
        <v>43617</v>
      </c>
      <c r="I53" s="18">
        <f t="shared" si="2"/>
        <v>5.34</v>
      </c>
      <c r="J53" s="28">
        <f t="shared" si="3"/>
        <v>-1.6574585635359091E-2</v>
      </c>
      <c r="K53" s="18">
        <f t="shared" si="0"/>
        <v>0</v>
      </c>
      <c r="L53" s="18">
        <f t="shared" si="4"/>
        <v>0</v>
      </c>
      <c r="M53" s="18">
        <f t="shared" si="1"/>
        <v>16</v>
      </c>
      <c r="AQ53" s="33">
        <v>47</v>
      </c>
      <c r="AR53" s="27">
        <v>28126</v>
      </c>
      <c r="AS53" s="27">
        <v>30256</v>
      </c>
      <c r="AT53" s="27">
        <v>33208</v>
      </c>
      <c r="AU53" s="27">
        <v>35765</v>
      </c>
      <c r="AV53" s="27">
        <v>40057</v>
      </c>
      <c r="AW53" s="27">
        <v>45566</v>
      </c>
      <c r="AY53" s="33">
        <v>47</v>
      </c>
      <c r="AZ53" s="37">
        <f t="shared" si="18"/>
        <v>3.34</v>
      </c>
      <c r="BA53" s="37">
        <f t="shared" si="19"/>
        <v>2.09</v>
      </c>
      <c r="BB53" s="37">
        <f t="shared" si="20"/>
        <v>2.98</v>
      </c>
      <c r="BC53" s="37">
        <f t="shared" si="21"/>
        <v>4.57</v>
      </c>
      <c r="BD53" s="37">
        <f t="shared" si="22"/>
        <v>5.0999999999999996</v>
      </c>
      <c r="BE53" s="37" t="e">
        <f t="shared" si="23"/>
        <v>#N/A</v>
      </c>
      <c r="BG53" s="19">
        <v>37956</v>
      </c>
      <c r="BH53" s="33">
        <v>47</v>
      </c>
      <c r="BI53" s="37"/>
      <c r="BJ53" s="37"/>
      <c r="BK53" s="37">
        <f t="shared" si="30"/>
        <v>-0.91999999999999993</v>
      </c>
      <c r="BL53" s="37"/>
      <c r="BM53" s="37"/>
      <c r="BN53" s="37"/>
    </row>
    <row r="54" spans="2:66">
      <c r="B54" s="20" t="s">
        <v>908</v>
      </c>
      <c r="C54" s="23">
        <v>0.41666666666666669</v>
      </c>
      <c r="D54" s="29" t="s">
        <v>909</v>
      </c>
      <c r="E54" s="25" t="s">
        <v>891</v>
      </c>
      <c r="F54" s="31" t="s">
        <v>907</v>
      </c>
      <c r="G54" s="26"/>
      <c r="H54" s="27">
        <v>43586</v>
      </c>
      <c r="I54" s="18">
        <f t="shared" si="2"/>
        <v>5.19</v>
      </c>
      <c r="J54" s="28">
        <f t="shared" si="3"/>
        <v>-4.9450549450549372E-2</v>
      </c>
      <c r="K54" s="18">
        <f t="shared" si="0"/>
        <v>0</v>
      </c>
      <c r="L54" s="18">
        <f t="shared" si="4"/>
        <v>0</v>
      </c>
      <c r="M54" s="18">
        <f t="shared" si="1"/>
        <v>16</v>
      </c>
      <c r="AQ54" s="33">
        <v>48</v>
      </c>
      <c r="AR54" s="27">
        <v>28157</v>
      </c>
      <c r="AS54" s="27">
        <v>30286</v>
      </c>
      <c r="AT54" s="27">
        <v>33239</v>
      </c>
      <c r="AU54" s="27">
        <v>35796</v>
      </c>
      <c r="AV54" s="27">
        <v>40087</v>
      </c>
      <c r="AW54" s="27">
        <v>45597</v>
      </c>
      <c r="AY54" s="33">
        <v>48</v>
      </c>
      <c r="AZ54" s="37">
        <f t="shared" si="18"/>
        <v>3.43</v>
      </c>
      <c r="BA54" s="37">
        <f t="shared" si="19"/>
        <v>2.23</v>
      </c>
      <c r="BB54" s="37">
        <f t="shared" si="20"/>
        <v>2.9</v>
      </c>
      <c r="BC54" s="37">
        <f t="shared" si="21"/>
        <v>4.67</v>
      </c>
      <c r="BD54" s="37">
        <f t="shared" si="22"/>
        <v>5.57</v>
      </c>
      <c r="BE54" s="37" t="e">
        <f t="shared" si="23"/>
        <v>#N/A</v>
      </c>
      <c r="BG54" s="19">
        <v>37987</v>
      </c>
      <c r="BH54" s="33">
        <v>48</v>
      </c>
      <c r="BI54" s="37"/>
      <c r="BJ54" s="37"/>
      <c r="BK54" s="37">
        <f t="shared" si="30"/>
        <v>-1</v>
      </c>
      <c r="BL54" s="37"/>
      <c r="BM54" s="37"/>
      <c r="BN54" s="37"/>
    </row>
    <row r="55" spans="2:66">
      <c r="B55" s="20" t="s">
        <v>910</v>
      </c>
      <c r="C55" s="23">
        <v>0.41666666666666669</v>
      </c>
      <c r="D55" s="29" t="s">
        <v>907</v>
      </c>
      <c r="E55" s="25" t="s">
        <v>880</v>
      </c>
      <c r="F55" s="29" t="s">
        <v>911</v>
      </c>
      <c r="G55" s="26"/>
      <c r="H55" s="27">
        <v>43556</v>
      </c>
      <c r="I55" s="18">
        <f t="shared" si="2"/>
        <v>5.21</v>
      </c>
      <c r="J55" s="28">
        <f t="shared" si="3"/>
        <v>-6.964285714285709E-2</v>
      </c>
      <c r="K55" s="18">
        <f t="shared" si="0"/>
        <v>0</v>
      </c>
      <c r="L55" s="18">
        <f t="shared" si="4"/>
        <v>0</v>
      </c>
      <c r="M55" s="18">
        <f t="shared" si="1"/>
        <v>16</v>
      </c>
      <c r="AQ55" s="33">
        <v>49</v>
      </c>
      <c r="AR55" s="27">
        <v>28185</v>
      </c>
      <c r="AS55" s="27">
        <v>30317</v>
      </c>
      <c r="AT55" s="27">
        <v>33270</v>
      </c>
      <c r="AU55" s="27">
        <v>35827</v>
      </c>
      <c r="AV55" s="27">
        <v>40118</v>
      </c>
      <c r="AW55" s="27">
        <v>45627</v>
      </c>
      <c r="AY55" s="33">
        <v>49</v>
      </c>
      <c r="AZ55" s="37">
        <f t="shared" si="18"/>
        <v>3.36</v>
      </c>
      <c r="BA55" s="37">
        <f t="shared" si="19"/>
        <v>2.29</v>
      </c>
      <c r="BB55" s="37">
        <f t="shared" si="20"/>
        <v>2.9</v>
      </c>
      <c r="BC55" s="37">
        <f t="shared" si="21"/>
        <v>4.6100000000000003</v>
      </c>
      <c r="BD55" s="37">
        <f t="shared" si="22"/>
        <v>6.1</v>
      </c>
      <c r="BE55" s="37" t="e">
        <f t="shared" si="23"/>
        <v>#N/A</v>
      </c>
      <c r="BG55" s="19">
        <v>38018</v>
      </c>
      <c r="BH55" s="33">
        <v>49</v>
      </c>
      <c r="BI55" s="37"/>
      <c r="BJ55" s="37"/>
      <c r="BK55" s="37">
        <f t="shared" si="30"/>
        <v>-1</v>
      </c>
      <c r="BL55" s="37"/>
      <c r="BM55" s="37"/>
      <c r="BN55" s="37"/>
    </row>
    <row r="56" spans="2:66">
      <c r="B56" s="20" t="s">
        <v>912</v>
      </c>
      <c r="C56" s="23">
        <v>0.41666666666666669</v>
      </c>
      <c r="D56" s="24" t="s">
        <v>913</v>
      </c>
      <c r="E56" s="25" t="s">
        <v>914</v>
      </c>
      <c r="F56" s="29" t="s">
        <v>915</v>
      </c>
      <c r="G56" s="26"/>
      <c r="H56" s="27">
        <v>43525</v>
      </c>
      <c r="I56" s="18">
        <f t="shared" si="2"/>
        <v>5.51</v>
      </c>
      <c r="J56" s="28">
        <f t="shared" si="3"/>
        <v>-5.4151624548736911E-3</v>
      </c>
      <c r="K56" s="18">
        <f t="shared" si="0"/>
        <v>0</v>
      </c>
      <c r="L56" s="18">
        <f t="shared" si="4"/>
        <v>0</v>
      </c>
      <c r="M56" s="18">
        <f t="shared" si="1"/>
        <v>16</v>
      </c>
      <c r="AQ56" s="33">
        <v>50</v>
      </c>
      <c r="AR56" s="27">
        <v>28216</v>
      </c>
      <c r="AS56" s="27">
        <v>30348</v>
      </c>
      <c r="AT56" s="27">
        <v>33298</v>
      </c>
      <c r="AU56" s="27">
        <v>35855</v>
      </c>
      <c r="AV56" s="27">
        <v>40148</v>
      </c>
      <c r="AW56" s="27">
        <v>45658</v>
      </c>
      <c r="AY56" s="33">
        <v>50</v>
      </c>
      <c r="AZ56" s="37">
        <f t="shared" si="18"/>
        <v>3.58</v>
      </c>
      <c r="BA56" s="37">
        <f t="shared" si="19"/>
        <v>2.57</v>
      </c>
      <c r="BB56" s="37">
        <f t="shared" si="20"/>
        <v>3.09</v>
      </c>
      <c r="BC56" s="37">
        <f t="shared" si="21"/>
        <v>4.83</v>
      </c>
      <c r="BD56" s="37">
        <f t="shared" si="22"/>
        <v>6.54</v>
      </c>
      <c r="BE56" s="37" t="e">
        <f t="shared" si="23"/>
        <v>#N/A</v>
      </c>
      <c r="BG56" s="39">
        <f>BG6</f>
        <v>36526</v>
      </c>
      <c r="BH56" s="33">
        <f>BH7</f>
        <v>1</v>
      </c>
      <c r="BI56" s="37">
        <f>BI7</f>
        <v>6.999999999999984E-2</v>
      </c>
      <c r="BJ56" s="37">
        <f t="shared" ref="BJ56:BN56" si="31">BJ7</f>
        <v>-0.17000000000000037</v>
      </c>
      <c r="BK56" s="37">
        <f t="shared" si="31"/>
        <v>-0.4099999999999997</v>
      </c>
      <c r="BL56" s="37">
        <f t="shared" si="31"/>
        <v>-0.11000000000000032</v>
      </c>
      <c r="BM56" s="37">
        <f t="shared" si="31"/>
        <v>-0.15000000000000036</v>
      </c>
      <c r="BN56" s="37">
        <f t="shared" si="31"/>
        <v>-0.15999999999999925</v>
      </c>
    </row>
    <row r="57" spans="2:66">
      <c r="B57" s="20" t="s">
        <v>916</v>
      </c>
      <c r="C57" s="23">
        <v>0.45833333333333331</v>
      </c>
      <c r="D57" s="29" t="s">
        <v>917</v>
      </c>
      <c r="E57" s="25" t="s">
        <v>918</v>
      </c>
      <c r="F57" s="24" t="s">
        <v>919</v>
      </c>
      <c r="G57" s="26"/>
      <c r="H57" s="27">
        <v>43497</v>
      </c>
      <c r="I57" s="18">
        <f t="shared" si="2"/>
        <v>4.9400000000000004</v>
      </c>
      <c r="J57" s="28">
        <f t="shared" si="3"/>
        <v>-8.1784386617100274E-2</v>
      </c>
      <c r="K57" s="18">
        <f t="shared" si="0"/>
        <v>0</v>
      </c>
      <c r="L57" s="18">
        <f t="shared" si="4"/>
        <v>0</v>
      </c>
      <c r="M57" s="18">
        <f t="shared" si="1"/>
        <v>16</v>
      </c>
      <c r="AQ57" s="33">
        <v>51</v>
      </c>
      <c r="AR57" s="27">
        <v>28246</v>
      </c>
      <c r="AS57" s="27">
        <v>30376</v>
      </c>
      <c r="AT57" s="27">
        <v>33329</v>
      </c>
      <c r="AU57" s="27">
        <v>35886</v>
      </c>
      <c r="AV57" s="27">
        <v>40179</v>
      </c>
      <c r="AW57" s="27">
        <v>45689</v>
      </c>
      <c r="AY57" s="33">
        <v>51</v>
      </c>
      <c r="AZ57" s="37">
        <f t="shared" si="18"/>
        <v>3.53</v>
      </c>
      <c r="BA57" s="37">
        <f t="shared" si="19"/>
        <v>2.4300000000000002</v>
      </c>
      <c r="BB57" s="37">
        <f t="shared" si="20"/>
        <v>3.12</v>
      </c>
      <c r="BC57" s="37">
        <f t="shared" si="21"/>
        <v>4.9400000000000004</v>
      </c>
      <c r="BD57" s="37">
        <f t="shared" si="22"/>
        <v>5.45</v>
      </c>
      <c r="BE57" s="37" t="e">
        <f t="shared" si="23"/>
        <v>#N/A</v>
      </c>
      <c r="BG57" s="39">
        <f t="shared" ref="BG57:BG104" si="32">BG7</f>
        <v>36557</v>
      </c>
      <c r="BH57" s="33">
        <f t="shared" ref="BH57:BN104" si="33">BH8</f>
        <v>2</v>
      </c>
      <c r="BI57" s="37">
        <f t="shared" si="33"/>
        <v>-1.0000000000000231E-2</v>
      </c>
      <c r="BJ57" s="37">
        <f t="shared" si="33"/>
        <v>-0.29000000000000048</v>
      </c>
      <c r="BK57" s="37">
        <f t="shared" si="33"/>
        <v>-0.25</v>
      </c>
      <c r="BL57" s="37">
        <f t="shared" si="33"/>
        <v>-0.32000000000000028</v>
      </c>
      <c r="BM57" s="37">
        <f t="shared" si="33"/>
        <v>-0.21999999999999975</v>
      </c>
      <c r="BN57" s="37">
        <f t="shared" si="33"/>
        <v>-8.9999999999999858E-2</v>
      </c>
    </row>
    <row r="58" spans="2:66">
      <c r="B58" s="20" t="s">
        <v>920</v>
      </c>
      <c r="C58" s="23">
        <v>0.45833333333333331</v>
      </c>
      <c r="D58" s="29" t="s">
        <v>921</v>
      </c>
      <c r="E58" s="25" t="s">
        <v>922</v>
      </c>
      <c r="F58" s="24" t="s">
        <v>923</v>
      </c>
      <c r="G58" s="26"/>
      <c r="H58" s="27">
        <v>43466</v>
      </c>
      <c r="I58" s="18">
        <f t="shared" si="2"/>
        <v>4.99</v>
      </c>
      <c r="J58" s="28">
        <f t="shared" si="3"/>
        <v>-0.10412926391382407</v>
      </c>
      <c r="K58" s="18">
        <f t="shared" si="0"/>
        <v>1</v>
      </c>
      <c r="L58" s="18">
        <f t="shared" si="4"/>
        <v>1</v>
      </c>
      <c r="M58" s="18">
        <f t="shared" si="1"/>
        <v>16</v>
      </c>
      <c r="AQ58" s="33">
        <v>52</v>
      </c>
      <c r="AR58" s="27">
        <v>28277</v>
      </c>
      <c r="AS58" s="27">
        <v>30407</v>
      </c>
      <c r="AT58" s="27">
        <v>33359</v>
      </c>
      <c r="AU58" s="27">
        <v>35916</v>
      </c>
      <c r="AV58" s="27">
        <v>40210</v>
      </c>
      <c r="AW58" s="27">
        <v>45717</v>
      </c>
      <c r="AY58" s="33">
        <v>52</v>
      </c>
      <c r="AZ58" s="37">
        <f t="shared" si="18"/>
        <v>3.64</v>
      </c>
      <c r="BA58" s="37">
        <f t="shared" si="19"/>
        <v>2.59</v>
      </c>
      <c r="BB58" s="37">
        <f t="shared" si="20"/>
        <v>3.23</v>
      </c>
      <c r="BC58" s="37">
        <f t="shared" si="21"/>
        <v>4.91</v>
      </c>
      <c r="BD58" s="37">
        <f t="shared" si="22"/>
        <v>5.05</v>
      </c>
      <c r="BE58" s="37" t="e">
        <f t="shared" si="23"/>
        <v>#N/A</v>
      </c>
      <c r="BG58" s="39">
        <f t="shared" si="32"/>
        <v>36586</v>
      </c>
      <c r="BH58" s="33">
        <f t="shared" si="33"/>
        <v>3</v>
      </c>
      <c r="BI58" s="37">
        <f t="shared" si="33"/>
        <v>-8.0000000000000071E-2</v>
      </c>
      <c r="BJ58" s="37">
        <f t="shared" si="33"/>
        <v>-0.16000000000000014</v>
      </c>
      <c r="BK58" s="37">
        <f t="shared" si="33"/>
        <v>-0.25999999999999979</v>
      </c>
      <c r="BL58" s="37">
        <f t="shared" si="33"/>
        <v>-0.23000000000000043</v>
      </c>
      <c r="BM58" s="37">
        <f t="shared" si="33"/>
        <v>-0.41000000000000014</v>
      </c>
      <c r="BN58" s="37">
        <f t="shared" si="33"/>
        <v>-0.15999999999999925</v>
      </c>
    </row>
    <row r="59" spans="2:66">
      <c r="B59" s="20" t="s">
        <v>924</v>
      </c>
      <c r="C59" s="23">
        <v>0.45833333333333331</v>
      </c>
      <c r="D59" s="24" t="s">
        <v>925</v>
      </c>
      <c r="E59" s="25" t="s">
        <v>926</v>
      </c>
      <c r="F59" s="31" t="s">
        <v>927</v>
      </c>
      <c r="G59" s="26"/>
      <c r="H59" s="27">
        <v>43435</v>
      </c>
      <c r="I59" s="18">
        <f t="shared" si="2"/>
        <v>5.32</v>
      </c>
      <c r="J59" s="28">
        <f t="shared" si="3"/>
        <v>-8.4337349397590244E-2</v>
      </c>
      <c r="K59" s="18">
        <f t="shared" si="0"/>
        <v>0</v>
      </c>
      <c r="L59" s="18">
        <f t="shared" si="4"/>
        <v>0</v>
      </c>
      <c r="M59" s="18">
        <f t="shared" si="1"/>
        <v>15</v>
      </c>
      <c r="AQ59" s="33">
        <v>53</v>
      </c>
      <c r="AR59" s="27">
        <v>28307</v>
      </c>
      <c r="AS59" s="27">
        <v>30437</v>
      </c>
      <c r="AT59" s="27">
        <v>33390</v>
      </c>
      <c r="AU59" s="27">
        <v>35947</v>
      </c>
      <c r="AV59" s="27">
        <v>40238</v>
      </c>
      <c r="AW59" s="27">
        <v>45748</v>
      </c>
      <c r="AY59" s="33">
        <v>53</v>
      </c>
      <c r="AZ59" s="37">
        <f t="shared" si="18"/>
        <v>3.63</v>
      </c>
      <c r="BA59" s="37">
        <f t="shared" si="19"/>
        <v>2.6</v>
      </c>
      <c r="BB59" s="37">
        <f t="shared" si="20"/>
        <v>3.4</v>
      </c>
      <c r="BC59" s="37">
        <f t="shared" si="21"/>
        <v>4.96</v>
      </c>
      <c r="BD59" s="37">
        <f t="shared" si="22"/>
        <v>5.0199999999999996</v>
      </c>
      <c r="BE59" s="37" t="e">
        <f t="shared" si="23"/>
        <v>#N/A</v>
      </c>
      <c r="BG59" s="39">
        <f t="shared" si="32"/>
        <v>36617</v>
      </c>
      <c r="BH59" s="33">
        <f t="shared" si="33"/>
        <v>4</v>
      </c>
      <c r="BI59" s="37">
        <f t="shared" si="33"/>
        <v>-0.10000000000000009</v>
      </c>
      <c r="BJ59" s="37">
        <f t="shared" si="33"/>
        <v>-0.19000000000000039</v>
      </c>
      <c r="BK59" s="37">
        <f t="shared" si="33"/>
        <v>-0.39999999999999991</v>
      </c>
      <c r="BL59" s="37">
        <f t="shared" si="33"/>
        <v>-0.14000000000000057</v>
      </c>
      <c r="BM59" s="37">
        <f t="shared" si="33"/>
        <v>-0.53000000000000025</v>
      </c>
      <c r="BN59" s="37">
        <f t="shared" si="33"/>
        <v>-0.62999999999999989</v>
      </c>
    </row>
    <row r="60" spans="2:66">
      <c r="B60" s="20" t="s">
        <v>928</v>
      </c>
      <c r="C60" s="23">
        <v>0.45833333333333331</v>
      </c>
      <c r="D60" s="24" t="s">
        <v>927</v>
      </c>
      <c r="E60" s="25" t="s">
        <v>926</v>
      </c>
      <c r="F60" s="31" t="s">
        <v>929</v>
      </c>
      <c r="G60" s="26"/>
      <c r="H60" s="27">
        <v>43405</v>
      </c>
      <c r="I60" s="18">
        <f t="shared" si="2"/>
        <v>5.22</v>
      </c>
      <c r="J60" s="28">
        <f t="shared" si="3"/>
        <v>-4.7445255474452677E-2</v>
      </c>
      <c r="K60" s="18">
        <f t="shared" si="0"/>
        <v>0</v>
      </c>
      <c r="L60" s="18">
        <f t="shared" si="4"/>
        <v>0</v>
      </c>
      <c r="M60" s="18">
        <f t="shared" si="1"/>
        <v>15</v>
      </c>
      <c r="AQ60" s="33">
        <v>54</v>
      </c>
      <c r="AR60" s="27">
        <v>28338</v>
      </c>
      <c r="AS60" s="27">
        <v>30468</v>
      </c>
      <c r="AT60" s="27">
        <v>33420</v>
      </c>
      <c r="AU60" s="27">
        <v>35977</v>
      </c>
      <c r="AV60" s="27">
        <v>40269</v>
      </c>
      <c r="AW60" s="27">
        <v>45778</v>
      </c>
      <c r="AY60" s="33">
        <v>54</v>
      </c>
      <c r="AZ60" s="37">
        <f t="shared" si="18"/>
        <v>3.65</v>
      </c>
      <c r="BA60" s="37">
        <f t="shared" si="19"/>
        <v>2.74</v>
      </c>
      <c r="BB60" s="37">
        <f t="shared" si="20"/>
        <v>3.4</v>
      </c>
      <c r="BC60" s="37">
        <f t="shared" si="21"/>
        <v>4.9000000000000004</v>
      </c>
      <c r="BD60" s="37">
        <f t="shared" si="22"/>
        <v>5.35</v>
      </c>
      <c r="BE60" s="37" t="e">
        <f t="shared" si="23"/>
        <v>#N/A</v>
      </c>
      <c r="BG60" s="39">
        <f t="shared" si="32"/>
        <v>36647</v>
      </c>
      <c r="BH60" s="33">
        <f t="shared" si="33"/>
        <v>5</v>
      </c>
      <c r="BI60" s="37">
        <f t="shared" si="33"/>
        <v>-7.0000000000000284E-2</v>
      </c>
      <c r="BJ60" s="37">
        <f t="shared" si="33"/>
        <v>-0.16000000000000014</v>
      </c>
      <c r="BK60" s="37">
        <f t="shared" si="33"/>
        <v>-0.27</v>
      </c>
      <c r="BL60" s="37">
        <f t="shared" si="33"/>
        <v>-0.19000000000000039</v>
      </c>
      <c r="BM60" s="37">
        <f t="shared" si="33"/>
        <v>-0.41000000000000014</v>
      </c>
      <c r="BN60" s="37">
        <f t="shared" si="33"/>
        <v>-0.83999999999999986</v>
      </c>
    </row>
    <row r="61" spans="2:66">
      <c r="B61" s="20" t="s">
        <v>930</v>
      </c>
      <c r="C61" s="23">
        <v>0.41666666666666669</v>
      </c>
      <c r="D61" s="29" t="s">
        <v>929</v>
      </c>
      <c r="E61" s="25" t="s">
        <v>880</v>
      </c>
      <c r="F61" s="29" t="s">
        <v>923</v>
      </c>
      <c r="G61" s="26"/>
      <c r="H61" s="27">
        <v>43374</v>
      </c>
      <c r="I61" s="18">
        <f t="shared" si="2"/>
        <v>5.15</v>
      </c>
      <c r="J61" s="28">
        <f t="shared" si="3"/>
        <v>-4.4526901669758687E-2</v>
      </c>
      <c r="K61" s="18">
        <f t="shared" si="0"/>
        <v>0</v>
      </c>
      <c r="L61" s="18">
        <f t="shared" si="4"/>
        <v>0</v>
      </c>
      <c r="M61" s="18">
        <f t="shared" si="1"/>
        <v>15</v>
      </c>
      <c r="AQ61" s="33">
        <v>55</v>
      </c>
      <c r="AR61" s="27">
        <v>28369</v>
      </c>
      <c r="AS61" s="27">
        <v>30498</v>
      </c>
      <c r="AT61" s="27">
        <v>33451</v>
      </c>
      <c r="AU61" s="27">
        <v>36008</v>
      </c>
      <c r="AV61" s="27">
        <v>40299</v>
      </c>
      <c r="AW61" s="27">
        <v>45809</v>
      </c>
      <c r="AY61" s="33">
        <v>55</v>
      </c>
      <c r="AZ61" s="37">
        <f t="shared" si="18"/>
        <v>3.71</v>
      </c>
      <c r="BA61" s="37">
        <f t="shared" si="19"/>
        <v>2.77</v>
      </c>
      <c r="BB61" s="37">
        <f t="shared" si="20"/>
        <v>3.26</v>
      </c>
      <c r="BC61" s="37">
        <f t="shared" si="21"/>
        <v>5.0199999999999996</v>
      </c>
      <c r="BD61" s="37">
        <f t="shared" si="22"/>
        <v>5.77</v>
      </c>
      <c r="BE61" s="37" t="e">
        <f t="shared" si="23"/>
        <v>#N/A</v>
      </c>
      <c r="BG61" s="39">
        <f t="shared" si="32"/>
        <v>36678</v>
      </c>
      <c r="BH61" s="33">
        <f t="shared" si="33"/>
        <v>6</v>
      </c>
      <c r="BI61" s="37">
        <f t="shared" si="33"/>
        <v>-9.0000000000000302E-2</v>
      </c>
      <c r="BJ61" s="37">
        <f t="shared" si="33"/>
        <v>-6.0000000000000497E-2</v>
      </c>
      <c r="BK61" s="37">
        <f t="shared" si="33"/>
        <v>-0.44999999999999973</v>
      </c>
      <c r="BL61" s="37">
        <f t="shared" si="33"/>
        <v>-0.31000000000000005</v>
      </c>
      <c r="BM61" s="37">
        <f t="shared" si="33"/>
        <v>-0.41999999999999993</v>
      </c>
      <c r="BN61" s="37">
        <f t="shared" si="33"/>
        <v>-1</v>
      </c>
    </row>
    <row r="62" spans="2:66">
      <c r="B62" s="20" t="s">
        <v>931</v>
      </c>
      <c r="C62" s="23">
        <v>0.41666666666666669</v>
      </c>
      <c r="D62" s="29" t="s">
        <v>906</v>
      </c>
      <c r="E62" s="25" t="s">
        <v>891</v>
      </c>
      <c r="F62" s="31" t="s">
        <v>906</v>
      </c>
      <c r="G62" s="26"/>
      <c r="H62" s="27">
        <v>43344</v>
      </c>
      <c r="I62" s="18">
        <f t="shared" si="2"/>
        <v>5.34</v>
      </c>
      <c r="J62" s="28">
        <f t="shared" si="3"/>
        <v>-1.8691588785046331E-3</v>
      </c>
      <c r="K62" s="18">
        <f t="shared" si="0"/>
        <v>0</v>
      </c>
      <c r="L62" s="18">
        <f t="shared" si="4"/>
        <v>0</v>
      </c>
      <c r="M62" s="18">
        <f t="shared" si="1"/>
        <v>15</v>
      </c>
      <c r="AQ62" s="33">
        <v>56</v>
      </c>
      <c r="AR62" s="27">
        <v>28399</v>
      </c>
      <c r="AS62" s="27">
        <v>30529</v>
      </c>
      <c r="AT62" s="27">
        <v>33482</v>
      </c>
      <c r="AU62" s="27">
        <v>36039</v>
      </c>
      <c r="AV62" s="27">
        <v>40330</v>
      </c>
      <c r="AW62" s="27">
        <v>45839</v>
      </c>
      <c r="AY62" s="33">
        <v>56</v>
      </c>
      <c r="AZ62" s="37">
        <f t="shared" si="18"/>
        <v>3.76</v>
      </c>
      <c r="BA62" s="37">
        <f t="shared" si="19"/>
        <v>2.78</v>
      </c>
      <c r="BB62" s="37">
        <f t="shared" si="20"/>
        <v>3.13</v>
      </c>
      <c r="BC62" s="37">
        <f t="shared" si="21"/>
        <v>4.97</v>
      </c>
      <c r="BD62" s="37">
        <f t="shared" si="22"/>
        <v>5.66</v>
      </c>
      <c r="BE62" s="37" t="e">
        <f t="shared" si="23"/>
        <v>#N/A</v>
      </c>
      <c r="BG62" s="39">
        <f t="shared" si="32"/>
        <v>36708</v>
      </c>
      <c r="BH62" s="33">
        <f t="shared" si="33"/>
        <v>7</v>
      </c>
      <c r="BI62" s="37">
        <f t="shared" si="33"/>
        <v>-0.15000000000000036</v>
      </c>
      <c r="BJ62" s="37">
        <f t="shared" si="33"/>
        <v>-0.35000000000000053</v>
      </c>
      <c r="BK62" s="37">
        <f t="shared" si="33"/>
        <v>-0.48</v>
      </c>
      <c r="BL62" s="37">
        <f t="shared" si="33"/>
        <v>-0.46000000000000041</v>
      </c>
      <c r="BM62" s="37">
        <f t="shared" si="33"/>
        <v>-0.54999999999999982</v>
      </c>
      <c r="BN62" s="37">
        <f t="shared" si="33"/>
        <v>-1.0499999999999998</v>
      </c>
    </row>
    <row r="63" spans="2:66">
      <c r="B63" s="20" t="s">
        <v>932</v>
      </c>
      <c r="C63" s="23">
        <v>0.41666666666666669</v>
      </c>
      <c r="D63" s="29" t="s">
        <v>906</v>
      </c>
      <c r="E63" s="25" t="s">
        <v>893</v>
      </c>
      <c r="F63" s="31" t="s">
        <v>793</v>
      </c>
      <c r="G63" s="26"/>
      <c r="H63" s="27">
        <v>43313</v>
      </c>
      <c r="I63" s="18">
        <f t="shared" si="2"/>
        <v>5.34</v>
      </c>
      <c r="J63" s="28">
        <f t="shared" si="3"/>
        <v>-1.8382352941176568E-2</v>
      </c>
      <c r="K63" s="18">
        <f t="shared" si="0"/>
        <v>0</v>
      </c>
      <c r="L63" s="18">
        <f t="shared" si="4"/>
        <v>0</v>
      </c>
      <c r="M63" s="18">
        <f t="shared" si="1"/>
        <v>15</v>
      </c>
      <c r="AQ63" s="33">
        <v>57</v>
      </c>
      <c r="AR63" s="27">
        <v>28430</v>
      </c>
      <c r="AS63" s="27">
        <v>30560</v>
      </c>
      <c r="AT63" s="27">
        <v>33512</v>
      </c>
      <c r="AU63" s="27">
        <v>36069</v>
      </c>
      <c r="AV63" s="27">
        <v>40360</v>
      </c>
      <c r="AW63" s="27">
        <v>45870</v>
      </c>
      <c r="AY63" s="33">
        <v>57</v>
      </c>
      <c r="AZ63" s="37">
        <f t="shared" si="18"/>
        <v>3.71</v>
      </c>
      <c r="BA63" s="37">
        <f t="shared" si="19"/>
        <v>2.77</v>
      </c>
      <c r="BB63" s="37">
        <f t="shared" si="20"/>
        <v>3.17</v>
      </c>
      <c r="BC63" s="37">
        <f t="shared" si="21"/>
        <v>4.97</v>
      </c>
      <c r="BD63" s="37">
        <f t="shared" si="22"/>
        <v>5.37</v>
      </c>
      <c r="BE63" s="37" t="e">
        <f t="shared" si="23"/>
        <v>#N/A</v>
      </c>
      <c r="BG63" s="39">
        <f t="shared" si="32"/>
        <v>36739</v>
      </c>
      <c r="BH63" s="33">
        <f t="shared" si="33"/>
        <v>8</v>
      </c>
      <c r="BI63" s="37">
        <f t="shared" si="33"/>
        <v>-0.18999999999999995</v>
      </c>
      <c r="BJ63" s="37">
        <f t="shared" si="33"/>
        <v>-0.33000000000000052</v>
      </c>
      <c r="BK63" s="37">
        <f t="shared" si="33"/>
        <v>-0.60999999999999988</v>
      </c>
      <c r="BL63" s="37">
        <f t="shared" si="33"/>
        <v>-0.43000000000000016</v>
      </c>
      <c r="BM63" s="37">
        <f t="shared" si="33"/>
        <v>-0.66999999999999993</v>
      </c>
      <c r="BN63" s="37">
        <f t="shared" si="33"/>
        <v>-0.98999999999999932</v>
      </c>
    </row>
    <row r="64" spans="2:66">
      <c r="B64" s="20" t="s">
        <v>933</v>
      </c>
      <c r="C64" s="23">
        <v>0.41666666666666669</v>
      </c>
      <c r="D64" s="29" t="s">
        <v>793</v>
      </c>
      <c r="E64" s="25" t="s">
        <v>886</v>
      </c>
      <c r="F64" s="29" t="s">
        <v>794</v>
      </c>
      <c r="G64" s="26"/>
      <c r="H64" s="27">
        <v>43282</v>
      </c>
      <c r="I64" s="18">
        <f t="shared" si="2"/>
        <v>5.38</v>
      </c>
      <c r="J64" s="28">
        <f t="shared" si="3"/>
        <v>-2.5362318840579653E-2</v>
      </c>
      <c r="K64" s="18">
        <f t="shared" si="0"/>
        <v>0</v>
      </c>
      <c r="L64" s="18">
        <f t="shared" si="4"/>
        <v>0</v>
      </c>
      <c r="M64" s="18">
        <f t="shared" si="1"/>
        <v>15</v>
      </c>
      <c r="AQ64" s="33">
        <v>58</v>
      </c>
      <c r="AR64" s="27">
        <v>28460</v>
      </c>
      <c r="AS64" s="27">
        <v>30590</v>
      </c>
      <c r="AT64" s="27">
        <v>33543</v>
      </c>
      <c r="AU64" s="27">
        <v>36100</v>
      </c>
      <c r="AV64" s="27">
        <v>40391</v>
      </c>
      <c r="AW64" s="27">
        <v>45901</v>
      </c>
      <c r="AY64" s="33">
        <v>58</v>
      </c>
      <c r="AZ64" s="37">
        <f t="shared" si="18"/>
        <v>3.86</v>
      </c>
      <c r="BA64" s="37">
        <f t="shared" si="19"/>
        <v>2.78</v>
      </c>
      <c r="BB64" s="37">
        <f t="shared" si="20"/>
        <v>3.07</v>
      </c>
      <c r="BC64" s="37">
        <f t="shared" si="21"/>
        <v>5.05</v>
      </c>
      <c r="BD64" s="37">
        <f t="shared" si="22"/>
        <v>3.83</v>
      </c>
      <c r="BE64" s="37" t="e">
        <f t="shared" si="23"/>
        <v>#N/A</v>
      </c>
      <c r="BG64" s="39">
        <f t="shared" si="32"/>
        <v>36770</v>
      </c>
      <c r="BH64" s="33">
        <f t="shared" si="33"/>
        <v>9</v>
      </c>
      <c r="BI64" s="37">
        <f t="shared" si="33"/>
        <v>-0.16000000000000014</v>
      </c>
      <c r="BJ64" s="37">
        <f t="shared" si="33"/>
        <v>-0.3100000000000005</v>
      </c>
      <c r="BK64" s="37">
        <f t="shared" si="33"/>
        <v>-0.58000000000000007</v>
      </c>
      <c r="BL64" s="37">
        <f t="shared" si="33"/>
        <v>-0.52000000000000046</v>
      </c>
      <c r="BM64" s="37">
        <f t="shared" si="33"/>
        <v>-0.76999999999999957</v>
      </c>
      <c r="BN64" s="37">
        <f t="shared" si="33"/>
        <v>-0.85999999999999943</v>
      </c>
    </row>
    <row r="65" spans="2:66">
      <c r="B65" s="20" t="s">
        <v>934</v>
      </c>
      <c r="C65" s="23">
        <v>0.41666666666666669</v>
      </c>
      <c r="D65" s="29" t="s">
        <v>887</v>
      </c>
      <c r="E65" s="25" t="s">
        <v>935</v>
      </c>
      <c r="F65" s="29" t="s">
        <v>898</v>
      </c>
      <c r="G65" s="26"/>
      <c r="H65" s="27">
        <v>43252</v>
      </c>
      <c r="I65" s="18">
        <f t="shared" si="2"/>
        <v>5.43</v>
      </c>
      <c r="J65" s="28">
        <f t="shared" si="3"/>
        <v>-3.3807829181494733E-2</v>
      </c>
      <c r="K65" s="18">
        <f t="shared" si="0"/>
        <v>0</v>
      </c>
      <c r="L65" s="18">
        <f t="shared" si="4"/>
        <v>0</v>
      </c>
      <c r="M65" s="18">
        <f t="shared" si="1"/>
        <v>15</v>
      </c>
      <c r="AQ65" s="33">
        <v>59</v>
      </c>
      <c r="AR65" s="27">
        <v>28491</v>
      </c>
      <c r="AS65" s="27">
        <v>30621</v>
      </c>
      <c r="AT65" s="27">
        <v>33573</v>
      </c>
      <c r="AU65" s="27">
        <v>36130</v>
      </c>
      <c r="AV65" s="27">
        <v>40422</v>
      </c>
      <c r="AW65" s="27">
        <v>45931</v>
      </c>
      <c r="AY65" s="33">
        <v>59</v>
      </c>
      <c r="AZ65" s="37">
        <f t="shared" si="18"/>
        <v>3.89</v>
      </c>
      <c r="BA65" s="37">
        <f t="shared" si="19"/>
        <v>2.71</v>
      </c>
      <c r="BB65" s="37">
        <f t="shared" si="20"/>
        <v>3.09</v>
      </c>
      <c r="BC65" s="37">
        <f t="shared" si="21"/>
        <v>5.12</v>
      </c>
      <c r="BD65" s="37">
        <f t="shared" si="22"/>
        <v>4.13</v>
      </c>
      <c r="BE65" s="37" t="e">
        <f t="shared" si="23"/>
        <v>#N/A</v>
      </c>
      <c r="BG65" s="39">
        <f t="shared" si="32"/>
        <v>36800</v>
      </c>
      <c r="BH65" s="33">
        <f t="shared" si="33"/>
        <v>10</v>
      </c>
      <c r="BI65" s="37">
        <f t="shared" si="33"/>
        <v>-0.17000000000000037</v>
      </c>
      <c r="BJ65" s="37">
        <f t="shared" si="33"/>
        <v>-0.21000000000000041</v>
      </c>
      <c r="BK65" s="37">
        <f t="shared" si="33"/>
        <v>-0.56000000000000005</v>
      </c>
      <c r="BL65" s="37">
        <f t="shared" si="33"/>
        <v>-0.50000000000000044</v>
      </c>
      <c r="BM65" s="37">
        <f t="shared" si="33"/>
        <v>-0.92999999999999972</v>
      </c>
      <c r="BN65" s="37">
        <f t="shared" si="33"/>
        <v>-0.96999999999999975</v>
      </c>
    </row>
    <row r="66" spans="2:66">
      <c r="B66" s="20" t="s">
        <v>936</v>
      </c>
      <c r="C66" s="23">
        <v>0.41666666666666669</v>
      </c>
      <c r="D66" s="29" t="s">
        <v>886</v>
      </c>
      <c r="E66" s="25" t="s">
        <v>937</v>
      </c>
      <c r="F66" s="31" t="s">
        <v>797</v>
      </c>
      <c r="G66" s="26"/>
      <c r="H66" s="27">
        <v>43221</v>
      </c>
      <c r="I66" s="18">
        <f t="shared" si="2"/>
        <v>5.46</v>
      </c>
      <c r="J66" s="28">
        <f t="shared" si="3"/>
        <v>-1.9748653500897724E-2</v>
      </c>
      <c r="K66" s="18">
        <f t="shared" si="0"/>
        <v>0</v>
      </c>
      <c r="L66" s="18">
        <f t="shared" si="4"/>
        <v>0</v>
      </c>
      <c r="M66" s="18">
        <f t="shared" si="1"/>
        <v>15</v>
      </c>
      <c r="AQ66" s="33">
        <v>60</v>
      </c>
      <c r="AR66" s="27">
        <v>28522</v>
      </c>
      <c r="AS66" s="27">
        <v>30651</v>
      </c>
      <c r="AT66" s="27">
        <v>33604</v>
      </c>
      <c r="AU66" s="27">
        <v>36161</v>
      </c>
      <c r="AV66" s="27">
        <v>40452</v>
      </c>
      <c r="AW66" s="27">
        <v>45962</v>
      </c>
      <c r="AY66" s="33">
        <v>60</v>
      </c>
      <c r="AZ66" s="37">
        <f t="shared" si="18"/>
        <v>3.9</v>
      </c>
      <c r="BA66" s="37">
        <f t="shared" si="19"/>
        <v>2.67</v>
      </c>
      <c r="BB66" s="37">
        <f t="shared" si="20"/>
        <v>3.14</v>
      </c>
      <c r="BC66" s="37">
        <f t="shared" si="21"/>
        <v>5.28</v>
      </c>
      <c r="BD66" s="37">
        <f t="shared" si="22"/>
        <v>4.53</v>
      </c>
      <c r="BE66" s="37" t="e">
        <f t="shared" si="23"/>
        <v>#N/A</v>
      </c>
      <c r="BG66" s="39">
        <f t="shared" si="32"/>
        <v>36831</v>
      </c>
      <c r="BH66" s="33">
        <f t="shared" si="33"/>
        <v>11</v>
      </c>
      <c r="BI66" s="37">
        <f t="shared" si="33"/>
        <v>-0.20000000000000018</v>
      </c>
      <c r="BJ66" s="37">
        <f t="shared" si="33"/>
        <v>-0.38000000000000034</v>
      </c>
      <c r="BK66" s="37">
        <f t="shared" si="33"/>
        <v>-0.66999999999999993</v>
      </c>
      <c r="BL66" s="37">
        <f t="shared" si="33"/>
        <v>-0.57000000000000028</v>
      </c>
      <c r="BM66" s="37">
        <f t="shared" si="33"/>
        <v>-0.91000000000000014</v>
      </c>
      <c r="BN66" s="37">
        <f t="shared" si="33"/>
        <v>-0.55999999999999961</v>
      </c>
    </row>
    <row r="67" spans="2:66">
      <c r="B67" s="20" t="s">
        <v>938</v>
      </c>
      <c r="C67" s="23">
        <v>0.41666666666666669</v>
      </c>
      <c r="D67" s="24" t="s">
        <v>797</v>
      </c>
      <c r="E67" s="25" t="s">
        <v>939</v>
      </c>
      <c r="F67" s="31" t="s">
        <v>890</v>
      </c>
      <c r="G67" s="26"/>
      <c r="H67" s="27">
        <v>43191</v>
      </c>
      <c r="I67" s="18">
        <f t="shared" si="2"/>
        <v>5.6</v>
      </c>
      <c r="J67" s="28">
        <f t="shared" si="3"/>
        <v>-1.9264448336252245E-2</v>
      </c>
      <c r="K67" s="18">
        <f t="shared" si="0"/>
        <v>0</v>
      </c>
      <c r="L67" s="18">
        <f t="shared" si="4"/>
        <v>0</v>
      </c>
      <c r="M67" s="18">
        <f t="shared" si="1"/>
        <v>15</v>
      </c>
      <c r="AQ67" s="33">
        <v>61</v>
      </c>
      <c r="AR67" s="27">
        <v>28550</v>
      </c>
      <c r="AS67" s="27">
        <v>30682</v>
      </c>
      <c r="AT67" s="27">
        <v>33635</v>
      </c>
      <c r="AU67" s="27">
        <v>36192</v>
      </c>
      <c r="AV67" s="27">
        <v>40483</v>
      </c>
      <c r="AW67" s="27">
        <v>45992</v>
      </c>
      <c r="AY67" s="33">
        <v>61</v>
      </c>
      <c r="AZ67" s="37">
        <f t="shared" si="18"/>
        <v>3.83</v>
      </c>
      <c r="BA67" s="37">
        <f t="shared" si="19"/>
        <v>2.8</v>
      </c>
      <c r="BB67" s="37">
        <f t="shared" si="20"/>
        <v>3.26</v>
      </c>
      <c r="BC67" s="37">
        <f t="shared" si="21"/>
        <v>5.23</v>
      </c>
      <c r="BD67" s="37">
        <f t="shared" si="22"/>
        <v>4.43</v>
      </c>
      <c r="BE67" s="37" t="e">
        <f t="shared" si="23"/>
        <v>#N/A</v>
      </c>
      <c r="BG67" s="39">
        <f t="shared" si="32"/>
        <v>36861</v>
      </c>
      <c r="BH67" s="33">
        <f t="shared" si="33"/>
        <v>12</v>
      </c>
      <c r="BI67" s="37">
        <f t="shared" si="33"/>
        <v>-2.0000000000000018E-2</v>
      </c>
      <c r="BJ67" s="37">
        <f t="shared" si="33"/>
        <v>-0.67000000000000037</v>
      </c>
      <c r="BK67" s="37">
        <f t="shared" si="33"/>
        <v>-0.73</v>
      </c>
      <c r="BL67" s="37">
        <f t="shared" si="33"/>
        <v>-0.4700000000000002</v>
      </c>
      <c r="BM67" s="37">
        <f t="shared" si="33"/>
        <v>-0.96999999999999975</v>
      </c>
      <c r="BN67" s="37">
        <f t="shared" si="33"/>
        <v>-0.50999999999999979</v>
      </c>
    </row>
    <row r="68" spans="2:66">
      <c r="B68" s="20" t="s">
        <v>940</v>
      </c>
      <c r="C68" s="23">
        <v>0.41666666666666669</v>
      </c>
      <c r="D68" s="24" t="s">
        <v>890</v>
      </c>
      <c r="E68" s="25" t="s">
        <v>794</v>
      </c>
      <c r="F68" s="31" t="s">
        <v>793</v>
      </c>
      <c r="G68" s="26"/>
      <c r="H68" s="27">
        <v>43160</v>
      </c>
      <c r="I68" s="18">
        <f t="shared" si="2"/>
        <v>5.54</v>
      </c>
      <c r="J68" s="28">
        <f t="shared" si="3"/>
        <v>1.0948905109488979E-2</v>
      </c>
      <c r="K68" s="18">
        <f t="shared" si="0"/>
        <v>0</v>
      </c>
      <c r="L68" s="18">
        <f t="shared" si="4"/>
        <v>0</v>
      </c>
      <c r="M68" s="18">
        <f t="shared" si="1"/>
        <v>15</v>
      </c>
      <c r="AQ68" s="33">
        <v>62</v>
      </c>
      <c r="AR68" s="27">
        <v>28581</v>
      </c>
      <c r="AS68" s="27">
        <v>30713</v>
      </c>
      <c r="AT68" s="27">
        <v>33664</v>
      </c>
      <c r="AU68" s="27">
        <v>36220</v>
      </c>
      <c r="AV68" s="27">
        <v>40513</v>
      </c>
      <c r="AW68" s="27">
        <v>46023</v>
      </c>
      <c r="AY68" s="33">
        <v>62</v>
      </c>
      <c r="AZ68" s="37">
        <f t="shared" si="18"/>
        <v>3.97</v>
      </c>
      <c r="BA68" s="37">
        <f t="shared" si="19"/>
        <v>2.85</v>
      </c>
      <c r="BB68" s="37">
        <f t="shared" si="20"/>
        <v>3.5</v>
      </c>
      <c r="BC68" s="37">
        <f t="shared" si="21"/>
        <v>5.0999999999999996</v>
      </c>
      <c r="BD68" s="37">
        <f t="shared" si="22"/>
        <v>4.68</v>
      </c>
      <c r="BE68" s="37" t="e">
        <f t="shared" si="23"/>
        <v>#N/A</v>
      </c>
      <c r="BG68" s="39">
        <f t="shared" si="32"/>
        <v>36892</v>
      </c>
      <c r="BH68" s="33">
        <f t="shared" si="33"/>
        <v>13</v>
      </c>
      <c r="BI68" s="37">
        <f t="shared" si="33"/>
        <v>-5.0000000000000266E-2</v>
      </c>
      <c r="BJ68" s="37">
        <f t="shared" si="33"/>
        <v>-0.76000000000000023</v>
      </c>
      <c r="BK68" s="37">
        <f t="shared" si="33"/>
        <v>-0.81</v>
      </c>
      <c r="BL68" s="37">
        <f t="shared" si="33"/>
        <v>-0.60000000000000009</v>
      </c>
      <c r="BM68" s="37">
        <f t="shared" si="33"/>
        <v>-0.88999999999999968</v>
      </c>
      <c r="BN68" s="37">
        <f t="shared" si="33"/>
        <v>-0.38999999999999968</v>
      </c>
    </row>
    <row r="69" spans="2:66">
      <c r="B69" s="20" t="s">
        <v>941</v>
      </c>
      <c r="C69" s="23">
        <v>0.45833333333333331</v>
      </c>
      <c r="D69" s="29" t="s">
        <v>793</v>
      </c>
      <c r="E69" s="25" t="s">
        <v>799</v>
      </c>
      <c r="F69" s="29" t="s">
        <v>937</v>
      </c>
      <c r="G69" s="26"/>
      <c r="H69" s="27">
        <v>43132</v>
      </c>
      <c r="I69" s="18">
        <f t="shared" si="2"/>
        <v>5.38</v>
      </c>
      <c r="J69" s="28">
        <f t="shared" si="3"/>
        <v>-5.4481546572935059E-2</v>
      </c>
      <c r="K69" s="18">
        <f t="shared" ref="K69:K132" si="34">IF(J69&lt;$O$2,1,0)</f>
        <v>0</v>
      </c>
      <c r="L69" s="18">
        <f t="shared" si="4"/>
        <v>0</v>
      </c>
      <c r="M69" s="18">
        <f t="shared" ref="M69:M132" si="35">L69+M70</f>
        <v>15</v>
      </c>
      <c r="AQ69" s="33">
        <v>63</v>
      </c>
      <c r="AR69" s="27">
        <v>28611</v>
      </c>
      <c r="AS69" s="27">
        <v>30742</v>
      </c>
      <c r="AT69" s="27">
        <v>33695</v>
      </c>
      <c r="AU69" s="27">
        <v>36251</v>
      </c>
      <c r="AV69" s="27">
        <v>40544</v>
      </c>
      <c r="AW69" s="27">
        <v>46054</v>
      </c>
      <c r="AY69" s="33">
        <v>63</v>
      </c>
      <c r="AZ69" s="37">
        <f t="shared" si="18"/>
        <v>4.09</v>
      </c>
      <c r="BA69" s="37">
        <f t="shared" si="19"/>
        <v>2.89</v>
      </c>
      <c r="BB69" s="37">
        <f t="shared" si="20"/>
        <v>3.51</v>
      </c>
      <c r="BC69" s="37">
        <f t="shared" si="21"/>
        <v>5.15</v>
      </c>
      <c r="BD69" s="37">
        <f t="shared" si="22"/>
        <v>5.28</v>
      </c>
      <c r="BE69" s="37" t="e">
        <f t="shared" si="23"/>
        <v>#N/A</v>
      </c>
      <c r="BG69" s="39">
        <f t="shared" si="32"/>
        <v>36923</v>
      </c>
      <c r="BH69" s="33">
        <f t="shared" si="33"/>
        <v>14</v>
      </c>
      <c r="BI69" s="37">
        <f t="shared" si="33"/>
        <v>9.9999999999997868E-3</v>
      </c>
      <c r="BJ69" s="37">
        <f t="shared" si="33"/>
        <v>-0.82000000000000028</v>
      </c>
      <c r="BK69" s="37">
        <f t="shared" si="33"/>
        <v>-0.66999999999999993</v>
      </c>
      <c r="BL69" s="37">
        <f t="shared" si="33"/>
        <v>-0.61000000000000032</v>
      </c>
      <c r="BM69" s="37">
        <f t="shared" si="33"/>
        <v>-0.91000000000000014</v>
      </c>
      <c r="BN69" s="37">
        <f t="shared" si="33"/>
        <v>-0.66999999999999993</v>
      </c>
    </row>
    <row r="70" spans="2:66">
      <c r="B70" s="20" t="s">
        <v>942</v>
      </c>
      <c r="C70" s="23">
        <v>0.45833333333333331</v>
      </c>
      <c r="D70" s="29" t="s">
        <v>943</v>
      </c>
      <c r="E70" s="25" t="s">
        <v>838</v>
      </c>
      <c r="F70" s="29" t="s">
        <v>836</v>
      </c>
      <c r="G70" s="26"/>
      <c r="H70" s="27">
        <v>43101</v>
      </c>
      <c r="I70" s="18">
        <f t="shared" ref="I70:I133" si="36">VALUE(LEFT(D70,4))</f>
        <v>5.57</v>
      </c>
      <c r="J70" s="28">
        <f t="shared" ref="J70:J133" si="37">(I70-I82)/I82</f>
        <v>1.4571948998178519E-2</v>
      </c>
      <c r="K70" s="18">
        <f t="shared" si="34"/>
        <v>0</v>
      </c>
      <c r="L70" s="18">
        <f t="shared" ref="L70:L133" si="38">IF(AND(K70=1,K71=0),1,0)</f>
        <v>0</v>
      </c>
      <c r="M70" s="18">
        <f t="shared" si="35"/>
        <v>15</v>
      </c>
      <c r="AQ70" s="33">
        <v>64</v>
      </c>
      <c r="AR70" s="27">
        <v>28642</v>
      </c>
      <c r="AS70" s="27">
        <v>30773</v>
      </c>
      <c r="AT70" s="27">
        <v>33725</v>
      </c>
      <c r="AU70" s="27">
        <v>36281</v>
      </c>
      <c r="AV70" s="27">
        <v>40575</v>
      </c>
      <c r="AW70" s="27">
        <v>46082</v>
      </c>
      <c r="AY70" s="33">
        <v>64</v>
      </c>
      <c r="AZ70" s="37">
        <f t="shared" si="18"/>
        <v>4</v>
      </c>
      <c r="BA70" s="37">
        <f t="shared" si="19"/>
        <v>2.92</v>
      </c>
      <c r="BB70" s="37">
        <f t="shared" si="20"/>
        <v>3.5</v>
      </c>
      <c r="BC70" s="37">
        <f t="shared" si="21"/>
        <v>5.08</v>
      </c>
      <c r="BD70" s="37">
        <f t="shared" si="22"/>
        <v>5.36</v>
      </c>
      <c r="BE70" s="37" t="e">
        <f t="shared" si="23"/>
        <v>#N/A</v>
      </c>
      <c r="BG70" s="39">
        <f t="shared" si="32"/>
        <v>36951</v>
      </c>
      <c r="BH70" s="33">
        <f t="shared" si="33"/>
        <v>15</v>
      </c>
      <c r="BI70" s="37">
        <f t="shared" si="33"/>
        <v>-4.0000000000000036E-2</v>
      </c>
      <c r="BJ70" s="37">
        <f t="shared" si="33"/>
        <v>-0.96000000000000041</v>
      </c>
      <c r="BK70" s="37">
        <f t="shared" si="33"/>
        <v>-0.58000000000000007</v>
      </c>
      <c r="BL70" s="37">
        <f t="shared" si="33"/>
        <v>-0.63000000000000034</v>
      </c>
      <c r="BM70" s="37">
        <f t="shared" si="33"/>
        <v>-0.84999999999999964</v>
      </c>
      <c r="BN70" s="37">
        <f t="shared" si="33"/>
        <v>-0.34999999999999964</v>
      </c>
    </row>
    <row r="71" spans="2:66">
      <c r="B71" s="20" t="s">
        <v>944</v>
      </c>
      <c r="C71" s="23">
        <v>0.45833333333333331</v>
      </c>
      <c r="D71" s="24" t="s">
        <v>945</v>
      </c>
      <c r="E71" s="25" t="s">
        <v>890</v>
      </c>
      <c r="F71" s="24" t="s">
        <v>883</v>
      </c>
      <c r="G71" s="26"/>
      <c r="H71" s="27">
        <v>43070</v>
      </c>
      <c r="I71" s="18">
        <f t="shared" si="36"/>
        <v>5.81</v>
      </c>
      <c r="J71" s="28">
        <f t="shared" si="37"/>
        <v>3.5650623885917873E-2</v>
      </c>
      <c r="K71" s="18">
        <f t="shared" si="34"/>
        <v>0</v>
      </c>
      <c r="L71" s="18">
        <f t="shared" si="38"/>
        <v>0</v>
      </c>
      <c r="M71" s="18">
        <f t="shared" si="35"/>
        <v>15</v>
      </c>
      <c r="AQ71" s="33">
        <v>65</v>
      </c>
      <c r="AR71" s="27">
        <v>28672</v>
      </c>
      <c r="AS71" s="27">
        <v>30803</v>
      </c>
      <c r="AT71" s="27">
        <v>33756</v>
      </c>
      <c r="AU71" s="27">
        <v>36312</v>
      </c>
      <c r="AV71" s="27">
        <v>40603</v>
      </c>
      <c r="AW71" s="27">
        <v>46113</v>
      </c>
      <c r="AY71" s="33">
        <v>65</v>
      </c>
      <c r="AZ71" s="37">
        <f t="shared" ref="AZ71:AZ134" si="39">VLOOKUP(AR71,$H$2:$I$646,2,FALSE)</f>
        <v>4.04</v>
      </c>
      <c r="BA71" s="37">
        <f t="shared" ref="BA71:BA134" si="40">VLOOKUP(AS71,$H$2:$I$646,2,FALSE)</f>
        <v>2.98</v>
      </c>
      <c r="BB71" s="37">
        <f t="shared" ref="BB71:BB134" si="41">VLOOKUP(AT71,$H$2:$I$646,2,FALSE)</f>
        <v>3.42</v>
      </c>
      <c r="BC71" s="37">
        <f t="shared" ref="BC71:BC134" si="42">VLOOKUP(AU71,$H$2:$I$646,2,FALSE)</f>
        <v>5.19</v>
      </c>
      <c r="BD71" s="37">
        <f t="shared" ref="BD71:BD134" si="43">VLOOKUP(AV71,$H$2:$I$646,2,FALSE)</f>
        <v>4.88</v>
      </c>
      <c r="BE71" s="37" t="e">
        <f t="shared" ref="BE71:BE134" si="44">VLOOKUP(AW71,$H$2:$I$646,2,FALSE)</f>
        <v>#N/A</v>
      </c>
      <c r="BG71" s="39">
        <f t="shared" si="32"/>
        <v>36982</v>
      </c>
      <c r="BH71" s="33">
        <f t="shared" si="33"/>
        <v>16</v>
      </c>
      <c r="BI71" s="37">
        <f t="shared" si="33"/>
        <v>-3.0000000000000249E-2</v>
      </c>
      <c r="BJ71" s="37">
        <f t="shared" si="33"/>
        <v>-1.1800000000000002</v>
      </c>
      <c r="BK71" s="37">
        <f t="shared" si="33"/>
        <v>-0.46999999999999975</v>
      </c>
      <c r="BL71" s="37">
        <f t="shared" si="33"/>
        <v>-0.82000000000000028</v>
      </c>
      <c r="BM71" s="37">
        <f t="shared" si="33"/>
        <v>-1.5099999999999998</v>
      </c>
      <c r="BN71" s="37">
        <f t="shared" si="33"/>
        <v>-0.83000000000000007</v>
      </c>
    </row>
    <row r="72" spans="2:66">
      <c r="B72" s="20" t="s">
        <v>946</v>
      </c>
      <c r="C72" s="23">
        <v>0.45833333333333331</v>
      </c>
      <c r="D72" s="24" t="s">
        <v>911</v>
      </c>
      <c r="E72" s="25" t="s">
        <v>884</v>
      </c>
      <c r="F72" s="29" t="s">
        <v>901</v>
      </c>
      <c r="G72" s="26"/>
      <c r="H72" s="27">
        <v>43040</v>
      </c>
      <c r="I72" s="18">
        <f t="shared" si="36"/>
        <v>5.48</v>
      </c>
      <c r="J72" s="28">
        <f t="shared" si="37"/>
        <v>-2.142857142857129E-2</v>
      </c>
      <c r="K72" s="18">
        <f t="shared" si="34"/>
        <v>0</v>
      </c>
      <c r="L72" s="18">
        <f t="shared" si="38"/>
        <v>0</v>
      </c>
      <c r="M72" s="18">
        <f t="shared" si="35"/>
        <v>15</v>
      </c>
      <c r="AQ72" s="33">
        <v>66</v>
      </c>
      <c r="AR72" s="27">
        <v>28703</v>
      </c>
      <c r="AS72" s="27">
        <v>30834</v>
      </c>
      <c r="AT72" s="27">
        <v>33786</v>
      </c>
      <c r="AU72" s="27">
        <v>36342</v>
      </c>
      <c r="AV72" s="27">
        <v>40634</v>
      </c>
      <c r="AW72" s="27">
        <v>46143</v>
      </c>
      <c r="AY72" s="33">
        <v>66</v>
      </c>
      <c r="AZ72" s="37">
        <f t="shared" si="39"/>
        <v>3.99</v>
      </c>
      <c r="BA72" s="37">
        <f t="shared" si="40"/>
        <v>2.93</v>
      </c>
      <c r="BB72" s="37">
        <f t="shared" si="41"/>
        <v>3.34</v>
      </c>
      <c r="BC72" s="37">
        <f t="shared" si="42"/>
        <v>5.43</v>
      </c>
      <c r="BD72" s="37">
        <f t="shared" si="43"/>
        <v>5.0999999999999996</v>
      </c>
      <c r="BE72" s="37" t="e">
        <f t="shared" si="44"/>
        <v>#N/A</v>
      </c>
      <c r="BG72" s="39">
        <f t="shared" si="32"/>
        <v>37012</v>
      </c>
      <c r="BH72" s="33">
        <f t="shared" si="33"/>
        <v>17</v>
      </c>
      <c r="BI72" s="37">
        <f t="shared" si="33"/>
        <v>-0.16000000000000014</v>
      </c>
      <c r="BJ72" s="37">
        <f t="shared" si="33"/>
        <v>-1.6100000000000003</v>
      </c>
      <c r="BK72" s="37">
        <f t="shared" si="33"/>
        <v>-0.35999999999999988</v>
      </c>
      <c r="BL72" s="37"/>
      <c r="BM72" s="37">
        <f t="shared" si="33"/>
        <v>-1.46</v>
      </c>
      <c r="BN72" s="37">
        <f t="shared" ref="BN72" si="45">BN23</f>
        <v>-1.08</v>
      </c>
    </row>
    <row r="73" spans="2:66">
      <c r="B73" s="20" t="s">
        <v>947</v>
      </c>
      <c r="C73" s="23">
        <v>0.41666666666666669</v>
      </c>
      <c r="D73" s="24" t="s">
        <v>796</v>
      </c>
      <c r="E73" s="25" t="s">
        <v>880</v>
      </c>
      <c r="F73" s="31" t="s">
        <v>891</v>
      </c>
      <c r="G73" s="26"/>
      <c r="H73" s="27">
        <v>43009</v>
      </c>
      <c r="I73" s="18">
        <f t="shared" si="36"/>
        <v>5.39</v>
      </c>
      <c r="J73" s="28">
        <f t="shared" si="37"/>
        <v>-1.4625228519195626E-2</v>
      </c>
      <c r="K73" s="18">
        <f t="shared" si="34"/>
        <v>0</v>
      </c>
      <c r="L73" s="18">
        <f t="shared" si="38"/>
        <v>0</v>
      </c>
      <c r="M73" s="18">
        <f t="shared" si="35"/>
        <v>15</v>
      </c>
      <c r="AQ73" s="33">
        <v>67</v>
      </c>
      <c r="AR73" s="27">
        <v>28734</v>
      </c>
      <c r="AS73" s="27">
        <v>30864</v>
      </c>
      <c r="AT73" s="27">
        <v>33817</v>
      </c>
      <c r="AU73" s="27">
        <v>36373</v>
      </c>
      <c r="AV73" s="27">
        <v>40664</v>
      </c>
      <c r="AW73" s="27">
        <v>46174</v>
      </c>
      <c r="AY73" s="33">
        <v>67</v>
      </c>
      <c r="AZ73" s="37">
        <f t="shared" si="39"/>
        <v>3.96</v>
      </c>
      <c r="BA73" s="37">
        <f t="shared" si="40"/>
        <v>2.9</v>
      </c>
      <c r="BB73" s="37">
        <f t="shared" si="41"/>
        <v>3.35</v>
      </c>
      <c r="BC73" s="37">
        <f t="shared" si="42"/>
        <v>5.25</v>
      </c>
      <c r="BD73" s="37">
        <f t="shared" si="43"/>
        <v>5.05</v>
      </c>
      <c r="BE73" s="37" t="e">
        <f t="shared" si="44"/>
        <v>#N/A</v>
      </c>
      <c r="BG73" s="39">
        <f t="shared" si="32"/>
        <v>37043</v>
      </c>
      <c r="BH73" s="33">
        <f t="shared" si="33"/>
        <v>18</v>
      </c>
      <c r="BI73" s="37">
        <f t="shared" ref="BI73:BN73" si="46">BI24</f>
        <v>-0.14000000000000012</v>
      </c>
      <c r="BJ73" s="37">
        <f t="shared" si="46"/>
        <v>-1.6700000000000004</v>
      </c>
      <c r="BK73" s="37">
        <f t="shared" si="46"/>
        <v>-0.22999999999999998</v>
      </c>
      <c r="BL73" s="37"/>
      <c r="BM73" s="37">
        <f t="shared" si="46"/>
        <v>-1.79</v>
      </c>
      <c r="BN73" s="37">
        <f t="shared" si="46"/>
        <v>-1.2399999999999993</v>
      </c>
    </row>
    <row r="74" spans="2:66">
      <c r="B74" s="20" t="s">
        <v>948</v>
      </c>
      <c r="C74" s="23">
        <v>0.41666666666666669</v>
      </c>
      <c r="D74" s="29" t="s">
        <v>891</v>
      </c>
      <c r="E74" s="25" t="s">
        <v>886</v>
      </c>
      <c r="F74" s="31" t="s">
        <v>893</v>
      </c>
      <c r="G74" s="26"/>
      <c r="H74" s="27">
        <v>42979</v>
      </c>
      <c r="I74" s="18">
        <f t="shared" si="36"/>
        <v>5.35</v>
      </c>
      <c r="J74" s="28">
        <f t="shared" si="37"/>
        <v>3.7523452157597697E-3</v>
      </c>
      <c r="K74" s="18">
        <f t="shared" si="34"/>
        <v>0</v>
      </c>
      <c r="L74" s="18">
        <f t="shared" si="38"/>
        <v>0</v>
      </c>
      <c r="M74" s="18">
        <f t="shared" si="35"/>
        <v>15</v>
      </c>
      <c r="AQ74" s="33">
        <v>68</v>
      </c>
      <c r="AR74" s="27">
        <v>28764</v>
      </c>
      <c r="AS74" s="27">
        <v>30895</v>
      </c>
      <c r="AT74" s="27">
        <v>33848</v>
      </c>
      <c r="AU74" s="27">
        <v>36404</v>
      </c>
      <c r="AV74" s="27">
        <v>40695</v>
      </c>
      <c r="AW74" s="27">
        <v>46204</v>
      </c>
      <c r="AY74" s="33">
        <v>68</v>
      </c>
      <c r="AZ74" s="37">
        <f t="shared" si="39"/>
        <v>3.93</v>
      </c>
      <c r="BA74" s="37">
        <f t="shared" si="40"/>
        <v>2.8</v>
      </c>
      <c r="BB74" s="37">
        <f t="shared" si="41"/>
        <v>3.32</v>
      </c>
      <c r="BC74" s="37">
        <f t="shared" si="42"/>
        <v>5.23</v>
      </c>
      <c r="BD74" s="37">
        <f t="shared" si="43"/>
        <v>4.8099999999999996</v>
      </c>
      <c r="BE74" s="37" t="e">
        <f t="shared" si="44"/>
        <v>#N/A</v>
      </c>
      <c r="BG74" s="39">
        <f t="shared" si="32"/>
        <v>37073</v>
      </c>
      <c r="BH74" s="33">
        <f t="shared" si="33"/>
        <v>19</v>
      </c>
      <c r="BI74" s="37">
        <f t="shared" ref="BI74:BN74" si="47">BI25</f>
        <v>-0.18000000000000016</v>
      </c>
      <c r="BJ74" s="37">
        <f t="shared" si="47"/>
        <v>-1.5500000000000003</v>
      </c>
      <c r="BK74" s="37">
        <f t="shared" si="47"/>
        <v>-0.33999999999999986</v>
      </c>
      <c r="BL74" s="37"/>
      <c r="BM74" s="37">
        <f t="shared" si="47"/>
        <v>-1.96</v>
      </c>
      <c r="BN74" s="37">
        <f t="shared" si="47"/>
        <v>-1.4399999999999995</v>
      </c>
    </row>
    <row r="75" spans="2:66">
      <c r="B75" s="20" t="s">
        <v>949</v>
      </c>
      <c r="C75" s="23">
        <v>0.41666666666666669</v>
      </c>
      <c r="D75" s="29" t="s">
        <v>893</v>
      </c>
      <c r="E75" s="25" t="s">
        <v>943</v>
      </c>
      <c r="F75" s="29" t="s">
        <v>913</v>
      </c>
      <c r="G75" s="26"/>
      <c r="H75" s="27">
        <v>42948</v>
      </c>
      <c r="I75" s="18">
        <f t="shared" si="36"/>
        <v>5.44</v>
      </c>
      <c r="J75" s="28">
        <f t="shared" si="37"/>
        <v>9.2764378478665515E-3</v>
      </c>
      <c r="K75" s="18">
        <f t="shared" si="34"/>
        <v>0</v>
      </c>
      <c r="L75" s="18">
        <f t="shared" si="38"/>
        <v>0</v>
      </c>
      <c r="M75" s="18">
        <f t="shared" si="35"/>
        <v>15</v>
      </c>
      <c r="AQ75" s="33">
        <v>69</v>
      </c>
      <c r="AR75" s="27">
        <v>28795</v>
      </c>
      <c r="AS75" s="27">
        <v>30926</v>
      </c>
      <c r="AT75" s="27">
        <v>33878</v>
      </c>
      <c r="AU75" s="27">
        <v>36434</v>
      </c>
      <c r="AV75" s="27">
        <v>40725</v>
      </c>
      <c r="AW75" s="27">
        <v>46235</v>
      </c>
      <c r="AY75" s="33">
        <v>69</v>
      </c>
      <c r="AZ75" s="37">
        <f t="shared" si="39"/>
        <v>4</v>
      </c>
      <c r="BA75" s="37">
        <f t="shared" si="40"/>
        <v>2.69</v>
      </c>
      <c r="BB75" s="37">
        <f t="shared" si="41"/>
        <v>3.39</v>
      </c>
      <c r="BC75" s="37">
        <f t="shared" si="42"/>
        <v>5.12</v>
      </c>
      <c r="BD75" s="37">
        <f t="shared" si="43"/>
        <v>4.7699999999999996</v>
      </c>
      <c r="BE75" s="37" t="e">
        <f t="shared" si="44"/>
        <v>#N/A</v>
      </c>
      <c r="BG75" s="39">
        <f t="shared" si="32"/>
        <v>37104</v>
      </c>
      <c r="BH75" s="33">
        <f t="shared" si="33"/>
        <v>20</v>
      </c>
      <c r="BI75" s="37">
        <f t="shared" ref="BI75:BN75" si="48">BI26</f>
        <v>-0.28000000000000025</v>
      </c>
      <c r="BJ75" s="37">
        <f t="shared" si="48"/>
        <v>-1.2200000000000002</v>
      </c>
      <c r="BK75" s="37">
        <f t="shared" si="48"/>
        <v>-0.35000000000000009</v>
      </c>
      <c r="BL75" s="37"/>
      <c r="BM75" s="37">
        <f t="shared" si="48"/>
        <v>-1.9800000000000004</v>
      </c>
      <c r="BN75" s="37">
        <f t="shared" si="48"/>
        <v>-1.7299999999999995</v>
      </c>
    </row>
    <row r="76" spans="2:66">
      <c r="B76" s="20" t="s">
        <v>950</v>
      </c>
      <c r="C76" s="23">
        <v>0.41666666666666669</v>
      </c>
      <c r="D76" s="29" t="s">
        <v>935</v>
      </c>
      <c r="E76" s="25" t="s">
        <v>951</v>
      </c>
      <c r="F76" s="31" t="s">
        <v>952</v>
      </c>
      <c r="G76" s="26"/>
      <c r="H76" s="27">
        <v>42917</v>
      </c>
      <c r="I76" s="18">
        <f t="shared" si="36"/>
        <v>5.52</v>
      </c>
      <c r="J76" s="28">
        <f t="shared" si="37"/>
        <v>-8.9766606822263388E-3</v>
      </c>
      <c r="K76" s="18">
        <f t="shared" si="34"/>
        <v>0</v>
      </c>
      <c r="L76" s="18">
        <f t="shared" si="38"/>
        <v>0</v>
      </c>
      <c r="M76" s="18">
        <f t="shared" si="35"/>
        <v>15</v>
      </c>
      <c r="AQ76" s="33">
        <v>70</v>
      </c>
      <c r="AR76" s="27">
        <v>28825</v>
      </c>
      <c r="AS76" s="27">
        <v>30956</v>
      </c>
      <c r="AT76" s="27">
        <v>33909</v>
      </c>
      <c r="AU76" s="27">
        <v>36465</v>
      </c>
      <c r="AV76" s="27">
        <v>40756</v>
      </c>
      <c r="AW76" s="27">
        <v>46266</v>
      </c>
      <c r="AY76" s="33">
        <v>70</v>
      </c>
      <c r="AZ76" s="37">
        <f t="shared" si="39"/>
        <v>4.1500000000000004</v>
      </c>
      <c r="BA76" s="37">
        <f t="shared" si="40"/>
        <v>2.65</v>
      </c>
      <c r="BB76" s="37">
        <f t="shared" si="41"/>
        <v>3.59</v>
      </c>
      <c r="BC76" s="37">
        <f t="shared" si="42"/>
        <v>5.1100000000000003</v>
      </c>
      <c r="BD76" s="37">
        <f t="shared" si="43"/>
        <v>4.67</v>
      </c>
      <c r="BE76" s="37" t="e">
        <f t="shared" si="44"/>
        <v>#N/A</v>
      </c>
      <c r="BG76" s="39">
        <f t="shared" si="32"/>
        <v>37135</v>
      </c>
      <c r="BH76" s="33">
        <f t="shared" si="33"/>
        <v>21</v>
      </c>
      <c r="BI76" s="37">
        <f t="shared" ref="BI76:BN76" si="49">BI27</f>
        <v>-0.33000000000000007</v>
      </c>
      <c r="BJ76" s="37">
        <f t="shared" si="49"/>
        <v>-1.1000000000000005</v>
      </c>
      <c r="BK76" s="37">
        <f t="shared" si="49"/>
        <v>-0.33999999999999986</v>
      </c>
      <c r="BL76" s="37"/>
      <c r="BM76" s="37">
        <f t="shared" si="49"/>
        <v>-2.13</v>
      </c>
      <c r="BN76" s="37">
        <f t="shared" si="49"/>
        <v>-2.04</v>
      </c>
    </row>
    <row r="77" spans="2:66">
      <c r="B77" s="20" t="s">
        <v>953</v>
      </c>
      <c r="C77" s="23">
        <v>0.41666666666666669</v>
      </c>
      <c r="D77" s="24" t="s">
        <v>952</v>
      </c>
      <c r="E77" s="25" t="s">
        <v>939</v>
      </c>
      <c r="F77" s="29" t="s">
        <v>937</v>
      </c>
      <c r="G77" s="26"/>
      <c r="H77" s="27">
        <v>42887</v>
      </c>
      <c r="I77" s="18">
        <f t="shared" si="36"/>
        <v>5.62</v>
      </c>
      <c r="J77" s="28">
        <f t="shared" si="37"/>
        <v>1.6274864376130172E-2</v>
      </c>
      <c r="K77" s="18">
        <f t="shared" si="34"/>
        <v>0</v>
      </c>
      <c r="L77" s="18">
        <f t="shared" si="38"/>
        <v>0</v>
      </c>
      <c r="M77" s="18">
        <f t="shared" si="35"/>
        <v>15</v>
      </c>
      <c r="AQ77" s="33">
        <v>71</v>
      </c>
      <c r="AR77" s="27">
        <v>28856</v>
      </c>
      <c r="AS77" s="27">
        <v>30987</v>
      </c>
      <c r="AT77" s="27">
        <v>33939</v>
      </c>
      <c r="AU77" s="27">
        <v>36495</v>
      </c>
      <c r="AV77" s="27">
        <v>40787</v>
      </c>
      <c r="AW77" s="27">
        <v>46296</v>
      </c>
      <c r="AY77" s="33">
        <v>71</v>
      </c>
      <c r="AZ77" s="37">
        <f t="shared" si="39"/>
        <v>3.98</v>
      </c>
      <c r="BA77" s="37">
        <f t="shared" si="40"/>
        <v>2.65</v>
      </c>
      <c r="BB77" s="37">
        <f t="shared" si="41"/>
        <v>3.66</v>
      </c>
      <c r="BC77" s="37">
        <f t="shared" si="42"/>
        <v>5.09</v>
      </c>
      <c r="BD77" s="37">
        <f t="shared" si="43"/>
        <v>5.03</v>
      </c>
      <c r="BE77" s="37" t="e">
        <f t="shared" si="44"/>
        <v>#N/A</v>
      </c>
      <c r="BG77" s="39">
        <f t="shared" si="32"/>
        <v>37165</v>
      </c>
      <c r="BH77" s="33">
        <f t="shared" si="33"/>
        <v>22</v>
      </c>
      <c r="BI77" s="37">
        <f t="shared" ref="BI77:BN77" si="50">BI28</f>
        <v>-0.3400000000000003</v>
      </c>
      <c r="BJ77" s="37">
        <f t="shared" si="50"/>
        <v>-0.75000000000000044</v>
      </c>
      <c r="BK77" s="37">
        <f t="shared" si="50"/>
        <v>-0.31999999999999984</v>
      </c>
      <c r="BL77" s="37"/>
      <c r="BM77" s="37">
        <f t="shared" si="50"/>
        <v>-2.1799999999999997</v>
      </c>
      <c r="BN77" s="37">
        <f t="shared" si="50"/>
        <v>-2.0499999999999998</v>
      </c>
    </row>
    <row r="78" spans="2:66">
      <c r="B78" s="20" t="s">
        <v>954</v>
      </c>
      <c r="C78" s="23">
        <v>0.41666666666666669</v>
      </c>
      <c r="D78" s="29" t="s">
        <v>943</v>
      </c>
      <c r="E78" s="25" t="s">
        <v>800</v>
      </c>
      <c r="F78" s="29" t="s">
        <v>955</v>
      </c>
      <c r="G78" s="26"/>
      <c r="H78" s="27">
        <v>42856</v>
      </c>
      <c r="I78" s="18">
        <f t="shared" si="36"/>
        <v>5.57</v>
      </c>
      <c r="J78" s="28">
        <f t="shared" si="37"/>
        <v>2.201834862385323E-2</v>
      </c>
      <c r="K78" s="18">
        <f t="shared" si="34"/>
        <v>0</v>
      </c>
      <c r="L78" s="18">
        <f t="shared" si="38"/>
        <v>0</v>
      </c>
      <c r="M78" s="18">
        <f t="shared" si="35"/>
        <v>15</v>
      </c>
      <c r="AQ78" s="33">
        <v>72</v>
      </c>
      <c r="AR78" s="27">
        <v>28887</v>
      </c>
      <c r="AS78" s="27">
        <v>31017</v>
      </c>
      <c r="AT78" s="27">
        <v>33970</v>
      </c>
      <c r="AU78" s="27">
        <v>36526</v>
      </c>
      <c r="AV78" s="27">
        <v>40817</v>
      </c>
      <c r="AW78" s="27">
        <v>46327</v>
      </c>
      <c r="AY78" s="33">
        <v>72</v>
      </c>
      <c r="AZ78" s="37">
        <f t="shared" si="39"/>
        <v>3.86</v>
      </c>
      <c r="BA78" s="37">
        <f t="shared" si="40"/>
        <v>2.77</v>
      </c>
      <c r="BB78" s="37">
        <f t="shared" si="41"/>
        <v>3.83</v>
      </c>
      <c r="BC78" s="37">
        <f t="shared" si="42"/>
        <v>5.08</v>
      </c>
      <c r="BD78" s="37">
        <f t="shared" si="43"/>
        <v>4.91</v>
      </c>
      <c r="BE78" s="37" t="e">
        <f t="shared" si="44"/>
        <v>#N/A</v>
      </c>
      <c r="BG78" s="39">
        <f t="shared" si="32"/>
        <v>37196</v>
      </c>
      <c r="BH78" s="33">
        <f t="shared" si="33"/>
        <v>23</v>
      </c>
      <c r="BI78" s="37">
        <f t="shared" ref="BI78:BN78" si="51">BI29</f>
        <v>-0.32000000000000028</v>
      </c>
      <c r="BJ78" s="37">
        <f t="shared" si="51"/>
        <v>-0.94000000000000039</v>
      </c>
      <c r="BK78" s="37">
        <f t="shared" si="51"/>
        <v>-0.37000000000000011</v>
      </c>
      <c r="BL78" s="37"/>
      <c r="BM78" s="37">
        <f t="shared" si="51"/>
        <v>-2.38</v>
      </c>
      <c r="BN78" s="37">
        <f t="shared" si="51"/>
        <v>-2.1399999999999997</v>
      </c>
    </row>
    <row r="79" spans="2:66">
      <c r="B79" s="20" t="s">
        <v>956</v>
      </c>
      <c r="C79" s="23">
        <v>0.41666666666666669</v>
      </c>
      <c r="D79" s="24" t="s">
        <v>957</v>
      </c>
      <c r="E79" s="25" t="s">
        <v>797</v>
      </c>
      <c r="F79" s="29" t="s">
        <v>895</v>
      </c>
      <c r="G79" s="26"/>
      <c r="H79" s="27">
        <v>42826</v>
      </c>
      <c r="I79" s="18">
        <f t="shared" si="36"/>
        <v>5.71</v>
      </c>
      <c r="J79" s="28">
        <f t="shared" si="37"/>
        <v>7.1294559099437133E-2</v>
      </c>
      <c r="K79" s="18">
        <f t="shared" si="34"/>
        <v>0</v>
      </c>
      <c r="L79" s="18">
        <f t="shared" si="38"/>
        <v>0</v>
      </c>
      <c r="M79" s="18">
        <f t="shared" si="35"/>
        <v>15</v>
      </c>
      <c r="AQ79" s="33">
        <v>73</v>
      </c>
      <c r="AR79" s="27">
        <v>28915</v>
      </c>
      <c r="AS79" s="27">
        <v>31048</v>
      </c>
      <c r="AT79" s="27">
        <v>34001</v>
      </c>
      <c r="AU79" s="27">
        <v>36557</v>
      </c>
      <c r="AV79" s="27">
        <v>40848</v>
      </c>
      <c r="AW79" s="27">
        <v>46357</v>
      </c>
      <c r="AY79" s="33">
        <v>73</v>
      </c>
      <c r="AZ79" s="37">
        <f t="shared" si="39"/>
        <v>3.99</v>
      </c>
      <c r="BA79" s="37">
        <f t="shared" si="40"/>
        <v>2.77</v>
      </c>
      <c r="BB79" s="37">
        <f t="shared" si="41"/>
        <v>3.71</v>
      </c>
      <c r="BC79" s="37">
        <f t="shared" si="42"/>
        <v>5.23</v>
      </c>
      <c r="BD79" s="37">
        <f t="shared" si="43"/>
        <v>4.97</v>
      </c>
      <c r="BE79" s="37" t="e">
        <f t="shared" si="44"/>
        <v>#N/A</v>
      </c>
      <c r="BG79" s="39">
        <f t="shared" si="32"/>
        <v>37226</v>
      </c>
      <c r="BH79" s="33">
        <f t="shared" si="33"/>
        <v>24</v>
      </c>
      <c r="BI79" s="37">
        <f t="shared" ref="BI79:BN79" si="52">BI30</f>
        <v>-0.37000000000000011</v>
      </c>
      <c r="BJ79" s="37">
        <f t="shared" si="52"/>
        <v>-1.1000000000000005</v>
      </c>
      <c r="BK79" s="37">
        <f t="shared" si="52"/>
        <v>-0.16999999999999993</v>
      </c>
      <c r="BL79" s="37"/>
      <c r="BM79" s="37">
        <f t="shared" si="52"/>
        <v>-2.67</v>
      </c>
      <c r="BN79" s="37">
        <f t="shared" si="52"/>
        <v>-2.42</v>
      </c>
    </row>
    <row r="80" spans="2:66">
      <c r="B80" s="20" t="s">
        <v>958</v>
      </c>
      <c r="C80" s="23">
        <v>0.41666666666666669</v>
      </c>
      <c r="D80" s="29" t="s">
        <v>911</v>
      </c>
      <c r="E80" s="25" t="s">
        <v>943</v>
      </c>
      <c r="F80" s="31" t="s">
        <v>959</v>
      </c>
      <c r="G80" s="26"/>
      <c r="H80" s="27">
        <v>42795</v>
      </c>
      <c r="I80" s="18">
        <f t="shared" si="36"/>
        <v>5.48</v>
      </c>
      <c r="J80" s="28">
        <f t="shared" si="37"/>
        <v>7.8740157480315029E-2</v>
      </c>
      <c r="K80" s="18">
        <f t="shared" si="34"/>
        <v>0</v>
      </c>
      <c r="L80" s="18">
        <f t="shared" si="38"/>
        <v>0</v>
      </c>
      <c r="M80" s="18">
        <f t="shared" si="35"/>
        <v>15</v>
      </c>
      <c r="AQ80" s="33">
        <v>74</v>
      </c>
      <c r="AR80" s="27">
        <v>28946</v>
      </c>
      <c r="AS80" s="27">
        <v>31079</v>
      </c>
      <c r="AT80" s="27">
        <v>34029</v>
      </c>
      <c r="AU80" s="27">
        <v>36586</v>
      </c>
      <c r="AV80" s="27">
        <v>40878</v>
      </c>
      <c r="AW80" s="27">
        <v>46388</v>
      </c>
      <c r="AY80" s="33">
        <v>74</v>
      </c>
      <c r="AZ80" s="37">
        <f t="shared" si="39"/>
        <v>3.96</v>
      </c>
      <c r="BA80" s="37">
        <f t="shared" si="40"/>
        <v>2.94</v>
      </c>
      <c r="BB80" s="37">
        <f t="shared" si="41"/>
        <v>3.54</v>
      </c>
      <c r="BC80" s="37">
        <f t="shared" si="42"/>
        <v>5.12</v>
      </c>
      <c r="BD80" s="37">
        <f t="shared" si="43"/>
        <v>4.42</v>
      </c>
      <c r="BE80" s="37" t="e">
        <f t="shared" si="44"/>
        <v>#N/A</v>
      </c>
      <c r="BG80" s="39">
        <f t="shared" si="32"/>
        <v>37257</v>
      </c>
      <c r="BH80" s="33">
        <f t="shared" si="33"/>
        <v>25</v>
      </c>
      <c r="BI80" s="37"/>
      <c r="BJ80" s="37">
        <f t="shared" ref="BJ80:BN80" si="53">BJ31</f>
        <v>-1.2400000000000002</v>
      </c>
      <c r="BK80" s="37">
        <f t="shared" si="53"/>
        <v>-0.29999999999999982</v>
      </c>
      <c r="BL80" s="37"/>
      <c r="BM80" s="37">
        <f t="shared" si="53"/>
        <v>-2.8200000000000003</v>
      </c>
      <c r="BN80" s="37">
        <f t="shared" si="53"/>
        <v>-2.76</v>
      </c>
    </row>
    <row r="81" spans="2:66">
      <c r="B81" s="20" t="s">
        <v>960</v>
      </c>
      <c r="C81" s="23">
        <v>0.45833333333333331</v>
      </c>
      <c r="D81" s="24" t="s">
        <v>959</v>
      </c>
      <c r="E81" s="25" t="s">
        <v>890</v>
      </c>
      <c r="F81" s="24" t="s">
        <v>913</v>
      </c>
      <c r="G81" s="26"/>
      <c r="H81" s="27">
        <v>42767</v>
      </c>
      <c r="I81" s="18">
        <f t="shared" si="36"/>
        <v>5.69</v>
      </c>
      <c r="J81" s="28">
        <f t="shared" si="37"/>
        <v>4.0219378427788055E-2</v>
      </c>
      <c r="K81" s="18">
        <f t="shared" si="34"/>
        <v>0</v>
      </c>
      <c r="L81" s="18">
        <f t="shared" si="38"/>
        <v>0</v>
      </c>
      <c r="M81" s="18">
        <f t="shared" si="35"/>
        <v>15</v>
      </c>
      <c r="AQ81" s="33">
        <v>75</v>
      </c>
      <c r="AR81" s="27">
        <v>28976</v>
      </c>
      <c r="AS81" s="27">
        <v>31107</v>
      </c>
      <c r="AT81" s="27">
        <v>34060</v>
      </c>
      <c r="AU81" s="27">
        <v>36617</v>
      </c>
      <c r="AV81" s="27">
        <v>40909</v>
      </c>
      <c r="AW81" s="27">
        <v>46419</v>
      </c>
      <c r="AY81" s="33">
        <v>75</v>
      </c>
      <c r="AZ81" s="37">
        <f t="shared" si="39"/>
        <v>3.99</v>
      </c>
      <c r="BA81" s="37">
        <f t="shared" si="40"/>
        <v>2.88</v>
      </c>
      <c r="BB81" s="37">
        <f t="shared" si="41"/>
        <v>3.44</v>
      </c>
      <c r="BC81" s="37">
        <f t="shared" si="42"/>
        <v>5.19</v>
      </c>
      <c r="BD81" s="37">
        <f t="shared" si="43"/>
        <v>4.6100000000000003</v>
      </c>
      <c r="BE81" s="37" t="e">
        <f t="shared" si="44"/>
        <v>#N/A</v>
      </c>
      <c r="BG81" s="39">
        <f t="shared" si="32"/>
        <v>37288</v>
      </c>
      <c r="BH81" s="33">
        <f t="shared" si="33"/>
        <v>26</v>
      </c>
      <c r="BI81" s="37"/>
      <c r="BJ81" s="37">
        <f t="shared" ref="BJ81:BN81" si="54">BJ32</f>
        <v>-1.4400000000000004</v>
      </c>
      <c r="BK81" s="37">
        <f t="shared" si="54"/>
        <v>-0.39999999999999991</v>
      </c>
      <c r="BL81" s="37"/>
      <c r="BM81" s="37">
        <f t="shared" si="54"/>
        <v>-2.79</v>
      </c>
      <c r="BN81" s="37">
        <f t="shared" si="54"/>
        <v>-2.83</v>
      </c>
    </row>
    <row r="82" spans="2:66">
      <c r="B82" s="20" t="s">
        <v>961</v>
      </c>
      <c r="C82" s="23">
        <v>0.45833333333333331</v>
      </c>
      <c r="D82" s="29" t="s">
        <v>900</v>
      </c>
      <c r="E82" s="25" t="s">
        <v>935</v>
      </c>
      <c r="F82" s="24" t="s">
        <v>800</v>
      </c>
      <c r="G82" s="26"/>
      <c r="H82" s="27">
        <v>42736</v>
      </c>
      <c r="I82" s="18">
        <f t="shared" si="36"/>
        <v>5.49</v>
      </c>
      <c r="J82" s="28">
        <f t="shared" si="37"/>
        <v>5.49450549450554E-3</v>
      </c>
      <c r="K82" s="18">
        <f t="shared" si="34"/>
        <v>0</v>
      </c>
      <c r="L82" s="18">
        <f t="shared" si="38"/>
        <v>0</v>
      </c>
      <c r="M82" s="18">
        <f t="shared" si="35"/>
        <v>15</v>
      </c>
      <c r="AQ82" s="33">
        <v>76</v>
      </c>
      <c r="AR82" s="27">
        <v>29007</v>
      </c>
      <c r="AS82" s="27">
        <v>31138</v>
      </c>
      <c r="AT82" s="27">
        <v>34090</v>
      </c>
      <c r="AU82" s="27">
        <v>36647</v>
      </c>
      <c r="AV82" s="27">
        <v>40940</v>
      </c>
      <c r="AW82" s="27">
        <v>46447</v>
      </c>
      <c r="AY82" s="33">
        <v>76</v>
      </c>
      <c r="AZ82" s="37">
        <f t="shared" si="39"/>
        <v>4.09</v>
      </c>
      <c r="BA82" s="37">
        <f t="shared" si="40"/>
        <v>2.96</v>
      </c>
      <c r="BB82" s="37">
        <f t="shared" si="41"/>
        <v>3.44</v>
      </c>
      <c r="BC82" s="37">
        <f t="shared" si="42"/>
        <v>5.2</v>
      </c>
      <c r="BD82" s="37">
        <f t="shared" si="43"/>
        <v>4.57</v>
      </c>
      <c r="BE82" s="37" t="e">
        <f t="shared" si="44"/>
        <v>#N/A</v>
      </c>
      <c r="BG82" s="39">
        <f t="shared" si="32"/>
        <v>37316</v>
      </c>
      <c r="BH82" s="33">
        <f t="shared" si="33"/>
        <v>27</v>
      </c>
      <c r="BI82" s="37"/>
      <c r="BJ82" s="37">
        <f t="shared" ref="BJ82:BN82" si="55">BJ33</f>
        <v>-1.4600000000000004</v>
      </c>
      <c r="BK82" s="37">
        <f t="shared" si="55"/>
        <v>-0.60000000000000009</v>
      </c>
      <c r="BL82" s="37"/>
      <c r="BM82" s="37">
        <f t="shared" si="55"/>
        <v>-2.84</v>
      </c>
      <c r="BN82" s="37">
        <f t="shared" si="55"/>
        <v>-2.8499999999999996</v>
      </c>
    </row>
    <row r="83" spans="2:66">
      <c r="B83" s="20" t="s">
        <v>962</v>
      </c>
      <c r="C83" s="23">
        <v>0.45833333333333331</v>
      </c>
      <c r="D83" s="24" t="s">
        <v>799</v>
      </c>
      <c r="E83" s="25" t="s">
        <v>883</v>
      </c>
      <c r="F83" s="29" t="s">
        <v>943</v>
      </c>
      <c r="G83" s="26"/>
      <c r="H83" s="27">
        <v>42705</v>
      </c>
      <c r="I83" s="18">
        <f t="shared" si="36"/>
        <v>5.61</v>
      </c>
      <c r="J83" s="28">
        <f t="shared" si="37"/>
        <v>0.17857142857142869</v>
      </c>
      <c r="K83" s="18">
        <f t="shared" si="34"/>
        <v>0</v>
      </c>
      <c r="L83" s="18">
        <f t="shared" si="38"/>
        <v>0</v>
      </c>
      <c r="M83" s="18">
        <f t="shared" si="35"/>
        <v>15</v>
      </c>
      <c r="AQ83" s="33">
        <v>77</v>
      </c>
      <c r="AR83" s="27">
        <v>29037</v>
      </c>
      <c r="AS83" s="27">
        <v>31168</v>
      </c>
      <c r="AT83" s="27">
        <v>34121</v>
      </c>
      <c r="AU83" s="27">
        <v>36678</v>
      </c>
      <c r="AV83" s="27">
        <v>40969</v>
      </c>
      <c r="AW83" s="27">
        <v>46478</v>
      </c>
      <c r="AY83" s="33">
        <v>77</v>
      </c>
      <c r="AZ83" s="37">
        <f t="shared" si="39"/>
        <v>3.8</v>
      </c>
      <c r="BA83" s="37">
        <f t="shared" si="40"/>
        <v>2.96</v>
      </c>
      <c r="BB83" s="37">
        <f t="shared" si="41"/>
        <v>3.6</v>
      </c>
      <c r="BC83" s="37">
        <f t="shared" si="42"/>
        <v>5.1100000000000003</v>
      </c>
      <c r="BD83" s="37">
        <f t="shared" si="43"/>
        <v>4.59</v>
      </c>
      <c r="BE83" s="37" t="e">
        <f t="shared" si="44"/>
        <v>#N/A</v>
      </c>
      <c r="BG83" s="39">
        <f t="shared" si="32"/>
        <v>37347</v>
      </c>
      <c r="BH83" s="33">
        <f t="shared" si="33"/>
        <v>28</v>
      </c>
      <c r="BI83" s="37"/>
      <c r="BJ83" s="37">
        <f t="shared" ref="BJ83:BN83" si="56">BJ34</f>
        <v>-1.5500000000000003</v>
      </c>
      <c r="BK83" s="37">
        <f t="shared" si="56"/>
        <v>-0.73</v>
      </c>
      <c r="BL83" s="37"/>
      <c r="BM83" s="37"/>
      <c r="BN83" s="37">
        <f t="shared" si="56"/>
        <v>-2.2699999999999996</v>
      </c>
    </row>
    <row r="84" spans="2:66">
      <c r="B84" s="20" t="s">
        <v>963</v>
      </c>
      <c r="C84" s="23">
        <v>0.45833333333333331</v>
      </c>
      <c r="D84" s="24" t="s">
        <v>797</v>
      </c>
      <c r="E84" s="25" t="s">
        <v>887</v>
      </c>
      <c r="F84" s="24" t="s">
        <v>900</v>
      </c>
      <c r="G84" s="26"/>
      <c r="H84" s="27">
        <v>42675</v>
      </c>
      <c r="I84" s="18">
        <f t="shared" si="36"/>
        <v>5.6</v>
      </c>
      <c r="J84" s="28">
        <f t="shared" si="37"/>
        <v>4.4776119402984947E-2</v>
      </c>
      <c r="K84" s="18">
        <f t="shared" si="34"/>
        <v>0</v>
      </c>
      <c r="L84" s="18">
        <f t="shared" si="38"/>
        <v>0</v>
      </c>
      <c r="M84" s="18">
        <f t="shared" si="35"/>
        <v>15</v>
      </c>
      <c r="AQ84" s="33">
        <v>78</v>
      </c>
      <c r="AR84" s="27">
        <v>29068</v>
      </c>
      <c r="AS84" s="27">
        <v>31199</v>
      </c>
      <c r="AT84" s="27">
        <v>34151</v>
      </c>
      <c r="AU84" s="27">
        <v>36708</v>
      </c>
      <c r="AV84" s="27">
        <v>41000</v>
      </c>
      <c r="AW84" s="27">
        <v>46508</v>
      </c>
      <c r="AY84" s="33">
        <v>78</v>
      </c>
      <c r="AZ84" s="37">
        <f t="shared" si="39"/>
        <v>3.82</v>
      </c>
      <c r="BA84" s="37">
        <f t="shared" si="40"/>
        <v>2.97</v>
      </c>
      <c r="BB84" s="37">
        <f t="shared" si="41"/>
        <v>3.72</v>
      </c>
      <c r="BC84" s="37">
        <f t="shared" si="42"/>
        <v>5.13</v>
      </c>
      <c r="BD84" s="37">
        <f t="shared" si="43"/>
        <v>4.4800000000000004</v>
      </c>
      <c r="BE84" s="37" t="e">
        <f t="shared" si="44"/>
        <v>#N/A</v>
      </c>
      <c r="BG84" s="39">
        <f t="shared" si="32"/>
        <v>37377</v>
      </c>
      <c r="BH84" s="33">
        <f t="shared" si="33"/>
        <v>29</v>
      </c>
      <c r="BI84" s="37"/>
      <c r="BJ84" s="37">
        <f t="shared" ref="BJ84:BN84" si="57">BJ35</f>
        <v>-1.4800000000000004</v>
      </c>
      <c r="BK84" s="37">
        <f t="shared" si="57"/>
        <v>-0.79</v>
      </c>
      <c r="BL84" s="37"/>
      <c r="BM84" s="37"/>
      <c r="BN84" s="37">
        <f t="shared" si="57"/>
        <v>-2.4099999999999993</v>
      </c>
    </row>
    <row r="85" spans="2:66">
      <c r="B85" s="20" t="s">
        <v>964</v>
      </c>
      <c r="C85" s="23">
        <v>0.41666666666666669</v>
      </c>
      <c r="D85" s="24" t="s">
        <v>895</v>
      </c>
      <c r="E85" s="25" t="s">
        <v>891</v>
      </c>
      <c r="F85" s="29" t="s">
        <v>880</v>
      </c>
      <c r="G85" s="26"/>
      <c r="H85" s="27">
        <v>42644</v>
      </c>
      <c r="I85" s="18">
        <f t="shared" si="36"/>
        <v>5.47</v>
      </c>
      <c r="J85" s="28">
        <f t="shared" si="37"/>
        <v>-1.4414414414414429E-2</v>
      </c>
      <c r="K85" s="18">
        <f t="shared" si="34"/>
        <v>0</v>
      </c>
      <c r="L85" s="18">
        <f t="shared" si="38"/>
        <v>0</v>
      </c>
      <c r="M85" s="18">
        <f t="shared" si="35"/>
        <v>15</v>
      </c>
      <c r="AQ85" s="33">
        <v>79</v>
      </c>
      <c r="AR85" s="27">
        <v>29099</v>
      </c>
      <c r="AS85" s="27">
        <v>31229</v>
      </c>
      <c r="AT85" s="27">
        <v>34182</v>
      </c>
      <c r="AU85" s="27">
        <v>36739</v>
      </c>
      <c r="AV85" s="27">
        <v>41030</v>
      </c>
      <c r="AW85" s="27">
        <v>46539</v>
      </c>
      <c r="AY85" s="33">
        <v>79</v>
      </c>
      <c r="AZ85" s="37">
        <f t="shared" si="39"/>
        <v>3.84</v>
      </c>
      <c r="BA85" s="37">
        <f t="shared" si="40"/>
        <v>3.04</v>
      </c>
      <c r="BB85" s="37">
        <f t="shared" si="41"/>
        <v>3.83</v>
      </c>
      <c r="BC85" s="37">
        <f t="shared" si="42"/>
        <v>5.1100000000000003</v>
      </c>
      <c r="BD85" s="37">
        <f t="shared" si="43"/>
        <v>4.62</v>
      </c>
      <c r="BE85" s="37" t="e">
        <f t="shared" si="44"/>
        <v>#N/A</v>
      </c>
      <c r="BG85" s="39">
        <f t="shared" si="32"/>
        <v>37408</v>
      </c>
      <c r="BH85" s="33">
        <f t="shared" si="33"/>
        <v>30</v>
      </c>
      <c r="BI85" s="37"/>
      <c r="BJ85" s="37">
        <f t="shared" ref="BJ85:BN85" si="58">BJ36</f>
        <v>-1.5200000000000005</v>
      </c>
      <c r="BK85" s="37">
        <f t="shared" si="58"/>
        <v>-0.7799999999999998</v>
      </c>
      <c r="BL85" s="37"/>
      <c r="BM85" s="37"/>
      <c r="BN85" s="37">
        <f t="shared" si="58"/>
        <v>-2.5699999999999994</v>
      </c>
    </row>
    <row r="86" spans="2:66">
      <c r="B86" s="20" t="s">
        <v>965</v>
      </c>
      <c r="C86" s="23">
        <v>0.41666666666666669</v>
      </c>
      <c r="D86" s="29" t="s">
        <v>923</v>
      </c>
      <c r="E86" s="25" t="s">
        <v>898</v>
      </c>
      <c r="F86" s="29" t="s">
        <v>793</v>
      </c>
      <c r="G86" s="26"/>
      <c r="H86" s="27">
        <v>42614</v>
      </c>
      <c r="I86" s="18">
        <f t="shared" si="36"/>
        <v>5.33</v>
      </c>
      <c r="J86" s="28">
        <f t="shared" si="37"/>
        <v>3.7664783427496166E-3</v>
      </c>
      <c r="K86" s="18">
        <f t="shared" si="34"/>
        <v>0</v>
      </c>
      <c r="L86" s="18">
        <f t="shared" si="38"/>
        <v>0</v>
      </c>
      <c r="M86" s="18">
        <f t="shared" si="35"/>
        <v>15</v>
      </c>
      <c r="AQ86" s="33">
        <v>80</v>
      </c>
      <c r="AR86" s="27">
        <v>29129</v>
      </c>
      <c r="AS86" s="27">
        <v>31260</v>
      </c>
      <c r="AT86" s="27">
        <v>34213</v>
      </c>
      <c r="AU86" s="27">
        <v>36770</v>
      </c>
      <c r="AV86" s="27">
        <v>41061</v>
      </c>
      <c r="AW86" s="27">
        <v>46569</v>
      </c>
      <c r="AY86" s="33">
        <v>80</v>
      </c>
      <c r="AZ86" s="37">
        <f t="shared" si="39"/>
        <v>3.94</v>
      </c>
      <c r="BA86" s="37">
        <f t="shared" si="40"/>
        <v>3.12</v>
      </c>
      <c r="BB86" s="37">
        <f t="shared" si="41"/>
        <v>3.85</v>
      </c>
      <c r="BC86" s="37">
        <f t="shared" si="42"/>
        <v>5.17</v>
      </c>
      <c r="BD86" s="37">
        <f t="shared" si="43"/>
        <v>4.55</v>
      </c>
      <c r="BE86" s="37" t="e">
        <f t="shared" si="44"/>
        <v>#N/A</v>
      </c>
      <c r="BG86" s="39">
        <f t="shared" si="32"/>
        <v>37438</v>
      </c>
      <c r="BH86" s="33">
        <f t="shared" si="33"/>
        <v>31</v>
      </c>
      <c r="BI86" s="37"/>
      <c r="BJ86" s="37">
        <f t="shared" ref="BJ86:BN86" si="59">BJ37</f>
        <v>-1.5600000000000005</v>
      </c>
      <c r="BK86" s="37">
        <f t="shared" si="59"/>
        <v>-0.64000000000000012</v>
      </c>
      <c r="BL86" s="37"/>
      <c r="BM86" s="37"/>
      <c r="BN86" s="37">
        <f t="shared" si="59"/>
        <v>-2.5499999999999998</v>
      </c>
    </row>
    <row r="87" spans="2:66">
      <c r="B87" s="20" t="s">
        <v>966</v>
      </c>
      <c r="C87" s="23">
        <v>0.41666666666666669</v>
      </c>
      <c r="D87" s="29" t="s">
        <v>796</v>
      </c>
      <c r="E87" s="25" t="s">
        <v>913</v>
      </c>
      <c r="F87" s="31" t="s">
        <v>943</v>
      </c>
      <c r="G87" s="26"/>
      <c r="H87" s="27">
        <v>42583</v>
      </c>
      <c r="I87" s="18">
        <f t="shared" si="36"/>
        <v>5.39</v>
      </c>
      <c r="J87" s="28">
        <f t="shared" si="37"/>
        <v>-3.5778175313059067E-2</v>
      </c>
      <c r="K87" s="18">
        <f t="shared" si="34"/>
        <v>0</v>
      </c>
      <c r="L87" s="18">
        <f t="shared" si="38"/>
        <v>0</v>
      </c>
      <c r="M87" s="18">
        <f t="shared" si="35"/>
        <v>15</v>
      </c>
      <c r="AQ87" s="33">
        <v>81</v>
      </c>
      <c r="AR87" s="27">
        <v>29160</v>
      </c>
      <c r="AS87" s="27">
        <v>31291</v>
      </c>
      <c r="AT87" s="27">
        <v>34243</v>
      </c>
      <c r="AU87" s="27">
        <v>36800</v>
      </c>
      <c r="AV87" s="27">
        <v>41091</v>
      </c>
      <c r="AW87" s="27">
        <v>46600</v>
      </c>
      <c r="AY87" s="33">
        <v>81</v>
      </c>
      <c r="AZ87" s="37">
        <f t="shared" si="39"/>
        <v>3.77</v>
      </c>
      <c r="BA87" s="37">
        <f t="shared" si="40"/>
        <v>3.36</v>
      </c>
      <c r="BB87" s="37">
        <f t="shared" si="41"/>
        <v>3.92</v>
      </c>
      <c r="BC87" s="37">
        <f t="shared" si="42"/>
        <v>5.29</v>
      </c>
      <c r="BD87" s="37">
        <f t="shared" si="43"/>
        <v>4.37</v>
      </c>
      <c r="BE87" s="37" t="e">
        <f t="shared" si="44"/>
        <v>#N/A</v>
      </c>
      <c r="BG87" s="39">
        <f t="shared" si="32"/>
        <v>37469</v>
      </c>
      <c r="BH87" s="33">
        <f t="shared" si="33"/>
        <v>32</v>
      </c>
      <c r="BI87" s="37"/>
      <c r="BJ87" s="37">
        <f t="shared" ref="BJ87:BN87" si="60">BJ38</f>
        <v>-1.6600000000000001</v>
      </c>
      <c r="BK87" s="37">
        <f t="shared" si="60"/>
        <v>-0.58000000000000007</v>
      </c>
      <c r="BL87" s="37"/>
      <c r="BM87" s="37"/>
      <c r="BN87" s="37">
        <f t="shared" si="60"/>
        <v>-2.6899999999999995</v>
      </c>
    </row>
    <row r="88" spans="2:66">
      <c r="B88" s="20" t="s">
        <v>967</v>
      </c>
      <c r="C88" s="23">
        <v>0.41666666666666669</v>
      </c>
      <c r="D88" s="24" t="s">
        <v>943</v>
      </c>
      <c r="E88" s="25" t="s">
        <v>911</v>
      </c>
      <c r="F88" s="29" t="s">
        <v>913</v>
      </c>
      <c r="G88" s="26"/>
      <c r="H88" s="27">
        <v>42552</v>
      </c>
      <c r="I88" s="18">
        <f t="shared" si="36"/>
        <v>5.57</v>
      </c>
      <c r="J88" s="28">
        <f t="shared" si="37"/>
        <v>1.4571948998178519E-2</v>
      </c>
      <c r="K88" s="18">
        <f t="shared" si="34"/>
        <v>0</v>
      </c>
      <c r="L88" s="18">
        <f t="shared" si="38"/>
        <v>0</v>
      </c>
      <c r="M88" s="18">
        <f t="shared" si="35"/>
        <v>15</v>
      </c>
      <c r="AQ88" s="33">
        <v>82</v>
      </c>
      <c r="AR88" s="27">
        <v>29190</v>
      </c>
      <c r="AS88" s="27">
        <v>31321</v>
      </c>
      <c r="AT88" s="27">
        <v>34274</v>
      </c>
      <c r="AU88" s="27">
        <v>36831</v>
      </c>
      <c r="AV88" s="27">
        <v>41122</v>
      </c>
      <c r="AW88" s="27">
        <v>46631</v>
      </c>
      <c r="AY88" s="33">
        <v>82</v>
      </c>
      <c r="AZ88" s="37">
        <f t="shared" si="39"/>
        <v>3.48</v>
      </c>
      <c r="BA88" s="37">
        <f t="shared" si="40"/>
        <v>3.32</v>
      </c>
      <c r="BB88" s="37">
        <f t="shared" si="41"/>
        <v>3.93</v>
      </c>
      <c r="BC88" s="37">
        <f t="shared" si="42"/>
        <v>5.25</v>
      </c>
      <c r="BD88" s="37">
        <f t="shared" si="43"/>
        <v>4.47</v>
      </c>
      <c r="BE88" s="37" t="e">
        <f t="shared" si="44"/>
        <v>#N/A</v>
      </c>
      <c r="BG88" s="39">
        <f t="shared" si="32"/>
        <v>37500</v>
      </c>
      <c r="BH88" s="33">
        <f t="shared" si="33"/>
        <v>33</v>
      </c>
      <c r="BI88" s="37"/>
      <c r="BJ88" s="37">
        <f t="shared" ref="BJ88:BN88" si="61">BJ39</f>
        <v>-1.8100000000000005</v>
      </c>
      <c r="BK88" s="37">
        <f t="shared" si="61"/>
        <v>-0.35999999999999988</v>
      </c>
      <c r="BL88" s="37"/>
      <c r="BM88" s="37"/>
      <c r="BN88" s="37">
        <f t="shared" si="61"/>
        <v>-2.7799999999999994</v>
      </c>
    </row>
    <row r="89" spans="2:66">
      <c r="B89" s="20" t="s">
        <v>968</v>
      </c>
      <c r="C89" s="23">
        <v>0.41666666666666669</v>
      </c>
      <c r="D89" s="29" t="s">
        <v>888</v>
      </c>
      <c r="E89" s="25" t="s">
        <v>890</v>
      </c>
      <c r="F89" s="29" t="s">
        <v>887</v>
      </c>
      <c r="G89" s="26"/>
      <c r="H89" s="27">
        <v>42522</v>
      </c>
      <c r="I89" s="18">
        <f t="shared" si="36"/>
        <v>5.53</v>
      </c>
      <c r="J89" s="28">
        <f t="shared" si="37"/>
        <v>3.3644859813084224E-2</v>
      </c>
      <c r="K89" s="18">
        <f t="shared" si="34"/>
        <v>0</v>
      </c>
      <c r="L89" s="18">
        <f t="shared" si="38"/>
        <v>0</v>
      </c>
      <c r="M89" s="18">
        <f t="shared" si="35"/>
        <v>15</v>
      </c>
      <c r="AQ89" s="33">
        <v>83</v>
      </c>
      <c r="AR89" s="27">
        <v>29221</v>
      </c>
      <c r="AS89" s="27">
        <v>31352</v>
      </c>
      <c r="AT89" s="27">
        <v>34304</v>
      </c>
      <c r="AU89" s="27">
        <v>36861</v>
      </c>
      <c r="AV89" s="27">
        <v>41153</v>
      </c>
      <c r="AW89" s="27">
        <v>46661</v>
      </c>
      <c r="AY89" s="33">
        <v>83</v>
      </c>
      <c r="AZ89" s="37">
        <f t="shared" si="39"/>
        <v>3.39</v>
      </c>
      <c r="BA89" s="37">
        <f t="shared" si="40"/>
        <v>3.33</v>
      </c>
      <c r="BB89" s="37">
        <f t="shared" si="41"/>
        <v>4.08</v>
      </c>
      <c r="BC89" s="37">
        <f t="shared" si="42"/>
        <v>5.35</v>
      </c>
      <c r="BD89" s="37">
        <f t="shared" si="43"/>
        <v>4.82</v>
      </c>
      <c r="BE89" s="37" t="e">
        <f t="shared" si="44"/>
        <v>#N/A</v>
      </c>
      <c r="BG89" s="39">
        <f t="shared" si="32"/>
        <v>37530</v>
      </c>
      <c r="BH89" s="33">
        <f t="shared" si="33"/>
        <v>34</v>
      </c>
      <c r="BI89" s="37"/>
      <c r="BJ89" s="37">
        <f t="shared" ref="BJ89:BK89" si="62">BJ40</f>
        <v>-1.9700000000000002</v>
      </c>
      <c r="BK89" s="37">
        <f t="shared" si="62"/>
        <v>-0.4099999999999997</v>
      </c>
      <c r="BL89" s="37"/>
      <c r="BM89" s="37"/>
      <c r="BN89" s="37"/>
    </row>
    <row r="90" spans="2:66">
      <c r="B90" s="20" t="s">
        <v>969</v>
      </c>
      <c r="C90" s="23">
        <v>0.41666666666666669</v>
      </c>
      <c r="D90" s="24" t="s">
        <v>898</v>
      </c>
      <c r="E90" s="25" t="s">
        <v>970</v>
      </c>
      <c r="F90" s="24" t="s">
        <v>896</v>
      </c>
      <c r="G90" s="26"/>
      <c r="H90" s="27">
        <v>42491</v>
      </c>
      <c r="I90" s="18">
        <f t="shared" si="36"/>
        <v>5.45</v>
      </c>
      <c r="J90" s="28">
        <f t="shared" si="37"/>
        <v>8.1349206349206379E-2</v>
      </c>
      <c r="K90" s="18">
        <f t="shared" si="34"/>
        <v>0</v>
      </c>
      <c r="L90" s="18">
        <f t="shared" si="38"/>
        <v>0</v>
      </c>
      <c r="M90" s="18">
        <f t="shared" si="35"/>
        <v>15</v>
      </c>
      <c r="AQ90" s="33">
        <v>84</v>
      </c>
      <c r="AR90" s="27">
        <v>29252</v>
      </c>
      <c r="AS90" s="27">
        <v>31382</v>
      </c>
      <c r="AT90" s="27">
        <v>34335</v>
      </c>
      <c r="AU90" s="27">
        <v>36892</v>
      </c>
      <c r="AV90" s="27">
        <v>41183</v>
      </c>
      <c r="AW90" s="27">
        <v>46692</v>
      </c>
      <c r="AY90" s="33">
        <v>84</v>
      </c>
      <c r="AZ90" s="37">
        <f t="shared" si="39"/>
        <v>3.33</v>
      </c>
      <c r="BA90" s="37">
        <f t="shared" si="40"/>
        <v>3.29</v>
      </c>
      <c r="BB90" s="37">
        <f t="shared" si="41"/>
        <v>4.28</v>
      </c>
      <c r="BC90" s="37">
        <f t="shared" si="42"/>
        <v>5.0999999999999996</v>
      </c>
      <c r="BD90" s="37">
        <f t="shared" si="43"/>
        <v>4.75</v>
      </c>
      <c r="BE90" s="37" t="e">
        <f t="shared" si="44"/>
        <v>#N/A</v>
      </c>
      <c r="BG90" s="39">
        <f t="shared" si="32"/>
        <v>37561</v>
      </c>
      <c r="BH90" s="33">
        <f t="shared" si="33"/>
        <v>35</v>
      </c>
      <c r="BI90" s="37"/>
      <c r="BJ90" s="37">
        <f t="shared" ref="BJ90:BK90" si="63">BJ41</f>
        <v>-2.0700000000000003</v>
      </c>
      <c r="BK90" s="37">
        <f t="shared" si="63"/>
        <v>-0.48999999999999977</v>
      </c>
      <c r="BL90" s="37"/>
      <c r="BM90" s="37"/>
      <c r="BN90" s="37"/>
    </row>
    <row r="91" spans="2:66">
      <c r="B91" s="20" t="s">
        <v>971</v>
      </c>
      <c r="C91" s="23">
        <v>0.41666666666666669</v>
      </c>
      <c r="D91" s="24" t="s">
        <v>923</v>
      </c>
      <c r="E91" s="25" t="s">
        <v>880</v>
      </c>
      <c r="F91" s="29" t="s">
        <v>972</v>
      </c>
      <c r="G91" s="26"/>
      <c r="H91" s="27">
        <v>42461</v>
      </c>
      <c r="I91" s="18">
        <f t="shared" si="36"/>
        <v>5.33</v>
      </c>
      <c r="J91" s="28">
        <f t="shared" si="37"/>
        <v>2.6974951830443097E-2</v>
      </c>
      <c r="K91" s="18">
        <f t="shared" si="34"/>
        <v>0</v>
      </c>
      <c r="L91" s="18">
        <f t="shared" si="38"/>
        <v>0</v>
      </c>
      <c r="M91" s="18">
        <f t="shared" si="35"/>
        <v>15</v>
      </c>
      <c r="AQ91" s="33">
        <v>85</v>
      </c>
      <c r="AR91" s="27">
        <v>29281</v>
      </c>
      <c r="AS91" s="27">
        <v>31413</v>
      </c>
      <c r="AT91" s="27">
        <v>34366</v>
      </c>
      <c r="AU91" s="27">
        <v>36923</v>
      </c>
      <c r="AV91" s="27">
        <v>41214</v>
      </c>
      <c r="AW91" s="27">
        <v>46722</v>
      </c>
      <c r="AY91" s="33">
        <v>85</v>
      </c>
      <c r="AZ91" s="37">
        <f t="shared" si="39"/>
        <v>3.19</v>
      </c>
      <c r="BA91" s="37">
        <f t="shared" si="40"/>
        <v>3.29</v>
      </c>
      <c r="BB91" s="37">
        <f t="shared" si="41"/>
        <v>4.17</v>
      </c>
      <c r="BC91" s="37">
        <f t="shared" si="42"/>
        <v>5.0999999999999996</v>
      </c>
      <c r="BD91" s="37">
        <f t="shared" si="43"/>
        <v>4.79</v>
      </c>
      <c r="BE91" s="37" t="e">
        <f t="shared" si="44"/>
        <v>#N/A</v>
      </c>
      <c r="BG91" s="39">
        <f t="shared" si="32"/>
        <v>37591</v>
      </c>
      <c r="BH91" s="33">
        <f t="shared" si="33"/>
        <v>36</v>
      </c>
      <c r="BI91" s="37"/>
      <c r="BJ91" s="37">
        <f t="shared" ref="BJ91:BK91" si="64">BJ42</f>
        <v>-2.1300000000000003</v>
      </c>
      <c r="BK91" s="37">
        <f t="shared" si="64"/>
        <v>-0.5299999999999998</v>
      </c>
      <c r="BL91" s="37"/>
      <c r="BM91" s="37"/>
      <c r="BN91" s="37"/>
    </row>
    <row r="92" spans="2:66">
      <c r="B92" s="20" t="s">
        <v>973</v>
      </c>
      <c r="C92" s="23">
        <v>0.41666666666666669</v>
      </c>
      <c r="D92" s="29" t="s">
        <v>974</v>
      </c>
      <c r="E92" s="25" t="s">
        <v>906</v>
      </c>
      <c r="F92" s="31" t="s">
        <v>895</v>
      </c>
      <c r="G92" s="26"/>
      <c r="H92" s="27">
        <v>42430</v>
      </c>
      <c r="I92" s="18">
        <f t="shared" si="36"/>
        <v>5.08</v>
      </c>
      <c r="J92" s="28">
        <f t="shared" si="37"/>
        <v>4.0983606557377088E-2</v>
      </c>
      <c r="K92" s="18">
        <f t="shared" si="34"/>
        <v>0</v>
      </c>
      <c r="L92" s="18">
        <f t="shared" si="38"/>
        <v>0</v>
      </c>
      <c r="M92" s="18">
        <f t="shared" si="35"/>
        <v>15</v>
      </c>
      <c r="AQ92" s="33">
        <v>86</v>
      </c>
      <c r="AR92" s="27">
        <v>29312</v>
      </c>
      <c r="AS92" s="27">
        <v>31444</v>
      </c>
      <c r="AT92" s="27">
        <v>34394</v>
      </c>
      <c r="AU92" s="27">
        <v>36951</v>
      </c>
      <c r="AV92" s="27">
        <v>41244</v>
      </c>
      <c r="AW92" s="27">
        <v>46753</v>
      </c>
      <c r="AY92" s="33">
        <v>86</v>
      </c>
      <c r="AZ92" s="37">
        <f t="shared" si="39"/>
        <v>2.97</v>
      </c>
      <c r="BA92" s="37">
        <f t="shared" si="40"/>
        <v>3.31</v>
      </c>
      <c r="BB92" s="37">
        <f t="shared" si="41"/>
        <v>3.96</v>
      </c>
      <c r="BC92" s="37">
        <f t="shared" si="42"/>
        <v>5.23</v>
      </c>
      <c r="BD92" s="37">
        <f t="shared" si="43"/>
        <v>5.04</v>
      </c>
      <c r="BE92" s="37" t="e">
        <f t="shared" si="44"/>
        <v>#N/A</v>
      </c>
      <c r="BG92" s="39">
        <f t="shared" si="32"/>
        <v>37622</v>
      </c>
      <c r="BH92" s="33">
        <f t="shared" si="33"/>
        <v>37</v>
      </c>
      <c r="BI92" s="37"/>
      <c r="BJ92" s="37">
        <f t="shared" ref="BJ92:BK92" si="65">BJ43</f>
        <v>-2.1300000000000003</v>
      </c>
      <c r="BK92" s="37">
        <f t="shared" si="65"/>
        <v>-0.27</v>
      </c>
      <c r="BL92" s="37"/>
      <c r="BM92" s="37"/>
      <c r="BN92" s="37"/>
    </row>
    <row r="93" spans="2:66">
      <c r="B93" s="20" t="s">
        <v>975</v>
      </c>
      <c r="C93" s="23">
        <v>0.45833333333333331</v>
      </c>
      <c r="D93" s="24" t="s">
        <v>895</v>
      </c>
      <c r="E93" s="25" t="s">
        <v>925</v>
      </c>
      <c r="F93" s="29" t="s">
        <v>898</v>
      </c>
      <c r="G93" s="26"/>
      <c r="H93" s="27">
        <v>42401</v>
      </c>
      <c r="I93" s="18">
        <f t="shared" si="36"/>
        <v>5.47</v>
      </c>
      <c r="J93" s="28">
        <f t="shared" si="37"/>
        <v>0.13485477178423225</v>
      </c>
      <c r="K93" s="18">
        <f t="shared" si="34"/>
        <v>0</v>
      </c>
      <c r="L93" s="18">
        <f t="shared" si="38"/>
        <v>0</v>
      </c>
      <c r="M93" s="18">
        <f t="shared" si="35"/>
        <v>15</v>
      </c>
      <c r="AQ93" s="33">
        <v>87</v>
      </c>
      <c r="AR93" s="27">
        <v>29342</v>
      </c>
      <c r="AS93" s="27">
        <v>31472</v>
      </c>
      <c r="AT93" s="27">
        <v>34425</v>
      </c>
      <c r="AU93" s="27">
        <v>36982</v>
      </c>
      <c r="AV93" s="27">
        <v>41275</v>
      </c>
      <c r="AW93" s="27">
        <v>46784</v>
      </c>
      <c r="AY93" s="33">
        <v>87</v>
      </c>
      <c r="AZ93" s="37">
        <f t="shared" si="39"/>
        <v>2.54</v>
      </c>
      <c r="BA93" s="37">
        <f t="shared" si="40"/>
        <v>3.27</v>
      </c>
      <c r="BB93" s="37">
        <f t="shared" si="41"/>
        <v>4.05</v>
      </c>
      <c r="BC93" s="37">
        <f t="shared" si="42"/>
        <v>5.45</v>
      </c>
      <c r="BD93" s="37">
        <f t="shared" si="43"/>
        <v>4.9400000000000004</v>
      </c>
      <c r="BE93" s="37" t="e">
        <f t="shared" si="44"/>
        <v>#N/A</v>
      </c>
      <c r="BG93" s="39">
        <f t="shared" si="32"/>
        <v>37653</v>
      </c>
      <c r="BH93" s="33">
        <f t="shared" si="33"/>
        <v>38</v>
      </c>
      <c r="BI93" s="37"/>
      <c r="BJ93" s="37">
        <f t="shared" ref="BJ93:BK93" si="66">BJ44</f>
        <v>-2.2400000000000002</v>
      </c>
      <c r="BK93" s="37">
        <f t="shared" si="66"/>
        <v>-0.5</v>
      </c>
      <c r="BL93" s="37"/>
      <c r="BM93" s="37"/>
      <c r="BN93" s="37"/>
    </row>
    <row r="94" spans="2:66">
      <c r="B94" s="20" t="s">
        <v>976</v>
      </c>
      <c r="C94" s="23">
        <v>0.45833333333333331</v>
      </c>
      <c r="D94" s="24" t="s">
        <v>886</v>
      </c>
      <c r="E94" s="25" t="s">
        <v>926</v>
      </c>
      <c r="F94" s="31" t="s">
        <v>977</v>
      </c>
      <c r="G94" s="26"/>
      <c r="H94" s="27">
        <v>42370</v>
      </c>
      <c r="I94" s="18">
        <f t="shared" si="36"/>
        <v>5.46</v>
      </c>
      <c r="J94" s="28">
        <f t="shared" si="37"/>
        <v>8.3333333333333315E-2</v>
      </c>
      <c r="K94" s="18">
        <f t="shared" si="34"/>
        <v>0</v>
      </c>
      <c r="L94" s="18">
        <f t="shared" si="38"/>
        <v>0</v>
      </c>
      <c r="M94" s="18">
        <f t="shared" si="35"/>
        <v>15</v>
      </c>
      <c r="AQ94" s="33">
        <v>88</v>
      </c>
      <c r="AR94" s="27">
        <v>29373</v>
      </c>
      <c r="AS94" s="27">
        <v>31503</v>
      </c>
      <c r="AT94" s="27">
        <v>34455</v>
      </c>
      <c r="AU94" s="27">
        <v>37012</v>
      </c>
      <c r="AV94" s="27">
        <v>41306</v>
      </c>
      <c r="AW94" s="27">
        <v>46813</v>
      </c>
      <c r="AY94" s="33">
        <v>88</v>
      </c>
      <c r="AZ94" s="37">
        <f t="shared" si="39"/>
        <v>2.48</v>
      </c>
      <c r="BA94" s="37">
        <f t="shared" si="40"/>
        <v>3.2</v>
      </c>
      <c r="BB94" s="37">
        <f t="shared" si="41"/>
        <v>4.1399999999999997</v>
      </c>
      <c r="BC94" s="37">
        <f t="shared" si="42"/>
        <v>5.32</v>
      </c>
      <c r="BD94" s="37">
        <f t="shared" si="43"/>
        <v>4.92</v>
      </c>
      <c r="BE94" s="37" t="e">
        <f t="shared" si="44"/>
        <v>#N/A</v>
      </c>
      <c r="BG94" s="39">
        <f t="shared" si="32"/>
        <v>37681</v>
      </c>
      <c r="BH94" s="33">
        <f t="shared" si="33"/>
        <v>39</v>
      </c>
      <c r="BI94" s="37"/>
      <c r="BJ94" s="37">
        <f t="shared" ref="BJ94:BK94" si="67">BJ45</f>
        <v>-2.16</v>
      </c>
      <c r="BK94" s="37">
        <f t="shared" si="67"/>
        <v>-0.56000000000000005</v>
      </c>
      <c r="BL94" s="37"/>
      <c r="BM94" s="37"/>
      <c r="BN94" s="37"/>
    </row>
    <row r="95" spans="2:66">
      <c r="B95" s="20" t="s">
        <v>978</v>
      </c>
      <c r="C95" s="23">
        <v>0.45833333333333331</v>
      </c>
      <c r="D95" s="29" t="s">
        <v>977</v>
      </c>
      <c r="E95" s="25" t="s">
        <v>891</v>
      </c>
      <c r="F95" s="29" t="s">
        <v>925</v>
      </c>
      <c r="G95" s="26"/>
      <c r="H95" s="27">
        <v>42339</v>
      </c>
      <c r="I95" s="18">
        <f t="shared" si="36"/>
        <v>4.76</v>
      </c>
      <c r="J95" s="28">
        <f t="shared" si="37"/>
        <v>-3.4482758620689641E-2</v>
      </c>
      <c r="K95" s="18">
        <f t="shared" si="34"/>
        <v>0</v>
      </c>
      <c r="L95" s="18">
        <f t="shared" si="38"/>
        <v>0</v>
      </c>
      <c r="M95" s="18">
        <f t="shared" si="35"/>
        <v>15</v>
      </c>
      <c r="AQ95" s="33">
        <v>89</v>
      </c>
      <c r="AR95" s="27">
        <v>29403</v>
      </c>
      <c r="AS95" s="27">
        <v>31533</v>
      </c>
      <c r="AT95" s="27">
        <v>34486</v>
      </c>
      <c r="AU95" s="27">
        <v>37043</v>
      </c>
      <c r="AV95" s="27">
        <v>41334</v>
      </c>
      <c r="AW95" s="27">
        <v>46844</v>
      </c>
      <c r="AY95" s="33">
        <v>89</v>
      </c>
      <c r="AZ95" s="37">
        <f t="shared" si="39"/>
        <v>2.6</v>
      </c>
      <c r="BA95" s="37">
        <f t="shared" si="40"/>
        <v>3.49</v>
      </c>
      <c r="BB95" s="37">
        <f t="shared" si="41"/>
        <v>4.09</v>
      </c>
      <c r="BC95" s="37">
        <f t="shared" si="42"/>
        <v>5.27</v>
      </c>
      <c r="BD95" s="37">
        <f t="shared" si="43"/>
        <v>4.9800000000000004</v>
      </c>
      <c r="BE95" s="37" t="e">
        <f t="shared" si="44"/>
        <v>#N/A</v>
      </c>
      <c r="BG95" s="39">
        <f t="shared" si="32"/>
        <v>37712</v>
      </c>
      <c r="BH95" s="33">
        <f t="shared" si="33"/>
        <v>40</v>
      </c>
      <c r="BI95" s="37"/>
      <c r="BJ95" s="37">
        <f t="shared" ref="BJ95:BK95" si="68">BJ46</f>
        <v>-2.16</v>
      </c>
      <c r="BK95" s="37">
        <f t="shared" si="68"/>
        <v>-0.67999999999999972</v>
      </c>
      <c r="BL95" s="37"/>
      <c r="BM95" s="37"/>
      <c r="BN95" s="37"/>
    </row>
    <row r="96" spans="2:66">
      <c r="B96" s="20" t="s">
        <v>979</v>
      </c>
      <c r="C96" s="23">
        <v>0.45833333333333331</v>
      </c>
      <c r="D96" s="29" t="s">
        <v>896</v>
      </c>
      <c r="E96" s="25" t="s">
        <v>970</v>
      </c>
      <c r="F96" s="31" t="s">
        <v>939</v>
      </c>
      <c r="G96" s="26"/>
      <c r="H96" s="27">
        <v>42309</v>
      </c>
      <c r="I96" s="18">
        <f t="shared" si="36"/>
        <v>5.36</v>
      </c>
      <c r="J96" s="28">
        <f t="shared" si="37"/>
        <v>1.9011406844106567E-2</v>
      </c>
      <c r="K96" s="18">
        <f t="shared" si="34"/>
        <v>0</v>
      </c>
      <c r="L96" s="18">
        <f t="shared" si="38"/>
        <v>0</v>
      </c>
      <c r="M96" s="18">
        <f t="shared" si="35"/>
        <v>15</v>
      </c>
      <c r="AQ96" s="33">
        <v>90</v>
      </c>
      <c r="AR96" s="27">
        <v>29434</v>
      </c>
      <c r="AS96" s="27">
        <v>31564</v>
      </c>
      <c r="AT96" s="27">
        <v>34516</v>
      </c>
      <c r="AU96" s="27">
        <v>37073</v>
      </c>
      <c r="AV96" s="27">
        <v>41365</v>
      </c>
      <c r="AW96" s="27">
        <v>46874</v>
      </c>
      <c r="AY96" s="33">
        <v>90</v>
      </c>
      <c r="AZ96" s="37">
        <f t="shared" si="39"/>
        <v>2.93</v>
      </c>
      <c r="BA96" s="37">
        <f t="shared" si="40"/>
        <v>3.37</v>
      </c>
      <c r="BB96" s="37">
        <f t="shared" si="41"/>
        <v>3.97</v>
      </c>
      <c r="BC96" s="37">
        <f t="shared" si="42"/>
        <v>5.43</v>
      </c>
      <c r="BD96" s="37">
        <f t="shared" si="43"/>
        <v>4.92</v>
      </c>
      <c r="BE96" s="37" t="e">
        <f t="shared" si="44"/>
        <v>#N/A</v>
      </c>
      <c r="BG96" s="39">
        <f t="shared" si="32"/>
        <v>37742</v>
      </c>
      <c r="BH96" s="33">
        <f t="shared" si="33"/>
        <v>41</v>
      </c>
      <c r="BI96" s="37"/>
      <c r="BJ96" s="37">
        <f t="shared" ref="BJ96:BK96" si="69">BJ47</f>
        <v>-2.2600000000000007</v>
      </c>
      <c r="BK96" s="37">
        <f t="shared" si="69"/>
        <v>-0.69999999999999973</v>
      </c>
      <c r="BL96" s="37"/>
      <c r="BM96" s="37"/>
      <c r="BN96" s="37"/>
    </row>
    <row r="97" spans="2:66">
      <c r="B97" s="20" t="s">
        <v>980</v>
      </c>
      <c r="C97" s="23">
        <v>0.41666666666666669</v>
      </c>
      <c r="D97" s="24" t="s">
        <v>939</v>
      </c>
      <c r="E97" s="25" t="s">
        <v>793</v>
      </c>
      <c r="F97" s="29" t="s">
        <v>880</v>
      </c>
      <c r="G97" s="26"/>
      <c r="H97" s="27">
        <v>42278</v>
      </c>
      <c r="I97" s="18">
        <f t="shared" si="36"/>
        <v>5.55</v>
      </c>
      <c r="J97" s="28">
        <f t="shared" si="37"/>
        <v>7.3500967117988369E-2</v>
      </c>
      <c r="K97" s="18">
        <f t="shared" si="34"/>
        <v>0</v>
      </c>
      <c r="L97" s="18">
        <f t="shared" si="38"/>
        <v>0</v>
      </c>
      <c r="M97" s="18">
        <f t="shared" si="35"/>
        <v>15</v>
      </c>
      <c r="AQ97" s="33">
        <v>91</v>
      </c>
      <c r="AR97" s="27">
        <v>29465</v>
      </c>
      <c r="AS97" s="27">
        <v>31594</v>
      </c>
      <c r="AT97" s="27">
        <v>34547</v>
      </c>
      <c r="AU97" s="27">
        <v>37104</v>
      </c>
      <c r="AV97" s="27">
        <v>41395</v>
      </c>
      <c r="AW97" s="27">
        <v>46905</v>
      </c>
      <c r="AY97" s="33">
        <v>91</v>
      </c>
      <c r="AZ97" s="37">
        <f t="shared" si="39"/>
        <v>3.05</v>
      </c>
      <c r="BA97" s="37">
        <f t="shared" si="40"/>
        <v>3.36</v>
      </c>
      <c r="BB97" s="37">
        <f t="shared" si="41"/>
        <v>3.82</v>
      </c>
      <c r="BC97" s="37">
        <f t="shared" si="42"/>
        <v>5.43</v>
      </c>
      <c r="BD97" s="37">
        <f t="shared" si="43"/>
        <v>4.97</v>
      </c>
      <c r="BE97" s="37" t="e">
        <f t="shared" si="44"/>
        <v>#N/A</v>
      </c>
      <c r="BG97" s="39">
        <f t="shared" si="32"/>
        <v>37773</v>
      </c>
      <c r="BH97" s="33">
        <f t="shared" si="33"/>
        <v>42</v>
      </c>
      <c r="BI97" s="37"/>
      <c r="BJ97" s="37">
        <f t="shared" ref="BJ97:BK97" si="70">BJ48</f>
        <v>-2.29</v>
      </c>
      <c r="BK97" s="37">
        <f t="shared" si="70"/>
        <v>-0.69</v>
      </c>
      <c r="BL97" s="37"/>
      <c r="BM97" s="37"/>
      <c r="BN97" s="37"/>
    </row>
    <row r="98" spans="2:66">
      <c r="B98" s="20" t="s">
        <v>981</v>
      </c>
      <c r="C98" s="23">
        <v>0.41666666666666669</v>
      </c>
      <c r="D98" s="29" t="s">
        <v>982</v>
      </c>
      <c r="E98" s="25" t="s">
        <v>913</v>
      </c>
      <c r="F98" s="29" t="s">
        <v>951</v>
      </c>
      <c r="G98" s="26"/>
      <c r="H98" s="27">
        <v>42248</v>
      </c>
      <c r="I98" s="18">
        <f t="shared" si="36"/>
        <v>5.31</v>
      </c>
      <c r="J98" s="28">
        <f t="shared" si="37"/>
        <v>5.1485148514851448E-2</v>
      </c>
      <c r="K98" s="18">
        <f t="shared" si="34"/>
        <v>0</v>
      </c>
      <c r="L98" s="18">
        <f t="shared" si="38"/>
        <v>0</v>
      </c>
      <c r="M98" s="18">
        <f t="shared" si="35"/>
        <v>15</v>
      </c>
      <c r="AQ98" s="33">
        <v>92</v>
      </c>
      <c r="AR98" s="27">
        <v>29495</v>
      </c>
      <c r="AS98" s="27">
        <v>31625</v>
      </c>
      <c r="AT98" s="27">
        <v>34578</v>
      </c>
      <c r="AU98" s="27">
        <v>37135</v>
      </c>
      <c r="AV98" s="27">
        <v>41426</v>
      </c>
      <c r="AW98" s="27">
        <v>46935</v>
      </c>
      <c r="AY98" s="33">
        <v>92</v>
      </c>
      <c r="AZ98" s="37">
        <f t="shared" si="39"/>
        <v>3.4</v>
      </c>
      <c r="BA98" s="37">
        <f t="shared" si="40"/>
        <v>3.44</v>
      </c>
      <c r="BB98" s="37">
        <f t="shared" si="41"/>
        <v>3.85</v>
      </c>
      <c r="BC98" s="37">
        <f t="shared" si="42"/>
        <v>5.48</v>
      </c>
      <c r="BD98" s="37">
        <f t="shared" si="43"/>
        <v>5.18</v>
      </c>
      <c r="BE98" s="37" t="e">
        <f t="shared" si="44"/>
        <v>#N/A</v>
      </c>
      <c r="BG98" s="39">
        <f t="shared" si="32"/>
        <v>37803</v>
      </c>
      <c r="BH98" s="33">
        <f t="shared" si="33"/>
        <v>43</v>
      </c>
      <c r="BI98" s="37"/>
      <c r="BJ98" s="37"/>
      <c r="BK98" s="37">
        <f t="shared" ref="BK98" si="71">BK49</f>
        <v>-0.71</v>
      </c>
      <c r="BL98" s="37"/>
      <c r="BM98" s="37"/>
      <c r="BN98" s="37"/>
    </row>
    <row r="99" spans="2:66">
      <c r="B99" s="20" t="s">
        <v>983</v>
      </c>
      <c r="C99" s="23">
        <v>0.41666666666666669</v>
      </c>
      <c r="D99" s="24" t="s">
        <v>984</v>
      </c>
      <c r="E99" s="25" t="s">
        <v>893</v>
      </c>
      <c r="F99" s="29" t="s">
        <v>911</v>
      </c>
      <c r="G99" s="26"/>
      <c r="H99" s="27">
        <v>42217</v>
      </c>
      <c r="I99" s="18">
        <f t="shared" si="36"/>
        <v>5.59</v>
      </c>
      <c r="J99" s="28">
        <f t="shared" si="37"/>
        <v>8.5436893203883396E-2</v>
      </c>
      <c r="K99" s="18">
        <f t="shared" si="34"/>
        <v>0</v>
      </c>
      <c r="L99" s="18">
        <f t="shared" si="38"/>
        <v>0</v>
      </c>
      <c r="M99" s="18">
        <f t="shared" si="35"/>
        <v>15</v>
      </c>
      <c r="AQ99" s="33">
        <v>93</v>
      </c>
      <c r="AR99" s="27">
        <v>29526</v>
      </c>
      <c r="AS99" s="27">
        <v>31656</v>
      </c>
      <c r="AT99" s="27">
        <v>34608</v>
      </c>
      <c r="AU99" s="27">
        <v>37165</v>
      </c>
      <c r="AV99" s="27">
        <v>41456</v>
      </c>
      <c r="AW99" s="27">
        <v>46966</v>
      </c>
      <c r="AY99" s="33">
        <v>93</v>
      </c>
      <c r="AZ99" s="37">
        <f t="shared" si="39"/>
        <v>3.21</v>
      </c>
      <c r="BA99" s="37">
        <f t="shared" si="40"/>
        <v>3.51</v>
      </c>
      <c r="BB99" s="37">
        <f t="shared" si="41"/>
        <v>3.76</v>
      </c>
      <c r="BC99" s="37">
        <f t="shared" si="42"/>
        <v>5.23</v>
      </c>
      <c r="BD99" s="37">
        <f t="shared" si="43"/>
        <v>5.08</v>
      </c>
      <c r="BE99" s="37" t="e">
        <f t="shared" si="44"/>
        <v>#N/A</v>
      </c>
      <c r="BG99" s="39">
        <f t="shared" si="32"/>
        <v>37834</v>
      </c>
      <c r="BH99" s="33">
        <f t="shared" si="33"/>
        <v>44</v>
      </c>
      <c r="BI99" s="37"/>
      <c r="BJ99" s="37"/>
      <c r="BK99" s="37">
        <f t="shared" ref="BK99" si="72">BK50</f>
        <v>-0.56000000000000005</v>
      </c>
      <c r="BL99" s="37"/>
      <c r="BM99" s="37"/>
      <c r="BN99" s="37"/>
    </row>
    <row r="100" spans="2:66">
      <c r="B100" s="20" t="s">
        <v>985</v>
      </c>
      <c r="C100" s="23">
        <v>0.41666666666666669</v>
      </c>
      <c r="D100" s="24" t="s">
        <v>900</v>
      </c>
      <c r="E100" s="25" t="s">
        <v>970</v>
      </c>
      <c r="F100" s="29" t="s">
        <v>925</v>
      </c>
      <c r="G100" s="26"/>
      <c r="H100" s="27">
        <v>42186</v>
      </c>
      <c r="I100" s="18">
        <f t="shared" si="36"/>
        <v>5.49</v>
      </c>
      <c r="J100" s="28">
        <f t="shared" si="37"/>
        <v>8.9285714285714315E-2</v>
      </c>
      <c r="K100" s="18">
        <f t="shared" si="34"/>
        <v>0</v>
      </c>
      <c r="L100" s="18">
        <f t="shared" si="38"/>
        <v>0</v>
      </c>
      <c r="M100" s="18">
        <f t="shared" si="35"/>
        <v>15</v>
      </c>
      <c r="AQ100" s="33">
        <v>94</v>
      </c>
      <c r="AR100" s="27">
        <v>29556</v>
      </c>
      <c r="AS100" s="27">
        <v>31686</v>
      </c>
      <c r="AT100" s="27">
        <v>34639</v>
      </c>
      <c r="AU100" s="27">
        <v>37196</v>
      </c>
      <c r="AV100" s="27">
        <v>41487</v>
      </c>
      <c r="AW100" s="27">
        <v>46997</v>
      </c>
      <c r="AY100" s="33">
        <v>94</v>
      </c>
      <c r="AZ100" s="37">
        <f t="shared" si="39"/>
        <v>3.05</v>
      </c>
      <c r="BA100" s="37">
        <f t="shared" si="40"/>
        <v>3.57</v>
      </c>
      <c r="BB100" s="37">
        <f t="shared" si="41"/>
        <v>3.78</v>
      </c>
      <c r="BC100" s="37">
        <f t="shared" si="42"/>
        <v>5.25</v>
      </c>
      <c r="BD100" s="37">
        <f t="shared" si="43"/>
        <v>5.39</v>
      </c>
      <c r="BE100" s="37" t="e">
        <f t="shared" si="44"/>
        <v>#N/A</v>
      </c>
      <c r="BG100" s="39">
        <f t="shared" si="32"/>
        <v>37865</v>
      </c>
      <c r="BH100" s="33">
        <f t="shared" si="33"/>
        <v>45</v>
      </c>
      <c r="BI100" s="37"/>
      <c r="BJ100" s="37"/>
      <c r="BK100" s="37">
        <f t="shared" ref="BK100" si="73">BK51</f>
        <v>-0.71999999999999975</v>
      </c>
      <c r="BL100" s="37"/>
      <c r="BM100" s="37"/>
      <c r="BN100" s="37"/>
    </row>
    <row r="101" spans="2:66">
      <c r="B101" s="20" t="s">
        <v>986</v>
      </c>
      <c r="C101" s="23">
        <v>0.41666666666666669</v>
      </c>
      <c r="D101" s="24" t="s">
        <v>891</v>
      </c>
      <c r="E101" s="25" t="s">
        <v>987</v>
      </c>
      <c r="F101" s="24" t="s">
        <v>988</v>
      </c>
      <c r="G101" s="26"/>
      <c r="H101" s="27">
        <v>42156</v>
      </c>
      <c r="I101" s="18">
        <f t="shared" si="36"/>
        <v>5.35</v>
      </c>
      <c r="J101" s="28">
        <f t="shared" si="37"/>
        <v>9.4069529652351741E-2</v>
      </c>
      <c r="K101" s="18">
        <f t="shared" si="34"/>
        <v>0</v>
      </c>
      <c r="L101" s="18">
        <f t="shared" si="38"/>
        <v>0</v>
      </c>
      <c r="M101" s="18">
        <f t="shared" si="35"/>
        <v>15</v>
      </c>
      <c r="AQ101" s="33">
        <v>95</v>
      </c>
      <c r="AR101" s="27">
        <v>29587</v>
      </c>
      <c r="AS101" s="27">
        <v>31717</v>
      </c>
      <c r="AT101" s="27">
        <v>34669</v>
      </c>
      <c r="AU101" s="27">
        <v>37226</v>
      </c>
      <c r="AV101" s="27">
        <v>41518</v>
      </c>
      <c r="AW101" s="27">
        <v>47027</v>
      </c>
      <c r="AY101" s="33">
        <v>95</v>
      </c>
      <c r="AZ101" s="37">
        <f t="shared" si="39"/>
        <v>2.91</v>
      </c>
      <c r="BA101" s="37">
        <f t="shared" si="40"/>
        <v>3.57</v>
      </c>
      <c r="BB101" s="37">
        <f t="shared" si="41"/>
        <v>3.71</v>
      </c>
      <c r="BC101" s="37">
        <f t="shared" si="42"/>
        <v>5.24</v>
      </c>
      <c r="BD101" s="37">
        <f t="shared" si="43"/>
        <v>5.48</v>
      </c>
      <c r="BE101" s="37" t="e">
        <f t="shared" si="44"/>
        <v>#N/A</v>
      </c>
      <c r="BG101" s="39">
        <f t="shared" si="32"/>
        <v>37895</v>
      </c>
      <c r="BH101" s="33">
        <f t="shared" si="33"/>
        <v>46</v>
      </c>
      <c r="BI101" s="37"/>
      <c r="BJ101" s="37"/>
      <c r="BK101" s="37">
        <f t="shared" ref="BK101" si="74">BK52</f>
        <v>-0.7799999999999998</v>
      </c>
      <c r="BL101" s="37"/>
      <c r="BM101" s="37"/>
      <c r="BN101" s="37"/>
    </row>
    <row r="102" spans="2:66">
      <c r="B102" s="20" t="s">
        <v>989</v>
      </c>
      <c r="C102" s="23">
        <v>0.41666666666666669</v>
      </c>
      <c r="D102" s="29" t="s">
        <v>990</v>
      </c>
      <c r="E102" s="25" t="s">
        <v>991</v>
      </c>
      <c r="F102" s="24" t="s">
        <v>907</v>
      </c>
      <c r="G102" s="26"/>
      <c r="H102" s="27">
        <v>42125</v>
      </c>
      <c r="I102" s="18">
        <f t="shared" si="36"/>
        <v>5.04</v>
      </c>
      <c r="J102" s="28">
        <f t="shared" si="37"/>
        <v>8.3870967741935407E-2</v>
      </c>
      <c r="K102" s="18">
        <f t="shared" si="34"/>
        <v>0</v>
      </c>
      <c r="L102" s="18">
        <f t="shared" si="38"/>
        <v>0</v>
      </c>
      <c r="M102" s="18">
        <f t="shared" si="35"/>
        <v>15</v>
      </c>
      <c r="AQ102" s="33">
        <v>96</v>
      </c>
      <c r="AR102" s="27">
        <v>29618</v>
      </c>
      <c r="AS102" s="27">
        <v>31747</v>
      </c>
      <c r="AT102" s="27">
        <v>34700</v>
      </c>
      <c r="AU102" s="27">
        <v>37257</v>
      </c>
      <c r="AV102" s="27">
        <v>41548</v>
      </c>
      <c r="AW102" s="27">
        <v>47058</v>
      </c>
      <c r="AY102" s="33">
        <v>96</v>
      </c>
      <c r="AZ102" s="37">
        <f t="shared" si="39"/>
        <v>2.71</v>
      </c>
      <c r="BA102" s="37">
        <f t="shared" si="40"/>
        <v>3.74</v>
      </c>
      <c r="BB102" s="37">
        <f t="shared" si="41"/>
        <v>3.81</v>
      </c>
      <c r="BC102" s="37">
        <f t="shared" si="42"/>
        <v>5.49</v>
      </c>
      <c r="BD102" s="37">
        <f t="shared" si="43"/>
        <v>5.29</v>
      </c>
      <c r="BE102" s="37" t="e">
        <f t="shared" si="44"/>
        <v>#N/A</v>
      </c>
      <c r="BG102" s="39">
        <f t="shared" si="32"/>
        <v>37926</v>
      </c>
      <c r="BH102" s="33">
        <f t="shared" si="33"/>
        <v>47</v>
      </c>
      <c r="BI102" s="37"/>
      <c r="BJ102" s="37"/>
      <c r="BK102" s="37">
        <f t="shared" ref="BK102" si="75">BK53</f>
        <v>-0.91999999999999993</v>
      </c>
      <c r="BL102" s="37"/>
      <c r="BM102" s="37"/>
      <c r="BN102" s="37"/>
    </row>
    <row r="103" spans="2:66">
      <c r="B103" s="20" t="s">
        <v>992</v>
      </c>
      <c r="C103" s="23">
        <v>0.41666666666666669</v>
      </c>
      <c r="D103" s="24" t="s">
        <v>909</v>
      </c>
      <c r="E103" s="25" t="s">
        <v>993</v>
      </c>
      <c r="F103" s="24" t="s">
        <v>789</v>
      </c>
      <c r="G103" s="26"/>
      <c r="H103" s="27">
        <v>42095</v>
      </c>
      <c r="I103" s="18">
        <f t="shared" si="36"/>
        <v>5.19</v>
      </c>
      <c r="J103" s="28">
        <f t="shared" si="37"/>
        <v>0.13071895424836613</v>
      </c>
      <c r="K103" s="18">
        <f t="shared" si="34"/>
        <v>0</v>
      </c>
      <c r="L103" s="18">
        <f t="shared" si="38"/>
        <v>0</v>
      </c>
      <c r="M103" s="18">
        <f t="shared" si="35"/>
        <v>15</v>
      </c>
      <c r="AQ103" s="33">
        <v>97</v>
      </c>
      <c r="AR103" s="27">
        <v>29646</v>
      </c>
      <c r="AS103" s="27">
        <v>31778</v>
      </c>
      <c r="AT103" s="27">
        <v>34731</v>
      </c>
      <c r="AU103" s="27">
        <v>37288</v>
      </c>
      <c r="AV103" s="27">
        <v>41579</v>
      </c>
      <c r="AW103" s="27">
        <v>47088</v>
      </c>
      <c r="AY103" s="33">
        <v>97</v>
      </c>
      <c r="AZ103" s="37">
        <f t="shared" si="39"/>
        <v>2.69</v>
      </c>
      <c r="BA103" s="37">
        <f t="shared" si="40"/>
        <v>3.9</v>
      </c>
      <c r="BB103" s="37">
        <f t="shared" si="41"/>
        <v>3.68</v>
      </c>
      <c r="BC103" s="37">
        <f t="shared" si="42"/>
        <v>5.86</v>
      </c>
      <c r="BD103" s="37">
        <f t="shared" si="43"/>
        <v>5.12</v>
      </c>
      <c r="BE103" s="37" t="e">
        <f t="shared" si="44"/>
        <v>#N/A</v>
      </c>
      <c r="BG103" s="39">
        <f t="shared" si="32"/>
        <v>37956</v>
      </c>
      <c r="BH103" s="33">
        <f t="shared" si="33"/>
        <v>48</v>
      </c>
      <c r="BI103" s="37"/>
      <c r="BJ103" s="37"/>
      <c r="BK103" s="37">
        <f t="shared" ref="BK103" si="76">BK54</f>
        <v>-1</v>
      </c>
      <c r="BL103" s="37"/>
      <c r="BM103" s="37"/>
      <c r="BN103" s="37"/>
    </row>
    <row r="104" spans="2:66">
      <c r="B104" s="20" t="s">
        <v>994</v>
      </c>
      <c r="C104" s="23">
        <v>0.41666666666666669</v>
      </c>
      <c r="D104" s="29" t="s">
        <v>995</v>
      </c>
      <c r="E104" s="25" t="s">
        <v>996</v>
      </c>
      <c r="F104" s="31" t="s">
        <v>786</v>
      </c>
      <c r="G104" s="26"/>
      <c r="H104" s="27">
        <v>42064</v>
      </c>
      <c r="I104" s="18">
        <f t="shared" si="36"/>
        <v>4.88</v>
      </c>
      <c r="J104" s="28">
        <f t="shared" si="37"/>
        <v>6.0869565217391362E-2</v>
      </c>
      <c r="K104" s="18">
        <f t="shared" si="34"/>
        <v>0</v>
      </c>
      <c r="L104" s="18">
        <f t="shared" si="38"/>
        <v>0</v>
      </c>
      <c r="M104" s="18">
        <f t="shared" si="35"/>
        <v>15</v>
      </c>
      <c r="AQ104" s="33">
        <v>98</v>
      </c>
      <c r="AR104" s="27">
        <v>29677</v>
      </c>
      <c r="AS104" s="27">
        <v>31809</v>
      </c>
      <c r="AT104" s="27">
        <v>34759</v>
      </c>
      <c r="AU104" s="27">
        <v>37316</v>
      </c>
      <c r="AV104" s="27">
        <v>41609</v>
      </c>
      <c r="AW104" s="27">
        <v>47119</v>
      </c>
      <c r="AY104" s="33">
        <v>98</v>
      </c>
      <c r="AZ104" s="37">
        <f t="shared" si="39"/>
        <v>2.6</v>
      </c>
      <c r="BA104" s="37">
        <f t="shared" si="40"/>
        <v>3.49</v>
      </c>
      <c r="BB104" s="37">
        <f t="shared" si="41"/>
        <v>3.67</v>
      </c>
      <c r="BC104" s="37">
        <f t="shared" si="42"/>
        <v>5.9</v>
      </c>
      <c r="BD104" s="37">
        <f t="shared" si="43"/>
        <v>4.9000000000000004</v>
      </c>
      <c r="BE104" s="37" t="e">
        <f t="shared" si="44"/>
        <v>#N/A</v>
      </c>
      <c r="BG104" s="39">
        <f t="shared" si="32"/>
        <v>37987</v>
      </c>
      <c r="BH104" s="33">
        <f t="shared" si="33"/>
        <v>49</v>
      </c>
      <c r="BI104" s="37"/>
      <c r="BJ104" s="37"/>
      <c r="BK104" s="37">
        <f t="shared" ref="BK104" si="77">BK55</f>
        <v>-1</v>
      </c>
      <c r="BL104" s="37"/>
      <c r="BM104" s="37"/>
      <c r="BN104" s="37"/>
    </row>
    <row r="105" spans="2:66">
      <c r="B105" s="20" t="s">
        <v>997</v>
      </c>
      <c r="C105" s="23">
        <v>0.45833333333333331</v>
      </c>
      <c r="D105" s="29" t="s">
        <v>786</v>
      </c>
      <c r="E105" s="25" t="s">
        <v>998</v>
      </c>
      <c r="F105" s="24" t="s">
        <v>972</v>
      </c>
      <c r="G105" s="26"/>
      <c r="H105" s="27">
        <v>42036</v>
      </c>
      <c r="I105" s="18">
        <f t="shared" si="36"/>
        <v>4.82</v>
      </c>
      <c r="J105" s="28">
        <f t="shared" si="37"/>
        <v>4.329004329004333E-2</v>
      </c>
      <c r="K105" s="18">
        <f t="shared" si="34"/>
        <v>0</v>
      </c>
      <c r="L105" s="18">
        <f t="shared" si="38"/>
        <v>0</v>
      </c>
      <c r="M105" s="18">
        <f t="shared" si="35"/>
        <v>15</v>
      </c>
      <c r="AQ105" s="33">
        <v>99</v>
      </c>
      <c r="AR105" s="27">
        <v>29707</v>
      </c>
      <c r="AS105" s="27">
        <v>31837</v>
      </c>
      <c r="AT105" s="27">
        <v>34790</v>
      </c>
      <c r="AU105" s="27">
        <v>37347</v>
      </c>
      <c r="AV105" s="27">
        <v>41640</v>
      </c>
      <c r="AW105" s="27">
        <v>47150</v>
      </c>
      <c r="AY105" s="33">
        <v>99</v>
      </c>
      <c r="AZ105" s="37">
        <f t="shared" si="39"/>
        <v>2.67</v>
      </c>
      <c r="BA105" s="37">
        <f t="shared" si="40"/>
        <v>3.65</v>
      </c>
      <c r="BB105" s="37">
        <f t="shared" si="41"/>
        <v>3.65</v>
      </c>
      <c r="BC105" s="37">
        <f t="shared" si="42"/>
        <v>5.63</v>
      </c>
      <c r="BD105" s="37">
        <f t="shared" si="43"/>
        <v>4.87</v>
      </c>
      <c r="BE105" s="37" t="e">
        <f t="shared" si="44"/>
        <v>#N/A</v>
      </c>
      <c r="BH105" s="33"/>
      <c r="BI105" s="37"/>
      <c r="BJ105" s="37"/>
      <c r="BK105" s="37"/>
      <c r="BL105" s="37"/>
      <c r="BM105" s="37"/>
      <c r="BN105" s="37"/>
    </row>
    <row r="106" spans="2:66">
      <c r="B106" s="20" t="s">
        <v>999</v>
      </c>
      <c r="C106" s="23">
        <v>0.45833333333333331</v>
      </c>
      <c r="D106" s="29" t="s">
        <v>990</v>
      </c>
      <c r="E106" s="25" t="s">
        <v>1000</v>
      </c>
      <c r="F106" s="29" t="s">
        <v>1001</v>
      </c>
      <c r="G106" s="26"/>
      <c r="H106" s="27">
        <v>42005</v>
      </c>
      <c r="I106" s="18">
        <f t="shared" si="36"/>
        <v>5.04</v>
      </c>
      <c r="J106" s="28">
        <f t="shared" si="37"/>
        <v>3.4907597535934275E-2</v>
      </c>
      <c r="K106" s="18">
        <f t="shared" si="34"/>
        <v>0</v>
      </c>
      <c r="L106" s="18">
        <f t="shared" si="38"/>
        <v>0</v>
      </c>
      <c r="M106" s="18">
        <f t="shared" si="35"/>
        <v>15</v>
      </c>
      <c r="AQ106" s="33">
        <v>100</v>
      </c>
      <c r="AR106" s="27">
        <v>29738</v>
      </c>
      <c r="AS106" s="27">
        <v>31868</v>
      </c>
      <c r="AT106" s="27">
        <v>34820</v>
      </c>
      <c r="AU106" s="27">
        <v>37377</v>
      </c>
      <c r="AV106" s="27">
        <v>41671</v>
      </c>
      <c r="AW106" s="27">
        <v>47178</v>
      </c>
      <c r="AY106" s="33">
        <v>100</v>
      </c>
      <c r="AZ106" s="37">
        <f t="shared" si="39"/>
        <v>2.63</v>
      </c>
      <c r="BA106" s="37">
        <f t="shared" si="40"/>
        <v>3.64</v>
      </c>
      <c r="BB106" s="37">
        <f t="shared" si="41"/>
        <v>3.46</v>
      </c>
      <c r="BC106" s="37">
        <f t="shared" si="42"/>
        <v>5.67</v>
      </c>
      <c r="BD106" s="37">
        <f t="shared" si="43"/>
        <v>4.62</v>
      </c>
      <c r="BE106" s="37" t="e">
        <f t="shared" si="44"/>
        <v>#N/A</v>
      </c>
      <c r="BH106" s="33"/>
      <c r="BI106" s="37"/>
      <c r="BJ106" s="37"/>
      <c r="BK106" s="37"/>
      <c r="BL106" s="37"/>
      <c r="BM106" s="37"/>
      <c r="BN106" s="37"/>
    </row>
    <row r="107" spans="2:66">
      <c r="B107" s="20" t="s">
        <v>1002</v>
      </c>
      <c r="C107" s="23">
        <v>0.45833333333333331</v>
      </c>
      <c r="D107" s="29" t="s">
        <v>915</v>
      </c>
      <c r="E107" s="25" t="s">
        <v>909</v>
      </c>
      <c r="F107" s="29" t="s">
        <v>922</v>
      </c>
      <c r="G107" s="26"/>
      <c r="H107" s="27">
        <v>41974</v>
      </c>
      <c r="I107" s="18">
        <f t="shared" si="36"/>
        <v>4.93</v>
      </c>
      <c r="J107" s="28">
        <f t="shared" si="37"/>
        <v>6.1224489795917054E-3</v>
      </c>
      <c r="K107" s="18">
        <f t="shared" si="34"/>
        <v>0</v>
      </c>
      <c r="L107" s="18">
        <f t="shared" si="38"/>
        <v>0</v>
      </c>
      <c r="M107" s="18">
        <f t="shared" si="35"/>
        <v>15</v>
      </c>
      <c r="AQ107" s="33">
        <v>101</v>
      </c>
      <c r="AR107" s="27">
        <v>29768</v>
      </c>
      <c r="AS107" s="27">
        <v>31898</v>
      </c>
      <c r="AT107" s="27">
        <v>34851</v>
      </c>
      <c r="AU107" s="27">
        <v>37408</v>
      </c>
      <c r="AV107" s="27">
        <v>41699</v>
      </c>
      <c r="AW107" s="27">
        <v>47209</v>
      </c>
      <c r="AY107" s="33">
        <v>101</v>
      </c>
      <c r="AZ107" s="37">
        <f t="shared" si="39"/>
        <v>2.59</v>
      </c>
      <c r="BA107" s="37">
        <f t="shared" si="40"/>
        <v>3.5</v>
      </c>
      <c r="BB107" s="37">
        <f t="shared" si="41"/>
        <v>3.69</v>
      </c>
      <c r="BC107" s="37">
        <f t="shared" si="42"/>
        <v>5.64</v>
      </c>
      <c r="BD107" s="37">
        <f t="shared" si="43"/>
        <v>4.5999999999999996</v>
      </c>
      <c r="BE107" s="37" t="e">
        <f t="shared" si="44"/>
        <v>#N/A</v>
      </c>
      <c r="BH107" s="33"/>
      <c r="BI107" s="37"/>
      <c r="BJ107" s="37"/>
      <c r="BK107" s="37"/>
      <c r="BL107" s="37"/>
      <c r="BM107" s="37"/>
      <c r="BN107" s="37"/>
    </row>
    <row r="108" spans="2:66">
      <c r="B108" s="20" t="s">
        <v>1003</v>
      </c>
      <c r="C108" s="23">
        <v>0.45833333333333331</v>
      </c>
      <c r="D108" s="24" t="s">
        <v>987</v>
      </c>
      <c r="E108" s="25" t="s">
        <v>929</v>
      </c>
      <c r="F108" s="24" t="s">
        <v>1004</v>
      </c>
      <c r="G108" s="26"/>
      <c r="H108" s="27">
        <v>41944</v>
      </c>
      <c r="I108" s="18">
        <f t="shared" si="36"/>
        <v>5.26</v>
      </c>
      <c r="J108" s="28">
        <f t="shared" si="37"/>
        <v>2.7343749999999938E-2</v>
      </c>
      <c r="K108" s="18">
        <f t="shared" si="34"/>
        <v>0</v>
      </c>
      <c r="L108" s="18">
        <f t="shared" si="38"/>
        <v>0</v>
      </c>
      <c r="M108" s="18">
        <f t="shared" si="35"/>
        <v>15</v>
      </c>
      <c r="AQ108" s="33">
        <v>102</v>
      </c>
      <c r="AR108" s="27">
        <v>29799</v>
      </c>
      <c r="AS108" s="27">
        <v>31929</v>
      </c>
      <c r="AT108" s="27">
        <v>34881</v>
      </c>
      <c r="AU108" s="27">
        <v>37438</v>
      </c>
      <c r="AV108" s="27">
        <v>41730</v>
      </c>
      <c r="AW108" s="27">
        <v>47239</v>
      </c>
      <c r="AY108" s="33">
        <v>102</v>
      </c>
      <c r="AZ108" s="37">
        <f t="shared" si="39"/>
        <v>2.4900000000000002</v>
      </c>
      <c r="BA108" s="37">
        <f t="shared" si="40"/>
        <v>3.63</v>
      </c>
      <c r="BB108" s="37">
        <f t="shared" si="41"/>
        <v>3.84</v>
      </c>
      <c r="BC108" s="37">
        <f t="shared" si="42"/>
        <v>5.51</v>
      </c>
      <c r="BD108" s="37">
        <f t="shared" si="43"/>
        <v>4.59</v>
      </c>
      <c r="BE108" s="37" t="e">
        <f t="shared" si="44"/>
        <v>#N/A</v>
      </c>
      <c r="BH108" s="33"/>
      <c r="BI108" s="37"/>
      <c r="BJ108" s="37"/>
      <c r="BK108" s="37"/>
      <c r="BL108" s="37"/>
      <c r="BM108" s="37"/>
      <c r="BN108" s="37"/>
    </row>
    <row r="109" spans="2:66">
      <c r="B109" s="20" t="s">
        <v>1005</v>
      </c>
      <c r="C109" s="23">
        <v>0.41666666666666669</v>
      </c>
      <c r="D109" s="24" t="s">
        <v>1006</v>
      </c>
      <c r="E109" s="25" t="s">
        <v>914</v>
      </c>
      <c r="F109" s="31" t="s">
        <v>1007</v>
      </c>
      <c r="G109" s="26"/>
      <c r="H109" s="27">
        <v>41913</v>
      </c>
      <c r="I109" s="18">
        <f t="shared" si="36"/>
        <v>5.17</v>
      </c>
      <c r="J109" s="28">
        <f t="shared" si="37"/>
        <v>-2.2684310018903611E-2</v>
      </c>
      <c r="K109" s="18">
        <f t="shared" si="34"/>
        <v>0</v>
      </c>
      <c r="L109" s="18">
        <f t="shared" si="38"/>
        <v>0</v>
      </c>
      <c r="M109" s="18">
        <f t="shared" si="35"/>
        <v>15</v>
      </c>
      <c r="AQ109" s="33">
        <v>103</v>
      </c>
      <c r="AR109" s="27">
        <v>29830</v>
      </c>
      <c r="AS109" s="27">
        <v>31959</v>
      </c>
      <c r="AT109" s="27">
        <v>34912</v>
      </c>
      <c r="AU109" s="27">
        <v>37469</v>
      </c>
      <c r="AV109" s="27">
        <v>41760</v>
      </c>
      <c r="AW109" s="27">
        <v>47270</v>
      </c>
      <c r="AY109" s="33">
        <v>103</v>
      </c>
      <c r="AZ109" s="37">
        <f t="shared" si="39"/>
        <v>2.34</v>
      </c>
      <c r="BA109" s="37">
        <f t="shared" si="40"/>
        <v>3.45</v>
      </c>
      <c r="BB109" s="37">
        <f t="shared" si="41"/>
        <v>3.96</v>
      </c>
      <c r="BC109" s="37">
        <f t="shared" si="42"/>
        <v>5.41</v>
      </c>
      <c r="BD109" s="37">
        <f t="shared" si="43"/>
        <v>4.6500000000000004</v>
      </c>
      <c r="BE109" s="37" t="e">
        <f t="shared" si="44"/>
        <v>#N/A</v>
      </c>
      <c r="BH109" s="33"/>
      <c r="BI109" s="37"/>
      <c r="BJ109" s="37"/>
      <c r="BK109" s="37"/>
      <c r="BL109" s="37"/>
      <c r="BM109" s="37"/>
      <c r="BN109" s="37"/>
    </row>
    <row r="110" spans="2:66">
      <c r="B110" s="20" t="s">
        <v>1008</v>
      </c>
      <c r="C110" s="23">
        <v>0.41666666666666669</v>
      </c>
      <c r="D110" s="29" t="s">
        <v>1007</v>
      </c>
      <c r="E110" s="25" t="s">
        <v>926</v>
      </c>
      <c r="F110" s="29" t="s">
        <v>1009</v>
      </c>
      <c r="G110" s="26"/>
      <c r="H110" s="27">
        <v>41883</v>
      </c>
      <c r="I110" s="18">
        <f t="shared" si="36"/>
        <v>5.05</v>
      </c>
      <c r="J110" s="28">
        <f t="shared" si="37"/>
        <v>-7.8467153284671631E-2</v>
      </c>
      <c r="K110" s="18">
        <f t="shared" si="34"/>
        <v>0</v>
      </c>
      <c r="L110" s="18">
        <f t="shared" si="38"/>
        <v>0</v>
      </c>
      <c r="M110" s="18">
        <f t="shared" si="35"/>
        <v>15</v>
      </c>
      <c r="AQ110" s="33">
        <v>104</v>
      </c>
      <c r="AR110" s="27">
        <v>29860</v>
      </c>
      <c r="AS110" s="27">
        <v>31990</v>
      </c>
      <c r="AT110" s="27">
        <v>34943</v>
      </c>
      <c r="AU110" s="27">
        <v>37500</v>
      </c>
      <c r="AV110" s="27">
        <v>41791</v>
      </c>
      <c r="AW110" s="27">
        <v>47300</v>
      </c>
      <c r="AY110" s="33">
        <v>104</v>
      </c>
      <c r="AZ110" s="37">
        <f t="shared" si="39"/>
        <v>2.1800000000000002</v>
      </c>
      <c r="BA110" s="37">
        <f t="shared" si="40"/>
        <v>3.42</v>
      </c>
      <c r="BB110" s="37">
        <f t="shared" si="41"/>
        <v>4.1100000000000003</v>
      </c>
      <c r="BC110" s="37">
        <f t="shared" si="42"/>
        <v>5.36</v>
      </c>
      <c r="BD110" s="37">
        <f t="shared" si="43"/>
        <v>4.8899999999999997</v>
      </c>
      <c r="BE110" s="37" t="e">
        <f t="shared" si="44"/>
        <v>#N/A</v>
      </c>
      <c r="BH110" s="33"/>
      <c r="BI110" s="37"/>
      <c r="BJ110" s="37"/>
      <c r="BK110" s="37"/>
      <c r="BL110" s="37"/>
      <c r="BM110" s="37"/>
      <c r="BN110" s="37"/>
    </row>
    <row r="111" spans="2:66">
      <c r="B111" s="30">
        <v>41872</v>
      </c>
      <c r="C111" s="23">
        <v>0.41666666666666669</v>
      </c>
      <c r="D111" s="24" t="s">
        <v>929</v>
      </c>
      <c r="E111" s="25" t="s">
        <v>1010</v>
      </c>
      <c r="F111" s="29" t="s">
        <v>993</v>
      </c>
      <c r="G111" s="26"/>
      <c r="H111" s="27">
        <v>41852</v>
      </c>
      <c r="I111" s="18">
        <f t="shared" si="36"/>
        <v>5.15</v>
      </c>
      <c r="J111" s="28">
        <f t="shared" si="37"/>
        <v>-4.4526901669758687E-2</v>
      </c>
      <c r="K111" s="18">
        <f t="shared" si="34"/>
        <v>0</v>
      </c>
      <c r="L111" s="18">
        <f t="shared" si="38"/>
        <v>0</v>
      </c>
      <c r="M111" s="18">
        <f t="shared" si="35"/>
        <v>15</v>
      </c>
      <c r="AQ111" s="33">
        <v>105</v>
      </c>
      <c r="AR111" s="27">
        <v>29891</v>
      </c>
      <c r="AS111" s="27">
        <v>32021</v>
      </c>
      <c r="AT111" s="27">
        <v>34973</v>
      </c>
      <c r="AU111" s="27">
        <v>37530</v>
      </c>
      <c r="AV111" s="27">
        <v>41821</v>
      </c>
      <c r="AW111" s="27">
        <v>47331</v>
      </c>
      <c r="AY111" s="33">
        <v>105</v>
      </c>
      <c r="AZ111" s="37">
        <f t="shared" si="39"/>
        <v>2.08</v>
      </c>
      <c r="BA111" s="37">
        <f t="shared" si="40"/>
        <v>3.29</v>
      </c>
      <c r="BB111" s="37">
        <f t="shared" si="41"/>
        <v>4.17</v>
      </c>
      <c r="BC111" s="37">
        <f t="shared" si="42"/>
        <v>5.52</v>
      </c>
      <c r="BD111" s="37">
        <f t="shared" si="43"/>
        <v>5.04</v>
      </c>
      <c r="BE111" s="37" t="e">
        <f t="shared" si="44"/>
        <v>#N/A</v>
      </c>
      <c r="BH111" s="33"/>
      <c r="BI111" s="37"/>
      <c r="BJ111" s="37"/>
      <c r="BK111" s="37"/>
      <c r="BL111" s="37"/>
      <c r="BM111" s="37"/>
      <c r="BN111" s="37"/>
    </row>
    <row r="112" spans="2:66">
      <c r="B112" s="30">
        <v>41842</v>
      </c>
      <c r="C112" s="23">
        <v>0.41666666666666669</v>
      </c>
      <c r="D112" s="24" t="s">
        <v>990</v>
      </c>
      <c r="E112" s="25" t="s">
        <v>998</v>
      </c>
      <c r="F112" s="24" t="s">
        <v>1011</v>
      </c>
      <c r="G112" s="26"/>
      <c r="H112" s="27">
        <v>41821</v>
      </c>
      <c r="I112" s="18">
        <f t="shared" si="36"/>
        <v>5.04</v>
      </c>
      <c r="J112" s="28">
        <f t="shared" si="37"/>
        <v>-7.8740157480315029E-3</v>
      </c>
      <c r="K112" s="18">
        <f t="shared" si="34"/>
        <v>0</v>
      </c>
      <c r="L112" s="18">
        <f t="shared" si="38"/>
        <v>0</v>
      </c>
      <c r="M112" s="18">
        <f t="shared" si="35"/>
        <v>15</v>
      </c>
      <c r="AQ112" s="33">
        <v>106</v>
      </c>
      <c r="AR112" s="27">
        <v>29921</v>
      </c>
      <c r="AS112" s="27">
        <v>32051</v>
      </c>
      <c r="AT112" s="27">
        <v>35004</v>
      </c>
      <c r="AU112" s="27">
        <v>37561</v>
      </c>
      <c r="AV112" s="27">
        <v>41852</v>
      </c>
      <c r="AW112" s="27">
        <v>47362</v>
      </c>
      <c r="AY112" s="33">
        <v>106</v>
      </c>
      <c r="AZ112" s="37">
        <f t="shared" si="39"/>
        <v>2.02</v>
      </c>
      <c r="BA112" s="37">
        <f t="shared" si="40"/>
        <v>3.32</v>
      </c>
      <c r="BB112" s="37">
        <f t="shared" si="41"/>
        <v>4.13</v>
      </c>
      <c r="BC112" s="37">
        <f t="shared" si="42"/>
        <v>5.68</v>
      </c>
      <c r="BD112" s="37">
        <f t="shared" si="43"/>
        <v>5.15</v>
      </c>
      <c r="BE112" s="37" t="e">
        <f t="shared" si="44"/>
        <v>#N/A</v>
      </c>
      <c r="BH112" s="33"/>
      <c r="BI112" s="37"/>
      <c r="BJ112" s="37"/>
      <c r="BK112" s="37"/>
      <c r="BL112" s="37"/>
      <c r="BM112" s="37"/>
      <c r="BN112" s="37"/>
    </row>
    <row r="113" spans="2:66">
      <c r="B113" s="30">
        <v>41813</v>
      </c>
      <c r="C113" s="23">
        <v>0.41666666666666669</v>
      </c>
      <c r="D113" s="24" t="s">
        <v>789</v>
      </c>
      <c r="E113" s="25" t="s">
        <v>1012</v>
      </c>
      <c r="F113" s="24" t="s">
        <v>1013</v>
      </c>
      <c r="G113" s="26"/>
      <c r="H113" s="27">
        <v>41791</v>
      </c>
      <c r="I113" s="18">
        <f t="shared" si="36"/>
        <v>4.8899999999999997</v>
      </c>
      <c r="J113" s="28">
        <f t="shared" si="37"/>
        <v>-5.5984555984555998E-2</v>
      </c>
      <c r="K113" s="18">
        <f t="shared" si="34"/>
        <v>0</v>
      </c>
      <c r="L113" s="18">
        <f t="shared" si="38"/>
        <v>0</v>
      </c>
      <c r="M113" s="18">
        <f t="shared" si="35"/>
        <v>15</v>
      </c>
      <c r="AQ113" s="33">
        <v>107</v>
      </c>
      <c r="AR113" s="27">
        <v>29952</v>
      </c>
      <c r="AS113" s="27">
        <v>32082</v>
      </c>
      <c r="AT113" s="27">
        <v>35034</v>
      </c>
      <c r="AU113" s="27">
        <v>37591</v>
      </c>
      <c r="AV113" s="27">
        <v>41883</v>
      </c>
      <c r="AW113" s="27">
        <v>47392</v>
      </c>
      <c r="AY113" s="33">
        <v>107</v>
      </c>
      <c r="AZ113" s="37">
        <f t="shared" si="39"/>
        <v>2.02</v>
      </c>
      <c r="BA113" s="37">
        <f t="shared" si="40"/>
        <v>3.34</v>
      </c>
      <c r="BB113" s="37">
        <f t="shared" si="41"/>
        <v>4.12</v>
      </c>
      <c r="BC113" s="37">
        <f t="shared" si="42"/>
        <v>5.73</v>
      </c>
      <c r="BD113" s="37">
        <f t="shared" si="43"/>
        <v>5.05</v>
      </c>
      <c r="BE113" s="37" t="e">
        <f t="shared" si="44"/>
        <v>#N/A</v>
      </c>
      <c r="BH113" s="33"/>
      <c r="BI113" s="37"/>
      <c r="BJ113" s="37"/>
      <c r="BK113" s="37"/>
      <c r="BL113" s="37"/>
      <c r="BM113" s="37"/>
      <c r="BN113" s="37"/>
    </row>
    <row r="114" spans="2:66">
      <c r="B114" s="30">
        <v>41781</v>
      </c>
      <c r="C114" s="23">
        <v>0.41666666666666669</v>
      </c>
      <c r="D114" s="29" t="s">
        <v>1014</v>
      </c>
      <c r="E114" s="25" t="s">
        <v>1015</v>
      </c>
      <c r="F114" s="31" t="s">
        <v>1016</v>
      </c>
      <c r="G114" s="26"/>
      <c r="H114" s="27">
        <v>41760</v>
      </c>
      <c r="I114" s="18">
        <f t="shared" si="36"/>
        <v>4.6500000000000004</v>
      </c>
      <c r="J114" s="28">
        <f t="shared" si="37"/>
        <v>-6.4386317907444549E-2</v>
      </c>
      <c r="K114" s="18">
        <f t="shared" si="34"/>
        <v>0</v>
      </c>
      <c r="L114" s="18">
        <f t="shared" si="38"/>
        <v>0</v>
      </c>
      <c r="M114" s="18">
        <f t="shared" si="35"/>
        <v>15</v>
      </c>
      <c r="AQ114" s="33">
        <v>108</v>
      </c>
      <c r="AR114" s="27">
        <v>29983</v>
      </c>
      <c r="AS114" s="27">
        <v>32112</v>
      </c>
      <c r="AT114" s="27">
        <v>35065</v>
      </c>
      <c r="AU114" s="27">
        <v>37622</v>
      </c>
      <c r="AV114" s="27">
        <v>41913</v>
      </c>
      <c r="AW114" s="27">
        <v>47423</v>
      </c>
      <c r="AY114" s="33">
        <v>108</v>
      </c>
      <c r="AZ114" s="37">
        <f t="shared" si="39"/>
        <v>1.91</v>
      </c>
      <c r="BA114" s="37">
        <f t="shared" si="40"/>
        <v>3.23</v>
      </c>
      <c r="BB114" s="37">
        <f t="shared" si="41"/>
        <v>4.0999999999999996</v>
      </c>
      <c r="BC114" s="37">
        <f t="shared" si="42"/>
        <v>5.97</v>
      </c>
      <c r="BD114" s="37">
        <f t="shared" si="43"/>
        <v>5.17</v>
      </c>
      <c r="BE114" s="37" t="e">
        <f t="shared" si="44"/>
        <v>#N/A</v>
      </c>
      <c r="BH114" s="33"/>
      <c r="BI114" s="37"/>
      <c r="BJ114" s="37"/>
      <c r="BK114" s="37"/>
      <c r="BL114" s="37"/>
      <c r="BM114" s="37"/>
      <c r="BN114" s="37"/>
    </row>
    <row r="115" spans="2:66">
      <c r="B115" s="30">
        <v>41751</v>
      </c>
      <c r="C115" s="23">
        <v>0.41666666666666669</v>
      </c>
      <c r="D115" s="24" t="s">
        <v>1016</v>
      </c>
      <c r="E115" s="25" t="s">
        <v>762</v>
      </c>
      <c r="F115" s="31" t="s">
        <v>1017</v>
      </c>
      <c r="G115" s="26"/>
      <c r="H115" s="27">
        <v>41730</v>
      </c>
      <c r="I115" s="18">
        <f t="shared" si="36"/>
        <v>4.59</v>
      </c>
      <c r="J115" s="28">
        <f t="shared" si="37"/>
        <v>-6.7073170731707335E-2</v>
      </c>
      <c r="K115" s="18">
        <f t="shared" si="34"/>
        <v>0</v>
      </c>
      <c r="L115" s="18">
        <f t="shared" si="38"/>
        <v>0</v>
      </c>
      <c r="M115" s="18">
        <f t="shared" si="35"/>
        <v>15</v>
      </c>
      <c r="AQ115" s="33">
        <v>109</v>
      </c>
      <c r="AR115" s="27">
        <v>30011</v>
      </c>
      <c r="AS115" s="27">
        <v>32143</v>
      </c>
      <c r="AT115" s="27">
        <v>35096</v>
      </c>
      <c r="AU115" s="27">
        <v>37653</v>
      </c>
      <c r="AV115" s="27">
        <v>41944</v>
      </c>
      <c r="AW115" s="27">
        <v>47453</v>
      </c>
      <c r="AY115" s="33">
        <v>109</v>
      </c>
      <c r="AZ115" s="37">
        <f t="shared" si="39"/>
        <v>1.99</v>
      </c>
      <c r="BA115" s="37">
        <f t="shared" si="40"/>
        <v>3.17</v>
      </c>
      <c r="BB115" s="37">
        <f t="shared" si="41"/>
        <v>4.0599999999999996</v>
      </c>
      <c r="BC115" s="37">
        <f t="shared" si="42"/>
        <v>6.03</v>
      </c>
      <c r="BD115" s="37">
        <f t="shared" si="43"/>
        <v>5.26</v>
      </c>
      <c r="BE115" s="37" t="e">
        <f t="shared" si="44"/>
        <v>#N/A</v>
      </c>
      <c r="BH115" s="33"/>
      <c r="BI115" s="37"/>
      <c r="BJ115" s="37"/>
      <c r="BK115" s="37"/>
      <c r="BL115" s="37"/>
      <c r="BM115" s="37"/>
      <c r="BN115" s="37"/>
    </row>
    <row r="116" spans="2:66">
      <c r="B116" s="30">
        <v>41718</v>
      </c>
      <c r="C116" s="23">
        <v>0.41666666666666669</v>
      </c>
      <c r="D116" s="31" t="s">
        <v>1017</v>
      </c>
      <c r="E116" s="25" t="s">
        <v>1017</v>
      </c>
      <c r="F116" s="31" t="s">
        <v>1018</v>
      </c>
      <c r="G116" s="26"/>
      <c r="H116" s="27">
        <v>41699</v>
      </c>
      <c r="I116" s="18">
        <f t="shared" si="36"/>
        <v>4.5999999999999996</v>
      </c>
      <c r="J116" s="28">
        <f t="shared" si="37"/>
        <v>-7.630522088353428E-2</v>
      </c>
      <c r="K116" s="18">
        <f t="shared" si="34"/>
        <v>0</v>
      </c>
      <c r="L116" s="18">
        <f t="shared" si="38"/>
        <v>0</v>
      </c>
      <c r="M116" s="18">
        <f t="shared" si="35"/>
        <v>15</v>
      </c>
      <c r="AQ116" s="33">
        <v>110</v>
      </c>
      <c r="AR116" s="27">
        <v>30042</v>
      </c>
      <c r="AS116" s="27">
        <v>32174</v>
      </c>
      <c r="AT116" s="27">
        <v>35125</v>
      </c>
      <c r="AU116" s="27">
        <v>37681</v>
      </c>
      <c r="AV116" s="27">
        <v>41974</v>
      </c>
      <c r="AW116" s="27">
        <v>47484</v>
      </c>
      <c r="AY116" s="33">
        <v>110</v>
      </c>
      <c r="AZ116" s="37">
        <f t="shared" si="39"/>
        <v>1.99</v>
      </c>
      <c r="BA116" s="37">
        <f t="shared" si="40"/>
        <v>3.09</v>
      </c>
      <c r="BB116" s="37">
        <f t="shared" si="41"/>
        <v>4.01</v>
      </c>
      <c r="BC116" s="37">
        <f t="shared" si="42"/>
        <v>6.02</v>
      </c>
      <c r="BD116" s="37">
        <f t="shared" si="43"/>
        <v>4.93</v>
      </c>
      <c r="BE116" s="37" t="e">
        <f t="shared" si="44"/>
        <v>#N/A</v>
      </c>
      <c r="BH116" s="33"/>
      <c r="BI116" s="37"/>
      <c r="BJ116" s="37"/>
      <c r="BK116" s="37"/>
      <c r="BL116" s="37"/>
      <c r="BM116" s="37"/>
      <c r="BN116" s="37"/>
    </row>
    <row r="117" spans="2:66">
      <c r="B117" s="30">
        <v>41691</v>
      </c>
      <c r="C117" s="23">
        <v>0.45833333333333331</v>
      </c>
      <c r="D117" s="29" t="s">
        <v>1018</v>
      </c>
      <c r="E117" s="25" t="s">
        <v>1015</v>
      </c>
      <c r="F117" s="31" t="s">
        <v>1019</v>
      </c>
      <c r="G117" s="26"/>
      <c r="H117" s="27">
        <v>41671</v>
      </c>
      <c r="I117" s="18">
        <f t="shared" si="36"/>
        <v>4.62</v>
      </c>
      <c r="J117" s="28">
        <f t="shared" si="37"/>
        <v>-6.0975609756097525E-2</v>
      </c>
      <c r="K117" s="18">
        <f t="shared" si="34"/>
        <v>0</v>
      </c>
      <c r="L117" s="18">
        <f t="shared" si="38"/>
        <v>0</v>
      </c>
      <c r="M117" s="18">
        <f t="shared" si="35"/>
        <v>15</v>
      </c>
      <c r="AQ117" s="33">
        <v>111</v>
      </c>
      <c r="AR117" s="27">
        <v>30072</v>
      </c>
      <c r="AS117" s="27">
        <v>32203</v>
      </c>
      <c r="AT117" s="27">
        <v>35156</v>
      </c>
      <c r="AU117" s="27">
        <v>37712</v>
      </c>
      <c r="AV117" s="27">
        <v>42005</v>
      </c>
      <c r="AW117" s="27">
        <v>47515</v>
      </c>
      <c r="AY117" s="33">
        <v>111</v>
      </c>
      <c r="AZ117" s="37">
        <f t="shared" si="39"/>
        <v>1.89</v>
      </c>
      <c r="BA117" s="37">
        <f t="shared" si="40"/>
        <v>3.23</v>
      </c>
      <c r="BB117" s="37">
        <f t="shared" si="41"/>
        <v>4.2</v>
      </c>
      <c r="BC117" s="37">
        <f t="shared" si="42"/>
        <v>5.86</v>
      </c>
      <c r="BD117" s="37">
        <f t="shared" si="43"/>
        <v>5.04</v>
      </c>
      <c r="BE117" s="37" t="e">
        <f t="shared" si="44"/>
        <v>#N/A</v>
      </c>
      <c r="BH117" s="33"/>
      <c r="BI117" s="37"/>
      <c r="BJ117" s="37"/>
      <c r="BK117" s="37"/>
      <c r="BL117" s="37"/>
      <c r="BM117" s="37"/>
      <c r="BN117" s="37"/>
    </row>
    <row r="118" spans="2:66">
      <c r="B118" s="30">
        <v>41662</v>
      </c>
      <c r="C118" s="23">
        <v>0.45833333333333331</v>
      </c>
      <c r="D118" s="29" t="s">
        <v>1019</v>
      </c>
      <c r="E118" s="25" t="s">
        <v>917</v>
      </c>
      <c r="F118" s="29" t="s">
        <v>786</v>
      </c>
      <c r="G118" s="26"/>
      <c r="H118" s="27">
        <v>41640</v>
      </c>
      <c r="I118" s="18">
        <f t="shared" si="36"/>
        <v>4.87</v>
      </c>
      <c r="J118" s="28">
        <f t="shared" si="37"/>
        <v>-1.4170040485830015E-2</v>
      </c>
      <c r="K118" s="18">
        <f t="shared" si="34"/>
        <v>0</v>
      </c>
      <c r="L118" s="18">
        <f t="shared" si="38"/>
        <v>0</v>
      </c>
      <c r="M118" s="18">
        <f t="shared" si="35"/>
        <v>15</v>
      </c>
      <c r="AQ118" s="33">
        <v>112</v>
      </c>
      <c r="AR118" s="27">
        <v>30103</v>
      </c>
      <c r="AS118" s="27">
        <v>32234</v>
      </c>
      <c r="AT118" s="27">
        <v>35186</v>
      </c>
      <c r="AU118" s="27">
        <v>37742</v>
      </c>
      <c r="AV118" s="27">
        <v>42036</v>
      </c>
      <c r="AW118" s="27">
        <v>47543</v>
      </c>
      <c r="AY118" s="33">
        <v>112</v>
      </c>
      <c r="AZ118" s="37">
        <f t="shared" si="39"/>
        <v>1.86</v>
      </c>
      <c r="BA118" s="37">
        <f t="shared" si="40"/>
        <v>3.32</v>
      </c>
      <c r="BB118" s="37">
        <f t="shared" si="41"/>
        <v>4.34</v>
      </c>
      <c r="BC118" s="37">
        <f t="shared" si="42"/>
        <v>5.84</v>
      </c>
      <c r="BD118" s="37">
        <f t="shared" si="43"/>
        <v>4.82</v>
      </c>
      <c r="BE118" s="37" t="e">
        <f t="shared" si="44"/>
        <v>#N/A</v>
      </c>
      <c r="BH118" s="33"/>
      <c r="BI118" s="37"/>
      <c r="BJ118" s="37"/>
      <c r="BK118" s="37"/>
      <c r="BL118" s="37"/>
      <c r="BM118" s="37"/>
      <c r="BN118" s="37"/>
    </row>
    <row r="119" spans="2:66">
      <c r="B119" s="30">
        <v>41627</v>
      </c>
      <c r="C119" s="23">
        <v>0.45833333333333331</v>
      </c>
      <c r="D119" s="29" t="s">
        <v>996</v>
      </c>
      <c r="E119" s="25" t="s">
        <v>993</v>
      </c>
      <c r="F119" s="31" t="s">
        <v>792</v>
      </c>
      <c r="G119" s="26"/>
      <c r="H119" s="27">
        <v>41609</v>
      </c>
      <c r="I119" s="18">
        <f t="shared" si="36"/>
        <v>4.9000000000000004</v>
      </c>
      <c r="J119" s="28">
        <f t="shared" si="37"/>
        <v>-2.7777777777777714E-2</v>
      </c>
      <c r="K119" s="18">
        <f t="shared" si="34"/>
        <v>0</v>
      </c>
      <c r="L119" s="18">
        <f t="shared" si="38"/>
        <v>0</v>
      </c>
      <c r="M119" s="18">
        <f t="shared" si="35"/>
        <v>15</v>
      </c>
      <c r="AQ119" s="33">
        <v>113</v>
      </c>
      <c r="AR119" s="27">
        <v>30133</v>
      </c>
      <c r="AS119" s="27">
        <v>32264</v>
      </c>
      <c r="AT119" s="27">
        <v>35217</v>
      </c>
      <c r="AU119" s="27">
        <v>37773</v>
      </c>
      <c r="AV119" s="27">
        <v>42064</v>
      </c>
      <c r="AW119" s="27">
        <v>47574</v>
      </c>
      <c r="AY119" s="33">
        <v>113</v>
      </c>
      <c r="AZ119" s="37">
        <f t="shared" si="39"/>
        <v>1.89</v>
      </c>
      <c r="BA119" s="37">
        <f t="shared" si="40"/>
        <v>3.43</v>
      </c>
      <c r="BB119" s="37">
        <f t="shared" si="41"/>
        <v>4.3099999999999996</v>
      </c>
      <c r="BC119" s="37">
        <f t="shared" si="42"/>
        <v>5.94</v>
      </c>
      <c r="BD119" s="37">
        <f t="shared" si="43"/>
        <v>4.88</v>
      </c>
      <c r="BE119" s="37" t="e">
        <f t="shared" si="44"/>
        <v>#N/A</v>
      </c>
      <c r="BH119" s="33"/>
      <c r="BI119" s="37"/>
      <c r="BJ119" s="37"/>
      <c r="BK119" s="37"/>
      <c r="BL119" s="37"/>
      <c r="BM119" s="37"/>
      <c r="BN119" s="37"/>
    </row>
    <row r="120" spans="2:66">
      <c r="B120" s="30">
        <v>41598</v>
      </c>
      <c r="C120" s="23">
        <v>0.45833333333333331</v>
      </c>
      <c r="D120" s="29" t="s">
        <v>792</v>
      </c>
      <c r="E120" s="25" t="s">
        <v>1020</v>
      </c>
      <c r="F120" s="31" t="s">
        <v>903</v>
      </c>
      <c r="G120" s="26"/>
      <c r="H120" s="27">
        <v>41579</v>
      </c>
      <c r="I120" s="18">
        <f t="shared" si="36"/>
        <v>5.12</v>
      </c>
      <c r="J120" s="28">
        <f t="shared" si="37"/>
        <v>6.8893528183716093E-2</v>
      </c>
      <c r="K120" s="18">
        <f t="shared" si="34"/>
        <v>0</v>
      </c>
      <c r="L120" s="18">
        <f t="shared" si="38"/>
        <v>0</v>
      </c>
      <c r="M120" s="18">
        <f t="shared" si="35"/>
        <v>15</v>
      </c>
      <c r="AQ120" s="33">
        <v>114</v>
      </c>
      <c r="AR120" s="27">
        <v>30164</v>
      </c>
      <c r="AS120" s="27">
        <v>32295</v>
      </c>
      <c r="AT120" s="27">
        <v>35247</v>
      </c>
      <c r="AU120" s="27">
        <v>37803</v>
      </c>
      <c r="AV120" s="27">
        <v>42095</v>
      </c>
      <c r="AW120" s="27">
        <v>47604</v>
      </c>
      <c r="AY120" s="33">
        <v>114</v>
      </c>
      <c r="AZ120" s="37">
        <f t="shared" si="39"/>
        <v>1.89</v>
      </c>
      <c r="BA120" s="37">
        <f t="shared" si="40"/>
        <v>3.54</v>
      </c>
      <c r="BB120" s="37">
        <f t="shared" si="41"/>
        <v>4.17</v>
      </c>
      <c r="BC120" s="37">
        <f t="shared" si="42"/>
        <v>5.94</v>
      </c>
      <c r="BD120" s="37">
        <f t="shared" si="43"/>
        <v>5.19</v>
      </c>
      <c r="BE120" s="37" t="e">
        <f t="shared" si="44"/>
        <v>#N/A</v>
      </c>
      <c r="BH120" s="33"/>
      <c r="BI120" s="37"/>
      <c r="BJ120" s="37"/>
      <c r="BK120" s="37"/>
      <c r="BL120" s="37"/>
      <c r="BM120" s="37"/>
      <c r="BN120" s="37"/>
    </row>
    <row r="121" spans="2:66">
      <c r="B121" s="30">
        <v>41568</v>
      </c>
      <c r="C121" s="23">
        <v>0.41666666666666669</v>
      </c>
      <c r="D121" s="29" t="s">
        <v>903</v>
      </c>
      <c r="E121" s="25" t="s">
        <v>880</v>
      </c>
      <c r="F121" s="29" t="s">
        <v>796</v>
      </c>
      <c r="G121" s="26"/>
      <c r="H121" s="27">
        <v>41548</v>
      </c>
      <c r="I121" s="18">
        <f t="shared" si="36"/>
        <v>5.29</v>
      </c>
      <c r="J121" s="28">
        <f t="shared" si="37"/>
        <v>0.11368421052631579</v>
      </c>
      <c r="K121" s="18">
        <f t="shared" si="34"/>
        <v>0</v>
      </c>
      <c r="L121" s="18">
        <f t="shared" si="38"/>
        <v>0</v>
      </c>
      <c r="M121" s="18">
        <f t="shared" si="35"/>
        <v>15</v>
      </c>
      <c r="AQ121" s="33">
        <v>115</v>
      </c>
      <c r="AR121" s="27">
        <v>30195</v>
      </c>
      <c r="AS121" s="27">
        <v>32325</v>
      </c>
      <c r="AT121" s="27">
        <v>35278</v>
      </c>
      <c r="AU121" s="27">
        <v>37834</v>
      </c>
      <c r="AV121" s="27">
        <v>42125</v>
      </c>
      <c r="AW121" s="27">
        <v>47635</v>
      </c>
      <c r="AY121" s="33">
        <v>115</v>
      </c>
      <c r="AZ121" s="37">
        <f t="shared" si="39"/>
        <v>1.9</v>
      </c>
      <c r="BA121" s="37">
        <f t="shared" si="40"/>
        <v>3.67</v>
      </c>
      <c r="BB121" s="37">
        <f t="shared" si="41"/>
        <v>4.24</v>
      </c>
      <c r="BC121" s="37">
        <f t="shared" si="42"/>
        <v>6.27</v>
      </c>
      <c r="BD121" s="37">
        <f t="shared" si="43"/>
        <v>5.04</v>
      </c>
      <c r="BE121" s="37" t="e">
        <f t="shared" si="44"/>
        <v>#N/A</v>
      </c>
      <c r="BH121" s="33"/>
      <c r="BI121" s="37"/>
      <c r="BJ121" s="37"/>
      <c r="BK121" s="37"/>
      <c r="BL121" s="37"/>
      <c r="BM121" s="37"/>
      <c r="BN121" s="37"/>
    </row>
    <row r="122" spans="2:66">
      <c r="B122" s="30">
        <v>41536</v>
      </c>
      <c r="C122" s="23">
        <v>0.41666666666666669</v>
      </c>
      <c r="D122" s="24" t="s">
        <v>911</v>
      </c>
      <c r="E122" s="25" t="s">
        <v>922</v>
      </c>
      <c r="F122" s="31" t="s">
        <v>796</v>
      </c>
      <c r="G122" s="26"/>
      <c r="H122" s="27">
        <v>41518</v>
      </c>
      <c r="I122" s="18">
        <f t="shared" si="36"/>
        <v>5.48</v>
      </c>
      <c r="J122" s="28">
        <f t="shared" si="37"/>
        <v>0.13692946058091288</v>
      </c>
      <c r="K122" s="18">
        <f t="shared" si="34"/>
        <v>0</v>
      </c>
      <c r="L122" s="18">
        <f t="shared" si="38"/>
        <v>0</v>
      </c>
      <c r="M122" s="18">
        <f t="shared" si="35"/>
        <v>15</v>
      </c>
      <c r="AQ122" s="33">
        <v>116</v>
      </c>
      <c r="AR122" s="27">
        <v>30225</v>
      </c>
      <c r="AS122" s="27">
        <v>32356</v>
      </c>
      <c r="AT122" s="27">
        <v>35309</v>
      </c>
      <c r="AU122" s="27">
        <v>37865</v>
      </c>
      <c r="AV122" s="27">
        <v>42156</v>
      </c>
      <c r="AW122" s="27">
        <v>47665</v>
      </c>
      <c r="AY122" s="33">
        <v>116</v>
      </c>
      <c r="AZ122" s="37">
        <f t="shared" si="39"/>
        <v>1.95</v>
      </c>
      <c r="BA122" s="37">
        <f t="shared" si="40"/>
        <v>3.56</v>
      </c>
      <c r="BB122" s="37">
        <f t="shared" si="41"/>
        <v>4.1900000000000004</v>
      </c>
      <c r="BC122" s="37">
        <f t="shared" si="42"/>
        <v>6.52</v>
      </c>
      <c r="BD122" s="37">
        <f t="shared" si="43"/>
        <v>5.35</v>
      </c>
      <c r="BE122" s="37" t="e">
        <f t="shared" si="44"/>
        <v>#N/A</v>
      </c>
      <c r="BH122" s="33"/>
      <c r="BI122" s="37"/>
      <c r="BJ122" s="37"/>
      <c r="BK122" s="37"/>
      <c r="BL122" s="37"/>
      <c r="BM122" s="37"/>
      <c r="BN122" s="37"/>
    </row>
    <row r="123" spans="2:66">
      <c r="B123" s="30">
        <v>41507</v>
      </c>
      <c r="C123" s="23">
        <v>0.41666666666666669</v>
      </c>
      <c r="D123" s="24" t="s">
        <v>796</v>
      </c>
      <c r="E123" s="25" t="s">
        <v>929</v>
      </c>
      <c r="F123" s="29" t="s">
        <v>1000</v>
      </c>
      <c r="G123" s="26"/>
      <c r="H123" s="27">
        <v>41487</v>
      </c>
      <c r="I123" s="18">
        <f t="shared" si="36"/>
        <v>5.39</v>
      </c>
      <c r="J123" s="28">
        <f t="shared" si="37"/>
        <v>0.2058165548098434</v>
      </c>
      <c r="K123" s="18">
        <f t="shared" si="34"/>
        <v>0</v>
      </c>
      <c r="L123" s="18">
        <f t="shared" si="38"/>
        <v>0</v>
      </c>
      <c r="M123" s="18">
        <f t="shared" si="35"/>
        <v>15</v>
      </c>
      <c r="AQ123" s="33">
        <v>117</v>
      </c>
      <c r="AR123" s="27">
        <v>30256</v>
      </c>
      <c r="AS123" s="27">
        <v>32387</v>
      </c>
      <c r="AT123" s="27">
        <v>35339</v>
      </c>
      <c r="AU123" s="27">
        <v>37895</v>
      </c>
      <c r="AV123" s="27">
        <v>42186</v>
      </c>
      <c r="AW123" s="27">
        <v>47696</v>
      </c>
      <c r="AY123" s="33">
        <v>117</v>
      </c>
      <c r="AZ123" s="37">
        <f t="shared" si="39"/>
        <v>2.09</v>
      </c>
      <c r="BA123" s="37">
        <f t="shared" si="40"/>
        <v>3.55</v>
      </c>
      <c r="BB123" s="37">
        <f t="shared" si="41"/>
        <v>4.12</v>
      </c>
      <c r="BC123" s="37">
        <f t="shared" si="42"/>
        <v>6.58</v>
      </c>
      <c r="BD123" s="37">
        <f t="shared" si="43"/>
        <v>5.49</v>
      </c>
      <c r="BE123" s="37" t="e">
        <f t="shared" si="44"/>
        <v>#N/A</v>
      </c>
      <c r="BH123" s="33"/>
      <c r="BI123" s="37"/>
      <c r="BJ123" s="37"/>
      <c r="BK123" s="37"/>
      <c r="BL123" s="37"/>
      <c r="BM123" s="37"/>
      <c r="BN123" s="37"/>
    </row>
    <row r="124" spans="2:66">
      <c r="B124" s="30">
        <v>41477</v>
      </c>
      <c r="C124" s="23">
        <v>0.41666666666666669</v>
      </c>
      <c r="D124" s="29" t="s">
        <v>974</v>
      </c>
      <c r="E124" s="25" t="s">
        <v>922</v>
      </c>
      <c r="F124" s="29" t="s">
        <v>1009</v>
      </c>
      <c r="G124" s="26"/>
      <c r="H124" s="27">
        <v>41456</v>
      </c>
      <c r="I124" s="18">
        <f t="shared" si="36"/>
        <v>5.08</v>
      </c>
      <c r="J124" s="28">
        <f t="shared" si="37"/>
        <v>0.16247139588100684</v>
      </c>
      <c r="K124" s="18">
        <f t="shared" si="34"/>
        <v>0</v>
      </c>
      <c r="L124" s="18">
        <f t="shared" si="38"/>
        <v>0</v>
      </c>
      <c r="M124" s="18">
        <f t="shared" si="35"/>
        <v>15</v>
      </c>
      <c r="AQ124" s="33">
        <v>118</v>
      </c>
      <c r="AR124" s="27">
        <v>30286</v>
      </c>
      <c r="AS124" s="27">
        <v>32417</v>
      </c>
      <c r="AT124" s="27">
        <v>35370</v>
      </c>
      <c r="AU124" s="27">
        <v>37926</v>
      </c>
      <c r="AV124" s="27">
        <v>42217</v>
      </c>
      <c r="AW124" s="27">
        <v>47727</v>
      </c>
      <c r="AY124" s="33">
        <v>118</v>
      </c>
      <c r="AZ124" s="37">
        <f t="shared" si="39"/>
        <v>2.23</v>
      </c>
      <c r="BA124" s="37">
        <f t="shared" si="40"/>
        <v>3.56</v>
      </c>
      <c r="BB124" s="37">
        <f t="shared" si="41"/>
        <v>4.13</v>
      </c>
      <c r="BC124" s="37">
        <f t="shared" si="42"/>
        <v>6.39</v>
      </c>
      <c r="BD124" s="37">
        <f t="shared" si="43"/>
        <v>5.59</v>
      </c>
      <c r="BE124" s="37" t="e">
        <f t="shared" si="44"/>
        <v>#N/A</v>
      </c>
      <c r="BH124" s="33"/>
      <c r="BI124" s="37"/>
      <c r="BJ124" s="37"/>
      <c r="BK124" s="37"/>
      <c r="BL124" s="37"/>
      <c r="BM124" s="37"/>
      <c r="BN124" s="37"/>
    </row>
    <row r="125" spans="2:66">
      <c r="B125" s="30">
        <v>41445</v>
      </c>
      <c r="C125" s="23">
        <v>0.41666666666666669</v>
      </c>
      <c r="D125" s="24" t="s">
        <v>1004</v>
      </c>
      <c r="E125" s="25" t="s">
        <v>919</v>
      </c>
      <c r="F125" s="31" t="s">
        <v>998</v>
      </c>
      <c r="G125" s="26"/>
      <c r="H125" s="27">
        <v>41426</v>
      </c>
      <c r="I125" s="18">
        <f t="shared" si="36"/>
        <v>5.18</v>
      </c>
      <c r="J125" s="28">
        <f t="shared" si="37"/>
        <v>0.13846153846153844</v>
      </c>
      <c r="K125" s="18">
        <f t="shared" si="34"/>
        <v>0</v>
      </c>
      <c r="L125" s="18">
        <f t="shared" si="38"/>
        <v>0</v>
      </c>
      <c r="M125" s="18">
        <f t="shared" si="35"/>
        <v>15</v>
      </c>
      <c r="AQ125" s="33">
        <v>119</v>
      </c>
      <c r="AR125" s="27">
        <v>30317</v>
      </c>
      <c r="AS125" s="27">
        <v>32448</v>
      </c>
      <c r="AT125" s="27">
        <v>35400</v>
      </c>
      <c r="AU125" s="27">
        <v>37956</v>
      </c>
      <c r="AV125" s="27">
        <v>42248</v>
      </c>
      <c r="AW125" s="27">
        <v>47757</v>
      </c>
      <c r="AY125" s="33">
        <v>119</v>
      </c>
      <c r="AZ125" s="37">
        <f t="shared" si="39"/>
        <v>2.29</v>
      </c>
      <c r="BA125" s="37">
        <f t="shared" si="40"/>
        <v>3.58</v>
      </c>
      <c r="BB125" s="37">
        <f t="shared" si="41"/>
        <v>4.21</v>
      </c>
      <c r="BC125" s="37">
        <f t="shared" si="42"/>
        <v>6.23</v>
      </c>
      <c r="BD125" s="37">
        <f t="shared" si="43"/>
        <v>5.31</v>
      </c>
      <c r="BE125" s="37" t="e">
        <f t="shared" si="44"/>
        <v>#N/A</v>
      </c>
      <c r="BH125" s="33"/>
      <c r="BI125" s="37"/>
      <c r="BJ125" s="37"/>
      <c r="BK125" s="37"/>
      <c r="BL125" s="37"/>
      <c r="BM125" s="37"/>
      <c r="BN125" s="37"/>
    </row>
    <row r="126" spans="2:66">
      <c r="B126" s="30">
        <v>41416</v>
      </c>
      <c r="C126" s="23">
        <v>0.41666666666666669</v>
      </c>
      <c r="D126" s="29" t="s">
        <v>998</v>
      </c>
      <c r="E126" s="25" t="s">
        <v>921</v>
      </c>
      <c r="F126" s="24" t="s">
        <v>917</v>
      </c>
      <c r="G126" s="26"/>
      <c r="H126" s="27">
        <v>41395</v>
      </c>
      <c r="I126" s="18">
        <f t="shared" si="36"/>
        <v>4.97</v>
      </c>
      <c r="J126" s="28">
        <f t="shared" si="37"/>
        <v>7.5757575757575676E-2</v>
      </c>
      <c r="K126" s="18">
        <f t="shared" si="34"/>
        <v>0</v>
      </c>
      <c r="L126" s="18">
        <f t="shared" si="38"/>
        <v>0</v>
      </c>
      <c r="M126" s="18">
        <f t="shared" si="35"/>
        <v>15</v>
      </c>
      <c r="AQ126" s="33">
        <v>120</v>
      </c>
      <c r="AR126" s="27">
        <v>30348</v>
      </c>
      <c r="AS126" s="27">
        <v>32478</v>
      </c>
      <c r="AT126" s="27">
        <v>35431</v>
      </c>
      <c r="AU126" s="27">
        <v>37987</v>
      </c>
      <c r="AV126" s="27">
        <v>42278</v>
      </c>
      <c r="AW126" s="27">
        <v>47788</v>
      </c>
      <c r="AY126" s="33">
        <v>120</v>
      </c>
      <c r="AZ126" s="37">
        <f t="shared" si="39"/>
        <v>2.57</v>
      </c>
      <c r="BA126" s="37">
        <f t="shared" si="40"/>
        <v>3.53</v>
      </c>
      <c r="BB126" s="37">
        <f t="shared" si="41"/>
        <v>4.17</v>
      </c>
      <c r="BC126" s="37">
        <f t="shared" si="42"/>
        <v>6.49</v>
      </c>
      <c r="BD126" s="37">
        <f t="shared" si="43"/>
        <v>5.55</v>
      </c>
      <c r="BE126" s="37" t="e">
        <f t="shared" si="44"/>
        <v>#N/A</v>
      </c>
      <c r="BH126" s="33"/>
      <c r="BI126" s="37"/>
      <c r="BJ126" s="37"/>
      <c r="BK126" s="37"/>
      <c r="BL126" s="37"/>
      <c r="BM126" s="37"/>
      <c r="BN126" s="37"/>
    </row>
    <row r="127" spans="2:66">
      <c r="B127" s="30">
        <v>41386</v>
      </c>
      <c r="C127" s="23">
        <v>0.41666666666666669</v>
      </c>
      <c r="D127" s="29" t="s">
        <v>1001</v>
      </c>
      <c r="E127" s="25" t="s">
        <v>918</v>
      </c>
      <c r="F127" s="29" t="s">
        <v>1021</v>
      </c>
      <c r="G127" s="26"/>
      <c r="H127" s="27">
        <v>41365</v>
      </c>
      <c r="I127" s="18">
        <f t="shared" si="36"/>
        <v>4.92</v>
      </c>
      <c r="J127" s="28">
        <f t="shared" si="37"/>
        <v>9.8214285714285587E-2</v>
      </c>
      <c r="K127" s="18">
        <f t="shared" si="34"/>
        <v>0</v>
      </c>
      <c r="L127" s="18">
        <f t="shared" si="38"/>
        <v>0</v>
      </c>
      <c r="M127" s="18">
        <f t="shared" si="35"/>
        <v>15</v>
      </c>
      <c r="AQ127" s="33">
        <v>121</v>
      </c>
      <c r="AR127" s="27">
        <v>30376</v>
      </c>
      <c r="AS127" s="27">
        <v>32509</v>
      </c>
      <c r="AT127" s="27">
        <v>35462</v>
      </c>
      <c r="AU127" s="27">
        <v>38018</v>
      </c>
      <c r="AV127" s="27">
        <v>42309</v>
      </c>
      <c r="AW127" s="27">
        <v>47818</v>
      </c>
      <c r="AY127" s="33">
        <v>121</v>
      </c>
      <c r="AZ127" s="37">
        <f t="shared" si="39"/>
        <v>2.4300000000000002</v>
      </c>
      <c r="BA127" s="37">
        <f t="shared" si="40"/>
        <v>3.73</v>
      </c>
      <c r="BB127" s="37">
        <f t="shared" si="41"/>
        <v>4.26</v>
      </c>
      <c r="BC127" s="37">
        <f t="shared" si="42"/>
        <v>6.23</v>
      </c>
      <c r="BD127" s="37">
        <f t="shared" si="43"/>
        <v>5.36</v>
      </c>
      <c r="BE127" s="37" t="e">
        <f t="shared" si="44"/>
        <v>#N/A</v>
      </c>
      <c r="BH127" s="33"/>
      <c r="BI127" s="37"/>
      <c r="BJ127" s="37"/>
      <c r="BK127" s="37"/>
      <c r="BL127" s="37"/>
      <c r="BM127" s="37"/>
      <c r="BN127" s="37"/>
    </row>
    <row r="128" spans="2:66">
      <c r="B128" s="30">
        <v>41354</v>
      </c>
      <c r="C128" s="23">
        <v>0.41666666666666669</v>
      </c>
      <c r="D128" s="29" t="s">
        <v>1022</v>
      </c>
      <c r="E128" s="25" t="s">
        <v>919</v>
      </c>
      <c r="F128" s="24" t="s">
        <v>917</v>
      </c>
      <c r="G128" s="26"/>
      <c r="H128" s="27">
        <v>41334</v>
      </c>
      <c r="I128" s="18">
        <f t="shared" si="36"/>
        <v>4.9800000000000004</v>
      </c>
      <c r="J128" s="28">
        <f t="shared" si="37"/>
        <v>8.4967320261438037E-2</v>
      </c>
      <c r="K128" s="18">
        <f t="shared" si="34"/>
        <v>0</v>
      </c>
      <c r="L128" s="18">
        <f t="shared" si="38"/>
        <v>0</v>
      </c>
      <c r="M128" s="18">
        <f t="shared" si="35"/>
        <v>15</v>
      </c>
      <c r="AQ128" s="33">
        <v>122</v>
      </c>
      <c r="AR128" s="27">
        <v>30407</v>
      </c>
      <c r="AS128" s="27">
        <v>32540</v>
      </c>
      <c r="AT128" s="27">
        <v>35490</v>
      </c>
      <c r="AU128" s="27">
        <v>38047</v>
      </c>
      <c r="AV128" s="27">
        <v>42339</v>
      </c>
      <c r="AW128" s="27">
        <v>47849</v>
      </c>
      <c r="AY128" s="33">
        <v>122</v>
      </c>
      <c r="AZ128" s="37">
        <f t="shared" si="39"/>
        <v>2.59</v>
      </c>
      <c r="BA128" s="37">
        <f t="shared" si="40"/>
        <v>3.6</v>
      </c>
      <c r="BB128" s="37">
        <f t="shared" si="41"/>
        <v>4.28</v>
      </c>
      <c r="BC128" s="37">
        <f t="shared" si="42"/>
        <v>6.41</v>
      </c>
      <c r="BD128" s="37">
        <f t="shared" si="43"/>
        <v>4.76</v>
      </c>
      <c r="BE128" s="37" t="e">
        <f t="shared" si="44"/>
        <v>#N/A</v>
      </c>
      <c r="BH128" s="33"/>
      <c r="BI128" s="37"/>
      <c r="BJ128" s="37"/>
      <c r="BK128" s="37"/>
      <c r="BL128" s="37"/>
      <c r="BM128" s="37"/>
      <c r="BN128" s="37"/>
    </row>
    <row r="129" spans="2:66">
      <c r="B129" s="30">
        <v>41326</v>
      </c>
      <c r="C129" s="23">
        <v>0.45833333333333331</v>
      </c>
      <c r="D129" s="24" t="s">
        <v>1001</v>
      </c>
      <c r="E129" s="25" t="s">
        <v>996</v>
      </c>
      <c r="F129" s="29" t="s">
        <v>996</v>
      </c>
      <c r="G129" s="26"/>
      <c r="H129" s="27">
        <v>41306</v>
      </c>
      <c r="I129" s="18">
        <f t="shared" si="36"/>
        <v>4.92</v>
      </c>
      <c r="J129" s="28">
        <f t="shared" si="37"/>
        <v>7.6586433260393785E-2</v>
      </c>
      <c r="K129" s="18">
        <f t="shared" si="34"/>
        <v>0</v>
      </c>
      <c r="L129" s="18">
        <f t="shared" si="38"/>
        <v>0</v>
      </c>
      <c r="M129" s="18">
        <f t="shared" si="35"/>
        <v>15</v>
      </c>
      <c r="AQ129" s="33">
        <v>123</v>
      </c>
      <c r="AR129" s="27">
        <v>30437</v>
      </c>
      <c r="AS129" s="27">
        <v>32568</v>
      </c>
      <c r="AT129" s="27">
        <v>35521</v>
      </c>
      <c r="AU129" s="27">
        <v>38078</v>
      </c>
      <c r="AV129" s="27">
        <v>42370</v>
      </c>
      <c r="AW129" s="27">
        <v>47880</v>
      </c>
      <c r="AY129" s="33">
        <v>123</v>
      </c>
      <c r="AZ129" s="37">
        <f t="shared" si="39"/>
        <v>2.6</v>
      </c>
      <c r="BA129" s="37">
        <f t="shared" si="40"/>
        <v>3.5</v>
      </c>
      <c r="BB129" s="37">
        <f t="shared" si="41"/>
        <v>4.1900000000000004</v>
      </c>
      <c r="BC129" s="37">
        <f t="shared" si="42"/>
        <v>6.66</v>
      </c>
      <c r="BD129" s="37">
        <f t="shared" si="43"/>
        <v>5.46</v>
      </c>
      <c r="BE129" s="37" t="e">
        <f t="shared" si="44"/>
        <v>#N/A</v>
      </c>
      <c r="BH129" s="33"/>
      <c r="BI129" s="37"/>
      <c r="BJ129" s="37"/>
      <c r="BK129" s="37"/>
      <c r="BL129" s="37"/>
      <c r="BM129" s="37"/>
      <c r="BN129" s="37"/>
    </row>
    <row r="130" spans="2:66">
      <c r="B130" s="30">
        <v>41296</v>
      </c>
      <c r="C130" s="23">
        <v>0.45833333333333331</v>
      </c>
      <c r="D130" s="29" t="s">
        <v>917</v>
      </c>
      <c r="E130" s="25" t="s">
        <v>914</v>
      </c>
      <c r="F130" s="29" t="s">
        <v>921</v>
      </c>
      <c r="G130" s="26"/>
      <c r="H130" s="27">
        <v>41275</v>
      </c>
      <c r="I130" s="18">
        <f t="shared" si="36"/>
        <v>4.9400000000000004</v>
      </c>
      <c r="J130" s="28">
        <f t="shared" si="37"/>
        <v>7.1583514099783085E-2</v>
      </c>
      <c r="K130" s="18">
        <f t="shared" si="34"/>
        <v>0</v>
      </c>
      <c r="L130" s="18">
        <f t="shared" si="38"/>
        <v>0</v>
      </c>
      <c r="M130" s="18">
        <f t="shared" si="35"/>
        <v>15</v>
      </c>
      <c r="AQ130" s="33">
        <v>124</v>
      </c>
      <c r="AR130" s="27">
        <v>30468</v>
      </c>
      <c r="AS130" s="27">
        <v>32599</v>
      </c>
      <c r="AT130" s="27">
        <v>35551</v>
      </c>
      <c r="AU130" s="27">
        <v>38108</v>
      </c>
      <c r="AV130" s="27">
        <v>42401</v>
      </c>
      <c r="AW130" s="27">
        <v>47908</v>
      </c>
      <c r="AY130" s="33">
        <v>124</v>
      </c>
      <c r="AZ130" s="37">
        <f t="shared" si="39"/>
        <v>2.74</v>
      </c>
      <c r="BA130" s="37">
        <f t="shared" si="40"/>
        <v>3.3</v>
      </c>
      <c r="BB130" s="37">
        <f t="shared" si="41"/>
        <v>4.1900000000000004</v>
      </c>
      <c r="BC130" s="37">
        <f t="shared" si="42"/>
        <v>6.73</v>
      </c>
      <c r="BD130" s="37">
        <f t="shared" si="43"/>
        <v>5.47</v>
      </c>
      <c r="BE130" s="37" t="e">
        <f t="shared" si="44"/>
        <v>#N/A</v>
      </c>
      <c r="BH130" s="33"/>
      <c r="BI130" s="37"/>
      <c r="BJ130" s="37"/>
      <c r="BK130" s="37"/>
      <c r="BL130" s="37"/>
      <c r="BM130" s="37"/>
      <c r="BN130" s="37"/>
    </row>
    <row r="131" spans="2:66">
      <c r="B131" s="30">
        <v>41263</v>
      </c>
      <c r="C131" s="23">
        <v>0.45833333333333331</v>
      </c>
      <c r="D131" s="24" t="s">
        <v>990</v>
      </c>
      <c r="E131" s="25" t="s">
        <v>1019</v>
      </c>
      <c r="F131" s="29" t="s">
        <v>977</v>
      </c>
      <c r="G131" s="26"/>
      <c r="H131" s="27">
        <v>41244</v>
      </c>
      <c r="I131" s="18">
        <f t="shared" si="36"/>
        <v>5.04</v>
      </c>
      <c r="J131" s="28">
        <f t="shared" si="37"/>
        <v>0.14027149321266971</v>
      </c>
      <c r="K131" s="18">
        <f t="shared" si="34"/>
        <v>0</v>
      </c>
      <c r="L131" s="18">
        <f t="shared" si="38"/>
        <v>0</v>
      </c>
      <c r="M131" s="18">
        <f t="shared" si="35"/>
        <v>15</v>
      </c>
      <c r="AQ131" s="33">
        <v>125</v>
      </c>
      <c r="AR131" s="27">
        <v>30498</v>
      </c>
      <c r="AS131" s="27">
        <v>32629</v>
      </c>
      <c r="AT131" s="27">
        <v>35582</v>
      </c>
      <c r="AU131" s="27">
        <v>38139</v>
      </c>
      <c r="AV131" s="27">
        <v>42430</v>
      </c>
      <c r="AW131" s="27">
        <v>47939</v>
      </c>
      <c r="AY131" s="33">
        <v>125</v>
      </c>
      <c r="AZ131" s="37">
        <f t="shared" si="39"/>
        <v>2.77</v>
      </c>
      <c r="BA131" s="37">
        <f t="shared" si="40"/>
        <v>3.17</v>
      </c>
      <c r="BB131" s="37">
        <f t="shared" si="41"/>
        <v>4.32</v>
      </c>
      <c r="BC131" s="37">
        <f t="shared" si="42"/>
        <v>6.85</v>
      </c>
      <c r="BD131" s="37">
        <f t="shared" si="43"/>
        <v>5.08</v>
      </c>
      <c r="BE131" s="37" t="e">
        <f t="shared" si="44"/>
        <v>#N/A</v>
      </c>
      <c r="BH131" s="33"/>
      <c r="BI131" s="37"/>
      <c r="BJ131" s="37"/>
      <c r="BK131" s="37"/>
      <c r="BL131" s="37"/>
      <c r="BM131" s="37"/>
      <c r="BN131" s="37"/>
    </row>
    <row r="132" spans="2:66">
      <c r="B132" s="30">
        <v>41232</v>
      </c>
      <c r="C132" s="23">
        <v>0.45833333333333331</v>
      </c>
      <c r="D132" s="24" t="s">
        <v>1023</v>
      </c>
      <c r="E132" s="25" t="s">
        <v>1024</v>
      </c>
      <c r="F132" s="29" t="s">
        <v>1025</v>
      </c>
      <c r="G132" s="26"/>
      <c r="H132" s="27">
        <v>41214</v>
      </c>
      <c r="I132" s="18">
        <f t="shared" si="36"/>
        <v>4.79</v>
      </c>
      <c r="J132" s="28">
        <f t="shared" si="37"/>
        <v>-3.6217303822937572E-2</v>
      </c>
      <c r="K132" s="18">
        <f t="shared" si="34"/>
        <v>0</v>
      </c>
      <c r="L132" s="18">
        <f t="shared" si="38"/>
        <v>0</v>
      </c>
      <c r="M132" s="18">
        <f t="shared" si="35"/>
        <v>15</v>
      </c>
      <c r="AQ132" s="33">
        <v>126</v>
      </c>
      <c r="AR132" s="27">
        <v>30529</v>
      </c>
      <c r="AS132" s="27">
        <v>32660</v>
      </c>
      <c r="AT132" s="27">
        <v>35612</v>
      </c>
      <c r="AU132" s="27">
        <v>38169</v>
      </c>
      <c r="AV132" s="27">
        <v>42461</v>
      </c>
      <c r="AW132" s="27">
        <v>47969</v>
      </c>
      <c r="AY132" s="33">
        <v>126</v>
      </c>
      <c r="AZ132" s="37">
        <f t="shared" si="39"/>
        <v>2.78</v>
      </c>
      <c r="BA132" s="37">
        <f t="shared" si="40"/>
        <v>3.11</v>
      </c>
      <c r="BB132" s="37">
        <f t="shared" si="41"/>
        <v>4.25</v>
      </c>
      <c r="BC132" s="37">
        <f t="shared" si="42"/>
        <v>6.92</v>
      </c>
      <c r="BD132" s="37">
        <f t="shared" si="43"/>
        <v>5.33</v>
      </c>
      <c r="BE132" s="37" t="e">
        <f t="shared" si="44"/>
        <v>#N/A</v>
      </c>
      <c r="BH132" s="33"/>
      <c r="BI132" s="37"/>
      <c r="BJ132" s="37"/>
      <c r="BK132" s="37"/>
      <c r="BL132" s="37"/>
      <c r="BM132" s="37"/>
      <c r="BN132" s="37"/>
    </row>
    <row r="133" spans="2:66">
      <c r="B133" s="30">
        <v>41201</v>
      </c>
      <c r="C133" s="23">
        <v>0.41666666666666669</v>
      </c>
      <c r="D133" s="31" t="s">
        <v>1024</v>
      </c>
      <c r="E133" s="25" t="s">
        <v>1024</v>
      </c>
      <c r="F133" s="24" t="s">
        <v>1026</v>
      </c>
      <c r="G133" s="26"/>
      <c r="H133" s="27">
        <v>41183</v>
      </c>
      <c r="I133" s="18">
        <f t="shared" si="36"/>
        <v>4.75</v>
      </c>
      <c r="J133" s="28">
        <f t="shared" si="37"/>
        <v>-3.2586558044806542E-2</v>
      </c>
      <c r="K133" s="18">
        <f t="shared" ref="K133:K196" si="78">IF(J133&lt;$O$2,1,0)</f>
        <v>0</v>
      </c>
      <c r="L133" s="18">
        <f t="shared" si="38"/>
        <v>0</v>
      </c>
      <c r="M133" s="18">
        <f t="shared" ref="M133:M196" si="79">L133+M134</f>
        <v>15</v>
      </c>
      <c r="AQ133" s="33">
        <v>127</v>
      </c>
      <c r="AR133" s="27">
        <v>30560</v>
      </c>
      <c r="AS133" s="27">
        <v>32690</v>
      </c>
      <c r="AT133" s="27">
        <v>35643</v>
      </c>
      <c r="AU133" s="27">
        <v>38200</v>
      </c>
      <c r="AV133" s="27">
        <v>42491</v>
      </c>
      <c r="AW133" s="27">
        <v>48000</v>
      </c>
      <c r="AY133" s="33">
        <v>127</v>
      </c>
      <c r="AZ133" s="37">
        <f t="shared" si="39"/>
        <v>2.77</v>
      </c>
      <c r="BA133" s="37">
        <f t="shared" si="40"/>
        <v>3.12</v>
      </c>
      <c r="BB133" s="37">
        <f t="shared" si="41"/>
        <v>4.3</v>
      </c>
      <c r="BC133" s="37">
        <f t="shared" si="42"/>
        <v>6.84</v>
      </c>
      <c r="BD133" s="37">
        <f t="shared" si="43"/>
        <v>5.45</v>
      </c>
      <c r="BE133" s="37" t="e">
        <f t="shared" si="44"/>
        <v>#N/A</v>
      </c>
      <c r="BH133" s="33"/>
      <c r="BI133" s="37"/>
      <c r="BJ133" s="37"/>
      <c r="BK133" s="37"/>
      <c r="BL133" s="37"/>
      <c r="BM133" s="37"/>
      <c r="BN133" s="37"/>
    </row>
    <row r="134" spans="2:66">
      <c r="B134" s="30">
        <v>41171</v>
      </c>
      <c r="C134" s="23">
        <v>0.41666666666666669</v>
      </c>
      <c r="D134" s="24" t="s">
        <v>786</v>
      </c>
      <c r="E134" s="25" t="s">
        <v>762</v>
      </c>
      <c r="F134" s="31" t="s">
        <v>1027</v>
      </c>
      <c r="G134" s="26"/>
      <c r="H134" s="27">
        <v>41153</v>
      </c>
      <c r="I134" s="18">
        <f t="shared" ref="I134:I197" si="80">VALUE(LEFT(D134,4))</f>
        <v>4.82</v>
      </c>
      <c r="J134" s="28">
        <f t="shared" ref="J134:J197" si="81">(I134-I146)/I146</f>
        <v>-4.1749502982107348E-2</v>
      </c>
      <c r="K134" s="18">
        <f t="shared" si="78"/>
        <v>0</v>
      </c>
      <c r="L134" s="18">
        <f t="shared" ref="L134:L197" si="82">IF(AND(K134=1,K135=0),1,0)</f>
        <v>0</v>
      </c>
      <c r="M134" s="18">
        <f t="shared" si="79"/>
        <v>15</v>
      </c>
      <c r="AQ134" s="33">
        <v>128</v>
      </c>
      <c r="AR134" s="27">
        <v>30590</v>
      </c>
      <c r="AS134" s="27">
        <v>32721</v>
      </c>
      <c r="AT134" s="27">
        <v>35674</v>
      </c>
      <c r="AU134" s="27">
        <v>38231</v>
      </c>
      <c r="AV134" s="27">
        <v>42522</v>
      </c>
      <c r="AW134" s="27">
        <v>48030</v>
      </c>
      <c r="AY134" s="33">
        <v>128</v>
      </c>
      <c r="AZ134" s="37">
        <f t="shared" si="39"/>
        <v>2.78</v>
      </c>
      <c r="BA134" s="37">
        <f t="shared" si="40"/>
        <v>3.26</v>
      </c>
      <c r="BB134" s="37">
        <f t="shared" si="41"/>
        <v>4.47</v>
      </c>
      <c r="BC134" s="37">
        <f t="shared" si="42"/>
        <v>6.7</v>
      </c>
      <c r="BD134" s="37">
        <f t="shared" si="43"/>
        <v>5.53</v>
      </c>
      <c r="BE134" s="37" t="e">
        <f t="shared" si="44"/>
        <v>#N/A</v>
      </c>
      <c r="BH134" s="33"/>
      <c r="BI134" s="37"/>
      <c r="BJ134" s="37"/>
      <c r="BK134" s="37"/>
      <c r="BL134" s="37"/>
      <c r="BM134" s="37"/>
      <c r="BN134" s="37"/>
    </row>
    <row r="135" spans="2:66">
      <c r="B135" s="30">
        <v>41143</v>
      </c>
      <c r="C135" s="23">
        <v>0.3888888888888889</v>
      </c>
      <c r="D135" s="29" t="s">
        <v>1027</v>
      </c>
      <c r="E135" s="25" t="s">
        <v>1028</v>
      </c>
      <c r="F135" s="31" t="s">
        <v>1029</v>
      </c>
      <c r="G135" s="26"/>
      <c r="H135" s="27">
        <v>41122</v>
      </c>
      <c r="I135" s="18">
        <f t="shared" si="80"/>
        <v>4.47</v>
      </c>
      <c r="J135" s="28">
        <f t="shared" si="81"/>
        <v>-4.2826552462526805E-2</v>
      </c>
      <c r="K135" s="18">
        <f t="shared" si="78"/>
        <v>0</v>
      </c>
      <c r="L135" s="18">
        <f t="shared" si="82"/>
        <v>0</v>
      </c>
      <c r="M135" s="18">
        <f t="shared" si="79"/>
        <v>15</v>
      </c>
      <c r="AQ135" s="33">
        <v>129</v>
      </c>
      <c r="AR135" s="27">
        <v>30621</v>
      </c>
      <c r="AS135" s="27">
        <v>32752</v>
      </c>
      <c r="AT135" s="27">
        <v>35704</v>
      </c>
      <c r="AU135" s="27">
        <v>38261</v>
      </c>
      <c r="AV135" s="27">
        <v>42552</v>
      </c>
      <c r="AW135" s="27">
        <v>48061</v>
      </c>
      <c r="AY135" s="33">
        <v>129</v>
      </c>
      <c r="AZ135" s="37">
        <f t="shared" ref="AZ135:AZ185" si="83">VLOOKUP(AR135,$H$2:$I$646,2,FALSE)</f>
        <v>2.71</v>
      </c>
      <c r="BA135" s="37">
        <f t="shared" ref="BA135:BA185" si="84">VLOOKUP(AS135,$H$2:$I$646,2,FALSE)</f>
        <v>3.32</v>
      </c>
      <c r="BB135" s="37">
        <f t="shared" ref="BB135:BB185" si="85">VLOOKUP(AT135,$H$2:$I$646,2,FALSE)</f>
        <v>4.53</v>
      </c>
      <c r="BC135" s="37">
        <f t="shared" ref="BC135:BC185" si="86">VLOOKUP(AU135,$H$2:$I$646,2,FALSE)</f>
        <v>6.68</v>
      </c>
      <c r="BD135" s="37">
        <f t="shared" ref="BD135:BD185" si="87">VLOOKUP(AV135,$H$2:$I$646,2,FALSE)</f>
        <v>5.57</v>
      </c>
      <c r="BE135" s="37" t="e">
        <f t="shared" ref="BE135:BE185" si="88">VLOOKUP(AW135,$H$2:$I$646,2,FALSE)</f>
        <v>#N/A</v>
      </c>
      <c r="BH135" s="33"/>
      <c r="BI135" s="37"/>
      <c r="BJ135" s="37"/>
      <c r="BK135" s="37"/>
      <c r="BL135" s="37"/>
      <c r="BM135" s="37"/>
      <c r="BN135" s="37"/>
    </row>
    <row r="136" spans="2:66">
      <c r="B136" s="30">
        <v>41109</v>
      </c>
      <c r="C136" s="23">
        <v>0.41666666666666669</v>
      </c>
      <c r="D136" s="29" t="s">
        <v>1029</v>
      </c>
      <c r="E136" s="25" t="s">
        <v>1030</v>
      </c>
      <c r="F136" s="24" t="s">
        <v>1018</v>
      </c>
      <c r="G136" s="26"/>
      <c r="H136" s="27">
        <v>41091</v>
      </c>
      <c r="I136" s="18">
        <f t="shared" si="80"/>
        <v>4.37</v>
      </c>
      <c r="J136" s="28">
        <f t="shared" si="81"/>
        <v>-8.3857442348008279E-2</v>
      </c>
      <c r="K136" s="18">
        <f t="shared" si="78"/>
        <v>0</v>
      </c>
      <c r="L136" s="18">
        <f t="shared" si="82"/>
        <v>0</v>
      </c>
      <c r="M136" s="18">
        <f t="shared" si="79"/>
        <v>15</v>
      </c>
      <c r="AQ136" s="33">
        <v>130</v>
      </c>
      <c r="AR136" s="27">
        <v>30651</v>
      </c>
      <c r="AS136" s="27">
        <v>32782</v>
      </c>
      <c r="AT136" s="27">
        <v>35735</v>
      </c>
      <c r="AU136" s="27">
        <v>38292</v>
      </c>
      <c r="AV136" s="27">
        <v>42583</v>
      </c>
      <c r="AW136" s="27">
        <v>48092</v>
      </c>
      <c r="AY136" s="33">
        <v>130</v>
      </c>
      <c r="AZ136" s="37">
        <f t="shared" si="83"/>
        <v>2.67</v>
      </c>
      <c r="BA136" s="37">
        <f t="shared" si="84"/>
        <v>3.54</v>
      </c>
      <c r="BB136" s="37">
        <f t="shared" si="85"/>
        <v>4.6500000000000004</v>
      </c>
      <c r="BC136" s="37">
        <f t="shared" si="86"/>
        <v>6.85</v>
      </c>
      <c r="BD136" s="37">
        <f t="shared" si="87"/>
        <v>5.39</v>
      </c>
      <c r="BE136" s="37" t="e">
        <f t="shared" si="88"/>
        <v>#N/A</v>
      </c>
      <c r="BH136" s="33"/>
      <c r="BI136" s="37"/>
      <c r="BJ136" s="37"/>
      <c r="BK136" s="37"/>
      <c r="BL136" s="37"/>
      <c r="BM136" s="37"/>
      <c r="BN136" s="37"/>
    </row>
    <row r="137" spans="2:66">
      <c r="B137" s="30">
        <v>41081</v>
      </c>
      <c r="C137" s="23">
        <v>0.41666666666666669</v>
      </c>
      <c r="D137" s="29" t="s">
        <v>762</v>
      </c>
      <c r="E137" s="25" t="s">
        <v>1031</v>
      </c>
      <c r="F137" s="31" t="s">
        <v>1018</v>
      </c>
      <c r="G137" s="26"/>
      <c r="H137" s="27">
        <v>41061</v>
      </c>
      <c r="I137" s="18">
        <f t="shared" si="80"/>
        <v>4.55</v>
      </c>
      <c r="J137" s="28">
        <f t="shared" si="81"/>
        <v>-5.4054054054054015E-2</v>
      </c>
      <c r="K137" s="18">
        <f t="shared" si="78"/>
        <v>0</v>
      </c>
      <c r="L137" s="18">
        <f t="shared" si="82"/>
        <v>0</v>
      </c>
      <c r="M137" s="18">
        <f t="shared" si="79"/>
        <v>15</v>
      </c>
      <c r="AQ137" s="33">
        <v>131</v>
      </c>
      <c r="AR137" s="27">
        <v>30682</v>
      </c>
      <c r="AS137" s="27">
        <v>32813</v>
      </c>
      <c r="AT137" s="27">
        <v>35765</v>
      </c>
      <c r="AU137" s="27">
        <v>38322</v>
      </c>
      <c r="AV137" s="27">
        <v>42614</v>
      </c>
      <c r="AW137" s="27">
        <v>48122</v>
      </c>
      <c r="AY137" s="33">
        <v>131</v>
      </c>
      <c r="AZ137" s="37">
        <f t="shared" si="83"/>
        <v>2.8</v>
      </c>
      <c r="BA137" s="37">
        <f t="shared" si="84"/>
        <v>3.49</v>
      </c>
      <c r="BB137" s="37">
        <f t="shared" si="85"/>
        <v>4.57</v>
      </c>
      <c r="BC137" s="37">
        <f t="shared" si="86"/>
        <v>6.96</v>
      </c>
      <c r="BD137" s="37">
        <f t="shared" si="87"/>
        <v>5.33</v>
      </c>
      <c r="BE137" s="37" t="e">
        <f t="shared" si="88"/>
        <v>#N/A</v>
      </c>
      <c r="BH137" s="33"/>
      <c r="BI137" s="37"/>
      <c r="BJ137" s="37"/>
      <c r="BK137" s="37"/>
      <c r="BL137" s="37"/>
      <c r="BM137" s="37"/>
      <c r="BN137" s="37"/>
    </row>
    <row r="138" spans="2:66">
      <c r="B138" s="30">
        <v>41051</v>
      </c>
      <c r="C138" s="23">
        <v>0.41666666666666669</v>
      </c>
      <c r="D138" s="24" t="s">
        <v>1018</v>
      </c>
      <c r="E138" s="25" t="s">
        <v>1017</v>
      </c>
      <c r="F138" s="29" t="s">
        <v>1027</v>
      </c>
      <c r="G138" s="26"/>
      <c r="H138" s="27">
        <v>41030</v>
      </c>
      <c r="I138" s="18">
        <f t="shared" si="80"/>
        <v>4.62</v>
      </c>
      <c r="J138" s="28">
        <f t="shared" si="81"/>
        <v>-8.5148514851485099E-2</v>
      </c>
      <c r="K138" s="18">
        <f t="shared" si="78"/>
        <v>0</v>
      </c>
      <c r="L138" s="18">
        <f t="shared" si="82"/>
        <v>0</v>
      </c>
      <c r="M138" s="18">
        <f t="shared" si="79"/>
        <v>15</v>
      </c>
      <c r="AQ138" s="33">
        <v>132</v>
      </c>
      <c r="AR138" s="27">
        <v>30713</v>
      </c>
      <c r="AS138" s="27">
        <v>32843</v>
      </c>
      <c r="AT138" s="27">
        <v>35796</v>
      </c>
      <c r="AU138" s="27">
        <v>38353</v>
      </c>
      <c r="AV138" s="27">
        <v>42644</v>
      </c>
      <c r="AW138" s="27">
        <v>48153</v>
      </c>
      <c r="AY138" s="33">
        <v>132</v>
      </c>
      <c r="AZ138" s="37">
        <f t="shared" si="83"/>
        <v>2.85</v>
      </c>
      <c r="BA138" s="37">
        <f t="shared" si="84"/>
        <v>3.41</v>
      </c>
      <c r="BB138" s="37">
        <f t="shared" si="85"/>
        <v>4.67</v>
      </c>
      <c r="BC138" s="37">
        <f t="shared" si="86"/>
        <v>6.89</v>
      </c>
      <c r="BD138" s="37">
        <f t="shared" si="87"/>
        <v>5.47</v>
      </c>
      <c r="BE138" s="37" t="e">
        <f t="shared" si="88"/>
        <v>#N/A</v>
      </c>
      <c r="BH138" s="33"/>
      <c r="BI138" s="37"/>
      <c r="BJ138" s="37"/>
      <c r="BK138" s="37"/>
      <c r="BL138" s="37"/>
      <c r="BM138" s="37"/>
      <c r="BN138" s="37"/>
    </row>
    <row r="139" spans="2:66">
      <c r="B139" s="30">
        <v>41018</v>
      </c>
      <c r="C139" s="23">
        <v>0.41666666666666669</v>
      </c>
      <c r="D139" s="29" t="s">
        <v>1032</v>
      </c>
      <c r="E139" s="25" t="s">
        <v>1018</v>
      </c>
      <c r="F139" s="24" t="s">
        <v>1017</v>
      </c>
      <c r="G139" s="26"/>
      <c r="H139" s="27">
        <v>41000</v>
      </c>
      <c r="I139" s="18">
        <f t="shared" si="80"/>
        <v>4.4800000000000004</v>
      </c>
      <c r="J139" s="28">
        <f t="shared" si="81"/>
        <v>-0.12156862745098025</v>
      </c>
      <c r="K139" s="18">
        <f t="shared" si="78"/>
        <v>1</v>
      </c>
      <c r="L139" s="18">
        <f t="shared" si="82"/>
        <v>1</v>
      </c>
      <c r="M139" s="18">
        <f t="shared" si="79"/>
        <v>15</v>
      </c>
      <c r="AQ139" s="33">
        <v>133</v>
      </c>
      <c r="AR139" s="27">
        <v>30742</v>
      </c>
      <c r="AS139" s="27">
        <v>32874</v>
      </c>
      <c r="AT139" s="27">
        <v>35827</v>
      </c>
      <c r="AU139" s="27">
        <v>38384</v>
      </c>
      <c r="AV139" s="27">
        <v>42675</v>
      </c>
      <c r="AW139" s="27">
        <v>48183</v>
      </c>
      <c r="AY139" s="33">
        <v>133</v>
      </c>
      <c r="AZ139" s="37">
        <f t="shared" si="83"/>
        <v>2.89</v>
      </c>
      <c r="BA139" s="37">
        <f t="shared" si="84"/>
        <v>3.37</v>
      </c>
      <c r="BB139" s="37">
        <f t="shared" si="85"/>
        <v>4.6100000000000003</v>
      </c>
      <c r="BC139" s="37">
        <f t="shared" si="86"/>
        <v>7.1</v>
      </c>
      <c r="BD139" s="37">
        <f t="shared" si="87"/>
        <v>5.6</v>
      </c>
      <c r="BE139" s="37" t="e">
        <f t="shared" si="88"/>
        <v>#N/A</v>
      </c>
      <c r="BH139" s="33"/>
      <c r="BI139" s="37"/>
      <c r="BJ139" s="37"/>
      <c r="BK139" s="37"/>
      <c r="BL139" s="37"/>
      <c r="BM139" s="37"/>
      <c r="BN139" s="37"/>
    </row>
    <row r="140" spans="2:66">
      <c r="B140" s="30">
        <v>40989</v>
      </c>
      <c r="C140" s="23">
        <v>0.41666666666666669</v>
      </c>
      <c r="D140" s="29" t="s">
        <v>1016</v>
      </c>
      <c r="E140" s="25" t="s">
        <v>1033</v>
      </c>
      <c r="F140" s="24" t="s">
        <v>1030</v>
      </c>
      <c r="G140" s="26"/>
      <c r="H140" s="27">
        <v>40969</v>
      </c>
      <c r="I140" s="18">
        <f t="shared" si="80"/>
        <v>4.59</v>
      </c>
      <c r="J140" s="28">
        <f t="shared" si="81"/>
        <v>-5.9426229508196732E-2</v>
      </c>
      <c r="K140" s="18">
        <f t="shared" si="78"/>
        <v>0</v>
      </c>
      <c r="L140" s="18">
        <f t="shared" si="82"/>
        <v>0</v>
      </c>
      <c r="M140" s="18">
        <f t="shared" si="79"/>
        <v>14</v>
      </c>
      <c r="AQ140" s="33">
        <v>134</v>
      </c>
      <c r="AR140" s="27">
        <v>30773</v>
      </c>
      <c r="AS140" s="27">
        <v>32905</v>
      </c>
      <c r="AT140" s="27">
        <v>35855</v>
      </c>
      <c r="AU140" s="27">
        <v>38412</v>
      </c>
      <c r="AV140" s="27">
        <v>42705</v>
      </c>
      <c r="AW140" s="27">
        <v>48214</v>
      </c>
      <c r="AY140" s="33">
        <v>134</v>
      </c>
      <c r="AZ140" s="37">
        <f t="shared" si="83"/>
        <v>2.92</v>
      </c>
      <c r="BA140" s="37">
        <f t="shared" si="84"/>
        <v>3.63</v>
      </c>
      <c r="BB140" s="37">
        <f t="shared" si="85"/>
        <v>4.83</v>
      </c>
      <c r="BC140" s="37">
        <f t="shared" si="86"/>
        <v>6.88</v>
      </c>
      <c r="BD140" s="37">
        <f t="shared" si="87"/>
        <v>5.61</v>
      </c>
      <c r="BE140" s="37" t="e">
        <f t="shared" si="88"/>
        <v>#N/A</v>
      </c>
      <c r="BH140" s="33"/>
      <c r="BI140" s="37"/>
      <c r="BJ140" s="37"/>
      <c r="BK140" s="37"/>
      <c r="BL140" s="37"/>
      <c r="BM140" s="37"/>
      <c r="BN140" s="37"/>
    </row>
    <row r="141" spans="2:66">
      <c r="B141" s="30">
        <v>40961</v>
      </c>
      <c r="C141" s="23">
        <v>0.45833333333333331</v>
      </c>
      <c r="D141" s="29" t="s">
        <v>1031</v>
      </c>
      <c r="E141" s="25" t="s">
        <v>1034</v>
      </c>
      <c r="F141" s="29" t="s">
        <v>779</v>
      </c>
      <c r="G141" s="26"/>
      <c r="H141" s="27">
        <v>40940</v>
      </c>
      <c r="I141" s="18">
        <f t="shared" si="80"/>
        <v>4.57</v>
      </c>
      <c r="J141" s="28">
        <f t="shared" si="81"/>
        <v>-0.14738805970149255</v>
      </c>
      <c r="K141" s="18">
        <f t="shared" si="78"/>
        <v>1</v>
      </c>
      <c r="L141" s="18">
        <f t="shared" si="82"/>
        <v>0</v>
      </c>
      <c r="M141" s="18">
        <f t="shared" si="79"/>
        <v>14</v>
      </c>
      <c r="AQ141" s="33">
        <v>135</v>
      </c>
      <c r="AR141" s="27">
        <v>30803</v>
      </c>
      <c r="AS141" s="27">
        <v>32933</v>
      </c>
      <c r="AT141" s="27">
        <v>35886</v>
      </c>
      <c r="AU141" s="27">
        <v>38443</v>
      </c>
      <c r="AV141" s="27">
        <v>42736</v>
      </c>
      <c r="AW141" s="27">
        <v>48245</v>
      </c>
      <c r="AY141" s="33">
        <v>135</v>
      </c>
      <c r="AZ141" s="37">
        <f t="shared" si="83"/>
        <v>2.98</v>
      </c>
      <c r="BA141" s="37">
        <f t="shared" si="84"/>
        <v>3.4</v>
      </c>
      <c r="BB141" s="37">
        <f t="shared" si="85"/>
        <v>4.9400000000000004</v>
      </c>
      <c r="BC141" s="37">
        <f t="shared" si="86"/>
        <v>6.96</v>
      </c>
      <c r="BD141" s="37">
        <f t="shared" si="87"/>
        <v>5.49</v>
      </c>
      <c r="BE141" s="37" t="e">
        <f t="shared" si="88"/>
        <v>#N/A</v>
      </c>
      <c r="BH141" s="33"/>
      <c r="BI141" s="37"/>
      <c r="BJ141" s="37"/>
      <c r="BK141" s="37"/>
      <c r="BL141" s="37"/>
      <c r="BM141" s="37"/>
      <c r="BN141" s="37"/>
    </row>
    <row r="142" spans="2:66">
      <c r="B142" s="30">
        <v>40928</v>
      </c>
      <c r="C142" s="23">
        <v>0.45833333333333331</v>
      </c>
      <c r="D142" s="29" t="s">
        <v>1033</v>
      </c>
      <c r="E142" s="25" t="s">
        <v>1014</v>
      </c>
      <c r="F142" s="29" t="s">
        <v>1035</v>
      </c>
      <c r="G142" s="26"/>
      <c r="H142" s="27">
        <v>40909</v>
      </c>
      <c r="I142" s="18">
        <f t="shared" si="80"/>
        <v>4.6100000000000003</v>
      </c>
      <c r="J142" s="28">
        <f t="shared" si="81"/>
        <v>-0.12689393939393936</v>
      </c>
      <c r="K142" s="18">
        <f t="shared" si="78"/>
        <v>1</v>
      </c>
      <c r="L142" s="18">
        <f t="shared" si="82"/>
        <v>1</v>
      </c>
      <c r="M142" s="18">
        <f t="shared" si="79"/>
        <v>14</v>
      </c>
      <c r="AQ142" s="33">
        <v>136</v>
      </c>
      <c r="AR142" s="27">
        <v>30834</v>
      </c>
      <c r="AS142" s="27">
        <v>32964</v>
      </c>
      <c r="AT142" s="27">
        <v>35916</v>
      </c>
      <c r="AU142" s="27">
        <v>38473</v>
      </c>
      <c r="AV142" s="27">
        <v>42767</v>
      </c>
      <c r="AW142" s="27">
        <v>48274</v>
      </c>
      <c r="AY142" s="33">
        <v>136</v>
      </c>
      <c r="AZ142" s="37">
        <f t="shared" si="83"/>
        <v>2.93</v>
      </c>
      <c r="BA142" s="37">
        <f t="shared" si="84"/>
        <v>3.34</v>
      </c>
      <c r="BB142" s="37">
        <f t="shared" si="85"/>
        <v>4.91</v>
      </c>
      <c r="BC142" s="37">
        <f t="shared" si="86"/>
        <v>7.12</v>
      </c>
      <c r="BD142" s="37">
        <f t="shared" si="87"/>
        <v>5.69</v>
      </c>
      <c r="BE142" s="37" t="e">
        <f t="shared" si="88"/>
        <v>#N/A</v>
      </c>
      <c r="BH142" s="33"/>
      <c r="BI142" s="37"/>
      <c r="BJ142" s="37"/>
      <c r="BK142" s="37"/>
      <c r="BL142" s="37"/>
      <c r="BM142" s="37"/>
      <c r="BN142" s="37"/>
    </row>
    <row r="143" spans="2:66">
      <c r="B143" s="30">
        <v>40898</v>
      </c>
      <c r="C143" s="23">
        <v>0.45833333333333331</v>
      </c>
      <c r="D143" s="29" t="s">
        <v>1036</v>
      </c>
      <c r="E143" s="25" t="s">
        <v>993</v>
      </c>
      <c r="F143" s="29" t="s">
        <v>747</v>
      </c>
      <c r="G143" s="26"/>
      <c r="H143" s="27">
        <v>40878</v>
      </c>
      <c r="I143" s="18">
        <f t="shared" si="80"/>
        <v>4.42</v>
      </c>
      <c r="J143" s="28">
        <f t="shared" si="81"/>
        <v>-5.5555555555555511E-2</v>
      </c>
      <c r="K143" s="18">
        <f t="shared" si="78"/>
        <v>0</v>
      </c>
      <c r="L143" s="18">
        <f t="shared" si="82"/>
        <v>0</v>
      </c>
      <c r="M143" s="18">
        <f t="shared" si="79"/>
        <v>13</v>
      </c>
      <c r="AQ143" s="33">
        <v>137</v>
      </c>
      <c r="AR143" s="27">
        <v>30864</v>
      </c>
      <c r="AS143" s="27">
        <v>32994</v>
      </c>
      <c r="AT143" s="27">
        <v>35947</v>
      </c>
      <c r="AU143" s="27">
        <v>38504</v>
      </c>
      <c r="AV143" s="27">
        <v>42795</v>
      </c>
      <c r="AW143" s="27">
        <v>48305</v>
      </c>
      <c r="AY143" s="33">
        <v>137</v>
      </c>
      <c r="AZ143" s="37">
        <f t="shared" si="83"/>
        <v>2.9</v>
      </c>
      <c r="BA143" s="37">
        <f t="shared" si="84"/>
        <v>3.22</v>
      </c>
      <c r="BB143" s="37">
        <f t="shared" si="85"/>
        <v>4.96</v>
      </c>
      <c r="BC143" s="37">
        <f t="shared" si="86"/>
        <v>7.08</v>
      </c>
      <c r="BD143" s="37">
        <f t="shared" si="87"/>
        <v>5.48</v>
      </c>
      <c r="BE143" s="37" t="e">
        <f t="shared" si="88"/>
        <v>#N/A</v>
      </c>
      <c r="BH143" s="33"/>
      <c r="BI143" s="37"/>
      <c r="BJ143" s="37"/>
      <c r="BK143" s="37"/>
      <c r="BL143" s="37"/>
      <c r="BM143" s="37"/>
      <c r="BN143" s="37"/>
    </row>
    <row r="144" spans="2:66">
      <c r="B144" s="30">
        <v>40868</v>
      </c>
      <c r="C144" s="23">
        <v>0.45833333333333331</v>
      </c>
      <c r="D144" s="24" t="s">
        <v>998</v>
      </c>
      <c r="E144" s="25" t="s">
        <v>785</v>
      </c>
      <c r="F144" s="29" t="s">
        <v>996</v>
      </c>
      <c r="G144" s="26"/>
      <c r="H144" s="27">
        <v>40848</v>
      </c>
      <c r="I144" s="18">
        <f t="shared" si="80"/>
        <v>4.97</v>
      </c>
      <c r="J144" s="28">
        <f t="shared" si="81"/>
        <v>0.12189616252821672</v>
      </c>
      <c r="K144" s="18">
        <f t="shared" si="78"/>
        <v>0</v>
      </c>
      <c r="L144" s="18">
        <f t="shared" si="82"/>
        <v>0</v>
      </c>
      <c r="M144" s="18">
        <f t="shared" si="79"/>
        <v>13</v>
      </c>
      <c r="AQ144" s="33">
        <v>138</v>
      </c>
      <c r="AR144" s="27">
        <v>30895</v>
      </c>
      <c r="AS144" s="27">
        <v>33025</v>
      </c>
      <c r="AT144" s="27">
        <v>35977</v>
      </c>
      <c r="AU144" s="27">
        <v>38534</v>
      </c>
      <c r="AV144" s="27">
        <v>42826</v>
      </c>
      <c r="AW144" s="27">
        <v>48335</v>
      </c>
      <c r="AY144" s="33">
        <v>138</v>
      </c>
      <c r="AZ144" s="37">
        <f t="shared" si="83"/>
        <v>2.8</v>
      </c>
      <c r="BA144" s="37">
        <f t="shared" si="84"/>
        <v>3.2</v>
      </c>
      <c r="BB144" s="37">
        <f t="shared" si="85"/>
        <v>4.9000000000000004</v>
      </c>
      <c r="BC144" s="37">
        <f t="shared" si="86"/>
        <v>7.18</v>
      </c>
      <c r="BD144" s="37">
        <f t="shared" si="87"/>
        <v>5.71</v>
      </c>
      <c r="BE144" s="37" t="e">
        <f t="shared" si="88"/>
        <v>#N/A</v>
      </c>
      <c r="BH144" s="33"/>
      <c r="BI144" s="37"/>
      <c r="BJ144" s="37"/>
      <c r="BK144" s="37"/>
      <c r="BL144" s="37"/>
      <c r="BM144" s="37"/>
      <c r="BN144" s="37"/>
    </row>
    <row r="145" spans="2:66">
      <c r="B145" s="30">
        <v>40836</v>
      </c>
      <c r="C145" s="23">
        <v>0.41666666666666669</v>
      </c>
      <c r="D145" s="24" t="s">
        <v>1011</v>
      </c>
      <c r="E145" s="25" t="s">
        <v>996</v>
      </c>
      <c r="F145" s="24" t="s">
        <v>1000</v>
      </c>
      <c r="G145" s="26"/>
      <c r="H145" s="27">
        <v>40817</v>
      </c>
      <c r="I145" s="18">
        <f t="shared" si="80"/>
        <v>4.91</v>
      </c>
      <c r="J145" s="28">
        <f t="shared" si="81"/>
        <v>8.3885209713024253E-2</v>
      </c>
      <c r="K145" s="18">
        <f t="shared" si="78"/>
        <v>0</v>
      </c>
      <c r="L145" s="18">
        <f t="shared" si="82"/>
        <v>0</v>
      </c>
      <c r="M145" s="18">
        <f t="shared" si="79"/>
        <v>13</v>
      </c>
      <c r="AQ145" s="33">
        <v>139</v>
      </c>
      <c r="AR145" s="27">
        <v>30926</v>
      </c>
      <c r="AS145" s="27">
        <v>33055</v>
      </c>
      <c r="AT145" s="27">
        <v>36008</v>
      </c>
      <c r="AU145" s="27">
        <v>38565</v>
      </c>
      <c r="AV145" s="27">
        <v>42856</v>
      </c>
      <c r="AW145" s="27">
        <v>48366</v>
      </c>
      <c r="AY145" s="33">
        <v>139</v>
      </c>
      <c r="AZ145" s="37">
        <f t="shared" si="83"/>
        <v>2.69</v>
      </c>
      <c r="BA145" s="37">
        <f t="shared" si="84"/>
        <v>3.21</v>
      </c>
      <c r="BB145" s="37">
        <f t="shared" si="85"/>
        <v>5.0199999999999996</v>
      </c>
      <c r="BC145" s="37">
        <f t="shared" si="86"/>
        <v>7.14</v>
      </c>
      <c r="BD145" s="37">
        <f t="shared" si="87"/>
        <v>5.57</v>
      </c>
      <c r="BE145" s="37" t="e">
        <f t="shared" si="88"/>
        <v>#N/A</v>
      </c>
      <c r="BH145" s="33"/>
      <c r="BI145" s="37"/>
      <c r="BJ145" s="37"/>
      <c r="BK145" s="37"/>
      <c r="BL145" s="37"/>
      <c r="BM145" s="37"/>
      <c r="BN145" s="37"/>
    </row>
    <row r="146" spans="2:66">
      <c r="B146" s="30">
        <v>40807</v>
      </c>
      <c r="C146" s="23">
        <v>0.41666666666666669</v>
      </c>
      <c r="D146" s="24" t="s">
        <v>993</v>
      </c>
      <c r="E146" s="25" t="s">
        <v>1024</v>
      </c>
      <c r="F146" s="31" t="s">
        <v>1034</v>
      </c>
      <c r="G146" s="26"/>
      <c r="H146" s="27">
        <v>40787</v>
      </c>
      <c r="I146" s="18">
        <f t="shared" si="80"/>
        <v>5.03</v>
      </c>
      <c r="J146" s="28">
        <f t="shared" si="81"/>
        <v>0.21791767554479427</v>
      </c>
      <c r="K146" s="18">
        <f t="shared" si="78"/>
        <v>0</v>
      </c>
      <c r="L146" s="18">
        <f t="shared" si="82"/>
        <v>0</v>
      </c>
      <c r="M146" s="18">
        <f t="shared" si="79"/>
        <v>13</v>
      </c>
      <c r="AQ146" s="33">
        <v>140</v>
      </c>
      <c r="AR146" s="27">
        <v>30956</v>
      </c>
      <c r="AS146" s="27">
        <v>33086</v>
      </c>
      <c r="AT146" s="27">
        <v>36039</v>
      </c>
      <c r="AU146" s="27">
        <v>38596</v>
      </c>
      <c r="AV146" s="27">
        <v>42887</v>
      </c>
      <c r="AW146" s="27">
        <v>48396</v>
      </c>
      <c r="AY146" s="33">
        <v>140</v>
      </c>
      <c r="AZ146" s="37">
        <f t="shared" si="83"/>
        <v>2.65</v>
      </c>
      <c r="BA146" s="37">
        <f t="shared" si="84"/>
        <v>3.19</v>
      </c>
      <c r="BB146" s="37">
        <f t="shared" si="85"/>
        <v>4.97</v>
      </c>
      <c r="BC146" s="37">
        <f t="shared" si="86"/>
        <v>7.23</v>
      </c>
      <c r="BD146" s="37">
        <f t="shared" si="87"/>
        <v>5.62</v>
      </c>
      <c r="BE146" s="37" t="e">
        <f t="shared" si="88"/>
        <v>#N/A</v>
      </c>
      <c r="BH146" s="33"/>
      <c r="BI146" s="37"/>
      <c r="BJ146" s="37"/>
      <c r="BK146" s="37"/>
      <c r="BL146" s="37"/>
      <c r="BM146" s="37"/>
      <c r="BN146" s="37"/>
    </row>
    <row r="147" spans="2:66">
      <c r="B147" s="30">
        <v>40773</v>
      </c>
      <c r="C147" s="23">
        <v>0.41666666666666669</v>
      </c>
      <c r="D147" s="29" t="s">
        <v>1034</v>
      </c>
      <c r="E147" s="25" t="s">
        <v>996</v>
      </c>
      <c r="F147" s="24" t="s">
        <v>1037</v>
      </c>
      <c r="G147" s="26"/>
      <c r="H147" s="27">
        <v>40756</v>
      </c>
      <c r="I147" s="18">
        <f t="shared" si="80"/>
        <v>4.67</v>
      </c>
      <c r="J147" s="28">
        <f t="shared" si="81"/>
        <v>0.21932114882506523</v>
      </c>
      <c r="K147" s="18">
        <f t="shared" si="78"/>
        <v>0</v>
      </c>
      <c r="L147" s="18">
        <f t="shared" si="82"/>
        <v>0</v>
      </c>
      <c r="M147" s="18">
        <f t="shared" si="79"/>
        <v>13</v>
      </c>
      <c r="AQ147" s="33">
        <v>141</v>
      </c>
      <c r="AR147" s="27">
        <v>30987</v>
      </c>
      <c r="AS147" s="27">
        <v>33117</v>
      </c>
      <c r="AT147" s="27">
        <v>36069</v>
      </c>
      <c r="AU147" s="27">
        <v>38626</v>
      </c>
      <c r="AV147" s="27">
        <v>42917</v>
      </c>
      <c r="AW147" s="27">
        <v>48427</v>
      </c>
      <c r="AY147" s="33">
        <v>141</v>
      </c>
      <c r="AZ147" s="37">
        <f t="shared" si="83"/>
        <v>2.65</v>
      </c>
      <c r="BA147" s="37">
        <f t="shared" si="84"/>
        <v>3.34</v>
      </c>
      <c r="BB147" s="37">
        <f t="shared" si="85"/>
        <v>4.97</v>
      </c>
      <c r="BC147" s="37">
        <f t="shared" si="86"/>
        <v>7.25</v>
      </c>
      <c r="BD147" s="37">
        <f t="shared" si="87"/>
        <v>5.52</v>
      </c>
      <c r="BE147" s="37" t="e">
        <f t="shared" si="88"/>
        <v>#N/A</v>
      </c>
      <c r="BH147" s="33"/>
      <c r="BI147" s="37"/>
      <c r="BJ147" s="37"/>
      <c r="BK147" s="37"/>
      <c r="BL147" s="37"/>
      <c r="BM147" s="37"/>
      <c r="BN147" s="37"/>
    </row>
    <row r="148" spans="2:66">
      <c r="B148" s="30">
        <v>40744</v>
      </c>
      <c r="C148" s="23">
        <v>0.41666666666666669</v>
      </c>
      <c r="D148" s="29" t="s">
        <v>1038</v>
      </c>
      <c r="E148" s="25" t="s">
        <v>1001</v>
      </c>
      <c r="F148" s="31" t="s">
        <v>788</v>
      </c>
      <c r="G148" s="26"/>
      <c r="H148" s="27">
        <v>40725</v>
      </c>
      <c r="I148" s="18">
        <f t="shared" si="80"/>
        <v>4.7699999999999996</v>
      </c>
      <c r="J148" s="28">
        <f t="shared" si="81"/>
        <v>-0.11173184357541908</v>
      </c>
      <c r="K148" s="18">
        <f t="shared" si="78"/>
        <v>1</v>
      </c>
      <c r="L148" s="18">
        <f t="shared" si="82"/>
        <v>0</v>
      </c>
      <c r="M148" s="18">
        <f t="shared" si="79"/>
        <v>13</v>
      </c>
      <c r="AQ148" s="33">
        <v>142</v>
      </c>
      <c r="AR148" s="27">
        <v>31017</v>
      </c>
      <c r="AS148" s="27">
        <v>33147</v>
      </c>
      <c r="AT148" s="27">
        <v>36100</v>
      </c>
      <c r="AU148" s="27">
        <v>38657</v>
      </c>
      <c r="AV148" s="27">
        <v>42948</v>
      </c>
      <c r="AW148" s="27">
        <v>48458</v>
      </c>
      <c r="AY148" s="33">
        <v>142</v>
      </c>
      <c r="AZ148" s="37">
        <f t="shared" si="83"/>
        <v>2.77</v>
      </c>
      <c r="BA148" s="37">
        <f t="shared" si="84"/>
        <v>3.18</v>
      </c>
      <c r="BB148" s="37">
        <f t="shared" si="85"/>
        <v>5.05</v>
      </c>
      <c r="BC148" s="37">
        <f t="shared" si="86"/>
        <v>7.1</v>
      </c>
      <c r="BD148" s="37">
        <f t="shared" si="87"/>
        <v>5.44</v>
      </c>
      <c r="BE148" s="37" t="e">
        <f t="shared" si="88"/>
        <v>#N/A</v>
      </c>
      <c r="BH148" s="33"/>
      <c r="BI148" s="37"/>
      <c r="BJ148" s="37"/>
      <c r="BK148" s="37"/>
      <c r="BL148" s="37"/>
      <c r="BM148" s="37"/>
      <c r="BN148" s="37"/>
    </row>
    <row r="149" spans="2:66">
      <c r="B149" s="30">
        <v>40715</v>
      </c>
      <c r="C149" s="23">
        <v>0.41666666666666669</v>
      </c>
      <c r="D149" s="24" t="s">
        <v>788</v>
      </c>
      <c r="E149" s="25" t="s">
        <v>783</v>
      </c>
      <c r="F149" s="29" t="s">
        <v>919</v>
      </c>
      <c r="G149" s="26"/>
      <c r="H149" s="27">
        <v>40695</v>
      </c>
      <c r="I149" s="18">
        <f t="shared" si="80"/>
        <v>4.8099999999999996</v>
      </c>
      <c r="J149" s="28">
        <f t="shared" si="81"/>
        <v>-0.15017667844522978</v>
      </c>
      <c r="K149" s="18">
        <f t="shared" si="78"/>
        <v>1</v>
      </c>
      <c r="L149" s="18">
        <f t="shared" si="82"/>
        <v>0</v>
      </c>
      <c r="M149" s="18">
        <f t="shared" si="79"/>
        <v>13</v>
      </c>
      <c r="AQ149" s="33">
        <v>143</v>
      </c>
      <c r="AR149" s="27">
        <v>31048</v>
      </c>
      <c r="AS149" s="27">
        <v>33178</v>
      </c>
      <c r="AT149" s="27">
        <v>36130</v>
      </c>
      <c r="AU149" s="27">
        <v>38687</v>
      </c>
      <c r="AV149" s="27">
        <v>42979</v>
      </c>
      <c r="AW149" s="27">
        <v>48488</v>
      </c>
      <c r="AY149" s="33">
        <v>143</v>
      </c>
      <c r="AZ149" s="37">
        <f t="shared" si="83"/>
        <v>2.77</v>
      </c>
      <c r="BA149" s="37">
        <f t="shared" si="84"/>
        <v>3.12</v>
      </c>
      <c r="BB149" s="37">
        <f t="shared" si="85"/>
        <v>5.12</v>
      </c>
      <c r="BC149" s="37">
        <f t="shared" si="86"/>
        <v>7.03</v>
      </c>
      <c r="BD149" s="37">
        <f t="shared" si="87"/>
        <v>5.35</v>
      </c>
      <c r="BE149" s="37" t="e">
        <f t="shared" si="88"/>
        <v>#N/A</v>
      </c>
      <c r="BH149" s="33"/>
      <c r="BI149" s="37"/>
      <c r="BJ149" s="37"/>
      <c r="BK149" s="37"/>
      <c r="BL149" s="37"/>
      <c r="BM149" s="37"/>
      <c r="BN149" s="37"/>
    </row>
    <row r="150" spans="2:66">
      <c r="B150" s="30">
        <v>40682</v>
      </c>
      <c r="C150" s="23">
        <v>0.41666666666666669</v>
      </c>
      <c r="D150" s="29" t="s">
        <v>1007</v>
      </c>
      <c r="E150" s="25" t="s">
        <v>927</v>
      </c>
      <c r="F150" s="29" t="s">
        <v>988</v>
      </c>
      <c r="G150" s="26"/>
      <c r="H150" s="27">
        <v>40664</v>
      </c>
      <c r="I150" s="18">
        <f t="shared" si="80"/>
        <v>5.05</v>
      </c>
      <c r="J150" s="28">
        <f t="shared" si="81"/>
        <v>-0.12478336221837084</v>
      </c>
      <c r="K150" s="18">
        <f t="shared" si="78"/>
        <v>1</v>
      </c>
      <c r="L150" s="18">
        <f t="shared" si="82"/>
        <v>1</v>
      </c>
      <c r="M150" s="18">
        <f t="shared" si="79"/>
        <v>13</v>
      </c>
      <c r="AQ150" s="33">
        <v>144</v>
      </c>
      <c r="AR150" s="27">
        <v>31079</v>
      </c>
      <c r="AS150" s="27">
        <v>33208</v>
      </c>
      <c r="AT150" s="27">
        <v>36161</v>
      </c>
      <c r="AU150" s="27">
        <v>38718</v>
      </c>
      <c r="AV150" s="27">
        <v>43009</v>
      </c>
      <c r="AW150" s="27">
        <v>48519</v>
      </c>
      <c r="AY150" s="33">
        <v>144</v>
      </c>
      <c r="AZ150" s="37">
        <f t="shared" si="83"/>
        <v>2.94</v>
      </c>
      <c r="BA150" s="37">
        <f t="shared" si="84"/>
        <v>2.98</v>
      </c>
      <c r="BB150" s="37">
        <f t="shared" si="85"/>
        <v>5.28</v>
      </c>
      <c r="BC150" s="37">
        <f t="shared" si="86"/>
        <v>6.84</v>
      </c>
      <c r="BD150" s="37">
        <f t="shared" si="87"/>
        <v>5.39</v>
      </c>
      <c r="BE150" s="37" t="e">
        <f t="shared" si="88"/>
        <v>#N/A</v>
      </c>
      <c r="BH150" s="33"/>
      <c r="BI150" s="37"/>
      <c r="BJ150" s="37"/>
      <c r="BK150" s="37"/>
      <c r="BL150" s="37"/>
      <c r="BM150" s="37"/>
      <c r="BN150" s="37"/>
    </row>
    <row r="151" spans="2:66">
      <c r="B151" s="30">
        <v>40653</v>
      </c>
      <c r="C151" s="23">
        <v>0.41666666666666669</v>
      </c>
      <c r="D151" s="24" t="s">
        <v>914</v>
      </c>
      <c r="E151" s="25" t="s">
        <v>919</v>
      </c>
      <c r="F151" s="24" t="s">
        <v>1001</v>
      </c>
      <c r="G151" s="26"/>
      <c r="H151" s="27">
        <v>40634</v>
      </c>
      <c r="I151" s="18">
        <f t="shared" si="80"/>
        <v>5.0999999999999996</v>
      </c>
      <c r="J151" s="28">
        <f t="shared" si="81"/>
        <v>-4.6728971962616828E-2</v>
      </c>
      <c r="K151" s="18">
        <f t="shared" si="78"/>
        <v>0</v>
      </c>
      <c r="L151" s="18">
        <f t="shared" si="82"/>
        <v>0</v>
      </c>
      <c r="M151" s="18">
        <f t="shared" si="79"/>
        <v>12</v>
      </c>
      <c r="AQ151" s="33">
        <v>145</v>
      </c>
      <c r="AR151" s="27">
        <v>31107</v>
      </c>
      <c r="AS151" s="27">
        <v>33239</v>
      </c>
      <c r="AT151" s="27">
        <v>36192</v>
      </c>
      <c r="AU151" s="27">
        <v>38749</v>
      </c>
      <c r="AV151" s="27">
        <v>43040</v>
      </c>
      <c r="AW151" s="27">
        <v>48549</v>
      </c>
      <c r="AY151" s="33">
        <v>145</v>
      </c>
      <c r="AZ151" s="37">
        <f t="shared" si="83"/>
        <v>2.88</v>
      </c>
      <c r="BA151" s="37">
        <f t="shared" si="84"/>
        <v>2.9</v>
      </c>
      <c r="BB151" s="37">
        <f t="shared" si="85"/>
        <v>5.23</v>
      </c>
      <c r="BC151" s="37">
        <f t="shared" si="86"/>
        <v>6.72</v>
      </c>
      <c r="BD151" s="37">
        <f t="shared" si="87"/>
        <v>5.48</v>
      </c>
      <c r="BE151" s="37" t="e">
        <f t="shared" si="88"/>
        <v>#N/A</v>
      </c>
      <c r="BH151" s="33"/>
      <c r="BI151" s="37"/>
      <c r="BJ151" s="37"/>
      <c r="BK151" s="37"/>
      <c r="BL151" s="37"/>
      <c r="BM151" s="37"/>
      <c r="BN151" s="37"/>
    </row>
    <row r="152" spans="2:66">
      <c r="B152" s="30">
        <v>40623</v>
      </c>
      <c r="C152" s="23">
        <v>0.41666666666666669</v>
      </c>
      <c r="D152" s="29" t="s">
        <v>995</v>
      </c>
      <c r="E152" s="25" t="s">
        <v>1007</v>
      </c>
      <c r="F152" s="24" t="s">
        <v>970</v>
      </c>
      <c r="G152" s="26"/>
      <c r="H152" s="27">
        <v>40603</v>
      </c>
      <c r="I152" s="18">
        <f t="shared" si="80"/>
        <v>4.88</v>
      </c>
      <c r="J152" s="28">
        <f t="shared" si="81"/>
        <v>-2.7888446215139379E-2</v>
      </c>
      <c r="K152" s="18">
        <f t="shared" si="78"/>
        <v>0</v>
      </c>
      <c r="L152" s="18">
        <f t="shared" si="82"/>
        <v>0</v>
      </c>
      <c r="M152" s="18">
        <f t="shared" si="79"/>
        <v>12</v>
      </c>
      <c r="AQ152" s="33">
        <v>146</v>
      </c>
      <c r="AR152" s="27">
        <v>31138</v>
      </c>
      <c r="AS152" s="27">
        <v>33270</v>
      </c>
      <c r="AT152" s="27">
        <v>36220</v>
      </c>
      <c r="AU152" s="27">
        <v>38777</v>
      </c>
      <c r="AV152" s="27">
        <v>43070</v>
      </c>
      <c r="AW152" s="27">
        <v>48580</v>
      </c>
      <c r="AY152" s="33">
        <v>146</v>
      </c>
      <c r="AZ152" s="37">
        <f t="shared" si="83"/>
        <v>2.96</v>
      </c>
      <c r="BA152" s="37">
        <f t="shared" si="84"/>
        <v>2.9</v>
      </c>
      <c r="BB152" s="37">
        <f t="shared" si="85"/>
        <v>5.0999999999999996</v>
      </c>
      <c r="BC152" s="37">
        <f t="shared" si="86"/>
        <v>6.84</v>
      </c>
      <c r="BD152" s="37">
        <f t="shared" si="87"/>
        <v>5.81</v>
      </c>
      <c r="BE152" s="37" t="e">
        <f t="shared" si="88"/>
        <v>#N/A</v>
      </c>
      <c r="BH152" s="33"/>
      <c r="BI152" s="37"/>
      <c r="BJ152" s="37"/>
      <c r="BK152" s="37"/>
      <c r="BL152" s="37"/>
      <c r="BM152" s="37"/>
      <c r="BN152" s="37"/>
    </row>
    <row r="153" spans="2:66">
      <c r="B153" s="30">
        <v>40597</v>
      </c>
      <c r="C153" s="23">
        <v>0.45833333333333331</v>
      </c>
      <c r="D153" s="24" t="s">
        <v>896</v>
      </c>
      <c r="E153" s="25" t="s">
        <v>1039</v>
      </c>
      <c r="F153" s="29" t="s">
        <v>927</v>
      </c>
      <c r="G153" s="26"/>
      <c r="H153" s="27">
        <v>40575</v>
      </c>
      <c r="I153" s="18">
        <f t="shared" si="80"/>
        <v>5.36</v>
      </c>
      <c r="J153" s="28">
        <f t="shared" si="81"/>
        <v>6.1386138613861489E-2</v>
      </c>
      <c r="K153" s="18">
        <f t="shared" si="78"/>
        <v>0</v>
      </c>
      <c r="L153" s="18">
        <f t="shared" si="82"/>
        <v>0</v>
      </c>
      <c r="M153" s="18">
        <f t="shared" si="79"/>
        <v>12</v>
      </c>
      <c r="AQ153" s="33">
        <v>147</v>
      </c>
      <c r="AR153" s="27">
        <v>31168</v>
      </c>
      <c r="AS153" s="27">
        <v>33298</v>
      </c>
      <c r="AT153" s="27">
        <v>36251</v>
      </c>
      <c r="AU153" s="27">
        <v>38808</v>
      </c>
      <c r="AV153" s="27">
        <v>43101</v>
      </c>
      <c r="AW153" s="27">
        <v>48611</v>
      </c>
      <c r="AY153" s="33">
        <v>147</v>
      </c>
      <c r="AZ153" s="37">
        <f t="shared" si="83"/>
        <v>2.96</v>
      </c>
      <c r="BA153" s="37">
        <f t="shared" si="84"/>
        <v>3.09</v>
      </c>
      <c r="BB153" s="37">
        <f t="shared" si="85"/>
        <v>5.15</v>
      </c>
      <c r="BC153" s="37">
        <f t="shared" si="86"/>
        <v>6.83</v>
      </c>
      <c r="BD153" s="37">
        <f t="shared" si="87"/>
        <v>5.57</v>
      </c>
      <c r="BE153" s="37" t="e">
        <f t="shared" si="88"/>
        <v>#N/A</v>
      </c>
      <c r="BH153" s="33"/>
      <c r="BI153" s="37"/>
      <c r="BJ153" s="37"/>
      <c r="BK153" s="37"/>
      <c r="BL153" s="37"/>
      <c r="BM153" s="37"/>
      <c r="BN153" s="37"/>
    </row>
    <row r="154" spans="2:66">
      <c r="B154" s="30">
        <v>40563</v>
      </c>
      <c r="C154" s="23">
        <v>0.45833333333333331</v>
      </c>
      <c r="D154" s="24" t="s">
        <v>1040</v>
      </c>
      <c r="E154" s="25" t="s">
        <v>785</v>
      </c>
      <c r="F154" s="24" t="s">
        <v>782</v>
      </c>
      <c r="G154" s="26"/>
      <c r="H154" s="27">
        <v>40544</v>
      </c>
      <c r="I154" s="18">
        <f t="shared" si="80"/>
        <v>5.28</v>
      </c>
      <c r="J154" s="28">
        <f t="shared" si="81"/>
        <v>-3.11926605504587E-2</v>
      </c>
      <c r="K154" s="18">
        <f t="shared" si="78"/>
        <v>0</v>
      </c>
      <c r="L154" s="18">
        <f t="shared" si="82"/>
        <v>0</v>
      </c>
      <c r="M154" s="18">
        <f t="shared" si="79"/>
        <v>12</v>
      </c>
      <c r="AQ154" s="33">
        <v>148</v>
      </c>
      <c r="AR154" s="27">
        <v>31199</v>
      </c>
      <c r="AS154" s="27">
        <v>33329</v>
      </c>
      <c r="AT154" s="27">
        <v>36281</v>
      </c>
      <c r="AU154" s="27">
        <v>38838</v>
      </c>
      <c r="AV154" s="27">
        <v>43132</v>
      </c>
      <c r="AW154" s="27">
        <v>48639</v>
      </c>
      <c r="AY154" s="33">
        <v>148</v>
      </c>
      <c r="AZ154" s="37">
        <f t="shared" si="83"/>
        <v>2.97</v>
      </c>
      <c r="BA154" s="37">
        <f t="shared" si="84"/>
        <v>3.12</v>
      </c>
      <c r="BB154" s="37">
        <f t="shared" si="85"/>
        <v>5.08</v>
      </c>
      <c r="BC154" s="37">
        <f t="shared" si="86"/>
        <v>6.7</v>
      </c>
      <c r="BD154" s="37">
        <f t="shared" si="87"/>
        <v>5.38</v>
      </c>
      <c r="BE154" s="37" t="e">
        <f t="shared" si="88"/>
        <v>#N/A</v>
      </c>
      <c r="BH154" s="33"/>
      <c r="BI154" s="37"/>
      <c r="BJ154" s="37"/>
      <c r="BK154" s="37"/>
      <c r="BL154" s="37"/>
      <c r="BM154" s="37"/>
      <c r="BN154" s="37"/>
    </row>
    <row r="155" spans="2:66">
      <c r="B155" s="30">
        <v>40534</v>
      </c>
      <c r="C155" s="23">
        <v>0.45833333333333331</v>
      </c>
      <c r="D155" s="29" t="s">
        <v>1015</v>
      </c>
      <c r="E155" s="25" t="s">
        <v>1024</v>
      </c>
      <c r="F155" s="31" t="s">
        <v>751</v>
      </c>
      <c r="G155" s="26"/>
      <c r="H155" s="27">
        <v>40513</v>
      </c>
      <c r="I155" s="18">
        <f t="shared" si="80"/>
        <v>4.68</v>
      </c>
      <c r="J155" s="28">
        <f t="shared" si="81"/>
        <v>-0.28440366972477071</v>
      </c>
      <c r="K155" s="18">
        <f t="shared" si="78"/>
        <v>1</v>
      </c>
      <c r="L155" s="18">
        <f t="shared" si="82"/>
        <v>0</v>
      </c>
      <c r="M155" s="18">
        <f t="shared" si="79"/>
        <v>12</v>
      </c>
      <c r="AQ155" s="33">
        <v>149</v>
      </c>
      <c r="AR155" s="27">
        <v>31229</v>
      </c>
      <c r="AS155" s="27">
        <v>33359</v>
      </c>
      <c r="AT155" s="27">
        <v>36312</v>
      </c>
      <c r="AU155" s="27">
        <v>38869</v>
      </c>
      <c r="AV155" s="27">
        <v>43160</v>
      </c>
      <c r="AW155" s="27">
        <v>48670</v>
      </c>
      <c r="AY155" s="33">
        <v>149</v>
      </c>
      <c r="AZ155" s="37">
        <f t="shared" si="83"/>
        <v>3.04</v>
      </c>
      <c r="BA155" s="37">
        <f t="shared" si="84"/>
        <v>3.23</v>
      </c>
      <c r="BB155" s="37">
        <f t="shared" si="85"/>
        <v>5.19</v>
      </c>
      <c r="BC155" s="37">
        <f t="shared" si="86"/>
        <v>6.58</v>
      </c>
      <c r="BD155" s="37">
        <f t="shared" si="87"/>
        <v>5.54</v>
      </c>
      <c r="BE155" s="37" t="e">
        <f t="shared" si="88"/>
        <v>#N/A</v>
      </c>
      <c r="BH155" s="33"/>
      <c r="BI155" s="37"/>
      <c r="BJ155" s="37"/>
      <c r="BK155" s="37"/>
      <c r="BL155" s="37"/>
      <c r="BM155" s="37"/>
      <c r="BN155" s="37"/>
    </row>
    <row r="156" spans="2:66">
      <c r="B156" s="30">
        <v>40505</v>
      </c>
      <c r="C156" s="23">
        <v>0.45833333333333331</v>
      </c>
      <c r="D156" s="24" t="s">
        <v>751</v>
      </c>
      <c r="E156" s="25" t="s">
        <v>1036</v>
      </c>
      <c r="F156" s="31" t="s">
        <v>1041</v>
      </c>
      <c r="G156" s="26"/>
      <c r="H156" s="27">
        <v>40483</v>
      </c>
      <c r="I156" s="18">
        <f t="shared" si="80"/>
        <v>4.43</v>
      </c>
      <c r="J156" s="28">
        <f t="shared" si="81"/>
        <v>-0.27377049180327867</v>
      </c>
      <c r="K156" s="18">
        <f t="shared" si="78"/>
        <v>1</v>
      </c>
      <c r="L156" s="18">
        <f t="shared" si="82"/>
        <v>0</v>
      </c>
      <c r="M156" s="18">
        <f t="shared" si="79"/>
        <v>12</v>
      </c>
      <c r="AQ156" s="33">
        <v>150</v>
      </c>
      <c r="AR156" s="27">
        <v>31260</v>
      </c>
      <c r="AS156" s="27">
        <v>33390</v>
      </c>
      <c r="AT156" s="27">
        <v>36342</v>
      </c>
      <c r="AU156" s="27">
        <v>38899</v>
      </c>
      <c r="AV156" s="27">
        <v>43191</v>
      </c>
      <c r="AW156" s="27">
        <v>48700</v>
      </c>
      <c r="AY156" s="33">
        <v>150</v>
      </c>
      <c r="AZ156" s="37">
        <f t="shared" si="83"/>
        <v>3.12</v>
      </c>
      <c r="BA156" s="37">
        <f t="shared" si="84"/>
        <v>3.4</v>
      </c>
      <c r="BB156" s="37">
        <f t="shared" si="85"/>
        <v>5.43</v>
      </c>
      <c r="BC156" s="37">
        <f t="shared" si="86"/>
        <v>6.48</v>
      </c>
      <c r="BD156" s="37">
        <f t="shared" si="87"/>
        <v>5.6</v>
      </c>
      <c r="BE156" s="37" t="e">
        <f t="shared" si="88"/>
        <v>#N/A</v>
      </c>
      <c r="BH156" s="33"/>
      <c r="BI156" s="37"/>
      <c r="BJ156" s="37"/>
      <c r="BK156" s="37"/>
      <c r="BL156" s="37"/>
      <c r="BM156" s="37"/>
      <c r="BN156" s="37"/>
    </row>
    <row r="157" spans="2:66">
      <c r="B157" s="30">
        <v>40476</v>
      </c>
      <c r="C157" s="23">
        <v>0.41666666666666669</v>
      </c>
      <c r="D157" s="24" t="s">
        <v>1041</v>
      </c>
      <c r="E157" s="25" t="s">
        <v>747</v>
      </c>
      <c r="F157" s="29" t="s">
        <v>875</v>
      </c>
      <c r="G157" s="26"/>
      <c r="H157" s="27">
        <v>40452</v>
      </c>
      <c r="I157" s="18">
        <f t="shared" si="80"/>
        <v>4.53</v>
      </c>
      <c r="J157" s="28">
        <f t="shared" si="81"/>
        <v>-0.1867145421903052</v>
      </c>
      <c r="K157" s="18">
        <f t="shared" si="78"/>
        <v>1</v>
      </c>
      <c r="L157" s="18">
        <f t="shared" si="82"/>
        <v>0</v>
      </c>
      <c r="M157" s="18">
        <f t="shared" si="79"/>
        <v>12</v>
      </c>
      <c r="AQ157" s="33">
        <v>151</v>
      </c>
      <c r="AR157" s="27">
        <v>31291</v>
      </c>
      <c r="AS157" s="27">
        <v>33420</v>
      </c>
      <c r="AT157" s="27">
        <v>36373</v>
      </c>
      <c r="AU157" s="27">
        <v>38930</v>
      </c>
      <c r="AV157" s="27">
        <v>43221</v>
      </c>
      <c r="AW157" s="27">
        <v>48731</v>
      </c>
      <c r="AY157" s="33">
        <v>151</v>
      </c>
      <c r="AZ157" s="37">
        <f t="shared" si="83"/>
        <v>3.36</v>
      </c>
      <c r="BA157" s="37">
        <f t="shared" si="84"/>
        <v>3.4</v>
      </c>
      <c r="BB157" s="37">
        <f t="shared" si="85"/>
        <v>5.25</v>
      </c>
      <c r="BC157" s="37">
        <f t="shared" si="86"/>
        <v>6.32</v>
      </c>
      <c r="BD157" s="37">
        <f t="shared" si="87"/>
        <v>5.46</v>
      </c>
      <c r="BE157" s="37" t="e">
        <f t="shared" si="88"/>
        <v>#N/A</v>
      </c>
      <c r="BH157" s="33"/>
      <c r="BI157" s="37"/>
      <c r="BJ157" s="37"/>
      <c r="BK157" s="37"/>
      <c r="BL157" s="37"/>
      <c r="BM157" s="37"/>
      <c r="BN157" s="37"/>
    </row>
    <row r="158" spans="2:66">
      <c r="B158" s="30">
        <v>40444</v>
      </c>
      <c r="C158" s="23">
        <v>0.41666666666666669</v>
      </c>
      <c r="D158" s="24" t="s">
        <v>1042</v>
      </c>
      <c r="E158" s="25" t="s">
        <v>1043</v>
      </c>
      <c r="F158" s="24" t="s">
        <v>1044</v>
      </c>
      <c r="G158" s="26"/>
      <c r="H158" s="27">
        <v>40422</v>
      </c>
      <c r="I158" s="18">
        <f t="shared" si="80"/>
        <v>4.13</v>
      </c>
      <c r="J158" s="28">
        <f t="shared" si="81"/>
        <v>-0.19019607843137251</v>
      </c>
      <c r="K158" s="18">
        <f t="shared" si="78"/>
        <v>1</v>
      </c>
      <c r="L158" s="18">
        <f t="shared" si="82"/>
        <v>0</v>
      </c>
      <c r="M158" s="18">
        <f t="shared" si="79"/>
        <v>12</v>
      </c>
      <c r="AQ158" s="33">
        <v>152</v>
      </c>
      <c r="AR158" s="27">
        <v>31321</v>
      </c>
      <c r="AS158" s="27">
        <v>33451</v>
      </c>
      <c r="AT158" s="27">
        <v>36404</v>
      </c>
      <c r="AU158" s="27">
        <v>38961</v>
      </c>
      <c r="AV158" s="27">
        <v>43252</v>
      </c>
      <c r="AW158" s="27">
        <v>48761</v>
      </c>
      <c r="AY158" s="33">
        <v>152</v>
      </c>
      <c r="AZ158" s="37">
        <f t="shared" si="83"/>
        <v>3.32</v>
      </c>
      <c r="BA158" s="37">
        <f t="shared" si="84"/>
        <v>3.26</v>
      </c>
      <c r="BB158" s="37">
        <f t="shared" si="85"/>
        <v>5.23</v>
      </c>
      <c r="BC158" s="37">
        <f t="shared" si="86"/>
        <v>6.34</v>
      </c>
      <c r="BD158" s="37">
        <f t="shared" si="87"/>
        <v>5.43</v>
      </c>
      <c r="BE158" s="37" t="e">
        <f t="shared" si="88"/>
        <v>#N/A</v>
      </c>
      <c r="BH158" s="33"/>
      <c r="BI158" s="37"/>
      <c r="BJ158" s="37"/>
      <c r="BK158" s="37"/>
      <c r="BL158" s="37"/>
      <c r="BM158" s="37"/>
      <c r="BN158" s="37"/>
    </row>
    <row r="159" spans="2:66">
      <c r="B159" s="30">
        <v>40414</v>
      </c>
      <c r="C159" s="23">
        <v>0.41666666666666669</v>
      </c>
      <c r="D159" s="29" t="s">
        <v>1045</v>
      </c>
      <c r="E159" s="25" t="s">
        <v>1024</v>
      </c>
      <c r="F159" s="29" t="s">
        <v>987</v>
      </c>
      <c r="G159" s="26"/>
      <c r="H159" s="27">
        <v>40391</v>
      </c>
      <c r="I159" s="18">
        <f t="shared" si="80"/>
        <v>3.83</v>
      </c>
      <c r="J159" s="28">
        <f t="shared" si="81"/>
        <v>-0.26908396946564889</v>
      </c>
      <c r="K159" s="18">
        <f t="shared" si="78"/>
        <v>1</v>
      </c>
      <c r="L159" s="18">
        <f t="shared" si="82"/>
        <v>1</v>
      </c>
      <c r="M159" s="18">
        <f t="shared" si="79"/>
        <v>12</v>
      </c>
      <c r="AQ159" s="33">
        <v>153</v>
      </c>
      <c r="AR159" s="27">
        <v>31352</v>
      </c>
      <c r="AS159" s="27">
        <v>33482</v>
      </c>
      <c r="AT159" s="27">
        <v>36434</v>
      </c>
      <c r="AU159" s="27">
        <v>38991</v>
      </c>
      <c r="AV159" s="27">
        <v>43282</v>
      </c>
      <c r="AW159" s="27">
        <v>48792</v>
      </c>
      <c r="AY159" s="33">
        <v>153</v>
      </c>
      <c r="AZ159" s="37">
        <f t="shared" si="83"/>
        <v>3.33</v>
      </c>
      <c r="BA159" s="37">
        <f t="shared" si="84"/>
        <v>3.13</v>
      </c>
      <c r="BB159" s="37">
        <f t="shared" si="85"/>
        <v>5.12</v>
      </c>
      <c r="BC159" s="37">
        <f t="shared" si="86"/>
        <v>6.28</v>
      </c>
      <c r="BD159" s="37">
        <f t="shared" si="87"/>
        <v>5.38</v>
      </c>
      <c r="BE159" s="37" t="e">
        <f t="shared" si="88"/>
        <v>#N/A</v>
      </c>
      <c r="BH159" s="33"/>
      <c r="BI159" s="37"/>
      <c r="BJ159" s="37"/>
      <c r="BK159" s="37"/>
      <c r="BL159" s="37"/>
      <c r="BM159" s="37"/>
      <c r="BN159" s="37"/>
    </row>
    <row r="160" spans="2:66">
      <c r="B160" s="30">
        <v>40381</v>
      </c>
      <c r="C160" s="23">
        <v>0.41666666666666669</v>
      </c>
      <c r="D160" s="24" t="s">
        <v>901</v>
      </c>
      <c r="E160" s="25" t="s">
        <v>990</v>
      </c>
      <c r="F160" s="31" t="s">
        <v>1046</v>
      </c>
      <c r="G160" s="26"/>
      <c r="H160" s="27">
        <v>40360</v>
      </c>
      <c r="I160" s="18">
        <f t="shared" si="80"/>
        <v>5.37</v>
      </c>
      <c r="J160" s="28">
        <f t="shared" si="81"/>
        <v>9.8159509202454087E-2</v>
      </c>
      <c r="K160" s="18">
        <f t="shared" si="78"/>
        <v>0</v>
      </c>
      <c r="L160" s="18">
        <f t="shared" si="82"/>
        <v>0</v>
      </c>
      <c r="M160" s="18">
        <f t="shared" si="79"/>
        <v>11</v>
      </c>
      <c r="AQ160" s="33">
        <v>154</v>
      </c>
      <c r="AR160" s="27">
        <v>31382</v>
      </c>
      <c r="AS160" s="27">
        <v>33512</v>
      </c>
      <c r="AT160" s="27">
        <v>36465</v>
      </c>
      <c r="AU160" s="27">
        <v>39022</v>
      </c>
      <c r="AV160" s="27">
        <v>43313</v>
      </c>
      <c r="AW160" s="27">
        <v>48823</v>
      </c>
      <c r="AY160" s="33">
        <v>154</v>
      </c>
      <c r="AZ160" s="37">
        <f t="shared" si="83"/>
        <v>3.29</v>
      </c>
      <c r="BA160" s="37">
        <f t="shared" si="84"/>
        <v>3.17</v>
      </c>
      <c r="BB160" s="37">
        <f t="shared" si="85"/>
        <v>5.1100000000000003</v>
      </c>
      <c r="BC160" s="37">
        <f t="shared" si="86"/>
        <v>6.36</v>
      </c>
      <c r="BD160" s="37">
        <f t="shared" si="87"/>
        <v>5.34</v>
      </c>
      <c r="BE160" s="37" t="e">
        <f t="shared" si="88"/>
        <v>#N/A</v>
      </c>
      <c r="BH160" s="33"/>
      <c r="BI160" s="37"/>
      <c r="BJ160" s="37"/>
      <c r="BK160" s="37"/>
      <c r="BL160" s="37"/>
      <c r="BM160" s="37"/>
      <c r="BN160" s="37"/>
    </row>
    <row r="161" spans="2:66">
      <c r="B161" s="30">
        <v>40351</v>
      </c>
      <c r="C161" s="23">
        <v>0.41666666666666669</v>
      </c>
      <c r="D161" s="29" t="s">
        <v>1046</v>
      </c>
      <c r="E161" s="25" t="s">
        <v>808</v>
      </c>
      <c r="F161" s="24" t="s">
        <v>1047</v>
      </c>
      <c r="G161" s="26"/>
      <c r="H161" s="27">
        <v>40330</v>
      </c>
      <c r="I161" s="18">
        <f t="shared" si="80"/>
        <v>5.66</v>
      </c>
      <c r="J161" s="28">
        <f t="shared" si="81"/>
        <v>0.1865828092243188</v>
      </c>
      <c r="K161" s="18">
        <f t="shared" si="78"/>
        <v>0</v>
      </c>
      <c r="L161" s="18">
        <f t="shared" si="82"/>
        <v>0</v>
      </c>
      <c r="M161" s="18">
        <f t="shared" si="79"/>
        <v>11</v>
      </c>
      <c r="AQ161" s="33">
        <v>155</v>
      </c>
      <c r="AR161" s="27">
        <v>31413</v>
      </c>
      <c r="AS161" s="27">
        <v>33543</v>
      </c>
      <c r="AT161" s="27">
        <v>36495</v>
      </c>
      <c r="AU161" s="27">
        <v>39052</v>
      </c>
      <c r="AV161" s="27">
        <v>43344</v>
      </c>
      <c r="AW161" s="27">
        <v>48853</v>
      </c>
      <c r="AY161" s="33">
        <v>155</v>
      </c>
      <c r="AZ161" s="37">
        <f t="shared" si="83"/>
        <v>3.29</v>
      </c>
      <c r="BA161" s="37">
        <f t="shared" si="84"/>
        <v>3.07</v>
      </c>
      <c r="BB161" s="37">
        <f t="shared" si="85"/>
        <v>5.09</v>
      </c>
      <c r="BC161" s="37">
        <f t="shared" si="86"/>
        <v>6.34</v>
      </c>
      <c r="BD161" s="37">
        <f t="shared" si="87"/>
        <v>5.34</v>
      </c>
      <c r="BE161" s="37" t="e">
        <f t="shared" si="88"/>
        <v>#N/A</v>
      </c>
      <c r="BH161" s="33"/>
      <c r="BI161" s="37"/>
      <c r="BJ161" s="37"/>
      <c r="BK161" s="37"/>
      <c r="BL161" s="37"/>
      <c r="BM161" s="37"/>
      <c r="BN161" s="37"/>
    </row>
    <row r="162" spans="2:66">
      <c r="B162" s="30">
        <v>40322</v>
      </c>
      <c r="C162" s="23">
        <v>0.41666666666666669</v>
      </c>
      <c r="D162" s="24" t="s">
        <v>803</v>
      </c>
      <c r="E162" s="25" t="s">
        <v>800</v>
      </c>
      <c r="F162" s="24" t="s">
        <v>896</v>
      </c>
      <c r="G162" s="26"/>
      <c r="H162" s="27">
        <v>40299</v>
      </c>
      <c r="I162" s="18">
        <f t="shared" si="80"/>
        <v>5.77</v>
      </c>
      <c r="J162" s="28">
        <f t="shared" si="81"/>
        <v>0.23290598290598288</v>
      </c>
      <c r="K162" s="18">
        <f t="shared" si="78"/>
        <v>0</v>
      </c>
      <c r="L162" s="18">
        <f t="shared" si="82"/>
        <v>0</v>
      </c>
      <c r="M162" s="18">
        <f t="shared" si="79"/>
        <v>11</v>
      </c>
      <c r="AQ162" s="33">
        <v>156</v>
      </c>
      <c r="AR162" s="27">
        <v>31444</v>
      </c>
      <c r="AS162" s="27">
        <v>33573</v>
      </c>
      <c r="AT162" s="27">
        <v>36526</v>
      </c>
      <c r="AU162" s="27">
        <v>39083</v>
      </c>
      <c r="AV162" s="27">
        <v>43374</v>
      </c>
      <c r="AW162" s="27">
        <v>48884</v>
      </c>
      <c r="AY162" s="33">
        <v>156</v>
      </c>
      <c r="AZ162" s="37">
        <f t="shared" si="83"/>
        <v>3.31</v>
      </c>
      <c r="BA162" s="37">
        <f t="shared" si="84"/>
        <v>3.09</v>
      </c>
      <c r="BB162" s="37">
        <f t="shared" si="85"/>
        <v>5.08</v>
      </c>
      <c r="BC162" s="37">
        <f t="shared" si="86"/>
        <v>6.4</v>
      </c>
      <c r="BD162" s="37">
        <f t="shared" si="87"/>
        <v>5.15</v>
      </c>
      <c r="BE162" s="37" t="e">
        <f t="shared" si="88"/>
        <v>#N/A</v>
      </c>
      <c r="BH162" s="33"/>
      <c r="BI162" s="37"/>
      <c r="BJ162" s="37"/>
      <c r="BK162" s="37"/>
      <c r="BL162" s="37"/>
      <c r="BM162" s="37"/>
      <c r="BN162" s="37"/>
    </row>
    <row r="163" spans="2:66">
      <c r="B163" s="30">
        <v>40290</v>
      </c>
      <c r="C163" s="23">
        <v>0.41666666666666669</v>
      </c>
      <c r="D163" s="24" t="s">
        <v>891</v>
      </c>
      <c r="E163" s="25" t="s">
        <v>880</v>
      </c>
      <c r="F163" s="29" t="s">
        <v>918</v>
      </c>
      <c r="G163" s="26"/>
      <c r="H163" s="27">
        <v>40269</v>
      </c>
      <c r="I163" s="18">
        <f t="shared" si="80"/>
        <v>5.35</v>
      </c>
      <c r="J163" s="28">
        <f t="shared" si="81"/>
        <v>0.17067833698030618</v>
      </c>
      <c r="K163" s="18">
        <f t="shared" si="78"/>
        <v>0</v>
      </c>
      <c r="L163" s="18">
        <f t="shared" si="82"/>
        <v>0</v>
      </c>
      <c r="M163" s="18">
        <f t="shared" si="79"/>
        <v>11</v>
      </c>
      <c r="AQ163" s="33">
        <v>157</v>
      </c>
      <c r="AR163" s="27">
        <v>31472</v>
      </c>
      <c r="AS163" s="27">
        <v>33604</v>
      </c>
      <c r="AT163" s="27">
        <v>36557</v>
      </c>
      <c r="AU163" s="27">
        <v>39114</v>
      </c>
      <c r="AV163" s="27">
        <v>43405</v>
      </c>
      <c r="AW163" s="27">
        <v>48914</v>
      </c>
      <c r="AY163" s="33">
        <v>157</v>
      </c>
      <c r="AZ163" s="37">
        <f t="shared" si="83"/>
        <v>3.27</v>
      </c>
      <c r="BA163" s="37">
        <f t="shared" si="84"/>
        <v>3.14</v>
      </c>
      <c r="BB163" s="37">
        <f t="shared" si="85"/>
        <v>5.23</v>
      </c>
      <c r="BC163" s="37">
        <f t="shared" si="86"/>
        <v>5.74</v>
      </c>
      <c r="BD163" s="37">
        <f t="shared" si="87"/>
        <v>5.22</v>
      </c>
      <c r="BE163" s="37" t="e">
        <f t="shared" si="88"/>
        <v>#N/A</v>
      </c>
      <c r="BH163" s="33"/>
      <c r="BI163" s="37"/>
      <c r="BJ163" s="37"/>
      <c r="BK163" s="37"/>
      <c r="BL163" s="37"/>
      <c r="BM163" s="37"/>
      <c r="BN163" s="37"/>
    </row>
    <row r="164" spans="2:66">
      <c r="B164" s="30">
        <v>40260</v>
      </c>
      <c r="C164" s="23">
        <v>0.41666666666666669</v>
      </c>
      <c r="D164" s="24" t="s">
        <v>1010</v>
      </c>
      <c r="E164" s="25" t="s">
        <v>919</v>
      </c>
      <c r="F164" s="31" t="s">
        <v>1007</v>
      </c>
      <c r="G164" s="26"/>
      <c r="H164" s="27">
        <v>40238</v>
      </c>
      <c r="I164" s="18">
        <f t="shared" si="80"/>
        <v>5.0199999999999996</v>
      </c>
      <c r="J164" s="28">
        <f t="shared" si="81"/>
        <v>6.3559322033898275E-2</v>
      </c>
      <c r="K164" s="18">
        <f t="shared" si="78"/>
        <v>0</v>
      </c>
      <c r="L164" s="18">
        <f t="shared" si="82"/>
        <v>0</v>
      </c>
      <c r="M164" s="18">
        <f t="shared" si="79"/>
        <v>11</v>
      </c>
      <c r="AQ164" s="33">
        <v>158</v>
      </c>
      <c r="AR164" s="27">
        <v>31503</v>
      </c>
      <c r="AS164" s="27">
        <v>33635</v>
      </c>
      <c r="AT164" s="27">
        <v>36586</v>
      </c>
      <c r="AU164" s="27">
        <v>39142</v>
      </c>
      <c r="AV164" s="27">
        <v>43435</v>
      </c>
      <c r="AW164" s="27">
        <v>48945</v>
      </c>
      <c r="AY164" s="33">
        <v>158</v>
      </c>
      <c r="AZ164" s="37">
        <f t="shared" si="83"/>
        <v>3.2</v>
      </c>
      <c r="BA164" s="37">
        <f t="shared" si="84"/>
        <v>3.26</v>
      </c>
      <c r="BB164" s="37">
        <f t="shared" si="85"/>
        <v>5.12</v>
      </c>
      <c r="BC164" s="37">
        <f t="shared" si="86"/>
        <v>5.79</v>
      </c>
      <c r="BD164" s="37">
        <f t="shared" si="87"/>
        <v>5.32</v>
      </c>
      <c r="BE164" s="37" t="e">
        <f t="shared" si="88"/>
        <v>#N/A</v>
      </c>
      <c r="BH164" s="33"/>
      <c r="BI164" s="37"/>
      <c r="BJ164" s="37"/>
      <c r="BK164" s="37"/>
      <c r="BL164" s="37"/>
      <c r="BM164" s="37"/>
      <c r="BN164" s="37"/>
    </row>
    <row r="165" spans="2:66">
      <c r="B165" s="30">
        <v>40235</v>
      </c>
      <c r="C165" s="23">
        <v>0.45833333333333331</v>
      </c>
      <c r="D165" s="29" t="s">
        <v>1007</v>
      </c>
      <c r="E165" s="25" t="s">
        <v>883</v>
      </c>
      <c r="F165" s="29" t="s">
        <v>893</v>
      </c>
      <c r="G165" s="26"/>
      <c r="H165" s="27">
        <v>40210</v>
      </c>
      <c r="I165" s="18">
        <f t="shared" si="80"/>
        <v>5.05</v>
      </c>
      <c r="J165" s="28">
        <f t="shared" si="81"/>
        <v>0.1247216035634743</v>
      </c>
      <c r="K165" s="18">
        <f t="shared" si="78"/>
        <v>0</v>
      </c>
      <c r="L165" s="18">
        <f t="shared" si="82"/>
        <v>0</v>
      </c>
      <c r="M165" s="18">
        <f t="shared" si="79"/>
        <v>11</v>
      </c>
      <c r="AQ165" s="33">
        <v>159</v>
      </c>
      <c r="AR165" s="27">
        <v>31533</v>
      </c>
      <c r="AS165" s="27">
        <v>33664</v>
      </c>
      <c r="AT165" s="27">
        <v>36617</v>
      </c>
      <c r="AU165" s="27">
        <v>39173</v>
      </c>
      <c r="AV165" s="27">
        <v>43466</v>
      </c>
      <c r="AW165" s="27">
        <v>48976</v>
      </c>
      <c r="AY165" s="33">
        <v>159</v>
      </c>
      <c r="AZ165" s="37">
        <f t="shared" si="83"/>
        <v>3.49</v>
      </c>
      <c r="BA165" s="37">
        <f t="shared" si="84"/>
        <v>3.5</v>
      </c>
      <c r="BB165" s="37">
        <f t="shared" si="85"/>
        <v>5.19</v>
      </c>
      <c r="BC165" s="37">
        <f t="shared" si="86"/>
        <v>5.46</v>
      </c>
      <c r="BD165" s="37">
        <f t="shared" si="87"/>
        <v>4.99</v>
      </c>
      <c r="BE165" s="37" t="e">
        <f t="shared" si="88"/>
        <v>#N/A</v>
      </c>
      <c r="BH165" s="33"/>
      <c r="BI165" s="37"/>
      <c r="BJ165" s="37"/>
      <c r="BK165" s="37"/>
      <c r="BL165" s="37"/>
      <c r="BM165" s="37"/>
      <c r="BN165" s="37"/>
    </row>
    <row r="166" spans="2:66">
      <c r="B166" s="30">
        <v>40203</v>
      </c>
      <c r="C166" s="23">
        <v>0.45833333333333331</v>
      </c>
      <c r="D166" s="29" t="s">
        <v>898</v>
      </c>
      <c r="E166" s="25" t="s">
        <v>1048</v>
      </c>
      <c r="F166" s="31" t="s">
        <v>864</v>
      </c>
      <c r="G166" s="26"/>
      <c r="H166" s="27">
        <v>40179</v>
      </c>
      <c r="I166" s="18">
        <f t="shared" si="80"/>
        <v>5.45</v>
      </c>
      <c r="J166" s="28">
        <f t="shared" si="81"/>
        <v>0.14978902953586495</v>
      </c>
      <c r="K166" s="18">
        <f t="shared" si="78"/>
        <v>0</v>
      </c>
      <c r="L166" s="18">
        <f t="shared" si="82"/>
        <v>0</v>
      </c>
      <c r="M166" s="18">
        <f t="shared" si="79"/>
        <v>11</v>
      </c>
      <c r="AQ166" s="33">
        <v>160</v>
      </c>
      <c r="AR166" s="27">
        <v>31564</v>
      </c>
      <c r="AS166" s="27">
        <v>33695</v>
      </c>
      <c r="AT166" s="27">
        <v>36647</v>
      </c>
      <c r="AU166" s="27">
        <v>39203</v>
      </c>
      <c r="AV166" s="27">
        <v>43497</v>
      </c>
      <c r="AW166" s="27">
        <v>49004</v>
      </c>
      <c r="AY166" s="33">
        <v>160</v>
      </c>
      <c r="AZ166" s="37">
        <f t="shared" si="83"/>
        <v>3.37</v>
      </c>
      <c r="BA166" s="37">
        <f t="shared" si="84"/>
        <v>3.51</v>
      </c>
      <c r="BB166" s="37">
        <f t="shared" si="85"/>
        <v>5.2</v>
      </c>
      <c r="BC166" s="37">
        <f t="shared" si="86"/>
        <v>5.29</v>
      </c>
      <c r="BD166" s="37">
        <f t="shared" si="87"/>
        <v>4.9400000000000004</v>
      </c>
      <c r="BE166" s="37" t="e">
        <f t="shared" si="88"/>
        <v>#N/A</v>
      </c>
      <c r="BH166" s="33"/>
      <c r="BI166" s="37"/>
      <c r="BJ166" s="37"/>
      <c r="BK166" s="37"/>
      <c r="BL166" s="37"/>
      <c r="BM166" s="37"/>
      <c r="BN166" s="37"/>
    </row>
    <row r="167" spans="2:66">
      <c r="B167" s="30">
        <v>40169</v>
      </c>
      <c r="C167" s="23">
        <v>0.45833333333333331</v>
      </c>
      <c r="D167" s="24" t="s">
        <v>864</v>
      </c>
      <c r="E167" s="25" t="s">
        <v>1049</v>
      </c>
      <c r="F167" s="29" t="s">
        <v>812</v>
      </c>
      <c r="G167" s="26"/>
      <c r="H167" s="27">
        <v>40148</v>
      </c>
      <c r="I167" s="18">
        <f t="shared" si="80"/>
        <v>6.54</v>
      </c>
      <c r="J167" s="28">
        <f t="shared" si="81"/>
        <v>0.45657015590200439</v>
      </c>
      <c r="K167" s="18">
        <f t="shared" si="78"/>
        <v>0</v>
      </c>
      <c r="L167" s="18">
        <f t="shared" si="82"/>
        <v>0</v>
      </c>
      <c r="M167" s="18">
        <f t="shared" si="79"/>
        <v>11</v>
      </c>
      <c r="AQ167" s="33">
        <v>161</v>
      </c>
      <c r="AR167" s="27">
        <v>31594</v>
      </c>
      <c r="AS167" s="27">
        <v>33725</v>
      </c>
      <c r="AT167" s="27">
        <v>36678</v>
      </c>
      <c r="AU167" s="27">
        <v>39234</v>
      </c>
      <c r="AV167" s="27">
        <v>43525</v>
      </c>
      <c r="AW167" s="27">
        <v>49035</v>
      </c>
      <c r="AY167" s="33">
        <v>161</v>
      </c>
      <c r="AZ167" s="37">
        <f t="shared" si="83"/>
        <v>3.36</v>
      </c>
      <c r="BA167" s="37">
        <f t="shared" si="84"/>
        <v>3.5</v>
      </c>
      <c r="BB167" s="37">
        <f t="shared" si="85"/>
        <v>5.1100000000000003</v>
      </c>
      <c r="BC167" s="37">
        <f t="shared" si="86"/>
        <v>5.27</v>
      </c>
      <c r="BD167" s="37">
        <f t="shared" si="87"/>
        <v>5.51</v>
      </c>
      <c r="BE167" s="37" t="e">
        <f t="shared" si="88"/>
        <v>#N/A</v>
      </c>
      <c r="BH167" s="33"/>
      <c r="BI167" s="37"/>
      <c r="BJ167" s="37"/>
      <c r="BK167" s="37"/>
      <c r="BL167" s="37"/>
      <c r="BM167" s="37"/>
      <c r="BN167" s="37"/>
    </row>
    <row r="168" spans="2:66">
      <c r="B168" s="30">
        <v>40140</v>
      </c>
      <c r="C168" s="23">
        <v>0.45833333333333331</v>
      </c>
      <c r="D168" s="24" t="s">
        <v>808</v>
      </c>
      <c r="E168" s="25" t="s">
        <v>955</v>
      </c>
      <c r="F168" s="29" t="s">
        <v>890</v>
      </c>
      <c r="G168" s="26"/>
      <c r="H168" s="27">
        <v>40118</v>
      </c>
      <c r="I168" s="18">
        <f t="shared" si="80"/>
        <v>6.1</v>
      </c>
      <c r="J168" s="28">
        <f t="shared" si="81"/>
        <v>0.22489959839357412</v>
      </c>
      <c r="K168" s="18">
        <f t="shared" si="78"/>
        <v>0</v>
      </c>
      <c r="L168" s="18">
        <f t="shared" si="82"/>
        <v>0</v>
      </c>
      <c r="M168" s="18">
        <f t="shared" si="79"/>
        <v>11</v>
      </c>
      <c r="AQ168" s="33">
        <v>162</v>
      </c>
      <c r="AR168" s="27">
        <v>31625</v>
      </c>
      <c r="AS168" s="27">
        <v>33756</v>
      </c>
      <c r="AT168" s="27">
        <v>36708</v>
      </c>
      <c r="AU168" s="27">
        <v>39264</v>
      </c>
      <c r="AV168" s="27">
        <v>43556</v>
      </c>
      <c r="AW168" s="27">
        <v>49065</v>
      </c>
      <c r="AY168" s="33">
        <v>162</v>
      </c>
      <c r="AZ168" s="37">
        <f t="shared" si="83"/>
        <v>3.44</v>
      </c>
      <c r="BA168" s="37">
        <f t="shared" si="84"/>
        <v>3.42</v>
      </c>
      <c r="BB168" s="37">
        <f t="shared" si="85"/>
        <v>5.13</v>
      </c>
      <c r="BC168" s="37">
        <f t="shared" si="86"/>
        <v>5.12</v>
      </c>
      <c r="BD168" s="37">
        <f t="shared" si="87"/>
        <v>5.21</v>
      </c>
      <c r="BE168" s="37" t="e">
        <f t="shared" si="88"/>
        <v>#N/A</v>
      </c>
      <c r="BH168" s="33"/>
      <c r="BI168" s="37"/>
      <c r="BJ168" s="37"/>
      <c r="BK168" s="37"/>
      <c r="BL168" s="37"/>
      <c r="BM168" s="37"/>
      <c r="BN168" s="37"/>
    </row>
    <row r="169" spans="2:66">
      <c r="B169" s="30">
        <v>40109</v>
      </c>
      <c r="C169" s="23">
        <v>0.41666666666666669</v>
      </c>
      <c r="D169" s="24" t="s">
        <v>943</v>
      </c>
      <c r="E169" s="25" t="s">
        <v>970</v>
      </c>
      <c r="F169" s="29" t="s">
        <v>988</v>
      </c>
      <c r="G169" s="26"/>
      <c r="H169" s="27">
        <v>40087</v>
      </c>
      <c r="I169" s="18">
        <f t="shared" si="80"/>
        <v>5.57</v>
      </c>
      <c r="J169" s="28">
        <f t="shared" si="81"/>
        <v>7.5289575289575403E-2</v>
      </c>
      <c r="K169" s="18">
        <f t="shared" si="78"/>
        <v>0</v>
      </c>
      <c r="L169" s="18">
        <f t="shared" si="82"/>
        <v>0</v>
      </c>
      <c r="M169" s="18">
        <f t="shared" si="79"/>
        <v>11</v>
      </c>
      <c r="AQ169" s="33">
        <v>163</v>
      </c>
      <c r="AR169" s="27">
        <v>31656</v>
      </c>
      <c r="AS169" s="27">
        <v>33786</v>
      </c>
      <c r="AT169" s="27">
        <v>36739</v>
      </c>
      <c r="AU169" s="27">
        <v>39295</v>
      </c>
      <c r="AV169" s="27">
        <v>43586</v>
      </c>
      <c r="AW169" s="27">
        <v>49096</v>
      </c>
      <c r="AY169" s="33">
        <v>163</v>
      </c>
      <c r="AZ169" s="37">
        <f t="shared" si="83"/>
        <v>3.51</v>
      </c>
      <c r="BA169" s="37">
        <f t="shared" si="84"/>
        <v>3.34</v>
      </c>
      <c r="BB169" s="37">
        <f t="shared" si="85"/>
        <v>5.1100000000000003</v>
      </c>
      <c r="BC169" s="37">
        <f t="shared" si="86"/>
        <v>5.07</v>
      </c>
      <c r="BD169" s="37">
        <f t="shared" si="87"/>
        <v>5.19</v>
      </c>
      <c r="BE169" s="37" t="e">
        <f t="shared" si="88"/>
        <v>#N/A</v>
      </c>
      <c r="BH169" s="33"/>
      <c r="BI169" s="37"/>
      <c r="BJ169" s="37"/>
      <c r="BK169" s="37"/>
      <c r="BL169" s="37"/>
      <c r="BM169" s="37"/>
      <c r="BN169" s="37"/>
    </row>
    <row r="170" spans="2:66">
      <c r="B170" s="30">
        <v>40080</v>
      </c>
      <c r="C170" s="23">
        <v>0.41666666666666669</v>
      </c>
      <c r="D170" s="29" t="s">
        <v>914</v>
      </c>
      <c r="E170" s="25" t="s">
        <v>970</v>
      </c>
      <c r="F170" s="31" t="s">
        <v>991</v>
      </c>
      <c r="G170" s="26"/>
      <c r="H170" s="27">
        <v>40057</v>
      </c>
      <c r="I170" s="18">
        <f t="shared" si="80"/>
        <v>5.0999999999999996</v>
      </c>
      <c r="J170" s="28">
        <f t="shared" si="81"/>
        <v>3.8696537678207639E-2</v>
      </c>
      <c r="K170" s="18">
        <f t="shared" si="78"/>
        <v>0</v>
      </c>
      <c r="L170" s="18">
        <f t="shared" si="82"/>
        <v>0</v>
      </c>
      <c r="M170" s="18">
        <f t="shared" si="79"/>
        <v>11</v>
      </c>
      <c r="AQ170" s="33">
        <v>164</v>
      </c>
      <c r="AR170" s="27">
        <v>31686</v>
      </c>
      <c r="AS170" s="27">
        <v>33817</v>
      </c>
      <c r="AT170" s="27">
        <v>36770</v>
      </c>
      <c r="AU170" s="27">
        <v>39326</v>
      </c>
      <c r="AV170" s="27">
        <v>43617</v>
      </c>
      <c r="AW170" s="27">
        <v>49126</v>
      </c>
      <c r="AY170" s="33">
        <v>164</v>
      </c>
      <c r="AZ170" s="37">
        <f t="shared" si="83"/>
        <v>3.57</v>
      </c>
      <c r="BA170" s="37">
        <f t="shared" si="84"/>
        <v>3.35</v>
      </c>
      <c r="BB170" s="37">
        <f t="shared" si="85"/>
        <v>5.17</v>
      </c>
      <c r="BC170" s="37">
        <f t="shared" si="86"/>
        <v>4.87</v>
      </c>
      <c r="BD170" s="37">
        <f t="shared" si="87"/>
        <v>5.34</v>
      </c>
      <c r="BE170" s="37" t="e">
        <f t="shared" si="88"/>
        <v>#N/A</v>
      </c>
      <c r="BH170" s="33"/>
      <c r="BI170" s="37"/>
      <c r="BJ170" s="37"/>
      <c r="BK170" s="37"/>
      <c r="BL170" s="37"/>
      <c r="BM170" s="37"/>
      <c r="BN170" s="37"/>
    </row>
    <row r="171" spans="2:66">
      <c r="B171" s="30">
        <v>40046</v>
      </c>
      <c r="C171" s="23">
        <v>0.41666666666666669</v>
      </c>
      <c r="D171" s="24" t="s">
        <v>991</v>
      </c>
      <c r="E171" s="25" t="s">
        <v>993</v>
      </c>
      <c r="F171" s="31" t="s">
        <v>789</v>
      </c>
      <c r="G171" s="26"/>
      <c r="H171" s="27">
        <v>40026</v>
      </c>
      <c r="I171" s="18">
        <f t="shared" si="80"/>
        <v>5.24</v>
      </c>
      <c r="J171" s="28">
        <f t="shared" si="81"/>
        <v>4.8000000000000043E-2</v>
      </c>
      <c r="K171" s="18">
        <f t="shared" si="78"/>
        <v>0</v>
      </c>
      <c r="L171" s="18">
        <f t="shared" si="82"/>
        <v>0</v>
      </c>
      <c r="M171" s="18">
        <f t="shared" si="79"/>
        <v>11</v>
      </c>
      <c r="AQ171" s="33">
        <v>165</v>
      </c>
      <c r="AR171" s="27">
        <v>31717</v>
      </c>
      <c r="AS171" s="27">
        <v>33848</v>
      </c>
      <c r="AT171" s="27">
        <v>36800</v>
      </c>
      <c r="AU171" s="27">
        <v>39356</v>
      </c>
      <c r="AV171" s="27">
        <v>43647</v>
      </c>
      <c r="AW171" s="27">
        <v>49157</v>
      </c>
      <c r="AY171" s="33">
        <v>165</v>
      </c>
      <c r="AZ171" s="37">
        <f t="shared" si="83"/>
        <v>3.57</v>
      </c>
      <c r="BA171" s="37">
        <f t="shared" si="84"/>
        <v>3.32</v>
      </c>
      <c r="BB171" s="37">
        <f t="shared" si="85"/>
        <v>5.29</v>
      </c>
      <c r="BC171" s="37">
        <f t="shared" si="86"/>
        <v>4.58</v>
      </c>
      <c r="BD171" s="37">
        <f t="shared" si="87"/>
        <v>5.27</v>
      </c>
      <c r="BE171" s="37" t="e">
        <f t="shared" si="88"/>
        <v>#N/A</v>
      </c>
      <c r="BH171" s="33"/>
      <c r="BI171" s="37"/>
      <c r="BJ171" s="37"/>
      <c r="BK171" s="37"/>
      <c r="BL171" s="37"/>
      <c r="BM171" s="37"/>
      <c r="BN171" s="37"/>
    </row>
    <row r="172" spans="2:66">
      <c r="B172" s="30">
        <v>40017</v>
      </c>
      <c r="C172" s="23">
        <v>0.41666666666666669</v>
      </c>
      <c r="D172" s="24" t="s">
        <v>789</v>
      </c>
      <c r="E172" s="25" t="s">
        <v>785</v>
      </c>
      <c r="F172" s="29" t="s">
        <v>871</v>
      </c>
      <c r="G172" s="26"/>
      <c r="H172" s="27">
        <v>39995</v>
      </c>
      <c r="I172" s="18">
        <f t="shared" si="80"/>
        <v>4.8899999999999997</v>
      </c>
      <c r="J172" s="28">
        <f t="shared" si="81"/>
        <v>6.1728395061727073E-3</v>
      </c>
      <c r="K172" s="18">
        <f t="shared" si="78"/>
        <v>0</v>
      </c>
      <c r="L172" s="18">
        <f t="shared" si="82"/>
        <v>0</v>
      </c>
      <c r="M172" s="18">
        <f t="shared" si="79"/>
        <v>11</v>
      </c>
      <c r="AQ172" s="33">
        <v>166</v>
      </c>
      <c r="AR172" s="27">
        <v>31747</v>
      </c>
      <c r="AS172" s="27">
        <v>33878</v>
      </c>
      <c r="AT172" s="27">
        <v>36831</v>
      </c>
      <c r="AU172" s="27">
        <v>39387</v>
      </c>
      <c r="AV172" s="27">
        <v>43678</v>
      </c>
      <c r="AW172" s="27">
        <v>49188</v>
      </c>
      <c r="AY172" s="33">
        <v>166</v>
      </c>
      <c r="AZ172" s="37">
        <f t="shared" si="83"/>
        <v>3.74</v>
      </c>
      <c r="BA172" s="37">
        <f t="shared" si="84"/>
        <v>3.39</v>
      </c>
      <c r="BB172" s="37">
        <f t="shared" si="85"/>
        <v>5.25</v>
      </c>
      <c r="BC172" s="37">
        <f t="shared" si="86"/>
        <v>4.43</v>
      </c>
      <c r="BD172" s="37">
        <f t="shared" si="87"/>
        <v>5.42</v>
      </c>
      <c r="BE172" s="37" t="e">
        <f t="shared" si="88"/>
        <v>#N/A</v>
      </c>
      <c r="BH172" s="33"/>
      <c r="BI172" s="37"/>
      <c r="BJ172" s="37"/>
      <c r="BK172" s="37"/>
      <c r="BL172" s="37"/>
      <c r="BM172" s="37"/>
      <c r="BN172" s="37"/>
    </row>
    <row r="173" spans="2:66">
      <c r="B173" s="30">
        <v>39987</v>
      </c>
      <c r="C173" s="23">
        <v>0.41666666666666669</v>
      </c>
      <c r="D173" s="29" t="s">
        <v>1038</v>
      </c>
      <c r="E173" s="25" t="s">
        <v>788</v>
      </c>
      <c r="F173" s="29" t="s">
        <v>1013</v>
      </c>
      <c r="G173" s="26"/>
      <c r="H173" s="27">
        <v>39965</v>
      </c>
      <c r="I173" s="18">
        <f t="shared" si="80"/>
        <v>4.7699999999999996</v>
      </c>
      <c r="J173" s="28">
        <f t="shared" si="81"/>
        <v>-4.4088176352705538E-2</v>
      </c>
      <c r="K173" s="18">
        <f t="shared" si="78"/>
        <v>0</v>
      </c>
      <c r="L173" s="18">
        <f t="shared" si="82"/>
        <v>0</v>
      </c>
      <c r="M173" s="18">
        <f t="shared" si="79"/>
        <v>11</v>
      </c>
      <c r="AQ173" s="33">
        <v>167</v>
      </c>
      <c r="AR173" s="27">
        <v>31778</v>
      </c>
      <c r="AS173" s="27">
        <v>33909</v>
      </c>
      <c r="AT173" s="27">
        <v>36861</v>
      </c>
      <c r="AU173" s="27">
        <v>39417</v>
      </c>
      <c r="AV173" s="27">
        <v>43709</v>
      </c>
      <c r="AW173" s="27">
        <v>49218</v>
      </c>
      <c r="AY173" s="33">
        <v>167</v>
      </c>
      <c r="AZ173" s="37">
        <f t="shared" si="83"/>
        <v>3.9</v>
      </c>
      <c r="BA173" s="37">
        <f t="shared" si="84"/>
        <v>3.59</v>
      </c>
      <c r="BB173" s="37">
        <f t="shared" si="85"/>
        <v>5.35</v>
      </c>
      <c r="BC173" s="37">
        <f t="shared" si="86"/>
        <v>4.46</v>
      </c>
      <c r="BD173" s="37">
        <f t="shared" si="87"/>
        <v>5.49</v>
      </c>
      <c r="BE173" s="37" t="e">
        <f t="shared" si="88"/>
        <v>#N/A</v>
      </c>
      <c r="BH173" s="33"/>
      <c r="BI173" s="37"/>
      <c r="BJ173" s="37"/>
      <c r="BK173" s="37"/>
      <c r="BL173" s="37"/>
      <c r="BM173" s="37"/>
      <c r="BN173" s="37"/>
    </row>
    <row r="174" spans="2:66">
      <c r="B174" s="30">
        <v>39960</v>
      </c>
      <c r="C174" s="23">
        <v>0.41666666666666669</v>
      </c>
      <c r="D174" s="24" t="s">
        <v>1015</v>
      </c>
      <c r="E174" s="25" t="s">
        <v>1014</v>
      </c>
      <c r="F174" s="29" t="s">
        <v>762</v>
      </c>
      <c r="G174" s="26"/>
      <c r="H174" s="27">
        <v>39934</v>
      </c>
      <c r="I174" s="18">
        <f t="shared" si="80"/>
        <v>4.68</v>
      </c>
      <c r="J174" s="28">
        <f t="shared" si="81"/>
        <v>-4.2944785276073615E-2</v>
      </c>
      <c r="K174" s="18">
        <f t="shared" si="78"/>
        <v>0</v>
      </c>
      <c r="L174" s="18">
        <f t="shared" si="82"/>
        <v>0</v>
      </c>
      <c r="M174" s="18">
        <f t="shared" si="79"/>
        <v>11</v>
      </c>
      <c r="AQ174" s="33">
        <v>168</v>
      </c>
      <c r="AR174" s="27">
        <v>31809</v>
      </c>
      <c r="AS174" s="27">
        <v>33939</v>
      </c>
      <c r="AT174" s="27">
        <v>36892</v>
      </c>
      <c r="AU174" s="27">
        <v>39448</v>
      </c>
      <c r="AV174" s="27">
        <v>43739</v>
      </c>
      <c r="AW174" s="27">
        <v>49249</v>
      </c>
      <c r="AY174" s="33">
        <v>168</v>
      </c>
      <c r="AZ174" s="37">
        <f t="shared" si="83"/>
        <v>3.49</v>
      </c>
      <c r="BA174" s="37">
        <f t="shared" si="84"/>
        <v>3.66</v>
      </c>
      <c r="BB174" s="37">
        <f t="shared" si="85"/>
        <v>5.0999999999999996</v>
      </c>
      <c r="BC174" s="37">
        <f t="shared" si="86"/>
        <v>4.41</v>
      </c>
      <c r="BD174" s="37">
        <f t="shared" si="87"/>
        <v>5.38</v>
      </c>
      <c r="BE174" s="37" t="e">
        <f t="shared" si="88"/>
        <v>#N/A</v>
      </c>
      <c r="BH174" s="33"/>
      <c r="BI174" s="37"/>
      <c r="BJ174" s="37"/>
      <c r="BK174" s="37"/>
      <c r="BL174" s="37"/>
      <c r="BM174" s="37"/>
      <c r="BN174" s="37"/>
    </row>
    <row r="175" spans="2:66">
      <c r="B175" s="30">
        <v>39926</v>
      </c>
      <c r="C175" s="23">
        <v>0.41666666666666669</v>
      </c>
      <c r="D175" s="29" t="s">
        <v>1031</v>
      </c>
      <c r="E175" s="25" t="s">
        <v>1013</v>
      </c>
      <c r="F175" s="31" t="s">
        <v>871</v>
      </c>
      <c r="G175" s="26"/>
      <c r="H175" s="27">
        <v>39904</v>
      </c>
      <c r="I175" s="18">
        <f t="shared" si="80"/>
        <v>4.57</v>
      </c>
      <c r="J175" s="28">
        <f t="shared" si="81"/>
        <v>-7.302231237322504E-2</v>
      </c>
      <c r="K175" s="18">
        <f t="shared" si="78"/>
        <v>0</v>
      </c>
      <c r="L175" s="18">
        <f t="shared" si="82"/>
        <v>0</v>
      </c>
      <c r="M175" s="18">
        <f t="shared" si="79"/>
        <v>11</v>
      </c>
      <c r="AQ175" s="33">
        <v>169</v>
      </c>
      <c r="AR175" s="27">
        <v>31837</v>
      </c>
      <c r="AS175" s="27">
        <v>33970</v>
      </c>
      <c r="AT175" s="27">
        <v>36923</v>
      </c>
      <c r="AU175" s="27">
        <v>39479</v>
      </c>
      <c r="AV175" s="27">
        <v>43770</v>
      </c>
      <c r="AW175" s="27">
        <v>49279</v>
      </c>
      <c r="AY175" s="33">
        <v>169</v>
      </c>
      <c r="AZ175" s="37">
        <f t="shared" si="83"/>
        <v>3.65</v>
      </c>
      <c r="BA175" s="37">
        <f t="shared" si="84"/>
        <v>3.83</v>
      </c>
      <c r="BB175" s="37">
        <f t="shared" si="85"/>
        <v>5.0999999999999996</v>
      </c>
      <c r="BC175" s="37">
        <f t="shared" si="86"/>
        <v>4.8899999999999997</v>
      </c>
      <c r="BD175" s="37">
        <f t="shared" si="87"/>
        <v>5.46</v>
      </c>
      <c r="BE175" s="37" t="e">
        <f t="shared" si="88"/>
        <v>#N/A</v>
      </c>
      <c r="BH175" s="33"/>
      <c r="BI175" s="37"/>
      <c r="BJ175" s="37"/>
      <c r="BK175" s="37"/>
      <c r="BL175" s="37"/>
      <c r="BM175" s="37"/>
      <c r="BN175" s="37"/>
    </row>
    <row r="176" spans="2:66">
      <c r="B176" s="30">
        <v>39895</v>
      </c>
      <c r="C176" s="23">
        <v>0.41666666666666669</v>
      </c>
      <c r="D176" s="24" t="s">
        <v>871</v>
      </c>
      <c r="E176" s="25" t="s">
        <v>1050</v>
      </c>
      <c r="F176" s="31" t="s">
        <v>1051</v>
      </c>
      <c r="G176" s="26"/>
      <c r="H176" s="27">
        <v>39873</v>
      </c>
      <c r="I176" s="18">
        <f t="shared" si="80"/>
        <v>4.72</v>
      </c>
      <c r="J176" s="28">
        <f t="shared" si="81"/>
        <v>-6.1630218687872856E-2</v>
      </c>
      <c r="K176" s="18">
        <f t="shared" si="78"/>
        <v>0</v>
      </c>
      <c r="L176" s="18">
        <f t="shared" si="82"/>
        <v>0</v>
      </c>
      <c r="M176" s="18">
        <f t="shared" si="79"/>
        <v>11</v>
      </c>
      <c r="AQ176" s="33">
        <v>170</v>
      </c>
      <c r="AR176" s="27">
        <v>31868</v>
      </c>
      <c r="AS176" s="27">
        <v>34001</v>
      </c>
      <c r="AT176" s="27">
        <v>36951</v>
      </c>
      <c r="AU176" s="27">
        <v>39508</v>
      </c>
      <c r="AV176" s="27">
        <v>43800</v>
      </c>
      <c r="AW176" s="27">
        <v>49310</v>
      </c>
      <c r="AY176" s="33">
        <v>170</v>
      </c>
      <c r="AZ176" s="37">
        <f t="shared" si="83"/>
        <v>3.64</v>
      </c>
      <c r="BA176" s="37">
        <f t="shared" si="84"/>
        <v>3.71</v>
      </c>
      <c r="BB176" s="37">
        <f t="shared" si="85"/>
        <v>5.23</v>
      </c>
      <c r="BC176" s="37">
        <f t="shared" si="86"/>
        <v>5.03</v>
      </c>
      <c r="BD176" s="37">
        <f t="shared" si="87"/>
        <v>5.35</v>
      </c>
      <c r="BE176" s="37" t="e">
        <f t="shared" si="88"/>
        <v>#N/A</v>
      </c>
      <c r="BH176" s="33"/>
      <c r="BI176" s="37"/>
      <c r="BJ176" s="37"/>
      <c r="BK176" s="37"/>
      <c r="BL176" s="37"/>
      <c r="BM176" s="37"/>
      <c r="BN176" s="37"/>
    </row>
    <row r="177" spans="2:66">
      <c r="B177" s="30">
        <v>39869</v>
      </c>
      <c r="C177" s="23">
        <v>0.45833333333333331</v>
      </c>
      <c r="D177" s="29" t="s">
        <v>1051</v>
      </c>
      <c r="E177" s="25" t="s">
        <v>783</v>
      </c>
      <c r="F177" s="31" t="s">
        <v>1052</v>
      </c>
      <c r="G177" s="26"/>
      <c r="H177" s="27">
        <v>39845</v>
      </c>
      <c r="I177" s="18">
        <f t="shared" si="80"/>
        <v>4.49</v>
      </c>
      <c r="J177" s="28">
        <f t="shared" si="81"/>
        <v>-8.1799591002044883E-2</v>
      </c>
      <c r="K177" s="18">
        <f t="shared" si="78"/>
        <v>0</v>
      </c>
      <c r="L177" s="18">
        <f t="shared" si="82"/>
        <v>0</v>
      </c>
      <c r="M177" s="18">
        <f t="shared" si="79"/>
        <v>11</v>
      </c>
      <c r="AQ177" s="33">
        <v>171</v>
      </c>
      <c r="AR177" s="27">
        <v>31898</v>
      </c>
      <c r="AS177" s="27">
        <v>34029</v>
      </c>
      <c r="AT177" s="27">
        <v>36982</v>
      </c>
      <c r="AU177" s="27">
        <v>39539</v>
      </c>
      <c r="AV177" s="27">
        <v>43831</v>
      </c>
      <c r="AW177" s="27">
        <v>49341</v>
      </c>
      <c r="AY177" s="33">
        <v>171</v>
      </c>
      <c r="AZ177" s="37">
        <f t="shared" si="83"/>
        <v>3.5</v>
      </c>
      <c r="BA177" s="37">
        <f t="shared" si="84"/>
        <v>3.54</v>
      </c>
      <c r="BB177" s="37">
        <f t="shared" si="85"/>
        <v>5.45</v>
      </c>
      <c r="BC177" s="37">
        <f t="shared" si="86"/>
        <v>4.93</v>
      </c>
      <c r="BD177" s="37">
        <f t="shared" si="87"/>
        <v>5.54</v>
      </c>
      <c r="BE177" s="37" t="e">
        <f t="shared" si="88"/>
        <v>#N/A</v>
      </c>
      <c r="BH177" s="33"/>
      <c r="BI177" s="37"/>
      <c r="BJ177" s="37"/>
      <c r="BK177" s="37"/>
      <c r="BL177" s="37"/>
      <c r="BM177" s="37"/>
      <c r="BN177" s="37"/>
    </row>
    <row r="178" spans="2:66">
      <c r="B178" s="30">
        <v>39839</v>
      </c>
      <c r="C178" s="23">
        <v>0.45833333333333331</v>
      </c>
      <c r="D178" s="24" t="s">
        <v>1052</v>
      </c>
      <c r="E178" s="25" t="s">
        <v>1053</v>
      </c>
      <c r="F178" s="31" t="s">
        <v>1051</v>
      </c>
      <c r="G178" s="26"/>
      <c r="H178" s="27">
        <v>39814</v>
      </c>
      <c r="I178" s="18">
        <f t="shared" si="80"/>
        <v>4.74</v>
      </c>
      <c r="J178" s="28">
        <f t="shared" si="81"/>
        <v>7.4829931972789129E-2</v>
      </c>
      <c r="K178" s="18">
        <f t="shared" si="78"/>
        <v>0</v>
      </c>
      <c r="L178" s="18">
        <f t="shared" si="82"/>
        <v>0</v>
      </c>
      <c r="M178" s="18">
        <f t="shared" si="79"/>
        <v>11</v>
      </c>
      <c r="AQ178" s="33">
        <v>172</v>
      </c>
      <c r="AR178" s="27">
        <v>31929</v>
      </c>
      <c r="AS178" s="27">
        <v>34060</v>
      </c>
      <c r="AT178" s="27">
        <v>37012</v>
      </c>
      <c r="AU178" s="27">
        <v>39569</v>
      </c>
      <c r="AV178" s="27">
        <v>43862</v>
      </c>
      <c r="AW178" s="27">
        <v>49369</v>
      </c>
      <c r="AY178" s="33">
        <v>172</v>
      </c>
      <c r="AZ178" s="37">
        <f t="shared" si="83"/>
        <v>3.63</v>
      </c>
      <c r="BA178" s="37">
        <f t="shared" si="84"/>
        <v>3.44</v>
      </c>
      <c r="BB178" s="37">
        <f t="shared" si="85"/>
        <v>5.32</v>
      </c>
      <c r="BC178" s="37">
        <f t="shared" si="86"/>
        <v>4.8899999999999997</v>
      </c>
      <c r="BD178" s="37">
        <f t="shared" si="87"/>
        <v>5.46</v>
      </c>
      <c r="BE178" s="37" t="e">
        <f t="shared" si="88"/>
        <v>#N/A</v>
      </c>
      <c r="BH178" s="33"/>
      <c r="BI178" s="37"/>
      <c r="BJ178" s="37"/>
      <c r="BK178" s="37"/>
      <c r="BL178" s="37"/>
      <c r="BM178" s="37"/>
      <c r="BN178" s="37"/>
    </row>
    <row r="179" spans="2:66">
      <c r="B179" s="30">
        <v>39805</v>
      </c>
      <c r="C179" s="23">
        <v>0.45833333333333331</v>
      </c>
      <c r="D179" s="29" t="s">
        <v>1051</v>
      </c>
      <c r="E179" s="25" t="s">
        <v>996</v>
      </c>
      <c r="F179" s="31" t="s">
        <v>1022</v>
      </c>
      <c r="G179" s="26"/>
      <c r="H179" s="27">
        <v>39783</v>
      </c>
      <c r="I179" s="18">
        <f t="shared" si="80"/>
        <v>4.49</v>
      </c>
      <c r="J179" s="28">
        <f t="shared" si="81"/>
        <v>6.7264573991031949E-3</v>
      </c>
      <c r="K179" s="18">
        <f t="shared" si="78"/>
        <v>0</v>
      </c>
      <c r="L179" s="18">
        <f t="shared" si="82"/>
        <v>0</v>
      </c>
      <c r="M179" s="18">
        <f t="shared" si="79"/>
        <v>11</v>
      </c>
      <c r="AQ179" s="33">
        <v>173</v>
      </c>
      <c r="AR179" s="27">
        <v>31959</v>
      </c>
      <c r="AS179" s="27">
        <v>34090</v>
      </c>
      <c r="AT179" s="27">
        <v>37043</v>
      </c>
      <c r="AU179" s="27">
        <v>39600</v>
      </c>
      <c r="AV179" s="27">
        <v>43891</v>
      </c>
      <c r="AW179" s="27">
        <v>49400</v>
      </c>
      <c r="AY179" s="33">
        <v>173</v>
      </c>
      <c r="AZ179" s="37">
        <f t="shared" si="83"/>
        <v>3.45</v>
      </c>
      <c r="BA179" s="37">
        <f t="shared" si="84"/>
        <v>3.44</v>
      </c>
      <c r="BB179" s="37">
        <f t="shared" si="85"/>
        <v>5.27</v>
      </c>
      <c r="BC179" s="37">
        <f t="shared" si="86"/>
        <v>4.99</v>
      </c>
      <c r="BD179" s="37">
        <f t="shared" si="87"/>
        <v>5.77</v>
      </c>
      <c r="BE179" s="37" t="e">
        <f t="shared" si="88"/>
        <v>#N/A</v>
      </c>
      <c r="BH179" s="33"/>
      <c r="BI179" s="37"/>
      <c r="BJ179" s="37"/>
      <c r="BK179" s="37"/>
      <c r="BL179" s="37"/>
      <c r="BM179" s="37"/>
      <c r="BN179" s="37"/>
    </row>
    <row r="180" spans="2:66">
      <c r="B180" s="30">
        <v>39776</v>
      </c>
      <c r="C180" s="23">
        <v>0.45833333333333331</v>
      </c>
      <c r="D180" s="29" t="s">
        <v>1022</v>
      </c>
      <c r="E180" s="25" t="s">
        <v>919</v>
      </c>
      <c r="F180" s="31" t="s">
        <v>1004</v>
      </c>
      <c r="G180" s="26"/>
      <c r="H180" s="27">
        <v>39753</v>
      </c>
      <c r="I180" s="18">
        <f t="shared" si="80"/>
        <v>4.9800000000000004</v>
      </c>
      <c r="J180" s="28">
        <f t="shared" si="81"/>
        <v>0.12415349887133199</v>
      </c>
      <c r="K180" s="18">
        <f t="shared" si="78"/>
        <v>0</v>
      </c>
      <c r="L180" s="18">
        <f t="shared" si="82"/>
        <v>0</v>
      </c>
      <c r="M180" s="18">
        <f t="shared" si="79"/>
        <v>11</v>
      </c>
      <c r="AQ180" s="33">
        <v>174</v>
      </c>
      <c r="AR180" s="27">
        <v>31990</v>
      </c>
      <c r="AS180" s="27">
        <v>34121</v>
      </c>
      <c r="AT180" s="27">
        <v>37073</v>
      </c>
      <c r="AU180" s="27">
        <v>39630</v>
      </c>
      <c r="AV180" s="27">
        <v>43922</v>
      </c>
      <c r="AW180" s="27">
        <v>49430</v>
      </c>
      <c r="AY180" s="33">
        <v>174</v>
      </c>
      <c r="AZ180" s="37">
        <f t="shared" si="83"/>
        <v>3.42</v>
      </c>
      <c r="BA180" s="37">
        <f t="shared" si="84"/>
        <v>3.6</v>
      </c>
      <c r="BB180" s="37">
        <f t="shared" si="85"/>
        <v>5.43</v>
      </c>
      <c r="BC180" s="37">
        <f t="shared" si="86"/>
        <v>4.8600000000000003</v>
      </c>
      <c r="BD180" s="37">
        <f t="shared" si="87"/>
        <v>5.27</v>
      </c>
      <c r="BE180" s="37" t="e">
        <f t="shared" si="88"/>
        <v>#N/A</v>
      </c>
      <c r="BH180" s="33"/>
      <c r="BI180" s="37"/>
      <c r="BJ180" s="37"/>
      <c r="BK180" s="37"/>
      <c r="BL180" s="37"/>
      <c r="BM180" s="37"/>
      <c r="BN180" s="37"/>
    </row>
    <row r="181" spans="2:66">
      <c r="B181" s="30">
        <v>39745</v>
      </c>
      <c r="C181" s="23">
        <v>0.41666666666666669</v>
      </c>
      <c r="D181" s="24" t="s">
        <v>1004</v>
      </c>
      <c r="E181" s="25" t="s">
        <v>1021</v>
      </c>
      <c r="F181" s="31" t="s">
        <v>1011</v>
      </c>
      <c r="G181" s="26"/>
      <c r="H181" s="27">
        <v>39722</v>
      </c>
      <c r="I181" s="18">
        <f t="shared" si="80"/>
        <v>5.18</v>
      </c>
      <c r="J181" s="28">
        <f t="shared" si="81"/>
        <v>0.13100436681222699</v>
      </c>
      <c r="K181" s="18">
        <f t="shared" si="78"/>
        <v>0</v>
      </c>
      <c r="L181" s="18">
        <f t="shared" si="82"/>
        <v>0</v>
      </c>
      <c r="M181" s="18">
        <f t="shared" si="79"/>
        <v>11</v>
      </c>
      <c r="AQ181" s="33">
        <v>175</v>
      </c>
      <c r="AR181" s="27">
        <v>32021</v>
      </c>
      <c r="AS181" s="27">
        <v>34151</v>
      </c>
      <c r="AT181" s="27">
        <v>37104</v>
      </c>
      <c r="AU181" s="27">
        <v>39661</v>
      </c>
      <c r="AV181" s="27">
        <v>43952</v>
      </c>
      <c r="AW181" s="27">
        <v>49461</v>
      </c>
      <c r="AY181" s="33">
        <v>175</v>
      </c>
      <c r="AZ181" s="37">
        <f t="shared" si="83"/>
        <v>3.29</v>
      </c>
      <c r="BA181" s="37">
        <f t="shared" si="84"/>
        <v>3.72</v>
      </c>
      <c r="BB181" s="37">
        <f t="shared" si="85"/>
        <v>5.43</v>
      </c>
      <c r="BC181" s="37">
        <f t="shared" si="86"/>
        <v>5</v>
      </c>
      <c r="BD181" s="37">
        <f t="shared" si="87"/>
        <v>4.33</v>
      </c>
      <c r="BE181" s="37" t="e">
        <f t="shared" si="88"/>
        <v>#N/A</v>
      </c>
      <c r="BH181" s="33"/>
      <c r="BI181" s="37"/>
      <c r="BJ181" s="37"/>
      <c r="BK181" s="37"/>
      <c r="BL181" s="37"/>
      <c r="BM181" s="37"/>
      <c r="BN181" s="37"/>
    </row>
    <row r="182" spans="2:66">
      <c r="B182" s="30">
        <v>39715</v>
      </c>
      <c r="C182" s="23">
        <v>0.41666666666666669</v>
      </c>
      <c r="D182" s="29" t="s">
        <v>1011</v>
      </c>
      <c r="E182" s="25" t="s">
        <v>915</v>
      </c>
      <c r="F182" s="31" t="s">
        <v>919</v>
      </c>
      <c r="G182" s="26"/>
      <c r="H182" s="27">
        <v>39692</v>
      </c>
      <c r="I182" s="18">
        <f t="shared" si="80"/>
        <v>4.91</v>
      </c>
      <c r="J182" s="28">
        <f t="shared" si="81"/>
        <v>8.2135523613963111E-3</v>
      </c>
      <c r="K182" s="18">
        <f t="shared" si="78"/>
        <v>0</v>
      </c>
      <c r="L182" s="18">
        <f t="shared" si="82"/>
        <v>0</v>
      </c>
      <c r="M182" s="18">
        <f t="shared" si="79"/>
        <v>11</v>
      </c>
      <c r="AQ182" s="33">
        <v>176</v>
      </c>
      <c r="AR182" s="27">
        <v>32051</v>
      </c>
      <c r="AS182" s="27">
        <v>34182</v>
      </c>
      <c r="AT182" s="27">
        <v>37135</v>
      </c>
      <c r="AU182" s="27">
        <v>39692</v>
      </c>
      <c r="AV182" s="27">
        <v>43983</v>
      </c>
      <c r="AW182" s="27">
        <v>49491</v>
      </c>
      <c r="AY182" s="33">
        <v>176</v>
      </c>
      <c r="AZ182" s="37">
        <f t="shared" si="83"/>
        <v>3.32</v>
      </c>
      <c r="BA182" s="37">
        <f t="shared" si="84"/>
        <v>3.83</v>
      </c>
      <c r="BB182" s="37">
        <f t="shared" si="85"/>
        <v>5.48</v>
      </c>
      <c r="BC182" s="37">
        <f t="shared" si="86"/>
        <v>4.91</v>
      </c>
      <c r="BD182" s="37">
        <f t="shared" si="87"/>
        <v>3.91</v>
      </c>
      <c r="BE182" s="37" t="e">
        <f t="shared" si="88"/>
        <v>#N/A</v>
      </c>
      <c r="BH182" s="33"/>
      <c r="BI182" s="37"/>
      <c r="BJ182" s="37"/>
      <c r="BK182" s="37"/>
      <c r="BL182" s="37"/>
      <c r="BM182" s="37"/>
      <c r="BN182" s="37"/>
    </row>
    <row r="183" spans="2:66">
      <c r="B183" s="30">
        <v>39685</v>
      </c>
      <c r="C183" s="23">
        <v>0.41666666666666669</v>
      </c>
      <c r="D183" s="31" t="s">
        <v>919</v>
      </c>
      <c r="E183" s="25"/>
      <c r="F183" s="31" t="s">
        <v>1054</v>
      </c>
      <c r="G183" s="26"/>
      <c r="H183" s="27">
        <v>39661</v>
      </c>
      <c r="I183" s="18">
        <f t="shared" si="80"/>
        <v>5</v>
      </c>
      <c r="J183" s="28">
        <f t="shared" si="81"/>
        <v>-1.3806706114398477E-2</v>
      </c>
      <c r="K183" s="18">
        <f t="shared" si="78"/>
        <v>0</v>
      </c>
      <c r="L183" s="18">
        <f t="shared" si="82"/>
        <v>0</v>
      </c>
      <c r="M183" s="18">
        <f t="shared" si="79"/>
        <v>11</v>
      </c>
      <c r="AQ183" s="33">
        <v>177</v>
      </c>
      <c r="AR183" s="27">
        <v>32082</v>
      </c>
      <c r="AS183" s="27">
        <v>34213</v>
      </c>
      <c r="AT183" s="27">
        <v>37165</v>
      </c>
      <c r="AU183" s="27">
        <v>39722</v>
      </c>
      <c r="AV183" s="27">
        <v>44013</v>
      </c>
      <c r="AW183" s="27">
        <v>49522</v>
      </c>
      <c r="AY183" s="33">
        <v>177</v>
      </c>
      <c r="AZ183" s="37">
        <f t="shared" si="83"/>
        <v>3.34</v>
      </c>
      <c r="BA183" s="37">
        <f t="shared" si="84"/>
        <v>3.85</v>
      </c>
      <c r="BB183" s="37">
        <f t="shared" si="85"/>
        <v>5.23</v>
      </c>
      <c r="BC183" s="37">
        <f t="shared" si="86"/>
        <v>5.18</v>
      </c>
      <c r="BD183" s="37">
        <f t="shared" si="87"/>
        <v>4.72</v>
      </c>
      <c r="BE183" s="37" t="e">
        <f t="shared" si="88"/>
        <v>#N/A</v>
      </c>
      <c r="BH183" s="33"/>
      <c r="BI183" s="37"/>
      <c r="BJ183" s="37"/>
      <c r="BK183" s="37"/>
      <c r="BL183" s="37"/>
      <c r="BM183" s="37"/>
      <c r="BN183" s="37"/>
    </row>
    <row r="184" spans="2:66">
      <c r="B184" s="30">
        <v>39653</v>
      </c>
      <c r="C184" s="23">
        <v>0.41666666666666669</v>
      </c>
      <c r="D184" s="29" t="s">
        <v>1054</v>
      </c>
      <c r="E184" s="25" t="s">
        <v>915</v>
      </c>
      <c r="F184" s="31" t="s">
        <v>921</v>
      </c>
      <c r="G184" s="26"/>
      <c r="H184" s="27">
        <v>39630</v>
      </c>
      <c r="I184" s="18">
        <f t="shared" si="80"/>
        <v>4.8600000000000003</v>
      </c>
      <c r="J184" s="28">
        <f t="shared" si="81"/>
        <v>-5.0781249999999958E-2</v>
      </c>
      <c r="K184" s="18">
        <f t="shared" si="78"/>
        <v>0</v>
      </c>
      <c r="L184" s="18">
        <f t="shared" si="82"/>
        <v>0</v>
      </c>
      <c r="M184" s="18">
        <f t="shared" si="79"/>
        <v>11</v>
      </c>
      <c r="AQ184" s="33">
        <v>178</v>
      </c>
      <c r="AR184" s="27">
        <v>32112</v>
      </c>
      <c r="AS184" s="27">
        <v>34243</v>
      </c>
      <c r="AT184" s="27">
        <v>37196</v>
      </c>
      <c r="AU184" s="27">
        <v>39753</v>
      </c>
      <c r="AV184" s="27">
        <v>44044</v>
      </c>
      <c r="AW184" s="27">
        <v>49553</v>
      </c>
      <c r="AY184" s="33">
        <v>178</v>
      </c>
      <c r="AZ184" s="37">
        <f t="shared" si="83"/>
        <v>3.23</v>
      </c>
      <c r="BA184" s="37">
        <f t="shared" si="84"/>
        <v>3.92</v>
      </c>
      <c r="BB184" s="37">
        <f t="shared" si="85"/>
        <v>5.25</v>
      </c>
      <c r="BC184" s="37">
        <f t="shared" si="86"/>
        <v>4.9800000000000004</v>
      </c>
      <c r="BD184" s="37">
        <f t="shared" si="87"/>
        <v>5.86</v>
      </c>
      <c r="BE184" s="37" t="e">
        <f t="shared" si="88"/>
        <v>#N/A</v>
      </c>
      <c r="BH184" s="33"/>
      <c r="BI184" s="37"/>
      <c r="BJ184" s="37"/>
      <c r="BK184" s="37"/>
      <c r="BL184" s="37"/>
      <c r="BM184" s="37"/>
      <c r="BN184" s="37"/>
    </row>
    <row r="185" spans="2:66">
      <c r="B185" s="30">
        <v>39625</v>
      </c>
      <c r="C185" s="23">
        <v>0.41666666666666669</v>
      </c>
      <c r="D185" s="24" t="s">
        <v>921</v>
      </c>
      <c r="E185" s="25" t="s">
        <v>1055</v>
      </c>
      <c r="F185" s="31" t="s">
        <v>789</v>
      </c>
      <c r="G185" s="26"/>
      <c r="H185" s="27">
        <v>39600</v>
      </c>
      <c r="I185" s="18">
        <f t="shared" si="80"/>
        <v>4.99</v>
      </c>
      <c r="J185" s="28">
        <f t="shared" si="81"/>
        <v>-5.3130929791271229E-2</v>
      </c>
      <c r="K185" s="18">
        <f t="shared" si="78"/>
        <v>0</v>
      </c>
      <c r="L185" s="18">
        <f t="shared" si="82"/>
        <v>0</v>
      </c>
      <c r="M185" s="18">
        <f t="shared" si="79"/>
        <v>11</v>
      </c>
      <c r="AQ185" s="33">
        <v>179</v>
      </c>
      <c r="AR185" s="27">
        <v>32143</v>
      </c>
      <c r="AS185" s="27">
        <v>34274</v>
      </c>
      <c r="AT185" s="27">
        <v>37226</v>
      </c>
      <c r="AU185" s="27">
        <v>39783</v>
      </c>
      <c r="AV185" s="27">
        <v>44075</v>
      </c>
      <c r="AW185" s="27">
        <v>49583</v>
      </c>
      <c r="AY185" s="33">
        <v>179</v>
      </c>
      <c r="AZ185" s="37">
        <f t="shared" si="83"/>
        <v>3.17</v>
      </c>
      <c r="BA185" s="37">
        <f t="shared" si="84"/>
        <v>3.93</v>
      </c>
      <c r="BB185" s="37">
        <f t="shared" si="85"/>
        <v>5.24</v>
      </c>
      <c r="BC185" s="37">
        <f t="shared" si="86"/>
        <v>4.49</v>
      </c>
      <c r="BD185" s="37">
        <f t="shared" si="87"/>
        <v>6</v>
      </c>
      <c r="BE185" s="37" t="e">
        <f t="shared" si="88"/>
        <v>#N/A</v>
      </c>
      <c r="BH185" s="33"/>
      <c r="BI185" s="37"/>
      <c r="BJ185" s="37"/>
      <c r="BK185" s="37"/>
      <c r="BL185" s="37"/>
      <c r="BM185" s="37"/>
      <c r="BN185" s="37"/>
    </row>
    <row r="186" spans="2:66">
      <c r="B186" s="30">
        <v>39591</v>
      </c>
      <c r="C186" s="23">
        <v>0.45833333333333331</v>
      </c>
      <c r="D186" s="24" t="s">
        <v>789</v>
      </c>
      <c r="E186" s="25" t="s">
        <v>1054</v>
      </c>
      <c r="F186" s="31" t="s">
        <v>915</v>
      </c>
      <c r="G186" s="26"/>
      <c r="H186" s="27">
        <v>39569</v>
      </c>
      <c r="I186" s="18">
        <f t="shared" si="80"/>
        <v>4.8899999999999997</v>
      </c>
      <c r="J186" s="28">
        <f t="shared" si="81"/>
        <v>-7.5614366729678709E-2</v>
      </c>
      <c r="K186" s="18">
        <f t="shared" si="78"/>
        <v>0</v>
      </c>
      <c r="L186" s="18">
        <f t="shared" si="82"/>
        <v>0</v>
      </c>
      <c r="M186" s="18">
        <f t="shared" si="79"/>
        <v>11</v>
      </c>
    </row>
    <row r="187" spans="2:66">
      <c r="B187" s="30">
        <v>39560</v>
      </c>
      <c r="C187" s="23">
        <v>0.41666666666666669</v>
      </c>
      <c r="D187" s="24" t="s">
        <v>915</v>
      </c>
      <c r="E187" s="25" t="s">
        <v>996</v>
      </c>
      <c r="F187" s="31" t="s">
        <v>993</v>
      </c>
      <c r="G187" s="26"/>
      <c r="H187" s="27">
        <v>39539</v>
      </c>
      <c r="I187" s="18">
        <f t="shared" si="80"/>
        <v>4.93</v>
      </c>
      <c r="J187" s="28">
        <f t="shared" si="81"/>
        <v>-9.7069597069597113E-2</v>
      </c>
      <c r="K187" s="18">
        <f t="shared" si="78"/>
        <v>0</v>
      </c>
      <c r="L187" s="18">
        <f t="shared" si="82"/>
        <v>0</v>
      </c>
      <c r="M187" s="18">
        <f t="shared" si="79"/>
        <v>11</v>
      </c>
    </row>
    <row r="188" spans="2:66">
      <c r="B188" s="30">
        <v>39531</v>
      </c>
      <c r="C188" s="23">
        <v>0.41666666666666669</v>
      </c>
      <c r="D188" s="24" t="s">
        <v>993</v>
      </c>
      <c r="E188" s="25" t="s">
        <v>1056</v>
      </c>
      <c r="F188" s="31" t="s">
        <v>789</v>
      </c>
      <c r="G188" s="26"/>
      <c r="H188" s="27">
        <v>39508</v>
      </c>
      <c r="I188" s="18">
        <f t="shared" si="80"/>
        <v>5.03</v>
      </c>
      <c r="J188" s="28">
        <f t="shared" si="81"/>
        <v>-0.13126079447322966</v>
      </c>
      <c r="K188" s="18">
        <f t="shared" si="78"/>
        <v>1</v>
      </c>
      <c r="L188" s="18">
        <f t="shared" si="82"/>
        <v>0</v>
      </c>
      <c r="M188" s="18">
        <f t="shared" si="79"/>
        <v>11</v>
      </c>
    </row>
    <row r="189" spans="2:66">
      <c r="B189" s="30">
        <v>39503</v>
      </c>
      <c r="C189" s="23">
        <v>0.45833333333333331</v>
      </c>
      <c r="D189" s="24" t="s">
        <v>789</v>
      </c>
      <c r="E189" s="25" t="s">
        <v>785</v>
      </c>
      <c r="F189" s="31" t="s">
        <v>789</v>
      </c>
      <c r="G189" s="26"/>
      <c r="H189" s="27">
        <v>39479</v>
      </c>
      <c r="I189" s="18">
        <f t="shared" si="80"/>
        <v>4.8899999999999997</v>
      </c>
      <c r="J189" s="28">
        <f t="shared" si="81"/>
        <v>-0.14808362369337988</v>
      </c>
      <c r="K189" s="18">
        <f t="shared" si="78"/>
        <v>1</v>
      </c>
      <c r="L189" s="18">
        <f t="shared" si="82"/>
        <v>0</v>
      </c>
      <c r="M189" s="18">
        <f t="shared" si="79"/>
        <v>11</v>
      </c>
    </row>
    <row r="190" spans="2:66">
      <c r="B190" s="20" t="s">
        <v>1057</v>
      </c>
      <c r="C190" s="23">
        <v>0.20833333333333334</v>
      </c>
      <c r="D190" s="31" t="s">
        <v>1058</v>
      </c>
      <c r="E190" s="25"/>
      <c r="F190" s="31" t="s">
        <v>1059</v>
      </c>
      <c r="G190" s="26"/>
      <c r="H190" s="27">
        <v>39448</v>
      </c>
      <c r="I190" s="18">
        <f t="shared" si="80"/>
        <v>4.41</v>
      </c>
      <c r="J190" s="28">
        <f t="shared" si="81"/>
        <v>-0.31093750000000003</v>
      </c>
      <c r="K190" s="18">
        <f t="shared" si="78"/>
        <v>1</v>
      </c>
      <c r="L190" s="18">
        <f t="shared" si="82"/>
        <v>0</v>
      </c>
      <c r="M190" s="18">
        <f t="shared" si="79"/>
        <v>11</v>
      </c>
    </row>
    <row r="191" spans="2:66">
      <c r="B191" s="20" t="s">
        <v>1060</v>
      </c>
      <c r="C191" s="23">
        <v>0.20833333333333334</v>
      </c>
      <c r="D191" s="31" t="s">
        <v>1059</v>
      </c>
      <c r="E191" s="25"/>
      <c r="F191" s="31" t="s">
        <v>751</v>
      </c>
      <c r="G191" s="26"/>
      <c r="H191" s="27">
        <v>39417</v>
      </c>
      <c r="I191" s="18">
        <f t="shared" si="80"/>
        <v>4.46</v>
      </c>
      <c r="J191" s="28">
        <f t="shared" si="81"/>
        <v>-0.29652996845425866</v>
      </c>
      <c r="K191" s="18">
        <f t="shared" si="78"/>
        <v>1</v>
      </c>
      <c r="L191" s="18">
        <f t="shared" si="82"/>
        <v>0</v>
      </c>
      <c r="M191" s="18">
        <f t="shared" si="79"/>
        <v>11</v>
      </c>
    </row>
    <row r="192" spans="2:66">
      <c r="B192" s="20" t="s">
        <v>1061</v>
      </c>
      <c r="C192" s="23">
        <v>0.20833333333333334</v>
      </c>
      <c r="D192" s="31" t="s">
        <v>751</v>
      </c>
      <c r="E192" s="25"/>
      <c r="F192" s="31" t="s">
        <v>763</v>
      </c>
      <c r="G192" s="26"/>
      <c r="H192" s="27">
        <v>39387</v>
      </c>
      <c r="I192" s="18">
        <f t="shared" si="80"/>
        <v>4.43</v>
      </c>
      <c r="J192" s="28">
        <f t="shared" si="81"/>
        <v>-0.30345911949685545</v>
      </c>
      <c r="K192" s="18">
        <f t="shared" si="78"/>
        <v>1</v>
      </c>
      <c r="L192" s="18">
        <f t="shared" si="82"/>
        <v>0</v>
      </c>
      <c r="M192" s="18">
        <f t="shared" si="79"/>
        <v>11</v>
      </c>
    </row>
    <row r="193" spans="2:13">
      <c r="B193" s="20" t="s">
        <v>1062</v>
      </c>
      <c r="C193" s="23">
        <v>0.20833333333333334</v>
      </c>
      <c r="D193" s="31" t="s">
        <v>763</v>
      </c>
      <c r="E193" s="25"/>
      <c r="F193" s="31" t="s">
        <v>1019</v>
      </c>
      <c r="G193" s="26"/>
      <c r="H193" s="27">
        <v>39356</v>
      </c>
      <c r="I193" s="18">
        <f t="shared" si="80"/>
        <v>4.58</v>
      </c>
      <c r="J193" s="28">
        <f t="shared" si="81"/>
        <v>-0.27070063694267515</v>
      </c>
      <c r="K193" s="18">
        <f t="shared" si="78"/>
        <v>1</v>
      </c>
      <c r="L193" s="18">
        <f t="shared" si="82"/>
        <v>0</v>
      </c>
      <c r="M193" s="18">
        <f t="shared" si="79"/>
        <v>11</v>
      </c>
    </row>
    <row r="194" spans="2:13">
      <c r="B194" s="20" t="s">
        <v>1063</v>
      </c>
      <c r="C194" s="23">
        <v>0.20833333333333334</v>
      </c>
      <c r="D194" s="31" t="s">
        <v>1019</v>
      </c>
      <c r="E194" s="25"/>
      <c r="F194" s="31" t="s">
        <v>972</v>
      </c>
      <c r="G194" s="26"/>
      <c r="H194" s="27">
        <v>39326</v>
      </c>
      <c r="I194" s="18">
        <f t="shared" si="80"/>
        <v>4.87</v>
      </c>
      <c r="J194" s="28">
        <f t="shared" si="81"/>
        <v>-0.23186119873817032</v>
      </c>
      <c r="K194" s="18">
        <f t="shared" si="78"/>
        <v>1</v>
      </c>
      <c r="L194" s="18">
        <f t="shared" si="82"/>
        <v>0</v>
      </c>
      <c r="M194" s="18">
        <f t="shared" si="79"/>
        <v>11</v>
      </c>
    </row>
    <row r="195" spans="2:13">
      <c r="B195" s="20" t="s">
        <v>1064</v>
      </c>
      <c r="C195" s="23">
        <v>0.20833333333333334</v>
      </c>
      <c r="D195" s="31" t="s">
        <v>972</v>
      </c>
      <c r="E195" s="25"/>
      <c r="F195" s="31" t="s">
        <v>792</v>
      </c>
      <c r="G195" s="26"/>
      <c r="H195" s="27">
        <v>39295</v>
      </c>
      <c r="I195" s="18">
        <f t="shared" si="80"/>
        <v>5.07</v>
      </c>
      <c r="J195" s="28">
        <f t="shared" si="81"/>
        <v>-0.19778481012658228</v>
      </c>
      <c r="K195" s="18">
        <f t="shared" si="78"/>
        <v>1</v>
      </c>
      <c r="L195" s="18">
        <f t="shared" si="82"/>
        <v>0</v>
      </c>
      <c r="M195" s="18">
        <f t="shared" si="79"/>
        <v>11</v>
      </c>
    </row>
    <row r="196" spans="2:13">
      <c r="B196" s="20" t="s">
        <v>1065</v>
      </c>
      <c r="C196" s="23">
        <v>0.20833333333333334</v>
      </c>
      <c r="D196" s="31" t="s">
        <v>792</v>
      </c>
      <c r="E196" s="25"/>
      <c r="F196" s="31" t="s">
        <v>878</v>
      </c>
      <c r="G196" s="26"/>
      <c r="H196" s="27">
        <v>39264</v>
      </c>
      <c r="I196" s="18">
        <f t="shared" si="80"/>
        <v>5.12</v>
      </c>
      <c r="J196" s="28">
        <f t="shared" si="81"/>
        <v>-0.20987654320987659</v>
      </c>
      <c r="K196" s="18">
        <f t="shared" si="78"/>
        <v>1</v>
      </c>
      <c r="L196" s="18">
        <f t="shared" si="82"/>
        <v>0</v>
      </c>
      <c r="M196" s="18">
        <f t="shared" si="79"/>
        <v>11</v>
      </c>
    </row>
    <row r="197" spans="2:13">
      <c r="B197" s="20" t="s">
        <v>1066</v>
      </c>
      <c r="C197" s="23">
        <v>0.20833333333333334</v>
      </c>
      <c r="D197" s="31" t="s">
        <v>878</v>
      </c>
      <c r="E197" s="25"/>
      <c r="F197" s="31" t="s">
        <v>903</v>
      </c>
      <c r="G197" s="26"/>
      <c r="H197" s="27">
        <v>39234</v>
      </c>
      <c r="I197" s="18">
        <f t="shared" si="80"/>
        <v>5.27</v>
      </c>
      <c r="J197" s="28">
        <f t="shared" si="81"/>
        <v>-0.1990881458966566</v>
      </c>
      <c r="K197" s="18">
        <f t="shared" ref="K197:K260" si="89">IF(J197&lt;$O$2,1,0)</f>
        <v>1</v>
      </c>
      <c r="L197" s="18">
        <f t="shared" si="82"/>
        <v>0</v>
      </c>
      <c r="M197" s="18">
        <f t="shared" ref="M197:M260" si="90">L197+M198</f>
        <v>11</v>
      </c>
    </row>
    <row r="198" spans="2:13">
      <c r="B198" s="20" t="s">
        <v>1067</v>
      </c>
      <c r="C198" s="23">
        <v>0.20833333333333334</v>
      </c>
      <c r="D198" s="31" t="s">
        <v>903</v>
      </c>
      <c r="E198" s="25"/>
      <c r="F198" s="31" t="s">
        <v>886</v>
      </c>
      <c r="G198" s="26"/>
      <c r="H198" s="27">
        <v>39203</v>
      </c>
      <c r="I198" s="18">
        <f t="shared" ref="I198:I261" si="91">VALUE(LEFT(D198,4))</f>
        <v>5.29</v>
      </c>
      <c r="J198" s="28">
        <f t="shared" ref="J198:J261" si="92">(I198-I210)/I210</f>
        <v>-0.21044776119402986</v>
      </c>
      <c r="K198" s="18">
        <f t="shared" si="89"/>
        <v>1</v>
      </c>
      <c r="L198" s="18">
        <f t="shared" ref="L198:L261" si="93">IF(AND(K198=1,K199=0),1,0)</f>
        <v>0</v>
      </c>
      <c r="M198" s="18">
        <f t="shared" si="90"/>
        <v>11</v>
      </c>
    </row>
    <row r="199" spans="2:13">
      <c r="B199" s="20" t="s">
        <v>1068</v>
      </c>
      <c r="C199" s="23">
        <v>0.20833333333333334</v>
      </c>
      <c r="D199" s="31" t="s">
        <v>886</v>
      </c>
      <c r="E199" s="25"/>
      <c r="F199" s="31" t="s">
        <v>1047</v>
      </c>
      <c r="G199" s="26"/>
      <c r="H199" s="27">
        <v>39173</v>
      </c>
      <c r="I199" s="18">
        <f t="shared" si="91"/>
        <v>5.46</v>
      </c>
      <c r="J199" s="28">
        <f t="shared" si="92"/>
        <v>-0.20058565153733529</v>
      </c>
      <c r="K199" s="18">
        <f t="shared" si="89"/>
        <v>1</v>
      </c>
      <c r="L199" s="18">
        <f t="shared" si="93"/>
        <v>0</v>
      </c>
      <c r="M199" s="18">
        <f t="shared" si="90"/>
        <v>11</v>
      </c>
    </row>
    <row r="200" spans="2:13">
      <c r="B200" s="20" t="s">
        <v>1069</v>
      </c>
      <c r="C200" s="23">
        <v>0.20833333333333334</v>
      </c>
      <c r="D200" s="31" t="s">
        <v>1047</v>
      </c>
      <c r="E200" s="25"/>
      <c r="F200" s="31" t="s">
        <v>1070</v>
      </c>
      <c r="G200" s="26"/>
      <c r="H200" s="27">
        <v>39142</v>
      </c>
      <c r="I200" s="18">
        <f t="shared" si="91"/>
        <v>5.79</v>
      </c>
      <c r="J200" s="28">
        <f t="shared" si="92"/>
        <v>-0.15350877192982454</v>
      </c>
      <c r="K200" s="18">
        <f t="shared" si="89"/>
        <v>1</v>
      </c>
      <c r="L200" s="18">
        <f t="shared" si="93"/>
        <v>0</v>
      </c>
      <c r="M200" s="18">
        <f t="shared" si="90"/>
        <v>11</v>
      </c>
    </row>
    <row r="201" spans="2:13">
      <c r="B201" s="20" t="s">
        <v>1071</v>
      </c>
      <c r="C201" s="23">
        <v>0.20833333333333334</v>
      </c>
      <c r="D201" s="31" t="s">
        <v>1070</v>
      </c>
      <c r="E201" s="25"/>
      <c r="F201" s="31" t="s">
        <v>1072</v>
      </c>
      <c r="G201" s="26"/>
      <c r="H201" s="27">
        <v>39114</v>
      </c>
      <c r="I201" s="18">
        <f t="shared" si="91"/>
        <v>5.74</v>
      </c>
      <c r="J201" s="28">
        <f t="shared" si="92"/>
        <v>-0.14583333333333326</v>
      </c>
      <c r="K201" s="18">
        <f t="shared" si="89"/>
        <v>1</v>
      </c>
      <c r="L201" s="18">
        <f t="shared" si="93"/>
        <v>1</v>
      </c>
      <c r="M201" s="18">
        <f t="shared" si="90"/>
        <v>11</v>
      </c>
    </row>
    <row r="202" spans="2:13">
      <c r="B202" s="20" t="s">
        <v>1073</v>
      </c>
      <c r="C202" s="23">
        <v>0.20833333333333334</v>
      </c>
      <c r="D202" s="31" t="s">
        <v>1072</v>
      </c>
      <c r="E202" s="25"/>
      <c r="F202" s="31" t="s">
        <v>820</v>
      </c>
      <c r="G202" s="26"/>
      <c r="H202" s="27">
        <v>39083</v>
      </c>
      <c r="I202" s="18">
        <f t="shared" si="91"/>
        <v>6.4</v>
      </c>
      <c r="J202" s="28">
        <f t="shared" si="92"/>
        <v>-6.4327485380116886E-2</v>
      </c>
      <c r="K202" s="18">
        <f t="shared" si="89"/>
        <v>0</v>
      </c>
      <c r="L202" s="18">
        <f t="shared" si="93"/>
        <v>0</v>
      </c>
      <c r="M202" s="18">
        <f t="shared" si="90"/>
        <v>10</v>
      </c>
    </row>
    <row r="203" spans="2:13">
      <c r="B203" s="20" t="s">
        <v>1074</v>
      </c>
      <c r="C203" s="23">
        <v>0.20833333333333334</v>
      </c>
      <c r="D203" s="31" t="s">
        <v>820</v>
      </c>
      <c r="E203" s="25"/>
      <c r="F203" s="31" t="s">
        <v>1075</v>
      </c>
      <c r="G203" s="26"/>
      <c r="H203" s="27">
        <v>39052</v>
      </c>
      <c r="I203" s="18">
        <f t="shared" si="91"/>
        <v>6.34</v>
      </c>
      <c r="J203" s="28">
        <f t="shared" si="92"/>
        <v>-9.8150782361308725E-2</v>
      </c>
      <c r="K203" s="18">
        <f t="shared" si="89"/>
        <v>0</v>
      </c>
      <c r="L203" s="18">
        <f t="shared" si="93"/>
        <v>0</v>
      </c>
      <c r="M203" s="18">
        <f t="shared" si="90"/>
        <v>10</v>
      </c>
    </row>
    <row r="204" spans="2:13">
      <c r="B204" s="20" t="s">
        <v>1076</v>
      </c>
      <c r="C204" s="23">
        <v>0.20833333333333334</v>
      </c>
      <c r="D204" s="31" t="s">
        <v>1075</v>
      </c>
      <c r="E204" s="25"/>
      <c r="F204" s="31" t="s">
        <v>1077</v>
      </c>
      <c r="G204" s="26"/>
      <c r="H204" s="27">
        <v>39022</v>
      </c>
      <c r="I204" s="18">
        <f t="shared" si="91"/>
        <v>6.36</v>
      </c>
      <c r="J204" s="28">
        <f t="shared" si="92"/>
        <v>-0.10422535211267597</v>
      </c>
      <c r="K204" s="18">
        <f t="shared" si="89"/>
        <v>1</v>
      </c>
      <c r="L204" s="18">
        <f t="shared" si="93"/>
        <v>0</v>
      </c>
      <c r="M204" s="18">
        <f t="shared" si="90"/>
        <v>10</v>
      </c>
    </row>
    <row r="205" spans="2:13">
      <c r="B205" s="20" t="s">
        <v>1078</v>
      </c>
      <c r="C205" s="23">
        <v>0.20833333333333334</v>
      </c>
      <c r="D205" s="31" t="s">
        <v>1077</v>
      </c>
      <c r="E205" s="25"/>
      <c r="F205" s="31" t="s">
        <v>820</v>
      </c>
      <c r="G205" s="26"/>
      <c r="H205" s="27">
        <v>38991</v>
      </c>
      <c r="I205" s="18">
        <f t="shared" si="91"/>
        <v>6.28</v>
      </c>
      <c r="J205" s="28">
        <f t="shared" si="92"/>
        <v>-0.13379310344827583</v>
      </c>
      <c r="K205" s="18">
        <f t="shared" si="89"/>
        <v>1</v>
      </c>
      <c r="L205" s="18">
        <f t="shared" si="93"/>
        <v>0</v>
      </c>
      <c r="M205" s="18">
        <f t="shared" si="90"/>
        <v>10</v>
      </c>
    </row>
    <row r="206" spans="2:13">
      <c r="B206" s="20" t="s">
        <v>1079</v>
      </c>
      <c r="C206" s="23">
        <v>0.20833333333333334</v>
      </c>
      <c r="D206" s="31" t="s">
        <v>820</v>
      </c>
      <c r="E206" s="25"/>
      <c r="F206" s="31" t="s">
        <v>1080</v>
      </c>
      <c r="G206" s="26"/>
      <c r="H206" s="27">
        <v>38961</v>
      </c>
      <c r="I206" s="18">
        <f t="shared" si="91"/>
        <v>6.34</v>
      </c>
      <c r="J206" s="28">
        <f t="shared" si="92"/>
        <v>-0.12309820193637629</v>
      </c>
      <c r="K206" s="18">
        <f t="shared" si="89"/>
        <v>1</v>
      </c>
      <c r="L206" s="18">
        <f t="shared" si="93"/>
        <v>0</v>
      </c>
      <c r="M206" s="18">
        <f t="shared" si="90"/>
        <v>10</v>
      </c>
    </row>
    <row r="207" spans="2:13">
      <c r="B207" s="20" t="s">
        <v>1081</v>
      </c>
      <c r="C207" s="23">
        <v>0.20833333333333334</v>
      </c>
      <c r="D207" s="31" t="s">
        <v>1080</v>
      </c>
      <c r="E207" s="25"/>
      <c r="F207" s="31" t="s">
        <v>816</v>
      </c>
      <c r="G207" s="26"/>
      <c r="H207" s="27">
        <v>38930</v>
      </c>
      <c r="I207" s="18">
        <f t="shared" si="91"/>
        <v>6.32</v>
      </c>
      <c r="J207" s="28">
        <f t="shared" si="92"/>
        <v>-0.11484593837535007</v>
      </c>
      <c r="K207" s="18">
        <f t="shared" si="89"/>
        <v>1</v>
      </c>
      <c r="L207" s="18">
        <f t="shared" si="93"/>
        <v>1</v>
      </c>
      <c r="M207" s="18">
        <f t="shared" si="90"/>
        <v>10</v>
      </c>
    </row>
    <row r="208" spans="2:13">
      <c r="B208" s="20" t="s">
        <v>1082</v>
      </c>
      <c r="C208" s="23">
        <v>0.20833333333333334</v>
      </c>
      <c r="D208" s="31" t="s">
        <v>816</v>
      </c>
      <c r="E208" s="25"/>
      <c r="F208" s="31" t="s">
        <v>1083</v>
      </c>
      <c r="G208" s="26"/>
      <c r="H208" s="27">
        <v>38899</v>
      </c>
      <c r="I208" s="18">
        <f t="shared" si="91"/>
        <v>6.48</v>
      </c>
      <c r="J208" s="28">
        <f t="shared" si="92"/>
        <v>-9.7493036211699066E-2</v>
      </c>
      <c r="K208" s="18">
        <f t="shared" si="89"/>
        <v>0</v>
      </c>
      <c r="L208" s="18">
        <f t="shared" si="93"/>
        <v>0</v>
      </c>
      <c r="M208" s="18">
        <f t="shared" si="90"/>
        <v>9</v>
      </c>
    </row>
    <row r="209" spans="2:13">
      <c r="B209" s="20" t="s">
        <v>1084</v>
      </c>
      <c r="C209" s="23">
        <v>0.20833333333333334</v>
      </c>
      <c r="D209" s="31" t="s">
        <v>1083</v>
      </c>
      <c r="E209" s="25"/>
      <c r="F209" s="31" t="s">
        <v>857</v>
      </c>
      <c r="G209" s="26"/>
      <c r="H209" s="27">
        <v>38869</v>
      </c>
      <c r="I209" s="18">
        <f t="shared" si="91"/>
        <v>6.58</v>
      </c>
      <c r="J209" s="28">
        <f t="shared" si="92"/>
        <v>-7.0621468926553674E-2</v>
      </c>
      <c r="K209" s="18">
        <f t="shared" si="89"/>
        <v>0</v>
      </c>
      <c r="L209" s="18">
        <f t="shared" si="93"/>
        <v>0</v>
      </c>
      <c r="M209" s="18">
        <f t="shared" si="90"/>
        <v>9</v>
      </c>
    </row>
    <row r="210" spans="2:13">
      <c r="B210" s="20" t="s">
        <v>1085</v>
      </c>
      <c r="C210" s="23">
        <v>0.20833333333333334</v>
      </c>
      <c r="D210" s="31" t="s">
        <v>857</v>
      </c>
      <c r="E210" s="25"/>
      <c r="F210" s="31" t="s">
        <v>1086</v>
      </c>
      <c r="G210" s="26"/>
      <c r="H210" s="27">
        <v>38838</v>
      </c>
      <c r="I210" s="18">
        <f t="shared" si="91"/>
        <v>6.7</v>
      </c>
      <c r="J210" s="28">
        <f t="shared" si="92"/>
        <v>-5.8988764044943812E-2</v>
      </c>
      <c r="K210" s="18">
        <f t="shared" si="89"/>
        <v>0</v>
      </c>
      <c r="L210" s="18">
        <f t="shared" si="93"/>
        <v>0</v>
      </c>
      <c r="M210" s="18">
        <f t="shared" si="90"/>
        <v>9</v>
      </c>
    </row>
    <row r="211" spans="2:13">
      <c r="B211" s="20" t="s">
        <v>1087</v>
      </c>
      <c r="C211" s="23">
        <v>0.20833333333333334</v>
      </c>
      <c r="D211" s="31" t="s">
        <v>1086</v>
      </c>
      <c r="E211" s="25"/>
      <c r="F211" s="31" t="s">
        <v>1088</v>
      </c>
      <c r="G211" s="26"/>
      <c r="H211" s="27">
        <v>38808</v>
      </c>
      <c r="I211" s="18">
        <f t="shared" si="91"/>
        <v>6.83</v>
      </c>
      <c r="J211" s="28">
        <f t="shared" si="92"/>
        <v>-1.8678160919540214E-2</v>
      </c>
      <c r="K211" s="18">
        <f t="shared" si="89"/>
        <v>0</v>
      </c>
      <c r="L211" s="18">
        <f t="shared" si="93"/>
        <v>0</v>
      </c>
      <c r="M211" s="18">
        <f t="shared" si="90"/>
        <v>9</v>
      </c>
    </row>
    <row r="212" spans="2:13">
      <c r="B212" s="20" t="s">
        <v>1089</v>
      </c>
      <c r="C212" s="23">
        <v>0.20833333333333334</v>
      </c>
      <c r="D212" s="31" t="s">
        <v>1088</v>
      </c>
      <c r="E212" s="25"/>
      <c r="F212" s="31" t="s">
        <v>1090</v>
      </c>
      <c r="G212" s="26"/>
      <c r="H212" s="27">
        <v>38777</v>
      </c>
      <c r="I212" s="18">
        <f t="shared" si="91"/>
        <v>6.84</v>
      </c>
      <c r="J212" s="28">
        <f t="shared" si="92"/>
        <v>-5.8139534883720981E-3</v>
      </c>
      <c r="K212" s="18">
        <f t="shared" si="89"/>
        <v>0</v>
      </c>
      <c r="L212" s="18">
        <f t="shared" si="93"/>
        <v>0</v>
      </c>
      <c r="M212" s="18">
        <f t="shared" si="90"/>
        <v>9</v>
      </c>
    </row>
    <row r="213" spans="2:13">
      <c r="B213" s="20" t="s">
        <v>1091</v>
      </c>
      <c r="C213" s="23">
        <v>0.20833333333333334</v>
      </c>
      <c r="D213" s="31" t="s">
        <v>1090</v>
      </c>
      <c r="E213" s="25"/>
      <c r="F213" s="31" t="s">
        <v>1088</v>
      </c>
      <c r="G213" s="26"/>
      <c r="H213" s="27">
        <v>38749</v>
      </c>
      <c r="I213" s="18">
        <f t="shared" si="91"/>
        <v>6.72</v>
      </c>
      <c r="J213" s="28">
        <f t="shared" si="92"/>
        <v>-5.3521126760563364E-2</v>
      </c>
      <c r="K213" s="18">
        <f t="shared" si="89"/>
        <v>0</v>
      </c>
      <c r="L213" s="18">
        <f t="shared" si="93"/>
        <v>0</v>
      </c>
      <c r="M213" s="18">
        <f t="shared" si="90"/>
        <v>9</v>
      </c>
    </row>
    <row r="214" spans="2:13">
      <c r="B214" s="20" t="s">
        <v>1092</v>
      </c>
      <c r="C214" s="23">
        <v>0.20833333333333334</v>
      </c>
      <c r="D214" s="31" t="s">
        <v>1088</v>
      </c>
      <c r="E214" s="25"/>
      <c r="F214" s="31" t="s">
        <v>1093</v>
      </c>
      <c r="G214" s="26"/>
      <c r="H214" s="27">
        <v>38718</v>
      </c>
      <c r="I214" s="18">
        <f t="shared" si="91"/>
        <v>6.84</v>
      </c>
      <c r="J214" s="28">
        <f t="shared" si="92"/>
        <v>-7.2568940493468537E-3</v>
      </c>
      <c r="K214" s="18">
        <f t="shared" si="89"/>
        <v>0</v>
      </c>
      <c r="L214" s="18">
        <f t="shared" si="93"/>
        <v>0</v>
      </c>
      <c r="M214" s="18">
        <f t="shared" si="90"/>
        <v>9</v>
      </c>
    </row>
    <row r="215" spans="2:13">
      <c r="B215" s="20" t="s">
        <v>1094</v>
      </c>
      <c r="C215" s="23">
        <v>0.20833333333333334</v>
      </c>
      <c r="D215" s="31" t="s">
        <v>1093</v>
      </c>
      <c r="E215" s="25"/>
      <c r="F215" s="31" t="s">
        <v>1095</v>
      </c>
      <c r="G215" s="26"/>
      <c r="H215" s="27">
        <v>38687</v>
      </c>
      <c r="I215" s="18">
        <f t="shared" si="91"/>
        <v>7.03</v>
      </c>
      <c r="J215" s="28">
        <f t="shared" si="92"/>
        <v>1.0057471264367858E-2</v>
      </c>
      <c r="K215" s="18">
        <f t="shared" si="89"/>
        <v>0</v>
      </c>
      <c r="L215" s="18">
        <f t="shared" si="93"/>
        <v>0</v>
      </c>
      <c r="M215" s="18">
        <f t="shared" si="90"/>
        <v>9</v>
      </c>
    </row>
    <row r="216" spans="2:13">
      <c r="B216" s="20" t="s">
        <v>1096</v>
      </c>
      <c r="C216" s="23">
        <v>0.20833333333333334</v>
      </c>
      <c r="D216" s="31" t="s">
        <v>1095</v>
      </c>
      <c r="E216" s="25"/>
      <c r="F216" s="31" t="s">
        <v>1097</v>
      </c>
      <c r="G216" s="26"/>
      <c r="H216" s="27">
        <v>38657</v>
      </c>
      <c r="I216" s="18">
        <f t="shared" si="91"/>
        <v>7.1</v>
      </c>
      <c r="J216" s="28">
        <f t="shared" si="92"/>
        <v>3.6496350364963508E-2</v>
      </c>
      <c r="K216" s="18">
        <f t="shared" si="89"/>
        <v>0</v>
      </c>
      <c r="L216" s="18">
        <f t="shared" si="93"/>
        <v>0</v>
      </c>
      <c r="M216" s="18">
        <f t="shared" si="90"/>
        <v>9</v>
      </c>
    </row>
    <row r="217" spans="2:13">
      <c r="B217" s="20" t="s">
        <v>1098</v>
      </c>
      <c r="C217" s="23">
        <v>0.20833333333333334</v>
      </c>
      <c r="D217" s="31" t="s">
        <v>1097</v>
      </c>
      <c r="E217" s="25"/>
      <c r="F217" s="31" t="s">
        <v>1099</v>
      </c>
      <c r="G217" s="26"/>
      <c r="H217" s="27">
        <v>38626</v>
      </c>
      <c r="I217" s="18">
        <f t="shared" si="91"/>
        <v>7.25</v>
      </c>
      <c r="J217" s="28">
        <f t="shared" si="92"/>
        <v>8.5329341317365318E-2</v>
      </c>
      <c r="K217" s="18">
        <f t="shared" si="89"/>
        <v>0</v>
      </c>
      <c r="L217" s="18">
        <f t="shared" si="93"/>
        <v>0</v>
      </c>
      <c r="M217" s="18">
        <f t="shared" si="90"/>
        <v>9</v>
      </c>
    </row>
    <row r="218" spans="2:13">
      <c r="B218" s="20" t="s">
        <v>1100</v>
      </c>
      <c r="C218" s="23">
        <v>0.20833333333333334</v>
      </c>
      <c r="D218" s="31" t="s">
        <v>1099</v>
      </c>
      <c r="E218" s="25"/>
      <c r="F218" s="31" t="s">
        <v>1101</v>
      </c>
      <c r="G218" s="26"/>
      <c r="H218" s="27">
        <v>38596</v>
      </c>
      <c r="I218" s="18">
        <f t="shared" si="91"/>
        <v>7.23</v>
      </c>
      <c r="J218" s="28">
        <f t="shared" si="92"/>
        <v>7.9104477611940338E-2</v>
      </c>
      <c r="K218" s="18">
        <f t="shared" si="89"/>
        <v>0</v>
      </c>
      <c r="L218" s="18">
        <f t="shared" si="93"/>
        <v>0</v>
      </c>
      <c r="M218" s="18">
        <f t="shared" si="90"/>
        <v>9</v>
      </c>
    </row>
    <row r="219" spans="2:13">
      <c r="B219" s="20" t="s">
        <v>1102</v>
      </c>
      <c r="C219" s="23">
        <v>0.20833333333333334</v>
      </c>
      <c r="D219" s="31" t="s">
        <v>1101</v>
      </c>
      <c r="E219" s="25"/>
      <c r="F219" s="31" t="s">
        <v>1103</v>
      </c>
      <c r="G219" s="26"/>
      <c r="H219" s="27">
        <v>38565</v>
      </c>
      <c r="I219" s="18">
        <f t="shared" si="91"/>
        <v>7.14</v>
      </c>
      <c r="J219" s="28">
        <f t="shared" si="92"/>
        <v>4.3859649122806994E-2</v>
      </c>
      <c r="K219" s="18">
        <f t="shared" si="89"/>
        <v>0</v>
      </c>
      <c r="L219" s="18">
        <f t="shared" si="93"/>
        <v>0</v>
      </c>
      <c r="M219" s="18">
        <f t="shared" si="90"/>
        <v>9</v>
      </c>
    </row>
    <row r="220" spans="2:13">
      <c r="B220" s="20" t="s">
        <v>1104</v>
      </c>
      <c r="C220" s="23">
        <v>0.20833333333333334</v>
      </c>
      <c r="D220" s="31" t="s">
        <v>1103</v>
      </c>
      <c r="E220" s="25"/>
      <c r="F220" s="31" t="s">
        <v>1105</v>
      </c>
      <c r="G220" s="26"/>
      <c r="H220" s="27">
        <v>38534</v>
      </c>
      <c r="I220" s="18">
        <f t="shared" si="91"/>
        <v>7.18</v>
      </c>
      <c r="J220" s="28">
        <f t="shared" si="92"/>
        <v>3.7572254335260083E-2</v>
      </c>
      <c r="K220" s="18">
        <f t="shared" si="89"/>
        <v>0</v>
      </c>
      <c r="L220" s="18">
        <f t="shared" si="93"/>
        <v>0</v>
      </c>
      <c r="M220" s="18">
        <f t="shared" si="90"/>
        <v>9</v>
      </c>
    </row>
    <row r="221" spans="2:13">
      <c r="B221" s="20" t="s">
        <v>1106</v>
      </c>
      <c r="C221" s="23">
        <v>0.20833333333333334</v>
      </c>
      <c r="D221" s="31" t="s">
        <v>1105</v>
      </c>
      <c r="E221" s="25"/>
      <c r="F221" s="31" t="s">
        <v>1107</v>
      </c>
      <c r="G221" s="26"/>
      <c r="H221" s="27">
        <v>38504</v>
      </c>
      <c r="I221" s="18">
        <f t="shared" si="91"/>
        <v>7.08</v>
      </c>
      <c r="J221" s="28">
        <f t="shared" si="92"/>
        <v>3.3576642335766488E-2</v>
      </c>
      <c r="K221" s="18">
        <f t="shared" si="89"/>
        <v>0</v>
      </c>
      <c r="L221" s="18">
        <f t="shared" si="93"/>
        <v>0</v>
      </c>
      <c r="M221" s="18">
        <f t="shared" si="90"/>
        <v>9</v>
      </c>
    </row>
    <row r="222" spans="2:13">
      <c r="B222" s="20" t="s">
        <v>1108</v>
      </c>
      <c r="C222" s="23">
        <v>0.20833333333333334</v>
      </c>
      <c r="D222" s="31" t="s">
        <v>1107</v>
      </c>
      <c r="E222" s="25"/>
      <c r="F222" s="31" t="s">
        <v>1109</v>
      </c>
      <c r="G222" s="26"/>
      <c r="H222" s="27">
        <v>38473</v>
      </c>
      <c r="I222" s="18">
        <f t="shared" si="91"/>
        <v>7.12</v>
      </c>
      <c r="J222" s="28">
        <f t="shared" si="92"/>
        <v>5.7949479940564583E-2</v>
      </c>
      <c r="K222" s="18">
        <f t="shared" si="89"/>
        <v>0</v>
      </c>
      <c r="L222" s="18">
        <f t="shared" si="93"/>
        <v>0</v>
      </c>
      <c r="M222" s="18">
        <f t="shared" si="90"/>
        <v>9</v>
      </c>
    </row>
    <row r="223" spans="2:13">
      <c r="B223" s="20" t="s">
        <v>1110</v>
      </c>
      <c r="C223" s="23">
        <v>0.20833333333333334</v>
      </c>
      <c r="D223" s="31" t="s">
        <v>1109</v>
      </c>
      <c r="E223" s="25"/>
      <c r="F223" s="31" t="s">
        <v>1111</v>
      </c>
      <c r="G223" s="26"/>
      <c r="H223" s="27">
        <v>38443</v>
      </c>
      <c r="I223" s="18">
        <f t="shared" si="91"/>
        <v>6.96</v>
      </c>
      <c r="J223" s="28">
        <f t="shared" si="92"/>
        <v>4.5045045045045015E-2</v>
      </c>
      <c r="K223" s="18">
        <f t="shared" si="89"/>
        <v>0</v>
      </c>
      <c r="L223" s="18">
        <f t="shared" si="93"/>
        <v>0</v>
      </c>
      <c r="M223" s="18">
        <f t="shared" si="90"/>
        <v>9</v>
      </c>
    </row>
    <row r="224" spans="2:13">
      <c r="B224" s="20" t="s">
        <v>1112</v>
      </c>
      <c r="C224" s="23">
        <v>0.20833333333333334</v>
      </c>
      <c r="D224" s="31" t="s">
        <v>1111</v>
      </c>
      <c r="E224" s="25"/>
      <c r="F224" s="31" t="s">
        <v>1095</v>
      </c>
      <c r="G224" s="26"/>
      <c r="H224" s="27">
        <v>38412</v>
      </c>
      <c r="I224" s="18">
        <f t="shared" si="91"/>
        <v>6.88</v>
      </c>
      <c r="J224" s="28">
        <f t="shared" si="92"/>
        <v>7.3322932917316647E-2</v>
      </c>
      <c r="K224" s="18">
        <f t="shared" si="89"/>
        <v>0</v>
      </c>
      <c r="L224" s="18">
        <f t="shared" si="93"/>
        <v>0</v>
      </c>
      <c r="M224" s="18">
        <f t="shared" si="90"/>
        <v>9</v>
      </c>
    </row>
    <row r="225" spans="2:13">
      <c r="B225" s="20" t="s">
        <v>1113</v>
      </c>
      <c r="C225" s="23">
        <v>0.20833333333333334</v>
      </c>
      <c r="D225" s="31" t="s">
        <v>1095</v>
      </c>
      <c r="E225" s="25"/>
      <c r="F225" s="31" t="s">
        <v>1114</v>
      </c>
      <c r="G225" s="26"/>
      <c r="H225" s="27">
        <v>38384</v>
      </c>
      <c r="I225" s="18">
        <f t="shared" si="91"/>
        <v>7.1</v>
      </c>
      <c r="J225" s="28">
        <f t="shared" si="92"/>
        <v>0.13964686998394851</v>
      </c>
      <c r="K225" s="18">
        <f t="shared" si="89"/>
        <v>0</v>
      </c>
      <c r="L225" s="18">
        <f t="shared" si="93"/>
        <v>0</v>
      </c>
      <c r="M225" s="18">
        <f t="shared" si="90"/>
        <v>9</v>
      </c>
    </row>
    <row r="226" spans="2:13">
      <c r="B226" s="20" t="s">
        <v>1115</v>
      </c>
      <c r="C226" s="23">
        <v>0.20833333333333334</v>
      </c>
      <c r="D226" s="31" t="s">
        <v>1114</v>
      </c>
      <c r="E226" s="25"/>
      <c r="F226" s="31" t="s">
        <v>1109</v>
      </c>
      <c r="G226" s="26"/>
      <c r="H226" s="27">
        <v>38353</v>
      </c>
      <c r="I226" s="18">
        <f t="shared" si="91"/>
        <v>6.89</v>
      </c>
      <c r="J226" s="28">
        <f t="shared" si="92"/>
        <v>6.163328197226494E-2</v>
      </c>
      <c r="K226" s="18">
        <f t="shared" si="89"/>
        <v>0</v>
      </c>
      <c r="L226" s="18">
        <f t="shared" si="93"/>
        <v>0</v>
      </c>
      <c r="M226" s="18">
        <f t="shared" si="90"/>
        <v>9</v>
      </c>
    </row>
    <row r="227" spans="2:13">
      <c r="B227" s="20" t="s">
        <v>1116</v>
      </c>
      <c r="C227" s="23">
        <v>0.20833333333333334</v>
      </c>
      <c r="D227" s="31" t="s">
        <v>1109</v>
      </c>
      <c r="E227" s="25"/>
      <c r="F227" s="31" t="s">
        <v>860</v>
      </c>
      <c r="G227" s="26"/>
      <c r="H227" s="27">
        <v>38322</v>
      </c>
      <c r="I227" s="18">
        <f t="shared" si="91"/>
        <v>6.96</v>
      </c>
      <c r="J227" s="28">
        <f t="shared" si="92"/>
        <v>0.117174959871589</v>
      </c>
      <c r="K227" s="18">
        <f t="shared" si="89"/>
        <v>0</v>
      </c>
      <c r="L227" s="18">
        <f t="shared" si="93"/>
        <v>0</v>
      </c>
      <c r="M227" s="18">
        <f t="shared" si="90"/>
        <v>9</v>
      </c>
    </row>
    <row r="228" spans="2:13">
      <c r="B228" s="20" t="s">
        <v>1117</v>
      </c>
      <c r="C228" s="23">
        <v>0.20833333333333334</v>
      </c>
      <c r="D228" s="31" t="s">
        <v>860</v>
      </c>
      <c r="E228" s="25"/>
      <c r="F228" s="31" t="s">
        <v>1118</v>
      </c>
      <c r="G228" s="26"/>
      <c r="H228" s="27">
        <v>38292</v>
      </c>
      <c r="I228" s="18">
        <f t="shared" si="91"/>
        <v>6.85</v>
      </c>
      <c r="J228" s="28">
        <f t="shared" si="92"/>
        <v>7.1987480438184662E-2</v>
      </c>
      <c r="K228" s="18">
        <f t="shared" si="89"/>
        <v>0</v>
      </c>
      <c r="L228" s="18">
        <f t="shared" si="93"/>
        <v>0</v>
      </c>
      <c r="M228" s="18">
        <f t="shared" si="90"/>
        <v>9</v>
      </c>
    </row>
    <row r="229" spans="2:13">
      <c r="B229" s="20" t="s">
        <v>1119</v>
      </c>
      <c r="C229" s="23">
        <v>0.20833333333333334</v>
      </c>
      <c r="D229" s="31" t="s">
        <v>1118</v>
      </c>
      <c r="E229" s="25"/>
      <c r="F229" s="31" t="s">
        <v>857</v>
      </c>
      <c r="G229" s="26"/>
      <c r="H229" s="27">
        <v>38261</v>
      </c>
      <c r="I229" s="18">
        <f t="shared" si="91"/>
        <v>6.68</v>
      </c>
      <c r="J229" s="28">
        <f t="shared" si="92"/>
        <v>1.5197568389057697E-2</v>
      </c>
      <c r="K229" s="18">
        <f t="shared" si="89"/>
        <v>0</v>
      </c>
      <c r="L229" s="18">
        <f t="shared" si="93"/>
        <v>0</v>
      </c>
      <c r="M229" s="18">
        <f t="shared" si="90"/>
        <v>9</v>
      </c>
    </row>
    <row r="230" spans="2:13">
      <c r="B230" s="20" t="s">
        <v>1120</v>
      </c>
      <c r="C230" s="23">
        <v>0.20833333333333334</v>
      </c>
      <c r="D230" s="31" t="s">
        <v>857</v>
      </c>
      <c r="E230" s="25"/>
      <c r="F230" s="31" t="s">
        <v>1088</v>
      </c>
      <c r="G230" s="26"/>
      <c r="H230" s="27">
        <v>38231</v>
      </c>
      <c r="I230" s="18">
        <f t="shared" si="91"/>
        <v>6.7</v>
      </c>
      <c r="J230" s="28">
        <f t="shared" si="92"/>
        <v>2.7607361963190278E-2</v>
      </c>
      <c r="K230" s="18">
        <f t="shared" si="89"/>
        <v>0</v>
      </c>
      <c r="L230" s="18">
        <f t="shared" si="93"/>
        <v>0</v>
      </c>
      <c r="M230" s="18">
        <f t="shared" si="90"/>
        <v>9</v>
      </c>
    </row>
    <row r="231" spans="2:13">
      <c r="B231" s="20" t="s">
        <v>1121</v>
      </c>
      <c r="C231" s="23">
        <v>0.20833333333333334</v>
      </c>
      <c r="D231" s="31" t="s">
        <v>1088</v>
      </c>
      <c r="E231" s="25"/>
      <c r="F231" s="31" t="s">
        <v>1122</v>
      </c>
      <c r="G231" s="26"/>
      <c r="H231" s="27">
        <v>38200</v>
      </c>
      <c r="I231" s="18">
        <f t="shared" si="91"/>
        <v>6.84</v>
      </c>
      <c r="J231" s="28">
        <f t="shared" si="92"/>
        <v>9.0909090909090967E-2</v>
      </c>
      <c r="K231" s="18">
        <f t="shared" si="89"/>
        <v>0</v>
      </c>
      <c r="L231" s="18">
        <f t="shared" si="93"/>
        <v>0</v>
      </c>
      <c r="M231" s="18">
        <f t="shared" si="90"/>
        <v>9</v>
      </c>
    </row>
    <row r="232" spans="2:13">
      <c r="B232" s="20" t="s">
        <v>1123</v>
      </c>
      <c r="C232" s="23">
        <v>0.20833333333333334</v>
      </c>
      <c r="D232" s="31" t="s">
        <v>1122</v>
      </c>
      <c r="E232" s="25"/>
      <c r="F232" s="31" t="s">
        <v>860</v>
      </c>
      <c r="G232" s="26"/>
      <c r="H232" s="27">
        <v>38169</v>
      </c>
      <c r="I232" s="18">
        <f t="shared" si="91"/>
        <v>6.92</v>
      </c>
      <c r="J232" s="28">
        <f t="shared" si="92"/>
        <v>0.1649831649831649</v>
      </c>
      <c r="K232" s="18">
        <f t="shared" si="89"/>
        <v>0</v>
      </c>
      <c r="L232" s="18">
        <f t="shared" si="93"/>
        <v>0</v>
      </c>
      <c r="M232" s="18">
        <f t="shared" si="90"/>
        <v>9</v>
      </c>
    </row>
    <row r="233" spans="2:13">
      <c r="B233" s="20" t="s">
        <v>1124</v>
      </c>
      <c r="C233" s="23">
        <v>0.20833333333333334</v>
      </c>
      <c r="D233" s="31" t="s">
        <v>860</v>
      </c>
      <c r="E233" s="25"/>
      <c r="F233" s="31" t="s">
        <v>1125</v>
      </c>
      <c r="G233" s="26"/>
      <c r="H233" s="27">
        <v>38139</v>
      </c>
      <c r="I233" s="18">
        <f t="shared" si="91"/>
        <v>6.85</v>
      </c>
      <c r="J233" s="28">
        <f t="shared" si="92"/>
        <v>0.15319865319865306</v>
      </c>
      <c r="K233" s="18">
        <f t="shared" si="89"/>
        <v>0</v>
      </c>
      <c r="L233" s="18">
        <f t="shared" si="93"/>
        <v>0</v>
      </c>
      <c r="M233" s="18">
        <f t="shared" si="90"/>
        <v>9</v>
      </c>
    </row>
    <row r="234" spans="2:13">
      <c r="B234" s="20" t="s">
        <v>1126</v>
      </c>
      <c r="C234" s="23">
        <v>0.20833333333333334</v>
      </c>
      <c r="D234" s="31" t="s">
        <v>1125</v>
      </c>
      <c r="E234" s="25"/>
      <c r="F234" s="31" t="s">
        <v>847</v>
      </c>
      <c r="G234" s="26"/>
      <c r="H234" s="27">
        <v>38108</v>
      </c>
      <c r="I234" s="18">
        <f t="shared" si="91"/>
        <v>6.73</v>
      </c>
      <c r="J234" s="28">
        <f t="shared" si="92"/>
        <v>0.15239726027397271</v>
      </c>
      <c r="K234" s="18">
        <f t="shared" si="89"/>
        <v>0</v>
      </c>
      <c r="L234" s="18">
        <f t="shared" si="93"/>
        <v>0</v>
      </c>
      <c r="M234" s="18">
        <f t="shared" si="90"/>
        <v>9</v>
      </c>
    </row>
    <row r="235" spans="2:13">
      <c r="B235" s="20" t="s">
        <v>1127</v>
      </c>
      <c r="C235" s="23">
        <v>0.20833333333333334</v>
      </c>
      <c r="D235" s="31" t="s">
        <v>847</v>
      </c>
      <c r="E235" s="25"/>
      <c r="F235" s="31" t="s">
        <v>1128</v>
      </c>
      <c r="G235" s="26"/>
      <c r="H235" s="27">
        <v>38078</v>
      </c>
      <c r="I235" s="18">
        <f t="shared" si="91"/>
        <v>6.66</v>
      </c>
      <c r="J235" s="28">
        <f t="shared" si="92"/>
        <v>0.13651877133105797</v>
      </c>
      <c r="K235" s="18">
        <f t="shared" si="89"/>
        <v>0</v>
      </c>
      <c r="L235" s="18">
        <f t="shared" si="93"/>
        <v>0</v>
      </c>
      <c r="M235" s="18">
        <f t="shared" si="90"/>
        <v>9</v>
      </c>
    </row>
    <row r="236" spans="2:13">
      <c r="B236" s="20" t="s">
        <v>1129</v>
      </c>
      <c r="C236" s="23">
        <v>0.20833333333333334</v>
      </c>
      <c r="D236" s="31" t="s">
        <v>1128</v>
      </c>
      <c r="E236" s="25"/>
      <c r="F236" s="31" t="s">
        <v>1130</v>
      </c>
      <c r="G236" s="26"/>
      <c r="H236" s="27">
        <v>38047</v>
      </c>
      <c r="I236" s="18">
        <f t="shared" si="91"/>
        <v>6.41</v>
      </c>
      <c r="J236" s="28">
        <f t="shared" si="92"/>
        <v>6.4784053156146285E-2</v>
      </c>
      <c r="K236" s="18">
        <f t="shared" si="89"/>
        <v>0</v>
      </c>
      <c r="L236" s="18">
        <f t="shared" si="93"/>
        <v>0</v>
      </c>
      <c r="M236" s="18">
        <f t="shared" si="90"/>
        <v>9</v>
      </c>
    </row>
    <row r="237" spans="2:13">
      <c r="B237" s="20" t="s">
        <v>1131</v>
      </c>
      <c r="C237" s="23">
        <v>0.20833333333333334</v>
      </c>
      <c r="D237" s="31" t="s">
        <v>1130</v>
      </c>
      <c r="E237" s="25"/>
      <c r="F237" s="31" t="s">
        <v>809</v>
      </c>
      <c r="G237" s="26"/>
      <c r="H237" s="27">
        <v>38018</v>
      </c>
      <c r="I237" s="18">
        <f t="shared" si="91"/>
        <v>6.23</v>
      </c>
      <c r="J237" s="28">
        <f t="shared" si="92"/>
        <v>3.3167495854063048E-2</v>
      </c>
      <c r="K237" s="18">
        <f t="shared" si="89"/>
        <v>0</v>
      </c>
      <c r="L237" s="18">
        <f t="shared" si="93"/>
        <v>0</v>
      </c>
      <c r="M237" s="18">
        <f t="shared" si="90"/>
        <v>9</v>
      </c>
    </row>
    <row r="238" spans="2:13">
      <c r="B238" s="20" t="s">
        <v>1132</v>
      </c>
      <c r="C238" s="23">
        <v>0.20833333333333334</v>
      </c>
      <c r="D238" s="31" t="s">
        <v>809</v>
      </c>
      <c r="E238" s="25"/>
      <c r="F238" s="31" t="s">
        <v>1130</v>
      </c>
      <c r="G238" s="26"/>
      <c r="H238" s="27">
        <v>37987</v>
      </c>
      <c r="I238" s="18">
        <f t="shared" si="91"/>
        <v>6.49</v>
      </c>
      <c r="J238" s="28">
        <f t="shared" si="92"/>
        <v>8.7102177554438942E-2</v>
      </c>
      <c r="K238" s="18">
        <f t="shared" si="89"/>
        <v>0</v>
      </c>
      <c r="L238" s="18">
        <f t="shared" si="93"/>
        <v>0</v>
      </c>
      <c r="M238" s="18">
        <f t="shared" si="90"/>
        <v>9</v>
      </c>
    </row>
    <row r="239" spans="2:13">
      <c r="B239" s="20" t="s">
        <v>1133</v>
      </c>
      <c r="C239" s="23">
        <v>0.20833333333333334</v>
      </c>
      <c r="D239" s="31" t="s">
        <v>1130</v>
      </c>
      <c r="E239" s="25"/>
      <c r="F239" s="31" t="s">
        <v>1134</v>
      </c>
      <c r="G239" s="26"/>
      <c r="H239" s="27">
        <v>37956</v>
      </c>
      <c r="I239" s="18">
        <f t="shared" si="91"/>
        <v>6.23</v>
      </c>
      <c r="J239" s="28">
        <f t="shared" si="92"/>
        <v>8.7260034904013961E-2</v>
      </c>
      <c r="K239" s="18">
        <f t="shared" si="89"/>
        <v>0</v>
      </c>
      <c r="L239" s="18">
        <f t="shared" si="93"/>
        <v>0</v>
      </c>
      <c r="M239" s="18">
        <f t="shared" si="90"/>
        <v>9</v>
      </c>
    </row>
    <row r="240" spans="2:13">
      <c r="B240" s="20" t="s">
        <v>1135</v>
      </c>
      <c r="C240" s="23">
        <v>0.20833333333333334</v>
      </c>
      <c r="D240" s="31" t="s">
        <v>1134</v>
      </c>
      <c r="E240" s="25"/>
      <c r="F240" s="31" t="s">
        <v>1083</v>
      </c>
      <c r="G240" s="26"/>
      <c r="H240" s="27">
        <v>37926</v>
      </c>
      <c r="I240" s="18">
        <f t="shared" si="91"/>
        <v>6.39</v>
      </c>
      <c r="J240" s="28">
        <f t="shared" si="92"/>
        <v>0.125</v>
      </c>
      <c r="K240" s="18">
        <f t="shared" si="89"/>
        <v>0</v>
      </c>
      <c r="L240" s="18">
        <f t="shared" si="93"/>
        <v>0</v>
      </c>
      <c r="M240" s="18">
        <f t="shared" si="90"/>
        <v>9</v>
      </c>
    </row>
    <row r="241" spans="2:13">
      <c r="B241" s="20" t="s">
        <v>1136</v>
      </c>
      <c r="C241" s="23">
        <v>0.20833333333333334</v>
      </c>
      <c r="D241" s="31" t="s">
        <v>1083</v>
      </c>
      <c r="E241" s="25"/>
      <c r="F241" s="31" t="s">
        <v>819</v>
      </c>
      <c r="G241" s="26"/>
      <c r="H241" s="27">
        <v>37895</v>
      </c>
      <c r="I241" s="18">
        <f t="shared" si="91"/>
        <v>6.58</v>
      </c>
      <c r="J241" s="28">
        <f t="shared" si="92"/>
        <v>0.19202898550724648</v>
      </c>
      <c r="K241" s="18">
        <f t="shared" si="89"/>
        <v>0</v>
      </c>
      <c r="L241" s="18">
        <f t="shared" si="93"/>
        <v>0</v>
      </c>
      <c r="M241" s="18">
        <f t="shared" si="90"/>
        <v>9</v>
      </c>
    </row>
    <row r="242" spans="2:13">
      <c r="B242" s="20" t="s">
        <v>1137</v>
      </c>
      <c r="C242" s="23">
        <v>0.20833333333333334</v>
      </c>
      <c r="D242" s="31" t="s">
        <v>819</v>
      </c>
      <c r="E242" s="25"/>
      <c r="F242" s="31" t="s">
        <v>1138</v>
      </c>
      <c r="G242" s="26"/>
      <c r="H242" s="27">
        <v>37865</v>
      </c>
      <c r="I242" s="18">
        <f t="shared" si="91"/>
        <v>6.52</v>
      </c>
      <c r="J242" s="28">
        <f t="shared" si="92"/>
        <v>0.21641791044776104</v>
      </c>
      <c r="K242" s="18">
        <f t="shared" si="89"/>
        <v>0</v>
      </c>
      <c r="L242" s="18">
        <f t="shared" si="93"/>
        <v>0</v>
      </c>
      <c r="M242" s="18">
        <f t="shared" si="90"/>
        <v>9</v>
      </c>
    </row>
    <row r="243" spans="2:13">
      <c r="B243" s="20" t="s">
        <v>1139</v>
      </c>
      <c r="C243" s="23">
        <v>0.20833333333333334</v>
      </c>
      <c r="D243" s="31" t="s">
        <v>1138</v>
      </c>
      <c r="E243" s="25"/>
      <c r="F243" s="31" t="s">
        <v>1140</v>
      </c>
      <c r="G243" s="26"/>
      <c r="H243" s="27">
        <v>37834</v>
      </c>
      <c r="I243" s="18">
        <f t="shared" si="91"/>
        <v>6.27</v>
      </c>
      <c r="J243" s="28">
        <f t="shared" si="92"/>
        <v>0.1589648798521256</v>
      </c>
      <c r="K243" s="18">
        <f t="shared" si="89"/>
        <v>0</v>
      </c>
      <c r="L243" s="18">
        <f t="shared" si="93"/>
        <v>0</v>
      </c>
      <c r="M243" s="18">
        <f t="shared" si="90"/>
        <v>9</v>
      </c>
    </row>
    <row r="244" spans="2:13">
      <c r="B244" s="20" t="s">
        <v>1141</v>
      </c>
      <c r="C244" s="23">
        <v>0.20833333333333334</v>
      </c>
      <c r="D244" s="31" t="s">
        <v>1140</v>
      </c>
      <c r="E244" s="25"/>
      <c r="F244" s="31" t="s">
        <v>1140</v>
      </c>
      <c r="G244" s="26"/>
      <c r="H244" s="27">
        <v>37803</v>
      </c>
      <c r="I244" s="18">
        <f t="shared" si="91"/>
        <v>5.94</v>
      </c>
      <c r="J244" s="28">
        <f t="shared" si="92"/>
        <v>7.8039927404718809E-2</v>
      </c>
      <c r="K244" s="18">
        <f t="shared" si="89"/>
        <v>0</v>
      </c>
      <c r="L244" s="18">
        <f t="shared" si="93"/>
        <v>0</v>
      </c>
      <c r="M244" s="18">
        <f t="shared" si="90"/>
        <v>9</v>
      </c>
    </row>
    <row r="245" spans="2:13">
      <c r="B245" s="20" t="s">
        <v>1142</v>
      </c>
      <c r="C245" s="23">
        <v>0.20833333333333334</v>
      </c>
      <c r="D245" s="31" t="s">
        <v>1140</v>
      </c>
      <c r="E245" s="25"/>
      <c r="F245" s="31" t="s">
        <v>1143</v>
      </c>
      <c r="G245" s="26"/>
      <c r="H245" s="27">
        <v>37773</v>
      </c>
      <c r="I245" s="18">
        <f t="shared" si="91"/>
        <v>5.94</v>
      </c>
      <c r="J245" s="28">
        <f t="shared" si="92"/>
        <v>5.319148936170226E-2</v>
      </c>
      <c r="K245" s="18">
        <f t="shared" si="89"/>
        <v>0</v>
      </c>
      <c r="L245" s="18">
        <f t="shared" si="93"/>
        <v>0</v>
      </c>
      <c r="M245" s="18">
        <f t="shared" si="90"/>
        <v>9</v>
      </c>
    </row>
    <row r="246" spans="2:13">
      <c r="B246" s="20" t="s">
        <v>1144</v>
      </c>
      <c r="C246" s="23">
        <v>0.20833333333333334</v>
      </c>
      <c r="D246" s="31" t="s">
        <v>1143</v>
      </c>
      <c r="E246" s="25"/>
      <c r="F246" s="31" t="s">
        <v>834</v>
      </c>
      <c r="G246" s="26"/>
      <c r="H246" s="27">
        <v>37742</v>
      </c>
      <c r="I246" s="18">
        <f t="shared" si="91"/>
        <v>5.84</v>
      </c>
      <c r="J246" s="28">
        <f t="shared" si="92"/>
        <v>2.9982363315696637E-2</v>
      </c>
      <c r="K246" s="18">
        <f t="shared" si="89"/>
        <v>0</v>
      </c>
      <c r="L246" s="18">
        <f t="shared" si="93"/>
        <v>0</v>
      </c>
      <c r="M246" s="18">
        <f t="shared" si="90"/>
        <v>9</v>
      </c>
    </row>
    <row r="247" spans="2:13">
      <c r="B247" s="20" t="s">
        <v>1145</v>
      </c>
      <c r="C247" s="23">
        <v>0.20833333333333334</v>
      </c>
      <c r="D247" s="31" t="s">
        <v>834</v>
      </c>
      <c r="E247" s="25"/>
      <c r="F247" s="31" t="s">
        <v>807</v>
      </c>
      <c r="G247" s="26"/>
      <c r="H247" s="27">
        <v>37712</v>
      </c>
      <c r="I247" s="18">
        <f t="shared" si="91"/>
        <v>5.86</v>
      </c>
      <c r="J247" s="28">
        <f t="shared" si="92"/>
        <v>4.0852575488454786E-2</v>
      </c>
      <c r="K247" s="18">
        <f t="shared" si="89"/>
        <v>0</v>
      </c>
      <c r="L247" s="18">
        <f t="shared" si="93"/>
        <v>0</v>
      </c>
      <c r="M247" s="18">
        <f t="shared" si="90"/>
        <v>9</v>
      </c>
    </row>
    <row r="248" spans="2:13">
      <c r="B248" s="20" t="s">
        <v>1146</v>
      </c>
      <c r="C248" s="23">
        <v>0.20833333333333334</v>
      </c>
      <c r="D248" s="31" t="s">
        <v>807</v>
      </c>
      <c r="E248" s="25"/>
      <c r="F248" s="31" t="s">
        <v>1147</v>
      </c>
      <c r="G248" s="26"/>
      <c r="H248" s="27">
        <v>37681</v>
      </c>
      <c r="I248" s="18">
        <f t="shared" si="91"/>
        <v>6.02</v>
      </c>
      <c r="J248" s="28">
        <f t="shared" si="92"/>
        <v>2.0338983050847324E-2</v>
      </c>
      <c r="K248" s="18">
        <f t="shared" si="89"/>
        <v>0</v>
      </c>
      <c r="L248" s="18">
        <f t="shared" si="93"/>
        <v>0</v>
      </c>
      <c r="M248" s="18">
        <f t="shared" si="90"/>
        <v>9</v>
      </c>
    </row>
    <row r="249" spans="2:13">
      <c r="B249" s="20" t="s">
        <v>1148</v>
      </c>
      <c r="C249" s="23">
        <v>0.20833333333333334</v>
      </c>
      <c r="D249" s="31" t="s">
        <v>1147</v>
      </c>
      <c r="E249" s="25"/>
      <c r="F249" s="31" t="s">
        <v>1149</v>
      </c>
      <c r="G249" s="26"/>
      <c r="H249" s="27">
        <v>37653</v>
      </c>
      <c r="I249" s="18">
        <f t="shared" si="91"/>
        <v>6.03</v>
      </c>
      <c r="J249" s="28">
        <f t="shared" si="92"/>
        <v>2.9010238907849817E-2</v>
      </c>
      <c r="K249" s="18">
        <f t="shared" si="89"/>
        <v>0</v>
      </c>
      <c r="L249" s="18">
        <f t="shared" si="93"/>
        <v>0</v>
      </c>
      <c r="M249" s="18">
        <f t="shared" si="90"/>
        <v>9</v>
      </c>
    </row>
    <row r="250" spans="2:13">
      <c r="B250" s="20" t="s">
        <v>1150</v>
      </c>
      <c r="C250" s="23">
        <v>0.20833333333333334</v>
      </c>
      <c r="D250" s="31" t="s">
        <v>1149</v>
      </c>
      <c r="E250" s="25"/>
      <c r="F250" s="31" t="s">
        <v>1151</v>
      </c>
      <c r="G250" s="26"/>
      <c r="H250" s="27">
        <v>37622</v>
      </c>
      <c r="I250" s="18">
        <f t="shared" si="91"/>
        <v>5.97</v>
      </c>
      <c r="J250" s="28">
        <f t="shared" si="92"/>
        <v>8.7431693989070955E-2</v>
      </c>
      <c r="K250" s="18">
        <f t="shared" si="89"/>
        <v>0</v>
      </c>
      <c r="L250" s="18">
        <f t="shared" si="93"/>
        <v>0</v>
      </c>
      <c r="M250" s="18">
        <f t="shared" si="90"/>
        <v>9</v>
      </c>
    </row>
    <row r="251" spans="2:13">
      <c r="B251" s="20" t="s">
        <v>1152</v>
      </c>
      <c r="C251" s="23">
        <v>0.20833333333333334</v>
      </c>
      <c r="D251" s="31" t="s">
        <v>1151</v>
      </c>
      <c r="E251" s="25"/>
      <c r="F251" s="31" t="s">
        <v>1153</v>
      </c>
      <c r="G251" s="26"/>
      <c r="H251" s="27">
        <v>37591</v>
      </c>
      <c r="I251" s="18">
        <f t="shared" si="91"/>
        <v>5.73</v>
      </c>
      <c r="J251" s="28">
        <f t="shared" si="92"/>
        <v>9.351145038167942E-2</v>
      </c>
      <c r="K251" s="18">
        <f t="shared" si="89"/>
        <v>0</v>
      </c>
      <c r="L251" s="18">
        <f t="shared" si="93"/>
        <v>0</v>
      </c>
      <c r="M251" s="18">
        <f t="shared" si="90"/>
        <v>9</v>
      </c>
    </row>
    <row r="252" spans="2:13">
      <c r="B252" s="20" t="s">
        <v>1154</v>
      </c>
      <c r="C252" s="23">
        <v>0.20833333333333334</v>
      </c>
      <c r="D252" s="31" t="s">
        <v>1153</v>
      </c>
      <c r="E252" s="25"/>
      <c r="F252" s="31" t="s">
        <v>935</v>
      </c>
      <c r="G252" s="26"/>
      <c r="H252" s="27">
        <v>37561</v>
      </c>
      <c r="I252" s="18">
        <f t="shared" si="91"/>
        <v>5.68</v>
      </c>
      <c r="J252" s="28">
        <f t="shared" si="92"/>
        <v>8.1904761904761855E-2</v>
      </c>
      <c r="K252" s="18">
        <f t="shared" si="89"/>
        <v>0</v>
      </c>
      <c r="L252" s="18">
        <f t="shared" si="93"/>
        <v>0</v>
      </c>
      <c r="M252" s="18">
        <f t="shared" si="90"/>
        <v>9</v>
      </c>
    </row>
    <row r="253" spans="2:13">
      <c r="B253" s="20" t="s">
        <v>1155</v>
      </c>
      <c r="C253" s="23">
        <v>0.20833333333333334</v>
      </c>
      <c r="D253" s="31" t="s">
        <v>935</v>
      </c>
      <c r="E253" s="25"/>
      <c r="F253" s="31" t="s">
        <v>896</v>
      </c>
      <c r="G253" s="26"/>
      <c r="H253" s="27">
        <v>37530</v>
      </c>
      <c r="I253" s="18">
        <f t="shared" si="91"/>
        <v>5.52</v>
      </c>
      <c r="J253" s="28">
        <f t="shared" si="92"/>
        <v>5.5449330783938648E-2</v>
      </c>
      <c r="K253" s="18">
        <f t="shared" si="89"/>
        <v>0</v>
      </c>
      <c r="L253" s="18">
        <f t="shared" si="93"/>
        <v>0</v>
      </c>
      <c r="M253" s="18">
        <f t="shared" si="90"/>
        <v>9</v>
      </c>
    </row>
    <row r="254" spans="2:13">
      <c r="B254" s="20" t="s">
        <v>1156</v>
      </c>
      <c r="C254" s="23">
        <v>0.20833333333333334</v>
      </c>
      <c r="D254" s="31" t="s">
        <v>896</v>
      </c>
      <c r="E254" s="25"/>
      <c r="F254" s="31" t="s">
        <v>794</v>
      </c>
      <c r="G254" s="26"/>
      <c r="H254" s="27">
        <v>37500</v>
      </c>
      <c r="I254" s="18">
        <f t="shared" si="91"/>
        <v>5.36</v>
      </c>
      <c r="J254" s="28">
        <f t="shared" si="92"/>
        <v>-2.1897810218978121E-2</v>
      </c>
      <c r="K254" s="18">
        <f t="shared" si="89"/>
        <v>0</v>
      </c>
      <c r="L254" s="18">
        <f t="shared" si="93"/>
        <v>0</v>
      </c>
      <c r="M254" s="18">
        <f t="shared" si="90"/>
        <v>9</v>
      </c>
    </row>
    <row r="255" spans="2:13">
      <c r="B255" s="20" t="s">
        <v>1157</v>
      </c>
      <c r="C255" s="23">
        <v>0.20833333333333334</v>
      </c>
      <c r="D255" s="31" t="s">
        <v>794</v>
      </c>
      <c r="E255" s="25"/>
      <c r="F255" s="31" t="s">
        <v>913</v>
      </c>
      <c r="G255" s="26"/>
      <c r="H255" s="27">
        <v>37469</v>
      </c>
      <c r="I255" s="18">
        <f t="shared" si="91"/>
        <v>5.41</v>
      </c>
      <c r="J255" s="28">
        <f t="shared" si="92"/>
        <v>-3.6832412523019474E-3</v>
      </c>
      <c r="K255" s="18">
        <f t="shared" si="89"/>
        <v>0</v>
      </c>
      <c r="L255" s="18">
        <f t="shared" si="93"/>
        <v>0</v>
      </c>
      <c r="M255" s="18">
        <f t="shared" si="90"/>
        <v>9</v>
      </c>
    </row>
    <row r="256" spans="2:13">
      <c r="B256" s="20" t="s">
        <v>1158</v>
      </c>
      <c r="C256" s="23">
        <v>0.20833333333333334</v>
      </c>
      <c r="D256" s="31" t="s">
        <v>913</v>
      </c>
      <c r="E256" s="25"/>
      <c r="F256" s="31" t="s">
        <v>1159</v>
      </c>
      <c r="G256" s="26"/>
      <c r="H256" s="27">
        <v>37438</v>
      </c>
      <c r="I256" s="18">
        <f t="shared" si="91"/>
        <v>5.51</v>
      </c>
      <c r="J256" s="28">
        <f t="shared" si="92"/>
        <v>1.4732965009208118E-2</v>
      </c>
      <c r="K256" s="18">
        <f t="shared" si="89"/>
        <v>0</v>
      </c>
      <c r="L256" s="18">
        <f t="shared" si="93"/>
        <v>0</v>
      </c>
      <c r="M256" s="18">
        <f t="shared" si="90"/>
        <v>9</v>
      </c>
    </row>
    <row r="257" spans="2:13">
      <c r="B257" s="20" t="s">
        <v>1160</v>
      </c>
      <c r="C257" s="23">
        <v>0.20833333333333334</v>
      </c>
      <c r="D257" s="31" t="s">
        <v>1159</v>
      </c>
      <c r="E257" s="25"/>
      <c r="F257" s="31" t="s">
        <v>1161</v>
      </c>
      <c r="G257" s="26"/>
      <c r="H257" s="27">
        <v>37408</v>
      </c>
      <c r="I257" s="18">
        <f t="shared" si="91"/>
        <v>5.64</v>
      </c>
      <c r="J257" s="28">
        <f t="shared" si="92"/>
        <v>7.0208728652751448E-2</v>
      </c>
      <c r="K257" s="18">
        <f t="shared" si="89"/>
        <v>0</v>
      </c>
      <c r="L257" s="18">
        <f t="shared" si="93"/>
        <v>0</v>
      </c>
      <c r="M257" s="18">
        <f t="shared" si="90"/>
        <v>9</v>
      </c>
    </row>
    <row r="258" spans="2:13">
      <c r="B258" s="20" t="s">
        <v>1162</v>
      </c>
      <c r="C258" s="23">
        <v>0.20833333333333334</v>
      </c>
      <c r="D258" s="31" t="s">
        <v>1161</v>
      </c>
      <c r="E258" s="25"/>
      <c r="F258" s="31" t="s">
        <v>1163</v>
      </c>
      <c r="G258" s="26"/>
      <c r="H258" s="27">
        <v>37377</v>
      </c>
      <c r="I258" s="18">
        <f t="shared" si="91"/>
        <v>5.67</v>
      </c>
      <c r="J258" s="28">
        <f t="shared" si="92"/>
        <v>6.5789473684210453E-2</v>
      </c>
      <c r="K258" s="18">
        <f t="shared" si="89"/>
        <v>0</v>
      </c>
      <c r="L258" s="18">
        <f t="shared" si="93"/>
        <v>0</v>
      </c>
      <c r="M258" s="18">
        <f t="shared" si="90"/>
        <v>9</v>
      </c>
    </row>
    <row r="259" spans="2:13">
      <c r="B259" s="20" t="s">
        <v>1164</v>
      </c>
      <c r="C259" s="23">
        <v>0.20833333333333334</v>
      </c>
      <c r="D259" s="31" t="s">
        <v>1163</v>
      </c>
      <c r="E259" s="25"/>
      <c r="F259" s="31" t="s">
        <v>835</v>
      </c>
      <c r="G259" s="26"/>
      <c r="H259" s="27">
        <v>37347</v>
      </c>
      <c r="I259" s="18">
        <f t="shared" si="91"/>
        <v>5.63</v>
      </c>
      <c r="J259" s="28">
        <f t="shared" si="92"/>
        <v>3.3027522935779763E-2</v>
      </c>
      <c r="K259" s="18">
        <f t="shared" si="89"/>
        <v>0</v>
      </c>
      <c r="L259" s="18">
        <f t="shared" si="93"/>
        <v>0</v>
      </c>
      <c r="M259" s="18">
        <f t="shared" si="90"/>
        <v>9</v>
      </c>
    </row>
    <row r="260" spans="2:13">
      <c r="B260" s="20" t="s">
        <v>1165</v>
      </c>
      <c r="C260" s="23">
        <v>0.20833333333333334</v>
      </c>
      <c r="D260" s="31" t="s">
        <v>835</v>
      </c>
      <c r="E260" s="25"/>
      <c r="F260" s="31" t="s">
        <v>834</v>
      </c>
      <c r="G260" s="26"/>
      <c r="H260" s="27">
        <v>37316</v>
      </c>
      <c r="I260" s="18">
        <f t="shared" si="91"/>
        <v>5.9</v>
      </c>
      <c r="J260" s="28">
        <f t="shared" si="92"/>
        <v>0.12810707456978965</v>
      </c>
      <c r="K260" s="18">
        <f t="shared" si="89"/>
        <v>0</v>
      </c>
      <c r="L260" s="18">
        <f t="shared" si="93"/>
        <v>0</v>
      </c>
      <c r="M260" s="18">
        <f t="shared" si="90"/>
        <v>9</v>
      </c>
    </row>
    <row r="261" spans="2:13">
      <c r="B261" s="20" t="s">
        <v>1166</v>
      </c>
      <c r="C261" s="23">
        <v>0.20833333333333334</v>
      </c>
      <c r="D261" s="31" t="s">
        <v>834</v>
      </c>
      <c r="E261" s="25"/>
      <c r="F261" s="31" t="s">
        <v>900</v>
      </c>
      <c r="G261" s="26"/>
      <c r="H261" s="27">
        <v>37288</v>
      </c>
      <c r="I261" s="18">
        <f t="shared" si="91"/>
        <v>5.86</v>
      </c>
      <c r="J261" s="28">
        <f t="shared" si="92"/>
        <v>0.14901960784313739</v>
      </c>
      <c r="K261" s="18">
        <f t="shared" ref="K261:K324" si="94">IF(J261&lt;$O$2,1,0)</f>
        <v>0</v>
      </c>
      <c r="L261" s="18">
        <f t="shared" si="93"/>
        <v>0</v>
      </c>
      <c r="M261" s="18">
        <f t="shared" ref="M261:M324" si="95">L261+M262</f>
        <v>9</v>
      </c>
    </row>
    <row r="262" spans="2:13">
      <c r="B262" s="20" t="s">
        <v>1167</v>
      </c>
      <c r="C262" s="23">
        <v>0.20833333333333334</v>
      </c>
      <c r="D262" s="31" t="s">
        <v>900</v>
      </c>
      <c r="E262" s="25"/>
      <c r="F262" s="31" t="s">
        <v>991</v>
      </c>
      <c r="G262" s="26"/>
      <c r="H262" s="27">
        <v>37257</v>
      </c>
      <c r="I262" s="18">
        <f t="shared" ref="I262:I325" si="96">VALUE(LEFT(D262,4))</f>
        <v>5.49</v>
      </c>
      <c r="J262" s="28">
        <f t="shared" ref="J262:J325" si="97">(I262-I274)/I274</f>
        <v>7.6470588235294235E-2</v>
      </c>
      <c r="K262" s="18">
        <f t="shared" si="94"/>
        <v>0</v>
      </c>
      <c r="L262" s="18">
        <f t="shared" ref="L262:L325" si="98">IF(AND(K262=1,K263=0),1,0)</f>
        <v>0</v>
      </c>
      <c r="M262" s="18">
        <f t="shared" si="95"/>
        <v>9</v>
      </c>
    </row>
    <row r="263" spans="2:13">
      <c r="B263" s="20" t="s">
        <v>1168</v>
      </c>
      <c r="C263" s="23">
        <v>0.20833333333333334</v>
      </c>
      <c r="D263" s="31" t="s">
        <v>991</v>
      </c>
      <c r="E263" s="25"/>
      <c r="F263" s="31" t="s">
        <v>922</v>
      </c>
      <c r="G263" s="26"/>
      <c r="H263" s="27">
        <v>37226</v>
      </c>
      <c r="I263" s="18">
        <f t="shared" si="96"/>
        <v>5.24</v>
      </c>
      <c r="J263" s="28">
        <f t="shared" si="97"/>
        <v>-2.0560747663551298E-2</v>
      </c>
      <c r="K263" s="18">
        <f t="shared" si="94"/>
        <v>0</v>
      </c>
      <c r="L263" s="18">
        <f t="shared" si="98"/>
        <v>0</v>
      </c>
      <c r="M263" s="18">
        <f t="shared" si="95"/>
        <v>9</v>
      </c>
    </row>
    <row r="264" spans="2:13">
      <c r="B264" s="20" t="s">
        <v>1169</v>
      </c>
      <c r="C264" s="23">
        <v>0.20833333333333334</v>
      </c>
      <c r="D264" s="31" t="s">
        <v>922</v>
      </c>
      <c r="E264" s="25"/>
      <c r="F264" s="31" t="s">
        <v>1039</v>
      </c>
      <c r="G264" s="26"/>
      <c r="H264" s="27">
        <v>37196</v>
      </c>
      <c r="I264" s="18">
        <f t="shared" si="96"/>
        <v>5.25</v>
      </c>
      <c r="J264" s="28">
        <f t="shared" si="97"/>
        <v>0</v>
      </c>
      <c r="K264" s="18">
        <f t="shared" si="94"/>
        <v>0</v>
      </c>
      <c r="L264" s="18">
        <f t="shared" si="98"/>
        <v>0</v>
      </c>
      <c r="M264" s="18">
        <f t="shared" si="95"/>
        <v>9</v>
      </c>
    </row>
    <row r="265" spans="2:13">
      <c r="B265" s="20" t="s">
        <v>1170</v>
      </c>
      <c r="C265" s="23">
        <v>0.20833333333333334</v>
      </c>
      <c r="D265" s="31" t="s">
        <v>1039</v>
      </c>
      <c r="E265" s="25"/>
      <c r="F265" s="31" t="s">
        <v>911</v>
      </c>
      <c r="G265" s="26"/>
      <c r="H265" s="27">
        <v>37165</v>
      </c>
      <c r="I265" s="18">
        <f t="shared" si="96"/>
        <v>5.23</v>
      </c>
      <c r="J265" s="28">
        <f t="shared" si="97"/>
        <v>-1.1342155009451722E-2</v>
      </c>
      <c r="K265" s="18">
        <f t="shared" si="94"/>
        <v>0</v>
      </c>
      <c r="L265" s="18">
        <f t="shared" si="98"/>
        <v>0</v>
      </c>
      <c r="M265" s="18">
        <f t="shared" si="95"/>
        <v>9</v>
      </c>
    </row>
    <row r="266" spans="2:13">
      <c r="B266" s="20" t="s">
        <v>1171</v>
      </c>
      <c r="C266" s="23">
        <v>0.20833333333333334</v>
      </c>
      <c r="D266" s="31" t="s">
        <v>911</v>
      </c>
      <c r="E266" s="25"/>
      <c r="F266" s="31" t="s">
        <v>887</v>
      </c>
      <c r="G266" s="26"/>
      <c r="H266" s="27">
        <v>37135</v>
      </c>
      <c r="I266" s="18">
        <f t="shared" si="96"/>
        <v>5.48</v>
      </c>
      <c r="J266" s="28">
        <f t="shared" si="97"/>
        <v>5.9961315280464313E-2</v>
      </c>
      <c r="K266" s="18">
        <f t="shared" si="94"/>
        <v>0</v>
      </c>
      <c r="L266" s="18">
        <f t="shared" si="98"/>
        <v>0</v>
      </c>
      <c r="M266" s="18">
        <f t="shared" si="95"/>
        <v>9</v>
      </c>
    </row>
    <row r="267" spans="2:13">
      <c r="B267" s="20" t="s">
        <v>1172</v>
      </c>
      <c r="C267" s="23">
        <v>0.20833333333333334</v>
      </c>
      <c r="D267" s="31" t="s">
        <v>887</v>
      </c>
      <c r="E267" s="25"/>
      <c r="F267" s="31" t="s">
        <v>887</v>
      </c>
      <c r="G267" s="26"/>
      <c r="H267" s="27">
        <v>37104</v>
      </c>
      <c r="I267" s="18">
        <f t="shared" si="96"/>
        <v>5.43</v>
      </c>
      <c r="J267" s="28">
        <f t="shared" si="97"/>
        <v>6.2622309197651535E-2</v>
      </c>
      <c r="K267" s="18">
        <f t="shared" si="94"/>
        <v>0</v>
      </c>
      <c r="L267" s="18">
        <f t="shared" si="98"/>
        <v>0</v>
      </c>
      <c r="M267" s="18">
        <f t="shared" si="95"/>
        <v>9</v>
      </c>
    </row>
    <row r="268" spans="2:13">
      <c r="B268" s="20" t="s">
        <v>1173</v>
      </c>
      <c r="C268" s="23">
        <v>0.20833333333333334</v>
      </c>
      <c r="D268" s="31" t="s">
        <v>887</v>
      </c>
      <c r="E268" s="25"/>
      <c r="F268" s="31" t="s">
        <v>878</v>
      </c>
      <c r="G268" s="26"/>
      <c r="H268" s="27">
        <v>37073</v>
      </c>
      <c r="I268" s="18">
        <f t="shared" si="96"/>
        <v>5.43</v>
      </c>
      <c r="J268" s="28">
        <f t="shared" si="97"/>
        <v>5.8479532163742659E-2</v>
      </c>
      <c r="K268" s="18">
        <f t="shared" si="94"/>
        <v>0</v>
      </c>
      <c r="L268" s="18">
        <f t="shared" si="98"/>
        <v>0</v>
      </c>
      <c r="M268" s="18">
        <f t="shared" si="95"/>
        <v>9</v>
      </c>
    </row>
    <row r="269" spans="2:13">
      <c r="B269" s="20" t="s">
        <v>1174</v>
      </c>
      <c r="C269" s="23">
        <v>0.20833333333333334</v>
      </c>
      <c r="D269" s="31" t="s">
        <v>878</v>
      </c>
      <c r="E269" s="25"/>
      <c r="F269" s="31" t="s">
        <v>925</v>
      </c>
      <c r="G269" s="26"/>
      <c r="H269" s="27">
        <v>37043</v>
      </c>
      <c r="I269" s="18">
        <f t="shared" si="96"/>
        <v>5.27</v>
      </c>
      <c r="J269" s="28">
        <f t="shared" si="97"/>
        <v>3.1311154598825684E-2</v>
      </c>
      <c r="K269" s="18">
        <f t="shared" si="94"/>
        <v>0</v>
      </c>
      <c r="L269" s="18">
        <f t="shared" si="98"/>
        <v>0</v>
      </c>
      <c r="M269" s="18">
        <f t="shared" si="95"/>
        <v>9</v>
      </c>
    </row>
    <row r="270" spans="2:13">
      <c r="B270" s="20" t="s">
        <v>1175</v>
      </c>
      <c r="C270" s="23">
        <v>0.20833333333333334</v>
      </c>
      <c r="D270" s="31" t="s">
        <v>925</v>
      </c>
      <c r="E270" s="25"/>
      <c r="F270" s="31" t="s">
        <v>898</v>
      </c>
      <c r="G270" s="26"/>
      <c r="H270" s="27">
        <v>37012</v>
      </c>
      <c r="I270" s="18">
        <f t="shared" si="96"/>
        <v>5.32</v>
      </c>
      <c r="J270" s="28">
        <f t="shared" si="97"/>
        <v>2.3076923076923096E-2</v>
      </c>
      <c r="K270" s="18">
        <f t="shared" si="94"/>
        <v>0</v>
      </c>
      <c r="L270" s="18">
        <f t="shared" si="98"/>
        <v>0</v>
      </c>
      <c r="M270" s="18">
        <f t="shared" si="95"/>
        <v>9</v>
      </c>
    </row>
    <row r="271" spans="2:13">
      <c r="B271" s="20" t="s">
        <v>1176</v>
      </c>
      <c r="C271" s="23">
        <v>0.20833333333333334</v>
      </c>
      <c r="D271" s="31" t="s">
        <v>898</v>
      </c>
      <c r="E271" s="25"/>
      <c r="F271" s="31" t="s">
        <v>1039</v>
      </c>
      <c r="G271" s="26"/>
      <c r="H271" s="27">
        <v>36982</v>
      </c>
      <c r="I271" s="18">
        <f t="shared" si="96"/>
        <v>5.45</v>
      </c>
      <c r="J271" s="28">
        <f t="shared" si="97"/>
        <v>5.0096339113680111E-2</v>
      </c>
      <c r="K271" s="18">
        <f t="shared" si="94"/>
        <v>0</v>
      </c>
      <c r="L271" s="18">
        <f t="shared" si="98"/>
        <v>0</v>
      </c>
      <c r="M271" s="18">
        <f t="shared" si="95"/>
        <v>9</v>
      </c>
    </row>
    <row r="272" spans="2:13">
      <c r="B272" s="20" t="s">
        <v>1177</v>
      </c>
      <c r="C272" s="23">
        <v>0.20833333333333334</v>
      </c>
      <c r="D272" s="31" t="s">
        <v>1039</v>
      </c>
      <c r="E272" s="25"/>
      <c r="F272" s="31" t="s">
        <v>914</v>
      </c>
      <c r="G272" s="26"/>
      <c r="H272" s="27">
        <v>36951</v>
      </c>
      <c r="I272" s="18">
        <f t="shared" si="96"/>
        <v>5.23</v>
      </c>
      <c r="J272" s="28">
        <f t="shared" si="97"/>
        <v>2.1484375000000062E-2</v>
      </c>
      <c r="K272" s="18">
        <f t="shared" si="94"/>
        <v>0</v>
      </c>
      <c r="L272" s="18">
        <f t="shared" si="98"/>
        <v>0</v>
      </c>
      <c r="M272" s="18">
        <f t="shared" si="95"/>
        <v>9</v>
      </c>
    </row>
    <row r="273" spans="2:13">
      <c r="B273" s="20" t="s">
        <v>1178</v>
      </c>
      <c r="C273" s="23">
        <v>0.20833333333333334</v>
      </c>
      <c r="D273" s="31" t="s">
        <v>914</v>
      </c>
      <c r="E273" s="25"/>
      <c r="F273" s="31" t="s">
        <v>914</v>
      </c>
      <c r="G273" s="26"/>
      <c r="H273" s="27">
        <v>36923</v>
      </c>
      <c r="I273" s="18">
        <f t="shared" si="96"/>
        <v>5.0999999999999996</v>
      </c>
      <c r="J273" s="28">
        <f t="shared" si="97"/>
        <v>-2.4856596558317547E-2</v>
      </c>
      <c r="K273" s="18">
        <f t="shared" si="94"/>
        <v>0</v>
      </c>
      <c r="L273" s="18">
        <f t="shared" si="98"/>
        <v>0</v>
      </c>
      <c r="M273" s="18">
        <f t="shared" si="95"/>
        <v>9</v>
      </c>
    </row>
    <row r="274" spans="2:13">
      <c r="B274" s="20" t="s">
        <v>1179</v>
      </c>
      <c r="C274" s="23">
        <v>0.20833333333333334</v>
      </c>
      <c r="D274" s="31" t="s">
        <v>914</v>
      </c>
      <c r="E274" s="25"/>
      <c r="F274" s="31" t="s">
        <v>891</v>
      </c>
      <c r="G274" s="26"/>
      <c r="H274" s="27">
        <v>36892</v>
      </c>
      <c r="I274" s="18">
        <f t="shared" si="96"/>
        <v>5.0999999999999996</v>
      </c>
      <c r="J274" s="28">
        <f t="shared" si="97"/>
        <v>3.9370078740156638E-3</v>
      </c>
      <c r="K274" s="18">
        <f t="shared" si="94"/>
        <v>0</v>
      </c>
      <c r="L274" s="18">
        <f t="shared" si="98"/>
        <v>0</v>
      </c>
      <c r="M274" s="18">
        <f t="shared" si="95"/>
        <v>9</v>
      </c>
    </row>
    <row r="275" spans="2:13">
      <c r="B275" s="20" t="s">
        <v>1180</v>
      </c>
      <c r="C275" s="23">
        <v>0.20833333333333334</v>
      </c>
      <c r="D275" s="31" t="s">
        <v>891</v>
      </c>
      <c r="E275" s="25"/>
      <c r="F275" s="31" t="s">
        <v>922</v>
      </c>
      <c r="G275" s="26"/>
      <c r="H275" s="27">
        <v>36861</v>
      </c>
      <c r="I275" s="18">
        <f t="shared" si="96"/>
        <v>5.35</v>
      </c>
      <c r="J275" s="28">
        <f t="shared" si="97"/>
        <v>5.1080550098231786E-2</v>
      </c>
      <c r="K275" s="18">
        <f t="shared" si="94"/>
        <v>0</v>
      </c>
      <c r="L275" s="18">
        <f t="shared" si="98"/>
        <v>0</v>
      </c>
      <c r="M275" s="18">
        <f t="shared" si="95"/>
        <v>9</v>
      </c>
    </row>
    <row r="276" spans="2:13">
      <c r="B276" s="20" t="s">
        <v>1181</v>
      </c>
      <c r="C276" s="23">
        <v>0.20833333333333334</v>
      </c>
      <c r="D276" s="31" t="s">
        <v>922</v>
      </c>
      <c r="E276" s="25"/>
      <c r="F276" s="31" t="s">
        <v>903</v>
      </c>
      <c r="G276" s="26"/>
      <c r="H276" s="27">
        <v>36831</v>
      </c>
      <c r="I276" s="18">
        <f t="shared" si="96"/>
        <v>5.25</v>
      </c>
      <c r="J276" s="28">
        <f t="shared" si="97"/>
        <v>2.7397260273972539E-2</v>
      </c>
      <c r="K276" s="18">
        <f t="shared" si="94"/>
        <v>0</v>
      </c>
      <c r="L276" s="18">
        <f t="shared" si="98"/>
        <v>0</v>
      </c>
      <c r="M276" s="18">
        <f t="shared" si="95"/>
        <v>9</v>
      </c>
    </row>
    <row r="277" spans="2:13">
      <c r="B277" s="20" t="s">
        <v>1182</v>
      </c>
      <c r="C277" s="23">
        <v>0.20833333333333334</v>
      </c>
      <c r="D277" s="31" t="s">
        <v>903</v>
      </c>
      <c r="E277" s="25"/>
      <c r="F277" s="31" t="s">
        <v>1006</v>
      </c>
      <c r="G277" s="26"/>
      <c r="H277" s="27">
        <v>36800</v>
      </c>
      <c r="I277" s="18">
        <f t="shared" si="96"/>
        <v>5.29</v>
      </c>
      <c r="J277" s="28">
        <f t="shared" si="97"/>
        <v>3.3203124999999986E-2</v>
      </c>
      <c r="K277" s="18">
        <f t="shared" si="94"/>
        <v>0</v>
      </c>
      <c r="L277" s="18">
        <f t="shared" si="98"/>
        <v>0</v>
      </c>
      <c r="M277" s="18">
        <f t="shared" si="95"/>
        <v>9</v>
      </c>
    </row>
    <row r="278" spans="2:13">
      <c r="B278" s="20" t="s">
        <v>1183</v>
      </c>
      <c r="C278" s="23">
        <v>0.20833333333333334</v>
      </c>
      <c r="D278" s="31" t="s">
        <v>1006</v>
      </c>
      <c r="E278" s="25"/>
      <c r="F278" s="31" t="s">
        <v>790</v>
      </c>
      <c r="G278" s="26"/>
      <c r="H278" s="27">
        <v>36770</v>
      </c>
      <c r="I278" s="18">
        <f t="shared" si="96"/>
        <v>5.17</v>
      </c>
      <c r="J278" s="28">
        <f t="shared" si="97"/>
        <v>-1.1472275334608125E-2</v>
      </c>
      <c r="K278" s="18">
        <f t="shared" si="94"/>
        <v>0</v>
      </c>
      <c r="L278" s="18">
        <f t="shared" si="98"/>
        <v>0</v>
      </c>
      <c r="M278" s="18">
        <f t="shared" si="95"/>
        <v>9</v>
      </c>
    </row>
    <row r="279" spans="2:13">
      <c r="B279" s="20" t="s">
        <v>1184</v>
      </c>
      <c r="C279" s="23">
        <v>0.20833333333333334</v>
      </c>
      <c r="D279" s="31" t="s">
        <v>790</v>
      </c>
      <c r="E279" s="25"/>
      <c r="F279" s="31" t="s">
        <v>1020</v>
      </c>
      <c r="G279" s="26"/>
      <c r="H279" s="27">
        <v>36739</v>
      </c>
      <c r="I279" s="18">
        <f t="shared" si="96"/>
        <v>5.1100000000000003</v>
      </c>
      <c r="J279" s="28">
        <f t="shared" si="97"/>
        <v>-2.6666666666666606E-2</v>
      </c>
      <c r="K279" s="18">
        <f t="shared" si="94"/>
        <v>0</v>
      </c>
      <c r="L279" s="18">
        <f t="shared" si="98"/>
        <v>0</v>
      </c>
      <c r="M279" s="18">
        <f t="shared" si="95"/>
        <v>9</v>
      </c>
    </row>
    <row r="280" spans="2:13">
      <c r="B280" s="20" t="s">
        <v>1185</v>
      </c>
      <c r="C280" s="23">
        <v>0.20833333333333334</v>
      </c>
      <c r="D280" s="31" t="s">
        <v>1020</v>
      </c>
      <c r="E280" s="25"/>
      <c r="F280" s="31" t="s">
        <v>790</v>
      </c>
      <c r="G280" s="26"/>
      <c r="H280" s="27">
        <v>36708</v>
      </c>
      <c r="I280" s="18">
        <f t="shared" si="96"/>
        <v>5.13</v>
      </c>
      <c r="J280" s="28">
        <f t="shared" si="97"/>
        <v>-5.5248618784530357E-2</v>
      </c>
      <c r="K280" s="18">
        <f t="shared" si="94"/>
        <v>0</v>
      </c>
      <c r="L280" s="18">
        <f t="shared" si="98"/>
        <v>0</v>
      </c>
      <c r="M280" s="18">
        <f t="shared" si="95"/>
        <v>9</v>
      </c>
    </row>
    <row r="281" spans="2:13">
      <c r="B281" s="20" t="s">
        <v>1186</v>
      </c>
      <c r="C281" s="23">
        <v>0.20833333333333334</v>
      </c>
      <c r="D281" s="31" t="s">
        <v>790</v>
      </c>
      <c r="E281" s="25"/>
      <c r="F281" s="31" t="s">
        <v>926</v>
      </c>
      <c r="G281" s="26"/>
      <c r="H281" s="27">
        <v>36678</v>
      </c>
      <c r="I281" s="18">
        <f t="shared" si="96"/>
        <v>5.1100000000000003</v>
      </c>
      <c r="J281" s="28">
        <f t="shared" si="97"/>
        <v>-1.5414258188824675E-2</v>
      </c>
      <c r="K281" s="18">
        <f t="shared" si="94"/>
        <v>0</v>
      </c>
      <c r="L281" s="18">
        <f t="shared" si="98"/>
        <v>0</v>
      </c>
      <c r="M281" s="18">
        <f t="shared" si="95"/>
        <v>9</v>
      </c>
    </row>
    <row r="282" spans="2:13">
      <c r="B282" s="20" t="s">
        <v>1187</v>
      </c>
      <c r="C282" s="23">
        <v>0.20833333333333334</v>
      </c>
      <c r="D282" s="31" t="s">
        <v>926</v>
      </c>
      <c r="E282" s="25"/>
      <c r="F282" s="31" t="s">
        <v>909</v>
      </c>
      <c r="G282" s="26"/>
      <c r="H282" s="27">
        <v>36647</v>
      </c>
      <c r="I282" s="18">
        <f t="shared" si="96"/>
        <v>5.2</v>
      </c>
      <c r="J282" s="28">
        <f t="shared" si="97"/>
        <v>2.3622047244094509E-2</v>
      </c>
      <c r="K282" s="18">
        <f t="shared" si="94"/>
        <v>0</v>
      </c>
      <c r="L282" s="18">
        <f t="shared" si="98"/>
        <v>0</v>
      </c>
      <c r="M282" s="18">
        <f t="shared" si="95"/>
        <v>9</v>
      </c>
    </row>
    <row r="283" spans="2:13">
      <c r="B283" s="20" t="s">
        <v>1188</v>
      </c>
      <c r="C283" s="23">
        <v>0.20833333333333334</v>
      </c>
      <c r="D283" s="31" t="s">
        <v>909</v>
      </c>
      <c r="E283" s="25"/>
      <c r="F283" s="31" t="s">
        <v>792</v>
      </c>
      <c r="G283" s="26"/>
      <c r="H283" s="27">
        <v>36617</v>
      </c>
      <c r="I283" s="18">
        <f t="shared" si="96"/>
        <v>5.19</v>
      </c>
      <c r="J283" s="28">
        <f t="shared" si="97"/>
        <v>7.7669902912621425E-3</v>
      </c>
      <c r="K283" s="18">
        <f t="shared" si="94"/>
        <v>0</v>
      </c>
      <c r="L283" s="18">
        <f t="shared" si="98"/>
        <v>0</v>
      </c>
      <c r="M283" s="18">
        <f t="shared" si="95"/>
        <v>9</v>
      </c>
    </row>
    <row r="284" spans="2:13">
      <c r="B284" s="20" t="s">
        <v>1189</v>
      </c>
      <c r="C284" s="23">
        <v>0.20833333333333334</v>
      </c>
      <c r="D284" s="31" t="s">
        <v>792</v>
      </c>
      <c r="E284" s="25"/>
      <c r="F284" s="31" t="s">
        <v>1039</v>
      </c>
      <c r="G284" s="26"/>
      <c r="H284" s="27">
        <v>36586</v>
      </c>
      <c r="I284" s="18">
        <f t="shared" si="96"/>
        <v>5.12</v>
      </c>
      <c r="J284" s="28">
        <f t="shared" si="97"/>
        <v>3.9215686274510714E-3</v>
      </c>
      <c r="K284" s="18">
        <f t="shared" si="94"/>
        <v>0</v>
      </c>
      <c r="L284" s="18">
        <f t="shared" si="98"/>
        <v>0</v>
      </c>
      <c r="M284" s="18">
        <f t="shared" si="95"/>
        <v>9</v>
      </c>
    </row>
    <row r="285" spans="2:13">
      <c r="B285" s="20" t="s">
        <v>1190</v>
      </c>
      <c r="C285" s="23">
        <v>0.20833333333333334</v>
      </c>
      <c r="D285" s="31" t="s">
        <v>1039</v>
      </c>
      <c r="E285" s="25"/>
      <c r="F285" s="31" t="s">
        <v>974</v>
      </c>
      <c r="G285" s="26"/>
      <c r="H285" s="27">
        <v>36557</v>
      </c>
      <c r="I285" s="18">
        <f t="shared" si="96"/>
        <v>5.23</v>
      </c>
      <c r="J285" s="28">
        <f t="shared" si="97"/>
        <v>0</v>
      </c>
      <c r="K285" s="18">
        <f t="shared" si="94"/>
        <v>0</v>
      </c>
      <c r="L285" s="18">
        <f t="shared" si="98"/>
        <v>0</v>
      </c>
      <c r="M285" s="18">
        <f t="shared" si="95"/>
        <v>9</v>
      </c>
    </row>
    <row r="286" spans="2:13">
      <c r="B286" s="20" t="s">
        <v>1191</v>
      </c>
      <c r="C286" s="23">
        <v>0.20833333333333334</v>
      </c>
      <c r="D286" s="31" t="s">
        <v>974</v>
      </c>
      <c r="E286" s="25"/>
      <c r="F286" s="31" t="s">
        <v>988</v>
      </c>
      <c r="G286" s="26"/>
      <c r="H286" s="27">
        <v>36526</v>
      </c>
      <c r="I286" s="18">
        <f t="shared" si="96"/>
        <v>5.08</v>
      </c>
      <c r="J286" s="28">
        <f t="shared" si="97"/>
        <v>-3.7878787878787908E-2</v>
      </c>
      <c r="K286" s="18">
        <f t="shared" si="94"/>
        <v>0</v>
      </c>
      <c r="L286" s="18">
        <f t="shared" si="98"/>
        <v>0</v>
      </c>
      <c r="M286" s="18">
        <f t="shared" si="95"/>
        <v>9</v>
      </c>
    </row>
    <row r="287" spans="2:13">
      <c r="B287" s="20" t="s">
        <v>1192</v>
      </c>
      <c r="C287" s="23">
        <v>0.20833333333333334</v>
      </c>
      <c r="D287" s="31" t="s">
        <v>988</v>
      </c>
      <c r="E287" s="25"/>
      <c r="F287" s="31" t="s">
        <v>790</v>
      </c>
      <c r="G287" s="26"/>
      <c r="H287" s="27">
        <v>36495</v>
      </c>
      <c r="I287" s="18">
        <f t="shared" si="96"/>
        <v>5.09</v>
      </c>
      <c r="J287" s="28">
        <f t="shared" si="97"/>
        <v>-5.8593750000000486E-3</v>
      </c>
      <c r="K287" s="18">
        <f t="shared" si="94"/>
        <v>0</v>
      </c>
      <c r="L287" s="18">
        <f t="shared" si="98"/>
        <v>0</v>
      </c>
      <c r="M287" s="18">
        <f t="shared" si="95"/>
        <v>9</v>
      </c>
    </row>
    <row r="288" spans="2:13">
      <c r="B288" s="20" t="s">
        <v>1193</v>
      </c>
      <c r="C288" s="23">
        <v>0.20833333333333334</v>
      </c>
      <c r="D288" s="31" t="s">
        <v>790</v>
      </c>
      <c r="E288" s="25"/>
      <c r="F288" s="31" t="s">
        <v>792</v>
      </c>
      <c r="G288" s="26"/>
      <c r="H288" s="27">
        <v>36465</v>
      </c>
      <c r="I288" s="18">
        <f t="shared" si="96"/>
        <v>5.1100000000000003</v>
      </c>
      <c r="J288" s="28">
        <f t="shared" si="97"/>
        <v>1.188118811881198E-2</v>
      </c>
      <c r="K288" s="18">
        <f t="shared" si="94"/>
        <v>0</v>
      </c>
      <c r="L288" s="18">
        <f t="shared" si="98"/>
        <v>0</v>
      </c>
      <c r="M288" s="18">
        <f t="shared" si="95"/>
        <v>9</v>
      </c>
    </row>
    <row r="289" spans="2:13">
      <c r="B289" s="20" t="s">
        <v>1194</v>
      </c>
      <c r="C289" s="23">
        <v>0.20833333333333334</v>
      </c>
      <c r="D289" s="31" t="s">
        <v>792</v>
      </c>
      <c r="E289" s="25"/>
      <c r="F289" s="31" t="s">
        <v>1039</v>
      </c>
      <c r="G289" s="26"/>
      <c r="H289" s="27">
        <v>36434</v>
      </c>
      <c r="I289" s="18">
        <f t="shared" si="96"/>
        <v>5.12</v>
      </c>
      <c r="J289" s="28">
        <f t="shared" si="97"/>
        <v>3.0181086519114761E-2</v>
      </c>
      <c r="K289" s="18">
        <f t="shared" si="94"/>
        <v>0</v>
      </c>
      <c r="L289" s="18">
        <f t="shared" si="98"/>
        <v>0</v>
      </c>
      <c r="M289" s="18">
        <f t="shared" si="95"/>
        <v>9</v>
      </c>
    </row>
    <row r="290" spans="2:13">
      <c r="B290" s="20" t="s">
        <v>1195</v>
      </c>
      <c r="C290" s="23">
        <v>0.20833333333333334</v>
      </c>
      <c r="D290" s="31" t="s">
        <v>1039</v>
      </c>
      <c r="E290" s="25"/>
      <c r="F290" s="31" t="s">
        <v>922</v>
      </c>
      <c r="G290" s="26"/>
      <c r="H290" s="27">
        <v>36404</v>
      </c>
      <c r="I290" s="18">
        <f t="shared" si="96"/>
        <v>5.23</v>
      </c>
      <c r="J290" s="28">
        <f t="shared" si="97"/>
        <v>5.2313883299798934E-2</v>
      </c>
      <c r="K290" s="18">
        <f t="shared" si="94"/>
        <v>0</v>
      </c>
      <c r="L290" s="18">
        <f t="shared" si="98"/>
        <v>0</v>
      </c>
      <c r="M290" s="18">
        <f t="shared" si="95"/>
        <v>9</v>
      </c>
    </row>
    <row r="291" spans="2:13">
      <c r="B291" s="20" t="s">
        <v>1196</v>
      </c>
      <c r="C291" s="23">
        <v>0.20833333333333334</v>
      </c>
      <c r="D291" s="31" t="s">
        <v>922</v>
      </c>
      <c r="E291" s="25"/>
      <c r="F291" s="31" t="s">
        <v>887</v>
      </c>
      <c r="G291" s="26"/>
      <c r="H291" s="27">
        <v>36373</v>
      </c>
      <c r="I291" s="18">
        <f t="shared" si="96"/>
        <v>5.25</v>
      </c>
      <c r="J291" s="28">
        <f t="shared" si="97"/>
        <v>4.5816733067729175E-2</v>
      </c>
      <c r="K291" s="18">
        <f t="shared" si="94"/>
        <v>0</v>
      </c>
      <c r="L291" s="18">
        <f t="shared" si="98"/>
        <v>0</v>
      </c>
      <c r="M291" s="18">
        <f t="shared" si="95"/>
        <v>9</v>
      </c>
    </row>
    <row r="292" spans="2:13">
      <c r="B292" s="20" t="s">
        <v>1197</v>
      </c>
      <c r="C292" s="23">
        <v>0.20833333333333334</v>
      </c>
      <c r="D292" s="31" t="s">
        <v>887</v>
      </c>
      <c r="E292" s="25"/>
      <c r="F292" s="31" t="s">
        <v>909</v>
      </c>
      <c r="G292" s="26"/>
      <c r="H292" s="27">
        <v>36342</v>
      </c>
      <c r="I292" s="18">
        <f t="shared" si="96"/>
        <v>5.43</v>
      </c>
      <c r="J292" s="28">
        <f t="shared" si="97"/>
        <v>0.10816326530612232</v>
      </c>
      <c r="K292" s="18">
        <f t="shared" si="94"/>
        <v>0</v>
      </c>
      <c r="L292" s="18">
        <f t="shared" si="98"/>
        <v>0</v>
      </c>
      <c r="M292" s="18">
        <f t="shared" si="95"/>
        <v>9</v>
      </c>
    </row>
    <row r="293" spans="2:13">
      <c r="B293" s="20" t="s">
        <v>1198</v>
      </c>
      <c r="C293" s="23">
        <v>0.20833333333333334</v>
      </c>
      <c r="D293" s="31" t="s">
        <v>909</v>
      </c>
      <c r="E293" s="25"/>
      <c r="F293" s="31" t="s">
        <v>974</v>
      </c>
      <c r="G293" s="26"/>
      <c r="H293" s="27">
        <v>36312</v>
      </c>
      <c r="I293" s="18">
        <f t="shared" si="96"/>
        <v>5.19</v>
      </c>
      <c r="J293" s="28">
        <f t="shared" si="97"/>
        <v>4.6370967741935568E-2</v>
      </c>
      <c r="K293" s="18">
        <f t="shared" si="94"/>
        <v>0</v>
      </c>
      <c r="L293" s="18">
        <f t="shared" si="98"/>
        <v>0</v>
      </c>
      <c r="M293" s="18">
        <f t="shared" si="95"/>
        <v>9</v>
      </c>
    </row>
    <row r="294" spans="2:13">
      <c r="B294" s="20" t="s">
        <v>1199</v>
      </c>
      <c r="C294" s="23">
        <v>0.20833333333333334</v>
      </c>
      <c r="D294" s="31" t="s">
        <v>974</v>
      </c>
      <c r="E294" s="25"/>
      <c r="F294" s="31" t="s">
        <v>929</v>
      </c>
      <c r="G294" s="26"/>
      <c r="H294" s="27">
        <v>36281</v>
      </c>
      <c r="I294" s="18">
        <f t="shared" si="96"/>
        <v>5.08</v>
      </c>
      <c r="J294" s="28">
        <f t="shared" si="97"/>
        <v>3.4623217922606912E-2</v>
      </c>
      <c r="K294" s="18">
        <f t="shared" si="94"/>
        <v>0</v>
      </c>
      <c r="L294" s="18">
        <f t="shared" si="98"/>
        <v>0</v>
      </c>
      <c r="M294" s="18">
        <f t="shared" si="95"/>
        <v>9</v>
      </c>
    </row>
    <row r="295" spans="2:13">
      <c r="B295" s="20" t="s">
        <v>1200</v>
      </c>
      <c r="C295" s="23">
        <v>0.20833333333333334</v>
      </c>
      <c r="D295" s="31" t="s">
        <v>929</v>
      </c>
      <c r="E295" s="25"/>
      <c r="F295" s="31" t="s">
        <v>914</v>
      </c>
      <c r="G295" s="26"/>
      <c r="H295" s="27">
        <v>36251</v>
      </c>
      <c r="I295" s="18">
        <f t="shared" si="96"/>
        <v>5.15</v>
      </c>
      <c r="J295" s="28">
        <f t="shared" si="97"/>
        <v>4.251012145748987E-2</v>
      </c>
      <c r="K295" s="18">
        <f t="shared" si="94"/>
        <v>0</v>
      </c>
      <c r="L295" s="18">
        <f t="shared" si="98"/>
        <v>0</v>
      </c>
      <c r="M295" s="18">
        <f t="shared" si="95"/>
        <v>9</v>
      </c>
    </row>
    <row r="296" spans="2:13">
      <c r="B296" s="20" t="s">
        <v>1201</v>
      </c>
      <c r="C296" s="23">
        <v>0.20833333333333334</v>
      </c>
      <c r="D296" s="31" t="s">
        <v>914</v>
      </c>
      <c r="E296" s="25"/>
      <c r="F296" s="31" t="s">
        <v>1039</v>
      </c>
      <c r="G296" s="26"/>
      <c r="H296" s="27">
        <v>36220</v>
      </c>
      <c r="I296" s="18">
        <f t="shared" si="96"/>
        <v>5.0999999999999996</v>
      </c>
      <c r="J296" s="28">
        <f t="shared" si="97"/>
        <v>5.5900621118012334E-2</v>
      </c>
      <c r="K296" s="18">
        <f t="shared" si="94"/>
        <v>0</v>
      </c>
      <c r="L296" s="18">
        <f t="shared" si="98"/>
        <v>0</v>
      </c>
      <c r="M296" s="18">
        <f t="shared" si="95"/>
        <v>9</v>
      </c>
    </row>
    <row r="297" spans="2:13">
      <c r="B297" s="20" t="s">
        <v>1202</v>
      </c>
      <c r="C297" s="23">
        <v>0.20833333333333334</v>
      </c>
      <c r="D297" s="31" t="s">
        <v>1039</v>
      </c>
      <c r="E297" s="25"/>
      <c r="F297" s="31" t="s">
        <v>1040</v>
      </c>
      <c r="G297" s="26"/>
      <c r="H297" s="27">
        <v>36192</v>
      </c>
      <c r="I297" s="18">
        <f t="shared" si="96"/>
        <v>5.23</v>
      </c>
      <c r="J297" s="28">
        <f t="shared" si="97"/>
        <v>0.13449023861171369</v>
      </c>
      <c r="K297" s="18">
        <f t="shared" si="94"/>
        <v>0</v>
      </c>
      <c r="L297" s="18">
        <f t="shared" si="98"/>
        <v>0</v>
      </c>
      <c r="M297" s="18">
        <f t="shared" si="95"/>
        <v>9</v>
      </c>
    </row>
    <row r="298" spans="2:13">
      <c r="B298" s="20" t="s">
        <v>1203</v>
      </c>
      <c r="C298" s="23">
        <v>0.20833333333333334</v>
      </c>
      <c r="D298" s="31" t="s">
        <v>1040</v>
      </c>
      <c r="E298" s="25"/>
      <c r="F298" s="31" t="s">
        <v>792</v>
      </c>
      <c r="G298" s="26"/>
      <c r="H298" s="27">
        <v>36161</v>
      </c>
      <c r="I298" s="18">
        <f t="shared" si="96"/>
        <v>5.28</v>
      </c>
      <c r="J298" s="28">
        <f t="shared" si="97"/>
        <v>0.13062098501070671</v>
      </c>
      <c r="K298" s="18">
        <f t="shared" si="94"/>
        <v>0</v>
      </c>
      <c r="L298" s="18">
        <f t="shared" si="98"/>
        <v>0</v>
      </c>
      <c r="M298" s="18">
        <f t="shared" si="95"/>
        <v>9</v>
      </c>
    </row>
    <row r="299" spans="2:13">
      <c r="B299" s="20" t="s">
        <v>1204</v>
      </c>
      <c r="C299" s="23">
        <v>0.20833333333333334</v>
      </c>
      <c r="D299" s="31" t="s">
        <v>792</v>
      </c>
      <c r="E299" s="25"/>
      <c r="F299" s="31" t="s">
        <v>1007</v>
      </c>
      <c r="G299" s="26"/>
      <c r="H299" s="27">
        <v>36130</v>
      </c>
      <c r="I299" s="18">
        <f t="shared" si="96"/>
        <v>5.12</v>
      </c>
      <c r="J299" s="28">
        <f t="shared" si="97"/>
        <v>0.12035010940919033</v>
      </c>
      <c r="K299" s="18">
        <f t="shared" si="94"/>
        <v>0</v>
      </c>
      <c r="L299" s="18">
        <f t="shared" si="98"/>
        <v>0</v>
      </c>
      <c r="M299" s="18">
        <f t="shared" si="95"/>
        <v>9</v>
      </c>
    </row>
    <row r="300" spans="2:13">
      <c r="B300" s="20" t="s">
        <v>1205</v>
      </c>
      <c r="C300" s="23">
        <v>0.20833333333333334</v>
      </c>
      <c r="D300" s="31" t="s">
        <v>1007</v>
      </c>
      <c r="E300" s="25"/>
      <c r="F300" s="31" t="s">
        <v>998</v>
      </c>
      <c r="G300" s="26"/>
      <c r="H300" s="27">
        <v>36100</v>
      </c>
      <c r="I300" s="18">
        <f t="shared" si="96"/>
        <v>5.05</v>
      </c>
      <c r="J300" s="28">
        <f t="shared" si="97"/>
        <v>8.6021505376343968E-2</v>
      </c>
      <c r="K300" s="18">
        <f t="shared" si="94"/>
        <v>0</v>
      </c>
      <c r="L300" s="18">
        <f t="shared" si="98"/>
        <v>0</v>
      </c>
      <c r="M300" s="18">
        <f t="shared" si="95"/>
        <v>9</v>
      </c>
    </row>
    <row r="301" spans="2:13">
      <c r="B301" s="20" t="s">
        <v>1206</v>
      </c>
      <c r="C301" s="23">
        <v>0.20833333333333334</v>
      </c>
      <c r="D301" s="31" t="s">
        <v>998</v>
      </c>
      <c r="E301" s="25"/>
      <c r="F301" s="31" t="s">
        <v>998</v>
      </c>
      <c r="G301" s="26"/>
      <c r="H301" s="27">
        <v>36069</v>
      </c>
      <c r="I301" s="18">
        <f t="shared" si="96"/>
        <v>4.97</v>
      </c>
      <c r="J301" s="28">
        <f t="shared" si="97"/>
        <v>9.7130242825606949E-2</v>
      </c>
      <c r="K301" s="18">
        <f t="shared" si="94"/>
        <v>0</v>
      </c>
      <c r="L301" s="18">
        <f t="shared" si="98"/>
        <v>0</v>
      </c>
      <c r="M301" s="18">
        <f t="shared" si="95"/>
        <v>9</v>
      </c>
    </row>
    <row r="302" spans="2:13">
      <c r="B302" s="20" t="s">
        <v>1207</v>
      </c>
      <c r="C302" s="23">
        <v>0.20833333333333334</v>
      </c>
      <c r="D302" s="31" t="s">
        <v>998</v>
      </c>
      <c r="E302" s="25"/>
      <c r="F302" s="31" t="s">
        <v>1010</v>
      </c>
      <c r="G302" s="26"/>
      <c r="H302" s="27">
        <v>36039</v>
      </c>
      <c r="I302" s="18">
        <f t="shared" si="96"/>
        <v>4.97</v>
      </c>
      <c r="J302" s="28">
        <f t="shared" si="97"/>
        <v>0.11185682326621925</v>
      </c>
      <c r="K302" s="18">
        <f t="shared" si="94"/>
        <v>0</v>
      </c>
      <c r="L302" s="18">
        <f t="shared" si="98"/>
        <v>0</v>
      </c>
      <c r="M302" s="18">
        <f t="shared" si="95"/>
        <v>9</v>
      </c>
    </row>
    <row r="303" spans="2:13">
      <c r="B303" s="20" t="s">
        <v>1208</v>
      </c>
      <c r="C303" s="23">
        <v>0.20833333333333334</v>
      </c>
      <c r="D303" s="31" t="s">
        <v>1010</v>
      </c>
      <c r="E303" s="25"/>
      <c r="F303" s="31" t="s">
        <v>996</v>
      </c>
      <c r="G303" s="26"/>
      <c r="H303" s="27">
        <v>36008</v>
      </c>
      <c r="I303" s="18">
        <f t="shared" si="96"/>
        <v>5.0199999999999996</v>
      </c>
      <c r="J303" s="28">
        <f t="shared" si="97"/>
        <v>0.16744186046511622</v>
      </c>
      <c r="K303" s="18">
        <f t="shared" si="94"/>
        <v>0</v>
      </c>
      <c r="L303" s="18">
        <f t="shared" si="98"/>
        <v>0</v>
      </c>
      <c r="M303" s="18">
        <f t="shared" si="95"/>
        <v>9</v>
      </c>
    </row>
    <row r="304" spans="2:13">
      <c r="B304" s="20" t="s">
        <v>1209</v>
      </c>
      <c r="C304" s="23">
        <v>0.20833333333333334</v>
      </c>
      <c r="D304" s="31" t="s">
        <v>996</v>
      </c>
      <c r="E304" s="25"/>
      <c r="F304" s="31" t="s">
        <v>1055</v>
      </c>
      <c r="G304" s="26"/>
      <c r="H304" s="27">
        <v>35977</v>
      </c>
      <c r="I304" s="18">
        <f t="shared" si="96"/>
        <v>4.9000000000000004</v>
      </c>
      <c r="J304" s="28">
        <f t="shared" si="97"/>
        <v>0.15294117647058833</v>
      </c>
      <c r="K304" s="18">
        <f t="shared" si="94"/>
        <v>0</v>
      </c>
      <c r="L304" s="18">
        <f t="shared" si="98"/>
        <v>0</v>
      </c>
      <c r="M304" s="18">
        <f t="shared" si="95"/>
        <v>9</v>
      </c>
    </row>
    <row r="305" spans="2:13">
      <c r="B305" s="20" t="s">
        <v>1210</v>
      </c>
      <c r="C305" s="23">
        <v>0.20833333333333334</v>
      </c>
      <c r="D305" s="31" t="s">
        <v>1055</v>
      </c>
      <c r="E305" s="25"/>
      <c r="F305" s="31" t="s">
        <v>1011</v>
      </c>
      <c r="G305" s="26"/>
      <c r="H305" s="27">
        <v>35947</v>
      </c>
      <c r="I305" s="18">
        <f t="shared" si="96"/>
        <v>4.96</v>
      </c>
      <c r="J305" s="28">
        <f t="shared" si="97"/>
        <v>0.14814814814814806</v>
      </c>
      <c r="K305" s="18">
        <f t="shared" si="94"/>
        <v>0</v>
      </c>
      <c r="L305" s="18">
        <f t="shared" si="98"/>
        <v>0</v>
      </c>
      <c r="M305" s="18">
        <f t="shared" si="95"/>
        <v>9</v>
      </c>
    </row>
    <row r="306" spans="2:13">
      <c r="B306" s="20" t="s">
        <v>1211</v>
      </c>
      <c r="C306" s="23">
        <v>0.20833333333333334</v>
      </c>
      <c r="D306" s="31" t="s">
        <v>1011</v>
      </c>
      <c r="E306" s="25"/>
      <c r="F306" s="31" t="s">
        <v>917</v>
      </c>
      <c r="G306" s="26"/>
      <c r="H306" s="27">
        <v>35916</v>
      </c>
      <c r="I306" s="18">
        <f t="shared" si="96"/>
        <v>4.91</v>
      </c>
      <c r="J306" s="28">
        <f t="shared" si="97"/>
        <v>0.17183770883054886</v>
      </c>
      <c r="K306" s="18">
        <f t="shared" si="94"/>
        <v>0</v>
      </c>
      <c r="L306" s="18">
        <f t="shared" si="98"/>
        <v>0</v>
      </c>
      <c r="M306" s="18">
        <f t="shared" si="95"/>
        <v>9</v>
      </c>
    </row>
    <row r="307" spans="2:13">
      <c r="B307" s="20" t="s">
        <v>1212</v>
      </c>
      <c r="C307" s="23">
        <v>0.20833333333333334</v>
      </c>
      <c r="D307" s="31" t="s">
        <v>917</v>
      </c>
      <c r="E307" s="25"/>
      <c r="F307" s="31" t="s">
        <v>1026</v>
      </c>
      <c r="G307" s="26"/>
      <c r="H307" s="27">
        <v>35886</v>
      </c>
      <c r="I307" s="18">
        <f t="shared" si="96"/>
        <v>4.9400000000000004</v>
      </c>
      <c r="J307" s="28">
        <f t="shared" si="97"/>
        <v>0.17899761336515513</v>
      </c>
      <c r="K307" s="18">
        <f t="shared" si="94"/>
        <v>0</v>
      </c>
      <c r="L307" s="18">
        <f t="shared" si="98"/>
        <v>0</v>
      </c>
      <c r="M307" s="18">
        <f t="shared" si="95"/>
        <v>9</v>
      </c>
    </row>
    <row r="308" spans="2:13">
      <c r="B308" s="20" t="s">
        <v>1213</v>
      </c>
      <c r="C308" s="23">
        <v>0.20833333333333334</v>
      </c>
      <c r="D308" s="31" t="s">
        <v>1026</v>
      </c>
      <c r="E308" s="25"/>
      <c r="F308" s="31" t="s">
        <v>1033</v>
      </c>
      <c r="G308" s="26"/>
      <c r="H308" s="27">
        <v>35855</v>
      </c>
      <c r="I308" s="18">
        <f t="shared" si="96"/>
        <v>4.83</v>
      </c>
      <c r="J308" s="28">
        <f t="shared" si="97"/>
        <v>0.12850467289719622</v>
      </c>
      <c r="K308" s="18">
        <f t="shared" si="94"/>
        <v>0</v>
      </c>
      <c r="L308" s="18">
        <f t="shared" si="98"/>
        <v>0</v>
      </c>
      <c r="M308" s="18">
        <f t="shared" si="95"/>
        <v>9</v>
      </c>
    </row>
    <row r="309" spans="2:13">
      <c r="B309" s="20" t="s">
        <v>1214</v>
      </c>
      <c r="C309" s="23">
        <v>0.20833333333333334</v>
      </c>
      <c r="D309" s="31" t="s">
        <v>1033</v>
      </c>
      <c r="E309" s="25"/>
      <c r="F309" s="31" t="s">
        <v>1034</v>
      </c>
      <c r="G309" s="26"/>
      <c r="H309" s="27">
        <v>35827</v>
      </c>
      <c r="I309" s="18">
        <f t="shared" si="96"/>
        <v>4.6100000000000003</v>
      </c>
      <c r="J309" s="28">
        <f t="shared" si="97"/>
        <v>8.2159624413145671E-2</v>
      </c>
      <c r="K309" s="18">
        <f t="shared" si="94"/>
        <v>0</v>
      </c>
      <c r="L309" s="18">
        <f t="shared" si="98"/>
        <v>0</v>
      </c>
      <c r="M309" s="18">
        <f t="shared" si="95"/>
        <v>9</v>
      </c>
    </row>
    <row r="310" spans="2:13">
      <c r="B310" s="20" t="s">
        <v>1215</v>
      </c>
      <c r="C310" s="23">
        <v>0.20833333333333334</v>
      </c>
      <c r="D310" s="31" t="s">
        <v>1034</v>
      </c>
      <c r="E310" s="25"/>
      <c r="F310" s="31" t="s">
        <v>1031</v>
      </c>
      <c r="G310" s="26"/>
      <c r="H310" s="27">
        <v>35796</v>
      </c>
      <c r="I310" s="18">
        <f t="shared" si="96"/>
        <v>4.67</v>
      </c>
      <c r="J310" s="28">
        <f t="shared" si="97"/>
        <v>0.11990407673860912</v>
      </c>
      <c r="K310" s="18">
        <f t="shared" si="94"/>
        <v>0</v>
      </c>
      <c r="L310" s="18">
        <f t="shared" si="98"/>
        <v>0</v>
      </c>
      <c r="M310" s="18">
        <f t="shared" si="95"/>
        <v>9</v>
      </c>
    </row>
    <row r="311" spans="2:13">
      <c r="B311" s="20" t="s">
        <v>1216</v>
      </c>
      <c r="C311" s="23">
        <v>0.20833333333333334</v>
      </c>
      <c r="D311" s="31" t="s">
        <v>1031</v>
      </c>
      <c r="E311" s="25"/>
      <c r="F311" s="31" t="s">
        <v>1014</v>
      </c>
      <c r="G311" s="26"/>
      <c r="H311" s="27">
        <v>35765</v>
      </c>
      <c r="I311" s="18">
        <f t="shared" si="96"/>
        <v>4.57</v>
      </c>
      <c r="J311" s="28">
        <f t="shared" si="97"/>
        <v>8.551068883610459E-2</v>
      </c>
      <c r="K311" s="18">
        <f t="shared" si="94"/>
        <v>0</v>
      </c>
      <c r="L311" s="18">
        <f t="shared" si="98"/>
        <v>0</v>
      </c>
      <c r="M311" s="18">
        <f t="shared" si="95"/>
        <v>9</v>
      </c>
    </row>
    <row r="312" spans="2:13">
      <c r="B312" s="20" t="s">
        <v>1217</v>
      </c>
      <c r="C312" s="23">
        <v>0.20833333333333334</v>
      </c>
      <c r="D312" s="31" t="s">
        <v>1014</v>
      </c>
      <c r="E312" s="25"/>
      <c r="F312" s="31" t="s">
        <v>1041</v>
      </c>
      <c r="G312" s="26"/>
      <c r="H312" s="27">
        <v>35735</v>
      </c>
      <c r="I312" s="18">
        <f t="shared" si="96"/>
        <v>4.6500000000000004</v>
      </c>
      <c r="J312" s="28">
        <f t="shared" si="97"/>
        <v>0.1259079903147701</v>
      </c>
      <c r="K312" s="18">
        <f t="shared" si="94"/>
        <v>0</v>
      </c>
      <c r="L312" s="18">
        <f t="shared" si="98"/>
        <v>0</v>
      </c>
      <c r="M312" s="18">
        <f t="shared" si="95"/>
        <v>9</v>
      </c>
    </row>
    <row r="313" spans="2:13">
      <c r="B313" s="20" t="s">
        <v>1218</v>
      </c>
      <c r="C313" s="23">
        <v>0.20833333333333334</v>
      </c>
      <c r="D313" s="31" t="s">
        <v>1041</v>
      </c>
      <c r="E313" s="25"/>
      <c r="F313" s="31" t="s">
        <v>1027</v>
      </c>
      <c r="G313" s="26"/>
      <c r="H313" s="27">
        <v>35704</v>
      </c>
      <c r="I313" s="18">
        <f t="shared" si="96"/>
        <v>4.53</v>
      </c>
      <c r="J313" s="28">
        <f t="shared" si="97"/>
        <v>9.9514563106796142E-2</v>
      </c>
      <c r="K313" s="18">
        <f t="shared" si="94"/>
        <v>0</v>
      </c>
      <c r="L313" s="18">
        <f t="shared" si="98"/>
        <v>0</v>
      </c>
      <c r="M313" s="18">
        <f t="shared" si="95"/>
        <v>9</v>
      </c>
    </row>
    <row r="314" spans="2:13">
      <c r="B314" s="20" t="s">
        <v>1219</v>
      </c>
      <c r="C314" s="23">
        <v>0.20833333333333334</v>
      </c>
      <c r="D314" s="31" t="s">
        <v>1027</v>
      </c>
      <c r="E314" s="25"/>
      <c r="F314" s="31" t="s">
        <v>746</v>
      </c>
      <c r="G314" s="26"/>
      <c r="H314" s="27">
        <v>35674</v>
      </c>
      <c r="I314" s="18">
        <f t="shared" si="96"/>
        <v>4.47</v>
      </c>
      <c r="J314" s="28">
        <f t="shared" si="97"/>
        <v>6.6825775656324429E-2</v>
      </c>
      <c r="K314" s="18">
        <f t="shared" si="94"/>
        <v>0</v>
      </c>
      <c r="L314" s="18">
        <f t="shared" si="98"/>
        <v>0</v>
      </c>
      <c r="M314" s="18">
        <f t="shared" si="95"/>
        <v>9</v>
      </c>
    </row>
    <row r="315" spans="2:13">
      <c r="B315" s="20" t="s">
        <v>1220</v>
      </c>
      <c r="C315" s="23">
        <v>0.20833333333333334</v>
      </c>
      <c r="D315" s="31" t="s">
        <v>746</v>
      </c>
      <c r="E315" s="25"/>
      <c r="F315" s="31" t="s">
        <v>747</v>
      </c>
      <c r="G315" s="26"/>
      <c r="H315" s="27">
        <v>35643</v>
      </c>
      <c r="I315" s="18">
        <f t="shared" si="96"/>
        <v>4.3</v>
      </c>
      <c r="J315" s="28">
        <f t="shared" si="97"/>
        <v>1.4150943396226322E-2</v>
      </c>
      <c r="K315" s="18">
        <f t="shared" si="94"/>
        <v>0</v>
      </c>
      <c r="L315" s="18">
        <f t="shared" si="98"/>
        <v>0</v>
      </c>
      <c r="M315" s="18">
        <f t="shared" si="95"/>
        <v>9</v>
      </c>
    </row>
    <row r="316" spans="2:13">
      <c r="B316" s="20" t="s">
        <v>1221</v>
      </c>
      <c r="C316" s="23">
        <v>0.20833333333333334</v>
      </c>
      <c r="D316" s="31" t="s">
        <v>747</v>
      </c>
      <c r="E316" s="25"/>
      <c r="F316" s="31" t="s">
        <v>1222</v>
      </c>
      <c r="G316" s="26"/>
      <c r="H316" s="27">
        <v>35612</v>
      </c>
      <c r="I316" s="18">
        <f t="shared" si="96"/>
        <v>4.25</v>
      </c>
      <c r="J316" s="28">
        <f t="shared" si="97"/>
        <v>1.9184652278177474E-2</v>
      </c>
      <c r="K316" s="18">
        <f t="shared" si="94"/>
        <v>0</v>
      </c>
      <c r="L316" s="18">
        <f t="shared" si="98"/>
        <v>0</v>
      </c>
      <c r="M316" s="18">
        <f t="shared" si="95"/>
        <v>9</v>
      </c>
    </row>
    <row r="317" spans="2:13">
      <c r="B317" s="20" t="s">
        <v>1223</v>
      </c>
      <c r="C317" s="23">
        <v>0.20833333333333334</v>
      </c>
      <c r="D317" s="31" t="s">
        <v>1222</v>
      </c>
      <c r="E317" s="25"/>
      <c r="F317" s="31" t="s">
        <v>764</v>
      </c>
      <c r="G317" s="26"/>
      <c r="H317" s="27">
        <v>35582</v>
      </c>
      <c r="I317" s="18">
        <f t="shared" si="96"/>
        <v>4.32</v>
      </c>
      <c r="J317" s="28">
        <f t="shared" si="97"/>
        <v>2.3201856148493448E-3</v>
      </c>
      <c r="K317" s="18">
        <f t="shared" si="94"/>
        <v>0</v>
      </c>
      <c r="L317" s="18">
        <f t="shared" si="98"/>
        <v>0</v>
      </c>
      <c r="M317" s="18">
        <f t="shared" si="95"/>
        <v>9</v>
      </c>
    </row>
    <row r="318" spans="2:13">
      <c r="B318" s="20" t="s">
        <v>1224</v>
      </c>
      <c r="C318" s="23">
        <v>0.20833333333333334</v>
      </c>
      <c r="D318" s="31" t="s">
        <v>764</v>
      </c>
      <c r="E318" s="25"/>
      <c r="F318" s="31" t="s">
        <v>764</v>
      </c>
      <c r="G318" s="26"/>
      <c r="H318" s="27">
        <v>35551</v>
      </c>
      <c r="I318" s="18">
        <f t="shared" si="96"/>
        <v>4.1900000000000004</v>
      </c>
      <c r="J318" s="28">
        <f t="shared" si="97"/>
        <v>-3.4562211981566698E-2</v>
      </c>
      <c r="K318" s="18">
        <f t="shared" si="94"/>
        <v>0</v>
      </c>
      <c r="L318" s="18">
        <f t="shared" si="98"/>
        <v>0</v>
      </c>
      <c r="M318" s="18">
        <f t="shared" si="95"/>
        <v>9</v>
      </c>
    </row>
    <row r="319" spans="2:13">
      <c r="B319" s="20" t="s">
        <v>1225</v>
      </c>
      <c r="C319" s="23">
        <v>0.20833333333333334</v>
      </c>
      <c r="D319" s="31" t="s">
        <v>764</v>
      </c>
      <c r="E319" s="25"/>
      <c r="F319" s="31" t="s">
        <v>750</v>
      </c>
      <c r="G319" s="26"/>
      <c r="H319" s="27">
        <v>35521</v>
      </c>
      <c r="I319" s="18">
        <f t="shared" si="96"/>
        <v>4.1900000000000004</v>
      </c>
      <c r="J319" s="28">
        <f t="shared" si="97"/>
        <v>-2.38095238095233E-3</v>
      </c>
      <c r="K319" s="18">
        <f t="shared" si="94"/>
        <v>0</v>
      </c>
      <c r="L319" s="18">
        <f t="shared" si="98"/>
        <v>0</v>
      </c>
      <c r="M319" s="18">
        <f t="shared" si="95"/>
        <v>9</v>
      </c>
    </row>
    <row r="320" spans="2:13">
      <c r="B320" s="20" t="s">
        <v>1226</v>
      </c>
      <c r="C320" s="23">
        <v>0.20833333333333334</v>
      </c>
      <c r="D320" s="31" t="s">
        <v>750</v>
      </c>
      <c r="E320" s="25"/>
      <c r="F320" s="31" t="s">
        <v>1227</v>
      </c>
      <c r="G320" s="26"/>
      <c r="H320" s="27">
        <v>35490</v>
      </c>
      <c r="I320" s="18">
        <f t="shared" si="96"/>
        <v>4.28</v>
      </c>
      <c r="J320" s="28">
        <f t="shared" si="97"/>
        <v>6.7331670822942766E-2</v>
      </c>
      <c r="K320" s="18">
        <f t="shared" si="94"/>
        <v>0</v>
      </c>
      <c r="L320" s="18">
        <f t="shared" si="98"/>
        <v>0</v>
      </c>
      <c r="M320" s="18">
        <f t="shared" si="95"/>
        <v>9</v>
      </c>
    </row>
    <row r="321" spans="2:13">
      <c r="B321" s="20" t="s">
        <v>1228</v>
      </c>
      <c r="C321" s="23">
        <v>0.20833333333333334</v>
      </c>
      <c r="D321" s="31" t="s">
        <v>1227</v>
      </c>
      <c r="E321" s="25"/>
      <c r="F321" s="31" t="s">
        <v>1229</v>
      </c>
      <c r="G321" s="26"/>
      <c r="H321" s="27">
        <v>35462</v>
      </c>
      <c r="I321" s="18">
        <f t="shared" si="96"/>
        <v>4.26</v>
      </c>
      <c r="J321" s="28">
        <f t="shared" si="97"/>
        <v>4.9261083743842415E-2</v>
      </c>
      <c r="K321" s="18">
        <f t="shared" si="94"/>
        <v>0</v>
      </c>
      <c r="L321" s="18">
        <f t="shared" si="98"/>
        <v>0</v>
      </c>
      <c r="M321" s="18">
        <f t="shared" si="95"/>
        <v>9</v>
      </c>
    </row>
    <row r="322" spans="2:13">
      <c r="B322" s="20" t="s">
        <v>1230</v>
      </c>
      <c r="C322" s="23">
        <v>0.20833333333333334</v>
      </c>
      <c r="D322" s="31" t="s">
        <v>1229</v>
      </c>
      <c r="E322" s="25"/>
      <c r="F322" s="31" t="s">
        <v>1231</v>
      </c>
      <c r="G322" s="26"/>
      <c r="H322" s="27">
        <v>35431</v>
      </c>
      <c r="I322" s="18">
        <f t="shared" si="96"/>
        <v>4.17</v>
      </c>
      <c r="J322" s="28">
        <f t="shared" si="97"/>
        <v>1.7073170731707388E-2</v>
      </c>
      <c r="K322" s="18">
        <f t="shared" si="94"/>
        <v>0</v>
      </c>
      <c r="L322" s="18">
        <f t="shared" si="98"/>
        <v>0</v>
      </c>
      <c r="M322" s="18">
        <f t="shared" si="95"/>
        <v>9</v>
      </c>
    </row>
    <row r="323" spans="2:13">
      <c r="B323" s="20" t="s">
        <v>1232</v>
      </c>
      <c r="C323" s="23">
        <v>0.20833333333333334</v>
      </c>
      <c r="D323" s="31" t="s">
        <v>1231</v>
      </c>
      <c r="E323" s="25"/>
      <c r="F323" s="31" t="s">
        <v>1042</v>
      </c>
      <c r="G323" s="26"/>
      <c r="H323" s="27">
        <v>35400</v>
      </c>
      <c r="I323" s="18">
        <f t="shared" si="96"/>
        <v>4.21</v>
      </c>
      <c r="J323" s="28">
        <f t="shared" si="97"/>
        <v>2.1844660194174723E-2</v>
      </c>
      <c r="K323" s="18">
        <f t="shared" si="94"/>
        <v>0</v>
      </c>
      <c r="L323" s="18">
        <f t="shared" si="98"/>
        <v>0</v>
      </c>
      <c r="M323" s="18">
        <f t="shared" si="95"/>
        <v>9</v>
      </c>
    </row>
    <row r="324" spans="2:13">
      <c r="B324" s="20" t="s">
        <v>1233</v>
      </c>
      <c r="C324" s="23">
        <v>0.20833333333333334</v>
      </c>
      <c r="D324" s="31" t="s">
        <v>1042</v>
      </c>
      <c r="E324" s="25"/>
      <c r="F324" s="31" t="s">
        <v>875</v>
      </c>
      <c r="G324" s="26"/>
      <c r="H324" s="27">
        <v>35370</v>
      </c>
      <c r="I324" s="18">
        <f t="shared" si="96"/>
        <v>4.13</v>
      </c>
      <c r="J324" s="28">
        <f t="shared" si="97"/>
        <v>0</v>
      </c>
      <c r="K324" s="18">
        <f t="shared" si="94"/>
        <v>0</v>
      </c>
      <c r="L324" s="18">
        <f t="shared" si="98"/>
        <v>0</v>
      </c>
      <c r="M324" s="18">
        <f t="shared" si="95"/>
        <v>9</v>
      </c>
    </row>
    <row r="325" spans="2:13">
      <c r="B325" s="20" t="s">
        <v>1234</v>
      </c>
      <c r="C325" s="23">
        <v>0.20833333333333334</v>
      </c>
      <c r="D325" s="31" t="s">
        <v>875</v>
      </c>
      <c r="E325" s="25"/>
      <c r="F325" s="31" t="s">
        <v>764</v>
      </c>
      <c r="G325" s="26"/>
      <c r="H325" s="27">
        <v>35339</v>
      </c>
      <c r="I325" s="18">
        <f t="shared" si="96"/>
        <v>4.12</v>
      </c>
      <c r="J325" s="28">
        <f t="shared" si="97"/>
        <v>-1.199040767386087E-2</v>
      </c>
      <c r="K325" s="18">
        <f t="shared" ref="K325:K388" si="99">IF(J325&lt;$O$2,1,0)</f>
        <v>0</v>
      </c>
      <c r="L325" s="18">
        <f t="shared" si="98"/>
        <v>0</v>
      </c>
      <c r="M325" s="18">
        <f t="shared" ref="M325:M388" si="100">L325+M326</f>
        <v>9</v>
      </c>
    </row>
    <row r="326" spans="2:13">
      <c r="B326" s="20" t="s">
        <v>1235</v>
      </c>
      <c r="C326" s="23">
        <v>0.20833333333333334</v>
      </c>
      <c r="D326" s="31" t="s">
        <v>764</v>
      </c>
      <c r="E326" s="25"/>
      <c r="F326" s="31" t="s">
        <v>1236</v>
      </c>
      <c r="G326" s="26"/>
      <c r="H326" s="27">
        <v>35309</v>
      </c>
      <c r="I326" s="18">
        <f t="shared" ref="I326:I389" si="101">VALUE(LEFT(D326,4))</f>
        <v>4.1900000000000004</v>
      </c>
      <c r="J326" s="28">
        <f t="shared" ref="J326:J389" si="102">(I326-I338)/I338</f>
        <v>1.9464720194647216E-2</v>
      </c>
      <c r="K326" s="18">
        <f t="shared" si="99"/>
        <v>0</v>
      </c>
      <c r="L326" s="18">
        <f t="shared" ref="L326:L389" si="103">IF(AND(K326=1,K327=0),1,0)</f>
        <v>0</v>
      </c>
      <c r="M326" s="18">
        <f t="shared" si="100"/>
        <v>9</v>
      </c>
    </row>
    <row r="327" spans="2:13">
      <c r="B327" s="20" t="s">
        <v>1237</v>
      </c>
      <c r="C327" s="23">
        <v>0.20833333333333334</v>
      </c>
      <c r="D327" s="31" t="s">
        <v>1236</v>
      </c>
      <c r="E327" s="25"/>
      <c r="F327" s="31" t="s">
        <v>1229</v>
      </c>
      <c r="G327" s="26"/>
      <c r="H327" s="27">
        <v>35278</v>
      </c>
      <c r="I327" s="18">
        <f t="shared" si="101"/>
        <v>4.24</v>
      </c>
      <c r="J327" s="28">
        <f t="shared" si="102"/>
        <v>7.0707070707070774E-2</v>
      </c>
      <c r="K327" s="18">
        <f t="shared" si="99"/>
        <v>0</v>
      </c>
      <c r="L327" s="18">
        <f t="shared" si="103"/>
        <v>0</v>
      </c>
      <c r="M327" s="18">
        <f t="shared" si="100"/>
        <v>9</v>
      </c>
    </row>
    <row r="328" spans="2:13">
      <c r="B328" s="20" t="s">
        <v>1238</v>
      </c>
      <c r="C328" s="23">
        <v>0.20833333333333334</v>
      </c>
      <c r="D328" s="31" t="s">
        <v>1229</v>
      </c>
      <c r="E328" s="25"/>
      <c r="F328" s="31" t="s">
        <v>1239</v>
      </c>
      <c r="G328" s="26"/>
      <c r="H328" s="27">
        <v>35247</v>
      </c>
      <c r="I328" s="18">
        <f t="shared" si="101"/>
        <v>4.17</v>
      </c>
      <c r="J328" s="28">
        <f t="shared" si="102"/>
        <v>8.5937500000000028E-2</v>
      </c>
      <c r="K328" s="18">
        <f t="shared" si="99"/>
        <v>0</v>
      </c>
      <c r="L328" s="18">
        <f t="shared" si="103"/>
        <v>0</v>
      </c>
      <c r="M328" s="18">
        <f t="shared" si="100"/>
        <v>9</v>
      </c>
    </row>
    <row r="329" spans="2:13">
      <c r="B329" s="20" t="s">
        <v>1240</v>
      </c>
      <c r="C329" s="23">
        <v>0.20833333333333334</v>
      </c>
      <c r="D329" s="31" t="s">
        <v>1239</v>
      </c>
      <c r="E329" s="25"/>
      <c r="F329" s="31" t="s">
        <v>1241</v>
      </c>
      <c r="G329" s="26"/>
      <c r="H329" s="27">
        <v>35217</v>
      </c>
      <c r="I329" s="18">
        <f t="shared" si="101"/>
        <v>4.3099999999999996</v>
      </c>
      <c r="J329" s="28">
        <f t="shared" si="102"/>
        <v>0.16802168021680208</v>
      </c>
      <c r="K329" s="18">
        <f t="shared" si="99"/>
        <v>0</v>
      </c>
      <c r="L329" s="18">
        <f t="shared" si="103"/>
        <v>0</v>
      </c>
      <c r="M329" s="18">
        <f t="shared" si="100"/>
        <v>9</v>
      </c>
    </row>
    <row r="330" spans="2:13">
      <c r="B330" s="20" t="s">
        <v>1242</v>
      </c>
      <c r="C330" s="23">
        <v>0.20833333333333334</v>
      </c>
      <c r="D330" s="31" t="s">
        <v>1241</v>
      </c>
      <c r="E330" s="25"/>
      <c r="F330" s="31" t="s">
        <v>777</v>
      </c>
      <c r="G330" s="26"/>
      <c r="H330" s="27">
        <v>35186</v>
      </c>
      <c r="I330" s="18">
        <f t="shared" si="101"/>
        <v>4.34</v>
      </c>
      <c r="J330" s="28">
        <f t="shared" si="102"/>
        <v>0.25433526011560692</v>
      </c>
      <c r="K330" s="18">
        <f t="shared" si="99"/>
        <v>0</v>
      </c>
      <c r="L330" s="18">
        <f t="shared" si="103"/>
        <v>0</v>
      </c>
      <c r="M330" s="18">
        <f t="shared" si="100"/>
        <v>9</v>
      </c>
    </row>
    <row r="331" spans="2:13">
      <c r="B331" s="20" t="s">
        <v>1243</v>
      </c>
      <c r="C331" s="23">
        <v>0.20833333333333334</v>
      </c>
      <c r="D331" s="31" t="s">
        <v>777</v>
      </c>
      <c r="E331" s="25"/>
      <c r="F331" s="31" t="s">
        <v>1244</v>
      </c>
      <c r="G331" s="26"/>
      <c r="H331" s="27">
        <v>35156</v>
      </c>
      <c r="I331" s="18">
        <f t="shared" si="101"/>
        <v>4.2</v>
      </c>
      <c r="J331" s="28">
        <f t="shared" si="102"/>
        <v>0.15068493150684939</v>
      </c>
      <c r="K331" s="18">
        <f t="shared" si="99"/>
        <v>0</v>
      </c>
      <c r="L331" s="18">
        <f t="shared" si="103"/>
        <v>0</v>
      </c>
      <c r="M331" s="18">
        <f t="shared" si="100"/>
        <v>9</v>
      </c>
    </row>
    <row r="332" spans="2:13">
      <c r="B332" s="20" t="s">
        <v>1245</v>
      </c>
      <c r="C332" s="23">
        <v>0.20833333333333334</v>
      </c>
      <c r="D332" s="31" t="s">
        <v>1244</v>
      </c>
      <c r="E332" s="25"/>
      <c r="F332" s="31" t="s">
        <v>1246</v>
      </c>
      <c r="G332" s="26"/>
      <c r="H332" s="27">
        <v>35125</v>
      </c>
      <c r="I332" s="18">
        <f t="shared" si="101"/>
        <v>4.01</v>
      </c>
      <c r="J332" s="28">
        <f t="shared" si="102"/>
        <v>9.2643051771117133E-2</v>
      </c>
      <c r="K332" s="18">
        <f t="shared" si="99"/>
        <v>0</v>
      </c>
      <c r="L332" s="18">
        <f t="shared" si="103"/>
        <v>0</v>
      </c>
      <c r="M332" s="18">
        <f t="shared" si="100"/>
        <v>9</v>
      </c>
    </row>
    <row r="333" spans="2:13">
      <c r="B333" s="20" t="s">
        <v>1247</v>
      </c>
      <c r="C333" s="23">
        <v>0.20833333333333334</v>
      </c>
      <c r="D333" s="31" t="s">
        <v>1246</v>
      </c>
      <c r="E333" s="25"/>
      <c r="F333" s="31" t="s">
        <v>769</v>
      </c>
      <c r="G333" s="26"/>
      <c r="H333" s="27">
        <v>35096</v>
      </c>
      <c r="I333" s="18">
        <f t="shared" si="101"/>
        <v>4.0599999999999996</v>
      </c>
      <c r="J333" s="28">
        <f t="shared" si="102"/>
        <v>0.10326086956521724</v>
      </c>
      <c r="K333" s="18">
        <f t="shared" si="99"/>
        <v>0</v>
      </c>
      <c r="L333" s="18">
        <f t="shared" si="103"/>
        <v>0</v>
      </c>
      <c r="M333" s="18">
        <f t="shared" si="100"/>
        <v>9</v>
      </c>
    </row>
    <row r="334" spans="2:13">
      <c r="B334" s="20" t="s">
        <v>1248</v>
      </c>
      <c r="C334" s="23">
        <v>0.20833333333333334</v>
      </c>
      <c r="D334" s="31" t="s">
        <v>769</v>
      </c>
      <c r="E334" s="25"/>
      <c r="F334" s="31" t="s">
        <v>875</v>
      </c>
      <c r="G334" s="26"/>
      <c r="H334" s="27">
        <v>35065</v>
      </c>
      <c r="I334" s="18">
        <f t="shared" si="101"/>
        <v>4.0999999999999996</v>
      </c>
      <c r="J334" s="28">
        <f t="shared" si="102"/>
        <v>7.611548556430435E-2</v>
      </c>
      <c r="K334" s="18">
        <f t="shared" si="99"/>
        <v>0</v>
      </c>
      <c r="L334" s="18">
        <f t="shared" si="103"/>
        <v>0</v>
      </c>
      <c r="M334" s="18">
        <f t="shared" si="100"/>
        <v>9</v>
      </c>
    </row>
    <row r="335" spans="2:13">
      <c r="B335" s="20" t="s">
        <v>1249</v>
      </c>
      <c r="C335" s="23">
        <v>0.20833333333333334</v>
      </c>
      <c r="D335" s="31" t="s">
        <v>875</v>
      </c>
      <c r="E335" s="25"/>
      <c r="F335" s="31" t="s">
        <v>1042</v>
      </c>
      <c r="G335" s="26"/>
      <c r="H335" s="27">
        <v>35034</v>
      </c>
      <c r="I335" s="18">
        <f t="shared" si="101"/>
        <v>4.12</v>
      </c>
      <c r="J335" s="28">
        <f t="shared" si="102"/>
        <v>0.11051212938005395</v>
      </c>
      <c r="K335" s="18">
        <f t="shared" si="99"/>
        <v>0</v>
      </c>
      <c r="L335" s="18">
        <f t="shared" si="103"/>
        <v>0</v>
      </c>
      <c r="M335" s="18">
        <f t="shared" si="100"/>
        <v>9</v>
      </c>
    </row>
    <row r="336" spans="2:13">
      <c r="B336" s="20" t="s">
        <v>1250</v>
      </c>
      <c r="C336" s="23">
        <v>0.20833333333333334</v>
      </c>
      <c r="D336" s="31" t="s">
        <v>1042</v>
      </c>
      <c r="E336" s="25"/>
      <c r="F336" s="31" t="s">
        <v>1229</v>
      </c>
      <c r="G336" s="26"/>
      <c r="H336" s="27">
        <v>35004</v>
      </c>
      <c r="I336" s="18">
        <f t="shared" si="101"/>
        <v>4.13</v>
      </c>
      <c r="J336" s="28">
        <f t="shared" si="102"/>
        <v>9.2592592592592615E-2</v>
      </c>
      <c r="K336" s="18">
        <f t="shared" si="99"/>
        <v>0</v>
      </c>
      <c r="L336" s="18">
        <f t="shared" si="103"/>
        <v>0</v>
      </c>
      <c r="M336" s="18">
        <f t="shared" si="100"/>
        <v>9</v>
      </c>
    </row>
    <row r="337" spans="2:13">
      <c r="B337" s="20" t="s">
        <v>1251</v>
      </c>
      <c r="C337" s="23">
        <v>0.20833333333333334</v>
      </c>
      <c r="D337" s="31" t="s">
        <v>1229</v>
      </c>
      <c r="E337" s="25"/>
      <c r="F337" s="31" t="s">
        <v>1252</v>
      </c>
      <c r="G337" s="26"/>
      <c r="H337" s="27">
        <v>34973</v>
      </c>
      <c r="I337" s="18">
        <f t="shared" si="101"/>
        <v>4.17</v>
      </c>
      <c r="J337" s="28">
        <f t="shared" si="102"/>
        <v>0.10904255319148941</v>
      </c>
      <c r="K337" s="18">
        <f t="shared" si="99"/>
        <v>0</v>
      </c>
      <c r="L337" s="18">
        <f t="shared" si="103"/>
        <v>0</v>
      </c>
      <c r="M337" s="18">
        <f t="shared" si="100"/>
        <v>9</v>
      </c>
    </row>
    <row r="338" spans="2:13">
      <c r="B338" s="20" t="s">
        <v>1253</v>
      </c>
      <c r="C338" s="23">
        <v>0.20833333333333334</v>
      </c>
      <c r="D338" s="31" t="s">
        <v>1252</v>
      </c>
      <c r="E338" s="25"/>
      <c r="F338" s="31" t="s">
        <v>773</v>
      </c>
      <c r="G338" s="26"/>
      <c r="H338" s="27">
        <v>34943</v>
      </c>
      <c r="I338" s="18">
        <f t="shared" si="101"/>
        <v>4.1100000000000003</v>
      </c>
      <c r="J338" s="28">
        <f t="shared" si="102"/>
        <v>6.7532467532467597E-2</v>
      </c>
      <c r="K338" s="18">
        <f t="shared" si="99"/>
        <v>0</v>
      </c>
      <c r="L338" s="18">
        <f t="shared" si="103"/>
        <v>0</v>
      </c>
      <c r="M338" s="18">
        <f t="shared" si="100"/>
        <v>9</v>
      </c>
    </row>
    <row r="339" spans="2:13">
      <c r="B339" s="20" t="s">
        <v>1254</v>
      </c>
      <c r="C339" s="23">
        <v>0.20833333333333334</v>
      </c>
      <c r="D339" s="31" t="s">
        <v>773</v>
      </c>
      <c r="E339" s="25"/>
      <c r="F339" s="31" t="s">
        <v>1044</v>
      </c>
      <c r="G339" s="26"/>
      <c r="H339" s="27">
        <v>34912</v>
      </c>
      <c r="I339" s="18">
        <f t="shared" si="101"/>
        <v>3.96</v>
      </c>
      <c r="J339" s="28">
        <f t="shared" si="102"/>
        <v>3.6649214659685896E-2</v>
      </c>
      <c r="K339" s="18">
        <f t="shared" si="99"/>
        <v>0</v>
      </c>
      <c r="L339" s="18">
        <f t="shared" si="103"/>
        <v>0</v>
      </c>
      <c r="M339" s="18">
        <f t="shared" si="100"/>
        <v>9</v>
      </c>
    </row>
    <row r="340" spans="2:13">
      <c r="B340" s="20" t="s">
        <v>1255</v>
      </c>
      <c r="C340" s="23">
        <v>0.20833333333333334</v>
      </c>
      <c r="D340" s="31" t="s">
        <v>1044</v>
      </c>
      <c r="E340" s="25"/>
      <c r="F340" s="31" t="s">
        <v>1256</v>
      </c>
      <c r="G340" s="26"/>
      <c r="H340" s="27">
        <v>34881</v>
      </c>
      <c r="I340" s="18">
        <f t="shared" si="101"/>
        <v>3.84</v>
      </c>
      <c r="J340" s="28">
        <f t="shared" si="102"/>
        <v>-3.2745591939546681E-2</v>
      </c>
      <c r="K340" s="18">
        <f t="shared" si="99"/>
        <v>0</v>
      </c>
      <c r="L340" s="18">
        <f t="shared" si="103"/>
        <v>0</v>
      </c>
      <c r="M340" s="18">
        <f t="shared" si="100"/>
        <v>9</v>
      </c>
    </row>
    <row r="341" spans="2:13">
      <c r="B341" s="20" t="s">
        <v>1257</v>
      </c>
      <c r="C341" s="23">
        <v>0.20833333333333334</v>
      </c>
      <c r="D341" s="31" t="s">
        <v>1256</v>
      </c>
      <c r="E341" s="25"/>
      <c r="F341" s="31" t="s">
        <v>1258</v>
      </c>
      <c r="G341" s="26"/>
      <c r="H341" s="27">
        <v>34851</v>
      </c>
      <c r="I341" s="18">
        <f t="shared" si="101"/>
        <v>3.69</v>
      </c>
      <c r="J341" s="28">
        <f t="shared" si="102"/>
        <v>-9.7799511002444967E-2</v>
      </c>
      <c r="K341" s="18">
        <f t="shared" si="99"/>
        <v>0</v>
      </c>
      <c r="L341" s="18">
        <f t="shared" si="103"/>
        <v>0</v>
      </c>
      <c r="M341" s="18">
        <f t="shared" si="100"/>
        <v>9</v>
      </c>
    </row>
    <row r="342" spans="2:13">
      <c r="B342" s="20" t="s">
        <v>1259</v>
      </c>
      <c r="C342" s="23">
        <v>0.20833333333333334</v>
      </c>
      <c r="D342" s="31" t="s">
        <v>1258</v>
      </c>
      <c r="E342" s="25"/>
      <c r="F342" s="31" t="s">
        <v>1260</v>
      </c>
      <c r="G342" s="26"/>
      <c r="H342" s="27">
        <v>34820</v>
      </c>
      <c r="I342" s="18">
        <f t="shared" si="101"/>
        <v>3.46</v>
      </c>
      <c r="J342" s="28">
        <f t="shared" si="102"/>
        <v>-0.16425120772946855</v>
      </c>
      <c r="K342" s="18">
        <f t="shared" si="99"/>
        <v>1</v>
      </c>
      <c r="L342" s="18">
        <f t="shared" si="103"/>
        <v>1</v>
      </c>
      <c r="M342" s="18">
        <f t="shared" si="100"/>
        <v>9</v>
      </c>
    </row>
    <row r="343" spans="2:13">
      <c r="B343" s="20" t="s">
        <v>1261</v>
      </c>
      <c r="C343" s="23">
        <v>0.20833333333333334</v>
      </c>
      <c r="D343" s="31" t="s">
        <v>1260</v>
      </c>
      <c r="E343" s="25"/>
      <c r="F343" s="31" t="s">
        <v>1262</v>
      </c>
      <c r="G343" s="26"/>
      <c r="H343" s="27">
        <v>34790</v>
      </c>
      <c r="I343" s="18">
        <f t="shared" si="101"/>
        <v>3.65</v>
      </c>
      <c r="J343" s="28">
        <f t="shared" si="102"/>
        <v>-9.8765432098765413E-2</v>
      </c>
      <c r="K343" s="18">
        <f t="shared" si="99"/>
        <v>0</v>
      </c>
      <c r="L343" s="18">
        <f t="shared" si="103"/>
        <v>0</v>
      </c>
      <c r="M343" s="18">
        <f t="shared" si="100"/>
        <v>8</v>
      </c>
    </row>
    <row r="344" spans="2:13">
      <c r="B344" s="20" t="s">
        <v>1263</v>
      </c>
      <c r="C344" s="23">
        <v>0.20833333333333334</v>
      </c>
      <c r="D344" s="31" t="s">
        <v>1262</v>
      </c>
      <c r="E344" s="25"/>
      <c r="F344" s="31" t="s">
        <v>1264</v>
      </c>
      <c r="G344" s="26"/>
      <c r="H344" s="27">
        <v>34759</v>
      </c>
      <c r="I344" s="18">
        <f t="shared" si="101"/>
        <v>3.67</v>
      </c>
      <c r="J344" s="28">
        <f t="shared" si="102"/>
        <v>-7.3232323232323246E-2</v>
      </c>
      <c r="K344" s="18">
        <f t="shared" si="99"/>
        <v>0</v>
      </c>
      <c r="L344" s="18">
        <f t="shared" si="103"/>
        <v>0</v>
      </c>
      <c r="M344" s="18">
        <f t="shared" si="100"/>
        <v>8</v>
      </c>
    </row>
    <row r="345" spans="2:13">
      <c r="B345" s="20" t="s">
        <v>1265</v>
      </c>
      <c r="C345" s="23">
        <v>0.20833333333333334</v>
      </c>
      <c r="D345" s="31" t="s">
        <v>1264</v>
      </c>
      <c r="E345" s="25"/>
      <c r="F345" s="31" t="s">
        <v>1266</v>
      </c>
      <c r="G345" s="26"/>
      <c r="H345" s="27">
        <v>34731</v>
      </c>
      <c r="I345" s="18">
        <f t="shared" si="101"/>
        <v>3.68</v>
      </c>
      <c r="J345" s="28">
        <f t="shared" si="102"/>
        <v>-0.11750599520383688</v>
      </c>
      <c r="K345" s="18">
        <f t="shared" si="99"/>
        <v>1</v>
      </c>
      <c r="L345" s="18">
        <f t="shared" si="103"/>
        <v>0</v>
      </c>
      <c r="M345" s="18">
        <f t="shared" si="100"/>
        <v>8</v>
      </c>
    </row>
    <row r="346" spans="2:13">
      <c r="B346" s="20" t="s">
        <v>1267</v>
      </c>
      <c r="C346" s="23">
        <v>0.20833333333333334</v>
      </c>
      <c r="D346" s="31" t="s">
        <v>1266</v>
      </c>
      <c r="E346" s="25"/>
      <c r="F346" s="31" t="s">
        <v>1268</v>
      </c>
      <c r="G346" s="26"/>
      <c r="H346" s="27">
        <v>34700</v>
      </c>
      <c r="I346" s="18">
        <f t="shared" si="101"/>
        <v>3.81</v>
      </c>
      <c r="J346" s="28">
        <f t="shared" si="102"/>
        <v>-0.10981308411214957</v>
      </c>
      <c r="K346" s="18">
        <f t="shared" si="99"/>
        <v>1</v>
      </c>
      <c r="L346" s="18">
        <f t="shared" si="103"/>
        <v>1</v>
      </c>
      <c r="M346" s="18">
        <f t="shared" si="100"/>
        <v>8</v>
      </c>
    </row>
    <row r="347" spans="2:13">
      <c r="B347" s="20" t="s">
        <v>1269</v>
      </c>
      <c r="C347" s="23">
        <v>0.20833333333333334</v>
      </c>
      <c r="D347" s="31" t="s">
        <v>1268</v>
      </c>
      <c r="E347" s="25"/>
      <c r="F347" s="31" t="s">
        <v>1270</v>
      </c>
      <c r="G347" s="26"/>
      <c r="H347" s="27">
        <v>34669</v>
      </c>
      <c r="I347" s="18">
        <f t="shared" si="101"/>
        <v>3.71</v>
      </c>
      <c r="J347" s="28">
        <f t="shared" si="102"/>
        <v>-9.0686274509803946E-2</v>
      </c>
      <c r="K347" s="18">
        <f t="shared" si="99"/>
        <v>0</v>
      </c>
      <c r="L347" s="18">
        <f t="shared" si="103"/>
        <v>0</v>
      </c>
      <c r="M347" s="18">
        <f t="shared" si="100"/>
        <v>7</v>
      </c>
    </row>
    <row r="348" spans="2:13">
      <c r="B348" s="20" t="s">
        <v>1271</v>
      </c>
      <c r="C348" s="23">
        <v>0.20833333333333334</v>
      </c>
      <c r="D348" s="31" t="s">
        <v>1270</v>
      </c>
      <c r="E348" s="25"/>
      <c r="F348" s="31" t="s">
        <v>1272</v>
      </c>
      <c r="G348" s="26"/>
      <c r="H348" s="27">
        <v>34639</v>
      </c>
      <c r="I348" s="18">
        <f t="shared" si="101"/>
        <v>3.78</v>
      </c>
      <c r="J348" s="28">
        <f t="shared" si="102"/>
        <v>-3.8167938931297801E-2</v>
      </c>
      <c r="K348" s="18">
        <f t="shared" si="99"/>
        <v>0</v>
      </c>
      <c r="L348" s="18">
        <f t="shared" si="103"/>
        <v>0</v>
      </c>
      <c r="M348" s="18">
        <f t="shared" si="100"/>
        <v>7</v>
      </c>
    </row>
    <row r="349" spans="2:13">
      <c r="B349" s="20" t="s">
        <v>1273</v>
      </c>
      <c r="C349" s="23">
        <v>0.20833333333333334</v>
      </c>
      <c r="D349" s="31" t="s">
        <v>1272</v>
      </c>
      <c r="E349" s="25"/>
      <c r="F349" s="31" t="s">
        <v>1274</v>
      </c>
      <c r="G349" s="26"/>
      <c r="H349" s="27">
        <v>34608</v>
      </c>
      <c r="I349" s="18">
        <f t="shared" si="101"/>
        <v>3.76</v>
      </c>
      <c r="J349" s="28">
        <f t="shared" si="102"/>
        <v>-4.0816326530612283E-2</v>
      </c>
      <c r="K349" s="18">
        <f t="shared" si="99"/>
        <v>0</v>
      </c>
      <c r="L349" s="18">
        <f t="shared" si="103"/>
        <v>0</v>
      </c>
      <c r="M349" s="18">
        <f t="shared" si="100"/>
        <v>7</v>
      </c>
    </row>
    <row r="350" spans="2:13">
      <c r="B350" s="20" t="s">
        <v>1275</v>
      </c>
      <c r="C350" s="23">
        <v>0.20833333333333334</v>
      </c>
      <c r="D350" s="31" t="s">
        <v>1274</v>
      </c>
      <c r="E350" s="25"/>
      <c r="F350" s="31" t="s">
        <v>1276</v>
      </c>
      <c r="G350" s="26"/>
      <c r="H350" s="27">
        <v>34578</v>
      </c>
      <c r="I350" s="18">
        <f t="shared" si="101"/>
        <v>3.85</v>
      </c>
      <c r="J350" s="28">
        <f t="shared" si="102"/>
        <v>0</v>
      </c>
      <c r="K350" s="18">
        <f t="shared" si="99"/>
        <v>0</v>
      </c>
      <c r="L350" s="18">
        <f t="shared" si="103"/>
        <v>0</v>
      </c>
      <c r="M350" s="18">
        <f t="shared" si="100"/>
        <v>7</v>
      </c>
    </row>
    <row r="351" spans="2:13">
      <c r="B351" s="20" t="s">
        <v>1277</v>
      </c>
      <c r="C351" s="23">
        <v>0.20833333333333334</v>
      </c>
      <c r="D351" s="31" t="s">
        <v>1276</v>
      </c>
      <c r="E351" s="25"/>
      <c r="F351" s="31" t="s">
        <v>1278</v>
      </c>
      <c r="G351" s="26"/>
      <c r="H351" s="27">
        <v>34547</v>
      </c>
      <c r="I351" s="18">
        <f t="shared" si="101"/>
        <v>3.82</v>
      </c>
      <c r="J351" s="28">
        <f t="shared" si="102"/>
        <v>-2.6109660574413136E-3</v>
      </c>
      <c r="K351" s="18">
        <f t="shared" si="99"/>
        <v>0</v>
      </c>
      <c r="L351" s="18">
        <f t="shared" si="103"/>
        <v>0</v>
      </c>
      <c r="M351" s="18">
        <f t="shared" si="100"/>
        <v>7</v>
      </c>
    </row>
    <row r="352" spans="2:13">
      <c r="B352" s="20" t="s">
        <v>1279</v>
      </c>
      <c r="C352" s="23">
        <v>0.20833333333333334</v>
      </c>
      <c r="D352" s="31" t="s">
        <v>1278</v>
      </c>
      <c r="E352" s="25"/>
      <c r="F352" s="31" t="s">
        <v>776</v>
      </c>
      <c r="G352" s="26"/>
      <c r="H352" s="27">
        <v>34516</v>
      </c>
      <c r="I352" s="18">
        <f t="shared" si="101"/>
        <v>3.97</v>
      </c>
      <c r="J352" s="28">
        <f t="shared" si="102"/>
        <v>6.7204301075268813E-2</v>
      </c>
      <c r="K352" s="18">
        <f t="shared" si="99"/>
        <v>0</v>
      </c>
      <c r="L352" s="18">
        <f t="shared" si="103"/>
        <v>0</v>
      </c>
      <c r="M352" s="18">
        <f t="shared" si="100"/>
        <v>7</v>
      </c>
    </row>
    <row r="353" spans="2:13">
      <c r="B353" s="20" t="s">
        <v>1280</v>
      </c>
      <c r="C353" s="23">
        <v>0.20833333333333334</v>
      </c>
      <c r="D353" s="31" t="s">
        <v>776</v>
      </c>
      <c r="E353" s="25"/>
      <c r="F353" s="31" t="s">
        <v>1281</v>
      </c>
      <c r="G353" s="26"/>
      <c r="H353" s="27">
        <v>34486</v>
      </c>
      <c r="I353" s="18">
        <f t="shared" si="101"/>
        <v>4.09</v>
      </c>
      <c r="J353" s="28">
        <f t="shared" si="102"/>
        <v>0.13611111111111104</v>
      </c>
      <c r="K353" s="18">
        <f t="shared" si="99"/>
        <v>0</v>
      </c>
      <c r="L353" s="18">
        <f t="shared" si="103"/>
        <v>0</v>
      </c>
      <c r="M353" s="18">
        <f t="shared" si="100"/>
        <v>7</v>
      </c>
    </row>
    <row r="354" spans="2:13">
      <c r="B354" s="20" t="s">
        <v>1282</v>
      </c>
      <c r="C354" s="23">
        <v>0.20833333333333334</v>
      </c>
      <c r="D354" s="31" t="s">
        <v>1281</v>
      </c>
      <c r="E354" s="25"/>
      <c r="F354" s="31" t="s">
        <v>1283</v>
      </c>
      <c r="G354" s="26"/>
      <c r="H354" s="27">
        <v>34455</v>
      </c>
      <c r="I354" s="18">
        <f t="shared" si="101"/>
        <v>4.1399999999999997</v>
      </c>
      <c r="J354" s="28">
        <f t="shared" si="102"/>
        <v>0.20348837209302317</v>
      </c>
      <c r="K354" s="18">
        <f t="shared" si="99"/>
        <v>0</v>
      </c>
      <c r="L354" s="18">
        <f t="shared" si="103"/>
        <v>0</v>
      </c>
      <c r="M354" s="18">
        <f t="shared" si="100"/>
        <v>7</v>
      </c>
    </row>
    <row r="355" spans="2:13">
      <c r="B355" s="20" t="s">
        <v>1284</v>
      </c>
      <c r="C355" s="23">
        <v>0.20833333333333334</v>
      </c>
      <c r="D355" s="31" t="s">
        <v>1283</v>
      </c>
      <c r="E355" s="25"/>
      <c r="F355" s="31" t="s">
        <v>773</v>
      </c>
      <c r="G355" s="26"/>
      <c r="H355" s="27">
        <v>34425</v>
      </c>
      <c r="I355" s="18">
        <f t="shared" si="101"/>
        <v>4.05</v>
      </c>
      <c r="J355" s="28">
        <f t="shared" si="102"/>
        <v>0.17732558139534879</v>
      </c>
      <c r="K355" s="18">
        <f t="shared" si="99"/>
        <v>0</v>
      </c>
      <c r="L355" s="18">
        <f t="shared" si="103"/>
        <v>0</v>
      </c>
      <c r="M355" s="18">
        <f t="shared" si="100"/>
        <v>7</v>
      </c>
    </row>
    <row r="356" spans="2:13">
      <c r="B356" s="20" t="s">
        <v>1285</v>
      </c>
      <c r="C356" s="23">
        <v>0.20833333333333334</v>
      </c>
      <c r="D356" s="31" t="s">
        <v>773</v>
      </c>
      <c r="E356" s="25"/>
      <c r="F356" s="31" t="s">
        <v>1229</v>
      </c>
      <c r="G356" s="26"/>
      <c r="H356" s="27">
        <v>34394</v>
      </c>
      <c r="I356" s="18">
        <f t="shared" si="101"/>
        <v>3.96</v>
      </c>
      <c r="J356" s="28">
        <f t="shared" si="102"/>
        <v>0.11864406779661014</v>
      </c>
      <c r="K356" s="18">
        <f t="shared" si="99"/>
        <v>0</v>
      </c>
      <c r="L356" s="18">
        <f t="shared" si="103"/>
        <v>0</v>
      </c>
      <c r="M356" s="18">
        <f t="shared" si="100"/>
        <v>7</v>
      </c>
    </row>
    <row r="357" spans="2:13">
      <c r="B357" s="20" t="s">
        <v>1286</v>
      </c>
      <c r="C357" s="23">
        <v>0.20833333333333334</v>
      </c>
      <c r="D357" s="31" t="s">
        <v>1229</v>
      </c>
      <c r="E357" s="25"/>
      <c r="F357" s="31" t="s">
        <v>750</v>
      </c>
      <c r="G357" s="26"/>
      <c r="H357" s="27">
        <v>34366</v>
      </c>
      <c r="I357" s="18">
        <f t="shared" si="101"/>
        <v>4.17</v>
      </c>
      <c r="J357" s="28">
        <f t="shared" si="102"/>
        <v>0.12398921832884097</v>
      </c>
      <c r="K357" s="18">
        <f t="shared" si="99"/>
        <v>0</v>
      </c>
      <c r="L357" s="18">
        <f t="shared" si="103"/>
        <v>0</v>
      </c>
      <c r="M357" s="18">
        <f t="shared" si="100"/>
        <v>7</v>
      </c>
    </row>
    <row r="358" spans="2:13">
      <c r="B358" s="20" t="s">
        <v>1287</v>
      </c>
      <c r="C358" s="23">
        <v>0.20833333333333334</v>
      </c>
      <c r="D358" s="31" t="s">
        <v>750</v>
      </c>
      <c r="E358" s="25"/>
      <c r="F358" s="31" t="s">
        <v>774</v>
      </c>
      <c r="G358" s="26"/>
      <c r="H358" s="27">
        <v>34335</v>
      </c>
      <c r="I358" s="18">
        <f t="shared" si="101"/>
        <v>4.28</v>
      </c>
      <c r="J358" s="28">
        <f t="shared" si="102"/>
        <v>0.11749347258485644</v>
      </c>
      <c r="K358" s="18">
        <f t="shared" si="99"/>
        <v>0</v>
      </c>
      <c r="L358" s="18">
        <f t="shared" si="103"/>
        <v>0</v>
      </c>
      <c r="M358" s="18">
        <f t="shared" si="100"/>
        <v>7</v>
      </c>
    </row>
    <row r="359" spans="2:13">
      <c r="B359" s="20" t="s">
        <v>1288</v>
      </c>
      <c r="C359" s="23">
        <v>0.20833333333333334</v>
      </c>
      <c r="D359" s="31" t="s">
        <v>774</v>
      </c>
      <c r="E359" s="25"/>
      <c r="F359" s="31" t="s">
        <v>1289</v>
      </c>
      <c r="G359" s="26"/>
      <c r="H359" s="27">
        <v>34304</v>
      </c>
      <c r="I359" s="18">
        <f t="shared" si="101"/>
        <v>4.08</v>
      </c>
      <c r="J359" s="28">
        <f t="shared" si="102"/>
        <v>0.11475409836065571</v>
      </c>
      <c r="K359" s="18">
        <f t="shared" si="99"/>
        <v>0</v>
      </c>
      <c r="L359" s="18">
        <f t="shared" si="103"/>
        <v>0</v>
      </c>
      <c r="M359" s="18">
        <f t="shared" si="100"/>
        <v>7</v>
      </c>
    </row>
    <row r="360" spans="2:13">
      <c r="B360" s="20" t="s">
        <v>1290</v>
      </c>
      <c r="C360" s="23">
        <v>0.20833333333333334</v>
      </c>
      <c r="D360" s="31" t="s">
        <v>1289</v>
      </c>
      <c r="E360" s="25"/>
      <c r="F360" s="31" t="s">
        <v>1291</v>
      </c>
      <c r="G360" s="26"/>
      <c r="H360" s="27">
        <v>34274</v>
      </c>
      <c r="I360" s="18">
        <f t="shared" si="101"/>
        <v>3.93</v>
      </c>
      <c r="J360" s="28">
        <f t="shared" si="102"/>
        <v>9.4707520891364985E-2</v>
      </c>
      <c r="K360" s="18">
        <f t="shared" si="99"/>
        <v>0</v>
      </c>
      <c r="L360" s="18">
        <f t="shared" si="103"/>
        <v>0</v>
      </c>
      <c r="M360" s="18">
        <f t="shared" si="100"/>
        <v>7</v>
      </c>
    </row>
    <row r="361" spans="2:13">
      <c r="B361" s="20" t="s">
        <v>1292</v>
      </c>
      <c r="C361" s="23">
        <v>0.20833333333333334</v>
      </c>
      <c r="D361" s="31" t="s">
        <v>1291</v>
      </c>
      <c r="E361" s="25"/>
      <c r="F361" s="31" t="s">
        <v>1274</v>
      </c>
      <c r="G361" s="26"/>
      <c r="H361" s="27">
        <v>34243</v>
      </c>
      <c r="I361" s="18">
        <f t="shared" si="101"/>
        <v>3.92</v>
      </c>
      <c r="J361" s="28">
        <f t="shared" si="102"/>
        <v>0.15634218289085539</v>
      </c>
      <c r="K361" s="18">
        <f t="shared" si="99"/>
        <v>0</v>
      </c>
      <c r="L361" s="18">
        <f t="shared" si="103"/>
        <v>0</v>
      </c>
      <c r="M361" s="18">
        <f t="shared" si="100"/>
        <v>7</v>
      </c>
    </row>
    <row r="362" spans="2:13">
      <c r="B362" s="20" t="s">
        <v>1293</v>
      </c>
      <c r="C362" s="23">
        <v>0.20833333333333334</v>
      </c>
      <c r="D362" s="31" t="s">
        <v>1274</v>
      </c>
      <c r="E362" s="25"/>
      <c r="F362" s="31" t="s">
        <v>1045</v>
      </c>
      <c r="G362" s="26"/>
      <c r="H362" s="27">
        <v>34213</v>
      </c>
      <c r="I362" s="18">
        <f t="shared" si="101"/>
        <v>3.85</v>
      </c>
      <c r="J362" s="28">
        <f t="shared" si="102"/>
        <v>0.15963855421686754</v>
      </c>
      <c r="K362" s="18">
        <f t="shared" si="99"/>
        <v>0</v>
      </c>
      <c r="L362" s="18">
        <f t="shared" si="103"/>
        <v>0</v>
      </c>
      <c r="M362" s="18">
        <f t="shared" si="100"/>
        <v>7</v>
      </c>
    </row>
    <row r="363" spans="2:13">
      <c r="B363" s="20" t="s">
        <v>1294</v>
      </c>
      <c r="C363" s="23">
        <v>0.20833333333333334</v>
      </c>
      <c r="D363" s="31" t="s">
        <v>1045</v>
      </c>
      <c r="E363" s="25"/>
      <c r="F363" s="31" t="s">
        <v>1295</v>
      </c>
      <c r="G363" s="26"/>
      <c r="H363" s="27">
        <v>34182</v>
      </c>
      <c r="I363" s="18">
        <f t="shared" si="101"/>
        <v>3.83</v>
      </c>
      <c r="J363" s="28">
        <f t="shared" si="102"/>
        <v>0.14328358208955222</v>
      </c>
      <c r="K363" s="18">
        <f t="shared" si="99"/>
        <v>0</v>
      </c>
      <c r="L363" s="18">
        <f t="shared" si="103"/>
        <v>0</v>
      </c>
      <c r="M363" s="18">
        <f t="shared" si="100"/>
        <v>7</v>
      </c>
    </row>
    <row r="364" spans="2:13">
      <c r="B364" s="20" t="s">
        <v>1296</v>
      </c>
      <c r="C364" s="23">
        <v>0.20833333333333334</v>
      </c>
      <c r="D364" s="31" t="s">
        <v>1295</v>
      </c>
      <c r="E364" s="25"/>
      <c r="F364" s="31" t="s">
        <v>1297</v>
      </c>
      <c r="G364" s="26"/>
      <c r="H364" s="27">
        <v>34151</v>
      </c>
      <c r="I364" s="18">
        <f t="shared" si="101"/>
        <v>3.72</v>
      </c>
      <c r="J364" s="28">
        <f t="shared" si="102"/>
        <v>0.11377245508982047</v>
      </c>
      <c r="K364" s="18">
        <f t="shared" si="99"/>
        <v>0</v>
      </c>
      <c r="L364" s="18">
        <f t="shared" si="103"/>
        <v>0</v>
      </c>
      <c r="M364" s="18">
        <f t="shared" si="100"/>
        <v>7</v>
      </c>
    </row>
    <row r="365" spans="2:13">
      <c r="B365" s="20" t="s">
        <v>1298</v>
      </c>
      <c r="C365" s="23">
        <v>0.20833333333333334</v>
      </c>
      <c r="D365" s="31" t="s">
        <v>1297</v>
      </c>
      <c r="E365" s="25"/>
      <c r="F365" s="31" t="s">
        <v>1299</v>
      </c>
      <c r="G365" s="26"/>
      <c r="H365" s="27">
        <v>34121</v>
      </c>
      <c r="I365" s="18">
        <f t="shared" si="101"/>
        <v>3.6</v>
      </c>
      <c r="J365" s="28">
        <f t="shared" si="102"/>
        <v>5.2631578947368467E-2</v>
      </c>
      <c r="K365" s="18">
        <f t="shared" si="99"/>
        <v>0</v>
      </c>
      <c r="L365" s="18">
        <f t="shared" si="103"/>
        <v>0</v>
      </c>
      <c r="M365" s="18">
        <f t="shared" si="100"/>
        <v>7</v>
      </c>
    </row>
    <row r="366" spans="2:13">
      <c r="B366" s="20" t="s">
        <v>1300</v>
      </c>
      <c r="C366" s="23">
        <v>0.20833333333333334</v>
      </c>
      <c r="D366" s="31" t="s">
        <v>1299</v>
      </c>
      <c r="E366" s="25"/>
      <c r="F366" s="31" t="s">
        <v>1299</v>
      </c>
      <c r="G366" s="26"/>
      <c r="H366" s="27">
        <v>34090</v>
      </c>
      <c r="I366" s="18">
        <f t="shared" si="101"/>
        <v>3.44</v>
      </c>
      <c r="J366" s="28">
        <f t="shared" si="102"/>
        <v>-1.7142857142857158E-2</v>
      </c>
      <c r="K366" s="18">
        <f t="shared" si="99"/>
        <v>0</v>
      </c>
      <c r="L366" s="18">
        <f t="shared" si="103"/>
        <v>0</v>
      </c>
      <c r="M366" s="18">
        <f t="shared" si="100"/>
        <v>7</v>
      </c>
    </row>
    <row r="367" spans="2:13">
      <c r="B367" s="20" t="s">
        <v>1301</v>
      </c>
      <c r="C367" s="23">
        <v>0.20833333333333334</v>
      </c>
      <c r="D367" s="31" t="s">
        <v>1299</v>
      </c>
      <c r="E367" s="25"/>
      <c r="F367" s="31" t="s">
        <v>1302</v>
      </c>
      <c r="G367" s="26"/>
      <c r="H367" s="27">
        <v>34060</v>
      </c>
      <c r="I367" s="18">
        <f t="shared" si="101"/>
        <v>3.44</v>
      </c>
      <c r="J367" s="28">
        <f t="shared" si="102"/>
        <v>-1.9943019943019898E-2</v>
      </c>
      <c r="K367" s="18">
        <f t="shared" si="99"/>
        <v>0</v>
      </c>
      <c r="L367" s="18">
        <f t="shared" si="103"/>
        <v>0</v>
      </c>
      <c r="M367" s="18">
        <f t="shared" si="100"/>
        <v>7</v>
      </c>
    </row>
    <row r="368" spans="2:13">
      <c r="B368" s="20" t="s">
        <v>1303</v>
      </c>
      <c r="C368" s="23">
        <v>0.20833333333333334</v>
      </c>
      <c r="D368" s="31" t="s">
        <v>1302</v>
      </c>
      <c r="E368" s="25"/>
      <c r="F368" s="31" t="s">
        <v>1268</v>
      </c>
      <c r="G368" s="26"/>
      <c r="H368" s="27">
        <v>34029</v>
      </c>
      <c r="I368" s="18">
        <f t="shared" si="101"/>
        <v>3.54</v>
      </c>
      <c r="J368" s="28">
        <f t="shared" si="102"/>
        <v>1.1428571428571439E-2</v>
      </c>
      <c r="K368" s="18">
        <f t="shared" si="99"/>
        <v>0</v>
      </c>
      <c r="L368" s="18">
        <f t="shared" si="103"/>
        <v>0</v>
      </c>
      <c r="M368" s="18">
        <f t="shared" si="100"/>
        <v>7</v>
      </c>
    </row>
    <row r="369" spans="2:13">
      <c r="B369" s="20" t="s">
        <v>1304</v>
      </c>
      <c r="C369" s="23">
        <v>0.20833333333333334</v>
      </c>
      <c r="D369" s="31" t="s">
        <v>1268</v>
      </c>
      <c r="E369" s="25"/>
      <c r="F369" s="31" t="s">
        <v>1045</v>
      </c>
      <c r="G369" s="26"/>
      <c r="H369" s="27">
        <v>34001</v>
      </c>
      <c r="I369" s="18">
        <f t="shared" si="101"/>
        <v>3.71</v>
      </c>
      <c r="J369" s="28">
        <f t="shared" si="102"/>
        <v>0.13803680981595098</v>
      </c>
      <c r="K369" s="18">
        <f t="shared" si="99"/>
        <v>0</v>
      </c>
      <c r="L369" s="18">
        <f t="shared" si="103"/>
        <v>0</v>
      </c>
      <c r="M369" s="18">
        <f t="shared" si="100"/>
        <v>7</v>
      </c>
    </row>
    <row r="370" spans="2:13">
      <c r="B370" s="20" t="s">
        <v>1305</v>
      </c>
      <c r="C370" s="23">
        <v>0.20833333333333334</v>
      </c>
      <c r="D370" s="31" t="s">
        <v>1045</v>
      </c>
      <c r="E370" s="25"/>
      <c r="F370" s="31" t="s">
        <v>1306</v>
      </c>
      <c r="G370" s="26"/>
      <c r="H370" s="27">
        <v>33970</v>
      </c>
      <c r="I370" s="18">
        <f t="shared" si="101"/>
        <v>3.83</v>
      </c>
      <c r="J370" s="28">
        <f t="shared" si="102"/>
        <v>0.21974522292993628</v>
      </c>
      <c r="K370" s="18">
        <f t="shared" si="99"/>
        <v>0</v>
      </c>
      <c r="L370" s="18">
        <f t="shared" si="103"/>
        <v>0</v>
      </c>
      <c r="M370" s="18">
        <f t="shared" si="100"/>
        <v>7</v>
      </c>
    </row>
    <row r="371" spans="2:13">
      <c r="B371" s="20" t="s">
        <v>1307</v>
      </c>
      <c r="C371" s="23">
        <v>0.20833333333333334</v>
      </c>
      <c r="D371" s="31" t="s">
        <v>1306</v>
      </c>
      <c r="E371" s="25"/>
      <c r="F371" s="31" t="s">
        <v>1308</v>
      </c>
      <c r="G371" s="26"/>
      <c r="H371" s="27">
        <v>33939</v>
      </c>
      <c r="I371" s="18">
        <f t="shared" si="101"/>
        <v>3.66</v>
      </c>
      <c r="J371" s="28">
        <f t="shared" si="102"/>
        <v>0.18446601941747584</v>
      </c>
      <c r="K371" s="18">
        <f t="shared" si="99"/>
        <v>0</v>
      </c>
      <c r="L371" s="18">
        <f t="shared" si="103"/>
        <v>0</v>
      </c>
      <c r="M371" s="18">
        <f t="shared" si="100"/>
        <v>7</v>
      </c>
    </row>
    <row r="372" spans="2:13">
      <c r="B372" s="20" t="s">
        <v>1309</v>
      </c>
      <c r="C372" s="23">
        <v>0.20833333333333334</v>
      </c>
      <c r="D372" s="31" t="s">
        <v>1308</v>
      </c>
      <c r="E372" s="25"/>
      <c r="F372" s="31" t="s">
        <v>1310</v>
      </c>
      <c r="G372" s="26"/>
      <c r="H372" s="27">
        <v>33909</v>
      </c>
      <c r="I372" s="18">
        <f t="shared" si="101"/>
        <v>3.59</v>
      </c>
      <c r="J372" s="28">
        <f t="shared" si="102"/>
        <v>0.1693811074918567</v>
      </c>
      <c r="K372" s="18">
        <f t="shared" si="99"/>
        <v>0</v>
      </c>
      <c r="L372" s="18">
        <f t="shared" si="103"/>
        <v>0</v>
      </c>
      <c r="M372" s="18">
        <f t="shared" si="100"/>
        <v>7</v>
      </c>
    </row>
    <row r="373" spans="2:13">
      <c r="B373" s="20" t="s">
        <v>1311</v>
      </c>
      <c r="C373" s="23">
        <v>0.20833333333333334</v>
      </c>
      <c r="D373" s="31" t="s">
        <v>1310</v>
      </c>
      <c r="E373" s="25"/>
      <c r="F373" s="31" t="s">
        <v>1312</v>
      </c>
      <c r="G373" s="26"/>
      <c r="H373" s="27">
        <v>33878</v>
      </c>
      <c r="I373" s="18">
        <f t="shared" si="101"/>
        <v>3.39</v>
      </c>
      <c r="J373" s="28">
        <f t="shared" si="102"/>
        <v>6.9400630914826567E-2</v>
      </c>
      <c r="K373" s="18">
        <f t="shared" si="99"/>
        <v>0</v>
      </c>
      <c r="L373" s="18">
        <f t="shared" si="103"/>
        <v>0</v>
      </c>
      <c r="M373" s="18">
        <f t="shared" si="100"/>
        <v>7</v>
      </c>
    </row>
    <row r="374" spans="2:13">
      <c r="B374" s="20" t="s">
        <v>1313</v>
      </c>
      <c r="C374" s="23">
        <v>0.20833333333333334</v>
      </c>
      <c r="D374" s="31" t="s">
        <v>1312</v>
      </c>
      <c r="E374" s="25"/>
      <c r="F374" s="31" t="s">
        <v>1314</v>
      </c>
      <c r="G374" s="26"/>
      <c r="H374" s="27">
        <v>33848</v>
      </c>
      <c r="I374" s="18">
        <f t="shared" si="101"/>
        <v>3.32</v>
      </c>
      <c r="J374" s="28">
        <f t="shared" si="102"/>
        <v>6.0702875399361006E-2</v>
      </c>
      <c r="K374" s="18">
        <f t="shared" si="99"/>
        <v>0</v>
      </c>
      <c r="L374" s="18">
        <f t="shared" si="103"/>
        <v>0</v>
      </c>
      <c r="M374" s="18">
        <f t="shared" si="100"/>
        <v>7</v>
      </c>
    </row>
    <row r="375" spans="2:13">
      <c r="B375" s="20" t="s">
        <v>1315</v>
      </c>
      <c r="C375" s="23">
        <v>0.20833333333333334</v>
      </c>
      <c r="D375" s="31" t="s">
        <v>1314</v>
      </c>
      <c r="E375" s="25"/>
      <c r="F375" s="31" t="s">
        <v>1316</v>
      </c>
      <c r="G375" s="26"/>
      <c r="H375" s="27">
        <v>33817</v>
      </c>
      <c r="I375" s="18">
        <f t="shared" si="101"/>
        <v>3.35</v>
      </c>
      <c r="J375" s="28">
        <f t="shared" si="102"/>
        <v>2.7607361963190278E-2</v>
      </c>
      <c r="K375" s="18">
        <f t="shared" si="99"/>
        <v>0</v>
      </c>
      <c r="L375" s="18">
        <f t="shared" si="103"/>
        <v>0</v>
      </c>
      <c r="M375" s="18">
        <f t="shared" si="100"/>
        <v>7</v>
      </c>
    </row>
    <row r="376" spans="2:13">
      <c r="B376" s="20" t="s">
        <v>1317</v>
      </c>
      <c r="C376" s="23">
        <v>0.20833333333333334</v>
      </c>
      <c r="D376" s="31" t="s">
        <v>1316</v>
      </c>
      <c r="E376" s="25"/>
      <c r="F376" s="31" t="s">
        <v>1318</v>
      </c>
      <c r="G376" s="26"/>
      <c r="H376" s="27">
        <v>33786</v>
      </c>
      <c r="I376" s="18">
        <f t="shared" si="101"/>
        <v>3.34</v>
      </c>
      <c r="J376" s="28">
        <f t="shared" si="102"/>
        <v>-1.7647058823529429E-2</v>
      </c>
      <c r="K376" s="18">
        <f t="shared" si="99"/>
        <v>0</v>
      </c>
      <c r="L376" s="18">
        <f t="shared" si="103"/>
        <v>0</v>
      </c>
      <c r="M376" s="18">
        <f t="shared" si="100"/>
        <v>7</v>
      </c>
    </row>
    <row r="377" spans="2:13">
      <c r="B377" s="20" t="s">
        <v>1319</v>
      </c>
      <c r="C377" s="23">
        <v>0.20833333333333334</v>
      </c>
      <c r="D377" s="31" t="s">
        <v>1318</v>
      </c>
      <c r="E377" s="25"/>
      <c r="F377" s="31" t="s">
        <v>1320</v>
      </c>
      <c r="G377" s="26"/>
      <c r="H377" s="27">
        <v>33756</v>
      </c>
      <c r="I377" s="18">
        <f t="shared" si="101"/>
        <v>3.42</v>
      </c>
      <c r="J377" s="28">
        <f t="shared" si="102"/>
        <v>5.8823529411764757E-3</v>
      </c>
      <c r="K377" s="18">
        <f t="shared" si="99"/>
        <v>0</v>
      </c>
      <c r="L377" s="18">
        <f t="shared" si="103"/>
        <v>0</v>
      </c>
      <c r="M377" s="18">
        <f t="shared" si="100"/>
        <v>7</v>
      </c>
    </row>
    <row r="378" spans="2:13">
      <c r="B378" s="20" t="s">
        <v>1321</v>
      </c>
      <c r="C378" s="23">
        <v>0.20833333333333334</v>
      </c>
      <c r="D378" s="31" t="s">
        <v>1320</v>
      </c>
      <c r="E378" s="25"/>
      <c r="F378" s="31" t="s">
        <v>1322</v>
      </c>
      <c r="G378" s="26"/>
      <c r="H378" s="27">
        <v>33725</v>
      </c>
      <c r="I378" s="18">
        <f t="shared" si="101"/>
        <v>3.5</v>
      </c>
      <c r="J378" s="28">
        <f t="shared" si="102"/>
        <v>8.3591331269349853E-2</v>
      </c>
      <c r="K378" s="18">
        <f t="shared" si="99"/>
        <v>0</v>
      </c>
      <c r="L378" s="18">
        <f t="shared" si="103"/>
        <v>0</v>
      </c>
      <c r="M378" s="18">
        <f t="shared" si="100"/>
        <v>7</v>
      </c>
    </row>
    <row r="379" spans="2:13">
      <c r="B379" s="20" t="s">
        <v>1323</v>
      </c>
      <c r="C379" s="23">
        <v>0.20833333333333334</v>
      </c>
      <c r="D379" s="31" t="s">
        <v>1322</v>
      </c>
      <c r="E379" s="25"/>
      <c r="F379" s="31" t="s">
        <v>1320</v>
      </c>
      <c r="G379" s="26"/>
      <c r="H379" s="27">
        <v>33695</v>
      </c>
      <c r="I379" s="18">
        <f t="shared" si="101"/>
        <v>3.51</v>
      </c>
      <c r="J379" s="28">
        <f t="shared" si="102"/>
        <v>0.12499999999999989</v>
      </c>
      <c r="K379" s="18">
        <f t="shared" si="99"/>
        <v>0</v>
      </c>
      <c r="L379" s="18">
        <f t="shared" si="103"/>
        <v>0</v>
      </c>
      <c r="M379" s="18">
        <f t="shared" si="100"/>
        <v>7</v>
      </c>
    </row>
    <row r="380" spans="2:13">
      <c r="B380" s="20" t="s">
        <v>1324</v>
      </c>
      <c r="C380" s="23">
        <v>0.20833333333333334</v>
      </c>
      <c r="D380" s="31" t="s">
        <v>1320</v>
      </c>
      <c r="E380" s="25"/>
      <c r="F380" s="31" t="s">
        <v>1325</v>
      </c>
      <c r="G380" s="26"/>
      <c r="H380" s="27">
        <v>33664</v>
      </c>
      <c r="I380" s="18">
        <f t="shared" si="101"/>
        <v>3.5</v>
      </c>
      <c r="J380" s="28">
        <f t="shared" si="102"/>
        <v>0.13268608414239488</v>
      </c>
      <c r="K380" s="18">
        <f t="shared" si="99"/>
        <v>0</v>
      </c>
      <c r="L380" s="18">
        <f t="shared" si="103"/>
        <v>0</v>
      </c>
      <c r="M380" s="18">
        <f t="shared" si="100"/>
        <v>7</v>
      </c>
    </row>
    <row r="381" spans="2:13">
      <c r="B381" s="20" t="s">
        <v>1326</v>
      </c>
      <c r="C381" s="23">
        <v>0.20833333333333334</v>
      </c>
      <c r="D381" s="31" t="s">
        <v>1325</v>
      </c>
      <c r="E381" s="25"/>
      <c r="F381" s="31" t="s">
        <v>1327</v>
      </c>
      <c r="G381" s="26"/>
      <c r="H381" s="27">
        <v>33635</v>
      </c>
      <c r="I381" s="18">
        <f t="shared" si="101"/>
        <v>3.26</v>
      </c>
      <c r="J381" s="28">
        <f t="shared" si="102"/>
        <v>0.12413793103448272</v>
      </c>
      <c r="K381" s="18">
        <f t="shared" si="99"/>
        <v>0</v>
      </c>
      <c r="L381" s="18">
        <f t="shared" si="103"/>
        <v>0</v>
      </c>
      <c r="M381" s="18">
        <f t="shared" si="100"/>
        <v>7</v>
      </c>
    </row>
    <row r="382" spans="2:13">
      <c r="B382" s="20" t="s">
        <v>1328</v>
      </c>
      <c r="C382" s="23">
        <v>0.20833333333333334</v>
      </c>
      <c r="D382" s="31" t="s">
        <v>1327</v>
      </c>
      <c r="E382" s="25"/>
      <c r="F382" s="31" t="s">
        <v>1329</v>
      </c>
      <c r="G382" s="26"/>
      <c r="H382" s="27">
        <v>33604</v>
      </c>
      <c r="I382" s="18">
        <f t="shared" si="101"/>
        <v>3.14</v>
      </c>
      <c r="J382" s="28">
        <f t="shared" si="102"/>
        <v>8.2758620689655255E-2</v>
      </c>
      <c r="K382" s="18">
        <f t="shared" si="99"/>
        <v>0</v>
      </c>
      <c r="L382" s="18">
        <f t="shared" si="103"/>
        <v>0</v>
      </c>
      <c r="M382" s="18">
        <f t="shared" si="100"/>
        <v>7</v>
      </c>
    </row>
    <row r="383" spans="2:13">
      <c r="B383" s="20" t="s">
        <v>1330</v>
      </c>
      <c r="C383" s="23">
        <v>0.20833333333333334</v>
      </c>
      <c r="D383" s="31" t="s">
        <v>1329</v>
      </c>
      <c r="E383" s="25"/>
      <c r="F383" s="31" t="s">
        <v>1331</v>
      </c>
      <c r="G383" s="26"/>
      <c r="H383" s="27">
        <v>33573</v>
      </c>
      <c r="I383" s="18">
        <f t="shared" si="101"/>
        <v>3.09</v>
      </c>
      <c r="J383" s="28">
        <f t="shared" si="102"/>
        <v>3.691275167785231E-2</v>
      </c>
      <c r="K383" s="18">
        <f t="shared" si="99"/>
        <v>0</v>
      </c>
      <c r="L383" s="18">
        <f t="shared" si="103"/>
        <v>0</v>
      </c>
      <c r="M383" s="18">
        <f t="shared" si="100"/>
        <v>7</v>
      </c>
    </row>
    <row r="384" spans="2:13">
      <c r="B384" s="20" t="s">
        <v>1332</v>
      </c>
      <c r="C384" s="23">
        <v>0.20833333333333334</v>
      </c>
      <c r="D384" s="31" t="s">
        <v>1331</v>
      </c>
      <c r="E384" s="25"/>
      <c r="F384" s="31" t="s">
        <v>1333</v>
      </c>
      <c r="G384" s="26"/>
      <c r="H384" s="27">
        <v>33543</v>
      </c>
      <c r="I384" s="18">
        <f t="shared" si="101"/>
        <v>3.07</v>
      </c>
      <c r="J384" s="28">
        <f t="shared" si="102"/>
        <v>-1.6025641025641111E-2</v>
      </c>
      <c r="K384" s="18">
        <f t="shared" si="99"/>
        <v>0</v>
      </c>
      <c r="L384" s="18">
        <f t="shared" si="103"/>
        <v>0</v>
      </c>
      <c r="M384" s="18">
        <f t="shared" si="100"/>
        <v>7</v>
      </c>
    </row>
    <row r="385" spans="2:13">
      <c r="B385" s="20" t="s">
        <v>1334</v>
      </c>
      <c r="C385" s="23">
        <v>0.20833333333333334</v>
      </c>
      <c r="D385" s="31" t="s">
        <v>1333</v>
      </c>
      <c r="E385" s="25"/>
      <c r="F385" s="31" t="s">
        <v>1335</v>
      </c>
      <c r="G385" s="26"/>
      <c r="H385" s="27">
        <v>33512</v>
      </c>
      <c r="I385" s="18">
        <f t="shared" si="101"/>
        <v>3.17</v>
      </c>
      <c r="J385" s="28">
        <f t="shared" si="102"/>
        <v>-3.1446540880503871E-3</v>
      </c>
      <c r="K385" s="18">
        <f t="shared" si="99"/>
        <v>0</v>
      </c>
      <c r="L385" s="18">
        <f t="shared" si="103"/>
        <v>0</v>
      </c>
      <c r="M385" s="18">
        <f t="shared" si="100"/>
        <v>7</v>
      </c>
    </row>
    <row r="386" spans="2:13">
      <c r="B386" s="20" t="s">
        <v>1336</v>
      </c>
      <c r="C386" s="23">
        <v>0.20833333333333334</v>
      </c>
      <c r="D386" s="31" t="s">
        <v>1335</v>
      </c>
      <c r="E386" s="25"/>
      <c r="F386" s="31" t="s">
        <v>1325</v>
      </c>
      <c r="G386" s="26"/>
      <c r="H386" s="27">
        <v>33482</v>
      </c>
      <c r="I386" s="18">
        <f t="shared" si="101"/>
        <v>3.13</v>
      </c>
      <c r="J386" s="28">
        <f t="shared" si="102"/>
        <v>-6.2874251497005984E-2</v>
      </c>
      <c r="K386" s="18">
        <f t="shared" si="99"/>
        <v>0</v>
      </c>
      <c r="L386" s="18">
        <f t="shared" si="103"/>
        <v>0</v>
      </c>
      <c r="M386" s="18">
        <f t="shared" si="100"/>
        <v>7</v>
      </c>
    </row>
    <row r="387" spans="2:13">
      <c r="B387" s="20" t="s">
        <v>1337</v>
      </c>
      <c r="C387" s="23">
        <v>0.20833333333333334</v>
      </c>
      <c r="D387" s="31" t="s">
        <v>1325</v>
      </c>
      <c r="E387" s="25"/>
      <c r="F387" s="31" t="s">
        <v>1338</v>
      </c>
      <c r="G387" s="26"/>
      <c r="H387" s="27">
        <v>33451</v>
      </c>
      <c r="I387" s="18">
        <f t="shared" si="101"/>
        <v>3.26</v>
      </c>
      <c r="J387" s="28">
        <f t="shared" si="102"/>
        <v>2.194357366771155E-2</v>
      </c>
      <c r="K387" s="18">
        <f t="shared" si="99"/>
        <v>0</v>
      </c>
      <c r="L387" s="18">
        <f t="shared" si="103"/>
        <v>0</v>
      </c>
      <c r="M387" s="18">
        <f t="shared" si="100"/>
        <v>7</v>
      </c>
    </row>
    <row r="388" spans="2:13">
      <c r="B388" s="20" t="s">
        <v>1339</v>
      </c>
      <c r="C388" s="23">
        <v>0.20833333333333334</v>
      </c>
      <c r="D388" s="31" t="s">
        <v>1338</v>
      </c>
      <c r="E388" s="25"/>
      <c r="F388" s="31" t="s">
        <v>1338</v>
      </c>
      <c r="G388" s="26"/>
      <c r="H388" s="27">
        <v>33420</v>
      </c>
      <c r="I388" s="18">
        <f t="shared" si="101"/>
        <v>3.4</v>
      </c>
      <c r="J388" s="28">
        <f t="shared" si="102"/>
        <v>5.9190031152647961E-2</v>
      </c>
      <c r="K388" s="18">
        <f t="shared" si="99"/>
        <v>0</v>
      </c>
      <c r="L388" s="18">
        <f t="shared" si="103"/>
        <v>0</v>
      </c>
      <c r="M388" s="18">
        <f t="shared" si="100"/>
        <v>7</v>
      </c>
    </row>
    <row r="389" spans="2:13">
      <c r="B389" s="20" t="s">
        <v>1340</v>
      </c>
      <c r="C389" s="23">
        <v>0.20833333333333334</v>
      </c>
      <c r="D389" s="31" t="s">
        <v>1338</v>
      </c>
      <c r="E389" s="25"/>
      <c r="F389" s="31" t="s">
        <v>1341</v>
      </c>
      <c r="G389" s="26"/>
      <c r="H389" s="27">
        <v>33390</v>
      </c>
      <c r="I389" s="18">
        <f t="shared" si="101"/>
        <v>3.4</v>
      </c>
      <c r="J389" s="28">
        <f t="shared" si="102"/>
        <v>6.2499999999999917E-2</v>
      </c>
      <c r="K389" s="18">
        <f t="shared" ref="K389:K452" si="104">IF(J389&lt;$O$2,1,0)</f>
        <v>0</v>
      </c>
      <c r="L389" s="18">
        <f t="shared" si="103"/>
        <v>0</v>
      </c>
      <c r="M389" s="18">
        <f t="shared" ref="M389:M452" si="105">L389+M390</f>
        <v>7</v>
      </c>
    </row>
    <row r="390" spans="2:13">
      <c r="B390" s="20" t="s">
        <v>1342</v>
      </c>
      <c r="C390" s="23">
        <v>0.20833333333333334</v>
      </c>
      <c r="D390" s="31" t="s">
        <v>1341</v>
      </c>
      <c r="E390" s="25"/>
      <c r="F390" s="31" t="s">
        <v>1343</v>
      </c>
      <c r="G390" s="26"/>
      <c r="H390" s="27">
        <v>33359</v>
      </c>
      <c r="I390" s="18">
        <f t="shared" ref="I390:I453" si="106">VALUE(LEFT(D390,4))</f>
        <v>3.23</v>
      </c>
      <c r="J390" s="28">
        <f t="shared" ref="J390:J453" si="107">(I390-I402)/I402</f>
        <v>3.1055900621117347E-3</v>
      </c>
      <c r="K390" s="18">
        <f t="shared" si="104"/>
        <v>0</v>
      </c>
      <c r="L390" s="18">
        <f t="shared" ref="L390:L453" si="108">IF(AND(K390=1,K391=0),1,0)</f>
        <v>0</v>
      </c>
      <c r="M390" s="18">
        <f t="shared" si="105"/>
        <v>7</v>
      </c>
    </row>
    <row r="391" spans="2:13">
      <c r="B391" s="20" t="s">
        <v>1344</v>
      </c>
      <c r="C391" s="23">
        <v>0.20833333333333334</v>
      </c>
      <c r="D391" s="31" t="s">
        <v>1343</v>
      </c>
      <c r="E391" s="25"/>
      <c r="F391" s="31" t="s">
        <v>1329</v>
      </c>
      <c r="G391" s="26"/>
      <c r="H391" s="27">
        <v>33329</v>
      </c>
      <c r="I391" s="18">
        <f t="shared" si="106"/>
        <v>3.12</v>
      </c>
      <c r="J391" s="28">
        <f t="shared" si="107"/>
        <v>-6.5868263473053815E-2</v>
      </c>
      <c r="K391" s="18">
        <f t="shared" si="104"/>
        <v>0</v>
      </c>
      <c r="L391" s="18">
        <f t="shared" si="108"/>
        <v>0</v>
      </c>
      <c r="M391" s="18">
        <f t="shared" si="105"/>
        <v>7</v>
      </c>
    </row>
    <row r="392" spans="2:13">
      <c r="B392" s="20" t="s">
        <v>1345</v>
      </c>
      <c r="C392" s="23">
        <v>0.20833333333333334</v>
      </c>
      <c r="D392" s="31" t="s">
        <v>1329</v>
      </c>
      <c r="E392" s="25"/>
      <c r="F392" s="31" t="s">
        <v>1346</v>
      </c>
      <c r="G392" s="26"/>
      <c r="H392" s="27">
        <v>33298</v>
      </c>
      <c r="I392" s="18">
        <f t="shared" si="106"/>
        <v>3.09</v>
      </c>
      <c r="J392" s="28">
        <f t="shared" si="107"/>
        <v>-9.1176470588235317E-2</v>
      </c>
      <c r="K392" s="18">
        <f t="shared" si="104"/>
        <v>0</v>
      </c>
      <c r="L392" s="18">
        <f t="shared" si="108"/>
        <v>0</v>
      </c>
      <c r="M392" s="18">
        <f t="shared" si="105"/>
        <v>7</v>
      </c>
    </row>
    <row r="393" spans="2:13">
      <c r="B393" s="20" t="s">
        <v>1347</v>
      </c>
      <c r="C393" s="23">
        <v>0.20833333333333334</v>
      </c>
      <c r="D393" s="31" t="s">
        <v>1346</v>
      </c>
      <c r="E393" s="25"/>
      <c r="F393" s="31" t="s">
        <v>1346</v>
      </c>
      <c r="G393" s="26"/>
      <c r="H393" s="27">
        <v>33270</v>
      </c>
      <c r="I393" s="18">
        <f t="shared" si="106"/>
        <v>2.9</v>
      </c>
      <c r="J393" s="28">
        <f t="shared" si="107"/>
        <v>-0.20110192837465565</v>
      </c>
      <c r="K393" s="18">
        <f t="shared" si="104"/>
        <v>1</v>
      </c>
      <c r="L393" s="18">
        <f t="shared" si="108"/>
        <v>0</v>
      </c>
      <c r="M393" s="18">
        <f t="shared" si="105"/>
        <v>7</v>
      </c>
    </row>
    <row r="394" spans="2:13">
      <c r="B394" s="20" t="s">
        <v>1348</v>
      </c>
      <c r="C394" s="23">
        <v>0.20833333333333334</v>
      </c>
      <c r="D394" s="31" t="s">
        <v>1346</v>
      </c>
      <c r="E394" s="25"/>
      <c r="F394" s="31" t="s">
        <v>1349</v>
      </c>
      <c r="G394" s="26"/>
      <c r="H394" s="27">
        <v>33239</v>
      </c>
      <c r="I394" s="18">
        <f t="shared" si="106"/>
        <v>2.9</v>
      </c>
      <c r="J394" s="28">
        <f t="shared" si="107"/>
        <v>-0.13946587537091992</v>
      </c>
      <c r="K394" s="18">
        <f t="shared" si="104"/>
        <v>1</v>
      </c>
      <c r="L394" s="18">
        <f t="shared" si="108"/>
        <v>0</v>
      </c>
      <c r="M394" s="18">
        <f t="shared" si="105"/>
        <v>7</v>
      </c>
    </row>
    <row r="395" spans="2:13">
      <c r="B395" s="20" t="s">
        <v>1350</v>
      </c>
      <c r="C395" s="23">
        <v>0.20833333333333334</v>
      </c>
      <c r="D395" s="31" t="s">
        <v>1349</v>
      </c>
      <c r="E395" s="25"/>
      <c r="F395" s="31" t="s">
        <v>1343</v>
      </c>
      <c r="G395" s="26"/>
      <c r="H395" s="27">
        <v>33208</v>
      </c>
      <c r="I395" s="18">
        <f t="shared" si="106"/>
        <v>2.98</v>
      </c>
      <c r="J395" s="28">
        <f t="shared" si="107"/>
        <v>-0.12609970674486809</v>
      </c>
      <c r="K395" s="18">
        <f t="shared" si="104"/>
        <v>1</v>
      </c>
      <c r="L395" s="18">
        <f t="shared" si="108"/>
        <v>0</v>
      </c>
      <c r="M395" s="18">
        <f t="shared" si="105"/>
        <v>7</v>
      </c>
    </row>
    <row r="396" spans="2:13">
      <c r="B396" s="20" t="s">
        <v>1351</v>
      </c>
      <c r="C396" s="23">
        <v>0.20833333333333334</v>
      </c>
      <c r="D396" s="31" t="s">
        <v>1343</v>
      </c>
      <c r="E396" s="25"/>
      <c r="F396" s="31" t="s">
        <v>1352</v>
      </c>
      <c r="G396" s="26"/>
      <c r="H396" s="27">
        <v>33178</v>
      </c>
      <c r="I396" s="18">
        <f t="shared" si="106"/>
        <v>3.12</v>
      </c>
      <c r="J396" s="28">
        <f t="shared" si="107"/>
        <v>-0.10601719197707739</v>
      </c>
      <c r="K396" s="18">
        <f t="shared" si="104"/>
        <v>1</v>
      </c>
      <c r="L396" s="18">
        <f t="shared" si="108"/>
        <v>0</v>
      </c>
      <c r="M396" s="18">
        <f t="shared" si="105"/>
        <v>7</v>
      </c>
    </row>
    <row r="397" spans="2:13">
      <c r="B397" s="20" t="s">
        <v>1353</v>
      </c>
      <c r="C397" s="23">
        <v>0.20833333333333334</v>
      </c>
      <c r="D397" s="31" t="s">
        <v>1352</v>
      </c>
      <c r="E397" s="25"/>
      <c r="F397" s="31" t="s">
        <v>1316</v>
      </c>
      <c r="G397" s="26"/>
      <c r="H397" s="27">
        <v>33147</v>
      </c>
      <c r="I397" s="18">
        <f t="shared" si="106"/>
        <v>3.18</v>
      </c>
      <c r="J397" s="28">
        <f t="shared" si="107"/>
        <v>-0.10169491525423725</v>
      </c>
      <c r="K397" s="18">
        <f t="shared" si="104"/>
        <v>1</v>
      </c>
      <c r="L397" s="18">
        <f t="shared" si="108"/>
        <v>1</v>
      </c>
      <c r="M397" s="18">
        <f t="shared" si="105"/>
        <v>7</v>
      </c>
    </row>
    <row r="398" spans="2:13">
      <c r="B398" s="20" t="s">
        <v>1354</v>
      </c>
      <c r="C398" s="23">
        <v>0.20833333333333334</v>
      </c>
      <c r="D398" s="31" t="s">
        <v>1316</v>
      </c>
      <c r="E398" s="25"/>
      <c r="F398" s="31" t="s">
        <v>1355</v>
      </c>
      <c r="G398" s="26"/>
      <c r="H398" s="27">
        <v>33117</v>
      </c>
      <c r="I398" s="18">
        <f t="shared" si="106"/>
        <v>3.34</v>
      </c>
      <c r="J398" s="28">
        <f t="shared" si="107"/>
        <v>6.0240963855421742E-3</v>
      </c>
      <c r="K398" s="18">
        <f t="shared" si="104"/>
        <v>0</v>
      </c>
      <c r="L398" s="18">
        <f t="shared" si="108"/>
        <v>0</v>
      </c>
      <c r="M398" s="18">
        <f t="shared" si="105"/>
        <v>6</v>
      </c>
    </row>
    <row r="399" spans="2:13">
      <c r="B399" s="20" t="s">
        <v>1356</v>
      </c>
      <c r="C399" s="23">
        <v>0.20833333333333334</v>
      </c>
      <c r="D399" s="31" t="s">
        <v>1355</v>
      </c>
      <c r="E399" s="25"/>
      <c r="F399" s="31" t="s">
        <v>1357</v>
      </c>
      <c r="G399" s="26"/>
      <c r="H399" s="27">
        <v>33086</v>
      </c>
      <c r="I399" s="18">
        <f t="shared" si="106"/>
        <v>3.19</v>
      </c>
      <c r="J399" s="28">
        <f t="shared" si="107"/>
        <v>-2.1472392638036762E-2</v>
      </c>
      <c r="K399" s="18">
        <f t="shared" si="104"/>
        <v>0</v>
      </c>
      <c r="L399" s="18">
        <f t="shared" si="108"/>
        <v>0</v>
      </c>
      <c r="M399" s="18">
        <f t="shared" si="105"/>
        <v>6</v>
      </c>
    </row>
    <row r="400" spans="2:13">
      <c r="B400" s="20" t="s">
        <v>1358</v>
      </c>
      <c r="C400" s="23">
        <v>0.20833333333333334</v>
      </c>
      <c r="D400" s="31" t="s">
        <v>1357</v>
      </c>
      <c r="E400" s="25"/>
      <c r="F400" s="31" t="s">
        <v>1359</v>
      </c>
      <c r="G400" s="26"/>
      <c r="H400" s="27">
        <v>33055</v>
      </c>
      <c r="I400" s="18">
        <f t="shared" si="106"/>
        <v>3.21</v>
      </c>
      <c r="J400" s="28">
        <f t="shared" si="107"/>
        <v>2.8846153846153799E-2</v>
      </c>
      <c r="K400" s="18">
        <f t="shared" si="104"/>
        <v>0</v>
      </c>
      <c r="L400" s="18">
        <f t="shared" si="108"/>
        <v>0</v>
      </c>
      <c r="M400" s="18">
        <f t="shared" si="105"/>
        <v>6</v>
      </c>
    </row>
    <row r="401" spans="2:13">
      <c r="B401" s="20" t="s">
        <v>1360</v>
      </c>
      <c r="C401" s="23">
        <v>0.20833333333333334</v>
      </c>
      <c r="D401" s="31" t="s">
        <v>1359</v>
      </c>
      <c r="E401" s="25"/>
      <c r="F401" s="31" t="s">
        <v>1361</v>
      </c>
      <c r="G401" s="26"/>
      <c r="H401" s="27">
        <v>33025</v>
      </c>
      <c r="I401" s="18">
        <f t="shared" si="106"/>
        <v>3.2</v>
      </c>
      <c r="J401" s="28">
        <f t="shared" si="107"/>
        <v>2.8938906752411675E-2</v>
      </c>
      <c r="K401" s="18">
        <f t="shared" si="104"/>
        <v>0</v>
      </c>
      <c r="L401" s="18">
        <f t="shared" si="108"/>
        <v>0</v>
      </c>
      <c r="M401" s="18">
        <f t="shared" si="105"/>
        <v>6</v>
      </c>
    </row>
    <row r="402" spans="2:13">
      <c r="B402" s="20" t="s">
        <v>1362</v>
      </c>
      <c r="C402" s="23">
        <v>0.20833333333333334</v>
      </c>
      <c r="D402" s="31" t="s">
        <v>1361</v>
      </c>
      <c r="E402" s="25"/>
      <c r="F402" s="31" t="s">
        <v>1316</v>
      </c>
      <c r="G402" s="26"/>
      <c r="H402" s="27">
        <v>32994</v>
      </c>
      <c r="I402" s="18">
        <f t="shared" si="106"/>
        <v>3.22</v>
      </c>
      <c r="J402" s="28">
        <f t="shared" si="107"/>
        <v>1.5772870662460654E-2</v>
      </c>
      <c r="K402" s="18">
        <f t="shared" si="104"/>
        <v>0</v>
      </c>
      <c r="L402" s="18">
        <f t="shared" si="108"/>
        <v>0</v>
      </c>
      <c r="M402" s="18">
        <f t="shared" si="105"/>
        <v>6</v>
      </c>
    </row>
    <row r="403" spans="2:13">
      <c r="B403" s="20" t="s">
        <v>1363</v>
      </c>
      <c r="C403" s="23">
        <v>0.20833333333333334</v>
      </c>
      <c r="D403" s="31" t="s">
        <v>1316</v>
      </c>
      <c r="E403" s="25"/>
      <c r="F403" s="31" t="s">
        <v>1338</v>
      </c>
      <c r="G403" s="26"/>
      <c r="H403" s="27">
        <v>32964</v>
      </c>
      <c r="I403" s="18">
        <f t="shared" si="106"/>
        <v>3.34</v>
      </c>
      <c r="J403" s="28">
        <f t="shared" si="107"/>
        <v>1.2121212121212133E-2</v>
      </c>
      <c r="K403" s="18">
        <f t="shared" si="104"/>
        <v>0</v>
      </c>
      <c r="L403" s="18">
        <f t="shared" si="108"/>
        <v>0</v>
      </c>
      <c r="M403" s="18">
        <f t="shared" si="105"/>
        <v>6</v>
      </c>
    </row>
    <row r="404" spans="2:13">
      <c r="B404" s="20" t="s">
        <v>1364</v>
      </c>
      <c r="C404" s="23">
        <v>0.20833333333333334</v>
      </c>
      <c r="D404" s="31" t="s">
        <v>1338</v>
      </c>
      <c r="E404" s="25"/>
      <c r="F404" s="31" t="s">
        <v>1365</v>
      </c>
      <c r="G404" s="26"/>
      <c r="H404" s="27">
        <v>32933</v>
      </c>
      <c r="I404" s="18">
        <f t="shared" si="106"/>
        <v>3.4</v>
      </c>
      <c r="J404" s="28">
        <f t="shared" si="107"/>
        <v>-2.8571428571428598E-2</v>
      </c>
      <c r="K404" s="18">
        <f t="shared" si="104"/>
        <v>0</v>
      </c>
      <c r="L404" s="18">
        <f t="shared" si="108"/>
        <v>0</v>
      </c>
      <c r="M404" s="18">
        <f t="shared" si="105"/>
        <v>6</v>
      </c>
    </row>
    <row r="405" spans="2:13">
      <c r="B405" s="20" t="s">
        <v>1366</v>
      </c>
      <c r="C405" s="23">
        <v>0.20833333333333334</v>
      </c>
      <c r="D405" s="31" t="s">
        <v>1365</v>
      </c>
      <c r="E405" s="25"/>
      <c r="F405" s="31" t="s">
        <v>1367</v>
      </c>
      <c r="G405" s="26"/>
      <c r="H405" s="27">
        <v>32905</v>
      </c>
      <c r="I405" s="18">
        <f t="shared" si="106"/>
        <v>3.63</v>
      </c>
      <c r="J405" s="28">
        <f t="shared" si="107"/>
        <v>8.3333333333332794E-3</v>
      </c>
      <c r="K405" s="18">
        <f t="shared" si="104"/>
        <v>0</v>
      </c>
      <c r="L405" s="18">
        <f t="shared" si="108"/>
        <v>0</v>
      </c>
      <c r="M405" s="18">
        <f t="shared" si="105"/>
        <v>6</v>
      </c>
    </row>
    <row r="406" spans="2:13">
      <c r="B406" s="20" t="s">
        <v>1368</v>
      </c>
      <c r="C406" s="23">
        <v>0.20833333333333334</v>
      </c>
      <c r="D406" s="31" t="s">
        <v>1367</v>
      </c>
      <c r="E406" s="25"/>
      <c r="F406" s="31" t="s">
        <v>1369</v>
      </c>
      <c r="G406" s="26"/>
      <c r="H406" s="27">
        <v>32874</v>
      </c>
      <c r="I406" s="18">
        <f t="shared" si="106"/>
        <v>3.37</v>
      </c>
      <c r="J406" s="28">
        <f t="shared" si="107"/>
        <v>-9.6514745308310959E-2</v>
      </c>
      <c r="K406" s="18">
        <f t="shared" si="104"/>
        <v>0</v>
      </c>
      <c r="L406" s="18">
        <f t="shared" si="108"/>
        <v>0</v>
      </c>
      <c r="M406" s="18">
        <f t="shared" si="105"/>
        <v>6</v>
      </c>
    </row>
    <row r="407" spans="2:13">
      <c r="B407" s="20" t="s">
        <v>1370</v>
      </c>
      <c r="C407" s="23">
        <v>0.20833333333333334</v>
      </c>
      <c r="D407" s="31" t="s">
        <v>1369</v>
      </c>
      <c r="E407" s="25"/>
      <c r="F407" s="31" t="s">
        <v>1371</v>
      </c>
      <c r="G407" s="26"/>
      <c r="H407" s="27">
        <v>32843</v>
      </c>
      <c r="I407" s="18">
        <f t="shared" si="106"/>
        <v>3.41</v>
      </c>
      <c r="J407" s="28">
        <f t="shared" si="107"/>
        <v>-3.3994334277620303E-2</v>
      </c>
      <c r="K407" s="18">
        <f t="shared" si="104"/>
        <v>0</v>
      </c>
      <c r="L407" s="18">
        <f t="shared" si="108"/>
        <v>0</v>
      </c>
      <c r="M407" s="18">
        <f t="shared" si="105"/>
        <v>6</v>
      </c>
    </row>
    <row r="408" spans="2:13">
      <c r="B408" s="20" t="s">
        <v>1372</v>
      </c>
      <c r="C408" s="23">
        <v>0.20833333333333334</v>
      </c>
      <c r="D408" s="31" t="s">
        <v>1371</v>
      </c>
      <c r="E408" s="25"/>
      <c r="F408" s="31" t="s">
        <v>1302</v>
      </c>
      <c r="G408" s="26"/>
      <c r="H408" s="27">
        <v>32813</v>
      </c>
      <c r="I408" s="18">
        <f t="shared" si="106"/>
        <v>3.49</v>
      </c>
      <c r="J408" s="28">
        <f t="shared" si="107"/>
        <v>-2.5139664804469233E-2</v>
      </c>
      <c r="K408" s="18">
        <f t="shared" si="104"/>
        <v>0</v>
      </c>
      <c r="L408" s="18">
        <f t="shared" si="108"/>
        <v>0</v>
      </c>
      <c r="M408" s="18">
        <f t="shared" si="105"/>
        <v>6</v>
      </c>
    </row>
    <row r="409" spans="2:13">
      <c r="B409" s="20" t="s">
        <v>1373</v>
      </c>
      <c r="C409" s="23">
        <v>0.20833333333333334</v>
      </c>
      <c r="D409" s="31" t="s">
        <v>1302</v>
      </c>
      <c r="E409" s="25"/>
      <c r="F409" s="31" t="s">
        <v>1312</v>
      </c>
      <c r="G409" s="26"/>
      <c r="H409" s="27">
        <v>32782</v>
      </c>
      <c r="I409" s="18">
        <f t="shared" si="106"/>
        <v>3.54</v>
      </c>
      <c r="J409" s="28">
        <f t="shared" si="107"/>
        <v>-5.6179775280898927E-3</v>
      </c>
      <c r="K409" s="18">
        <f t="shared" si="104"/>
        <v>0</v>
      </c>
      <c r="L409" s="18">
        <f t="shared" si="108"/>
        <v>0</v>
      </c>
      <c r="M409" s="18">
        <f t="shared" si="105"/>
        <v>6</v>
      </c>
    </row>
    <row r="410" spans="2:13">
      <c r="B410" s="20" t="s">
        <v>1374</v>
      </c>
      <c r="C410" s="23">
        <v>0.20833333333333334</v>
      </c>
      <c r="D410" s="31" t="s">
        <v>1312</v>
      </c>
      <c r="E410" s="25"/>
      <c r="F410" s="31" t="s">
        <v>1325</v>
      </c>
      <c r="G410" s="26"/>
      <c r="H410" s="27">
        <v>32752</v>
      </c>
      <c r="I410" s="18">
        <f t="shared" si="106"/>
        <v>3.32</v>
      </c>
      <c r="J410" s="28">
        <f t="shared" si="107"/>
        <v>-6.4788732394366194E-2</v>
      </c>
      <c r="K410" s="18">
        <f t="shared" si="104"/>
        <v>0</v>
      </c>
      <c r="L410" s="18">
        <f t="shared" si="108"/>
        <v>0</v>
      </c>
      <c r="M410" s="18">
        <f t="shared" si="105"/>
        <v>6</v>
      </c>
    </row>
    <row r="411" spans="2:13">
      <c r="B411" s="20" t="s">
        <v>1375</v>
      </c>
      <c r="C411" s="23">
        <v>0.20833333333333334</v>
      </c>
      <c r="D411" s="31" t="s">
        <v>1325</v>
      </c>
      <c r="E411" s="25"/>
      <c r="F411" s="31" t="s">
        <v>1343</v>
      </c>
      <c r="G411" s="26"/>
      <c r="H411" s="27">
        <v>32721</v>
      </c>
      <c r="I411" s="18">
        <f t="shared" si="106"/>
        <v>3.26</v>
      </c>
      <c r="J411" s="28">
        <f t="shared" si="107"/>
        <v>-8.4269662921348382E-2</v>
      </c>
      <c r="K411" s="18">
        <f t="shared" si="104"/>
        <v>0</v>
      </c>
      <c r="L411" s="18">
        <f t="shared" si="108"/>
        <v>0</v>
      </c>
      <c r="M411" s="18">
        <f t="shared" si="105"/>
        <v>6</v>
      </c>
    </row>
    <row r="412" spans="2:13">
      <c r="B412" s="20" t="s">
        <v>1376</v>
      </c>
      <c r="C412" s="23">
        <v>0.20833333333333334</v>
      </c>
      <c r="D412" s="31" t="s">
        <v>1343</v>
      </c>
      <c r="E412" s="25"/>
      <c r="F412" s="31" t="s">
        <v>1377</v>
      </c>
      <c r="G412" s="26"/>
      <c r="H412" s="27">
        <v>32690</v>
      </c>
      <c r="I412" s="18">
        <f t="shared" si="106"/>
        <v>3.12</v>
      </c>
      <c r="J412" s="28">
        <f t="shared" si="107"/>
        <v>-0.14986376021798362</v>
      </c>
      <c r="K412" s="18">
        <f t="shared" si="104"/>
        <v>1</v>
      </c>
      <c r="L412" s="18">
        <f t="shared" si="108"/>
        <v>0</v>
      </c>
      <c r="M412" s="18">
        <f t="shared" si="105"/>
        <v>6</v>
      </c>
    </row>
    <row r="413" spans="2:13">
      <c r="B413" s="20" t="s">
        <v>1378</v>
      </c>
      <c r="C413" s="23">
        <v>0.20833333333333334</v>
      </c>
      <c r="D413" s="31" t="s">
        <v>1377</v>
      </c>
      <c r="E413" s="25"/>
      <c r="F413" s="31" t="s">
        <v>1333</v>
      </c>
      <c r="G413" s="26"/>
      <c r="H413" s="27">
        <v>32660</v>
      </c>
      <c r="I413" s="18">
        <f t="shared" si="106"/>
        <v>3.11</v>
      </c>
      <c r="J413" s="28">
        <f t="shared" si="107"/>
        <v>-0.12146892655367236</v>
      </c>
      <c r="K413" s="18">
        <f t="shared" si="104"/>
        <v>1</v>
      </c>
      <c r="L413" s="18">
        <f t="shared" si="108"/>
        <v>1</v>
      </c>
      <c r="M413" s="18">
        <f t="shared" si="105"/>
        <v>6</v>
      </c>
    </row>
    <row r="414" spans="2:13">
      <c r="B414" s="20" t="s">
        <v>1379</v>
      </c>
      <c r="C414" s="23">
        <v>0.20833333333333334</v>
      </c>
      <c r="D414" s="31" t="s">
        <v>1333</v>
      </c>
      <c r="E414" s="25"/>
      <c r="F414" s="31" t="s">
        <v>1380</v>
      </c>
      <c r="G414" s="26"/>
      <c r="H414" s="27">
        <v>32629</v>
      </c>
      <c r="I414" s="18">
        <f t="shared" si="106"/>
        <v>3.17</v>
      </c>
      <c r="J414" s="28">
        <f t="shared" si="107"/>
        <v>-7.5801749271137087E-2</v>
      </c>
      <c r="K414" s="18">
        <f t="shared" si="104"/>
        <v>0</v>
      </c>
      <c r="L414" s="18">
        <f t="shared" si="108"/>
        <v>0</v>
      </c>
      <c r="M414" s="18">
        <f t="shared" si="105"/>
        <v>5</v>
      </c>
    </row>
    <row r="415" spans="2:13">
      <c r="B415" s="20" t="s">
        <v>1381</v>
      </c>
      <c r="C415" s="23">
        <v>0.20833333333333334</v>
      </c>
      <c r="D415" s="31" t="s">
        <v>1380</v>
      </c>
      <c r="E415" s="25"/>
      <c r="F415" s="31" t="s">
        <v>1320</v>
      </c>
      <c r="G415" s="26"/>
      <c r="H415" s="27">
        <v>32599</v>
      </c>
      <c r="I415" s="18">
        <f t="shared" si="106"/>
        <v>3.3</v>
      </c>
      <c r="J415" s="28">
        <f t="shared" si="107"/>
        <v>-6.0240963855421742E-3</v>
      </c>
      <c r="K415" s="18">
        <f t="shared" si="104"/>
        <v>0</v>
      </c>
      <c r="L415" s="18">
        <f t="shared" si="108"/>
        <v>0</v>
      </c>
      <c r="M415" s="18">
        <f t="shared" si="105"/>
        <v>5</v>
      </c>
    </row>
    <row r="416" spans="2:13">
      <c r="B416" s="20" t="s">
        <v>1382</v>
      </c>
      <c r="C416" s="23">
        <v>0.20833333333333334</v>
      </c>
      <c r="D416" s="31" t="s">
        <v>1320</v>
      </c>
      <c r="E416" s="25"/>
      <c r="F416" s="31" t="s">
        <v>1297</v>
      </c>
      <c r="G416" s="26"/>
      <c r="H416" s="27">
        <v>32568</v>
      </c>
      <c r="I416" s="18">
        <f t="shared" si="106"/>
        <v>3.5</v>
      </c>
      <c r="J416" s="28">
        <f t="shared" si="107"/>
        <v>8.3591331269349853E-2</v>
      </c>
      <c r="K416" s="18">
        <f t="shared" si="104"/>
        <v>0</v>
      </c>
      <c r="L416" s="18">
        <f t="shared" si="108"/>
        <v>0</v>
      </c>
      <c r="M416" s="18">
        <f t="shared" si="105"/>
        <v>5</v>
      </c>
    </row>
    <row r="417" spans="2:13">
      <c r="B417" s="20" t="s">
        <v>1383</v>
      </c>
      <c r="C417" s="23">
        <v>0.20833333333333334</v>
      </c>
      <c r="D417" s="31" t="s">
        <v>1297</v>
      </c>
      <c r="E417" s="25"/>
      <c r="F417" s="31" t="s">
        <v>1384</v>
      </c>
      <c r="G417" s="26"/>
      <c r="H417" s="27">
        <v>32540</v>
      </c>
      <c r="I417" s="18">
        <f t="shared" si="106"/>
        <v>3.6</v>
      </c>
      <c r="J417" s="28">
        <f t="shared" si="107"/>
        <v>0.16504854368932048</v>
      </c>
      <c r="K417" s="18">
        <f t="shared" si="104"/>
        <v>0</v>
      </c>
      <c r="L417" s="18">
        <f t="shared" si="108"/>
        <v>0</v>
      </c>
      <c r="M417" s="18">
        <f t="shared" si="105"/>
        <v>5</v>
      </c>
    </row>
    <row r="418" spans="2:13">
      <c r="B418" s="20" t="s">
        <v>1385</v>
      </c>
      <c r="C418" s="23">
        <v>0.20833333333333334</v>
      </c>
      <c r="D418" s="31" t="s">
        <v>1384</v>
      </c>
      <c r="E418" s="25"/>
      <c r="F418" s="31" t="s">
        <v>1386</v>
      </c>
      <c r="G418" s="26"/>
      <c r="H418" s="27">
        <v>32509</v>
      </c>
      <c r="I418" s="18">
        <f t="shared" si="106"/>
        <v>3.73</v>
      </c>
      <c r="J418" s="28">
        <f t="shared" si="107"/>
        <v>0.17665615141955837</v>
      </c>
      <c r="K418" s="18">
        <f t="shared" si="104"/>
        <v>0</v>
      </c>
      <c r="L418" s="18">
        <f t="shared" si="108"/>
        <v>0</v>
      </c>
      <c r="M418" s="18">
        <f t="shared" si="105"/>
        <v>5</v>
      </c>
    </row>
    <row r="419" spans="2:13">
      <c r="B419" s="20" t="s">
        <v>1387</v>
      </c>
      <c r="C419" s="23">
        <v>0.20833333333333334</v>
      </c>
      <c r="D419" s="31" t="s">
        <v>1386</v>
      </c>
      <c r="E419" s="25"/>
      <c r="F419" s="31" t="s">
        <v>1388</v>
      </c>
      <c r="G419" s="26"/>
      <c r="H419" s="27">
        <v>32478</v>
      </c>
      <c r="I419" s="18">
        <f t="shared" si="106"/>
        <v>3.53</v>
      </c>
      <c r="J419" s="28">
        <f t="shared" si="107"/>
        <v>9.2879256965944221E-2</v>
      </c>
      <c r="K419" s="18">
        <f t="shared" si="104"/>
        <v>0</v>
      </c>
      <c r="L419" s="18">
        <f t="shared" si="108"/>
        <v>0</v>
      </c>
      <c r="M419" s="18">
        <f t="shared" si="105"/>
        <v>5</v>
      </c>
    </row>
    <row r="420" spans="2:13">
      <c r="B420" s="20" t="s">
        <v>1389</v>
      </c>
      <c r="C420" s="23">
        <v>0.20833333333333334</v>
      </c>
      <c r="D420" s="31" t="s">
        <v>1388</v>
      </c>
      <c r="E420" s="25"/>
      <c r="F420" s="31" t="s">
        <v>1390</v>
      </c>
      <c r="G420" s="26"/>
      <c r="H420" s="27">
        <v>32448</v>
      </c>
      <c r="I420" s="18">
        <f t="shared" si="106"/>
        <v>3.58</v>
      </c>
      <c r="J420" s="28">
        <f t="shared" si="107"/>
        <v>7.1856287425149767E-2</v>
      </c>
      <c r="K420" s="18">
        <f t="shared" si="104"/>
        <v>0</v>
      </c>
      <c r="L420" s="18">
        <f t="shared" si="108"/>
        <v>0</v>
      </c>
      <c r="M420" s="18">
        <f t="shared" si="105"/>
        <v>5</v>
      </c>
    </row>
    <row r="421" spans="2:13">
      <c r="B421" s="20" t="s">
        <v>1391</v>
      </c>
      <c r="C421" s="23">
        <v>0.20833333333333334</v>
      </c>
      <c r="D421" s="31" t="s">
        <v>1390</v>
      </c>
      <c r="E421" s="25"/>
      <c r="F421" s="31" t="s">
        <v>1392</v>
      </c>
      <c r="G421" s="26"/>
      <c r="H421" s="27">
        <v>32417</v>
      </c>
      <c r="I421" s="18">
        <f t="shared" si="106"/>
        <v>3.56</v>
      </c>
      <c r="J421" s="28">
        <f t="shared" si="107"/>
        <v>7.228915662650609E-2</v>
      </c>
      <c r="K421" s="18">
        <f t="shared" si="104"/>
        <v>0</v>
      </c>
      <c r="L421" s="18">
        <f t="shared" si="108"/>
        <v>0</v>
      </c>
      <c r="M421" s="18">
        <f t="shared" si="105"/>
        <v>5</v>
      </c>
    </row>
    <row r="422" spans="2:13">
      <c r="B422" s="20" t="s">
        <v>1393</v>
      </c>
      <c r="C422" s="23">
        <v>0.20833333333333334</v>
      </c>
      <c r="D422" s="31" t="s">
        <v>1392</v>
      </c>
      <c r="E422" s="25"/>
      <c r="F422" s="31" t="s">
        <v>1390</v>
      </c>
      <c r="G422" s="26"/>
      <c r="H422" s="27">
        <v>32387</v>
      </c>
      <c r="I422" s="18">
        <f t="shared" si="106"/>
        <v>3.55</v>
      </c>
      <c r="J422" s="28">
        <f t="shared" si="107"/>
        <v>7.9027355623100232E-2</v>
      </c>
      <c r="K422" s="18">
        <f t="shared" si="104"/>
        <v>0</v>
      </c>
      <c r="L422" s="18">
        <f t="shared" si="108"/>
        <v>0</v>
      </c>
      <c r="M422" s="18">
        <f t="shared" si="105"/>
        <v>5</v>
      </c>
    </row>
    <row r="423" spans="2:13">
      <c r="B423" s="20" t="s">
        <v>1394</v>
      </c>
      <c r="C423" s="23">
        <v>0.20833333333333334</v>
      </c>
      <c r="D423" s="31" t="s">
        <v>1390</v>
      </c>
      <c r="E423" s="25"/>
      <c r="F423" s="31" t="s">
        <v>1262</v>
      </c>
      <c r="G423" s="26"/>
      <c r="H423" s="27">
        <v>32356</v>
      </c>
      <c r="I423" s="18">
        <f t="shared" si="106"/>
        <v>3.56</v>
      </c>
      <c r="J423" s="28">
        <f t="shared" si="107"/>
        <v>4.0935672514619922E-2</v>
      </c>
      <c r="K423" s="18">
        <f t="shared" si="104"/>
        <v>0</v>
      </c>
      <c r="L423" s="18">
        <f t="shared" si="108"/>
        <v>0</v>
      </c>
      <c r="M423" s="18">
        <f t="shared" si="105"/>
        <v>5</v>
      </c>
    </row>
    <row r="424" spans="2:13">
      <c r="B424" s="20" t="s">
        <v>1395</v>
      </c>
      <c r="C424" s="23">
        <v>0.20833333333333334</v>
      </c>
      <c r="D424" s="31" t="s">
        <v>1262</v>
      </c>
      <c r="E424" s="25"/>
      <c r="F424" s="31" t="s">
        <v>1302</v>
      </c>
      <c r="G424" s="26"/>
      <c r="H424" s="27">
        <v>32325</v>
      </c>
      <c r="I424" s="18">
        <f t="shared" si="106"/>
        <v>3.67</v>
      </c>
      <c r="J424" s="28">
        <f t="shared" si="107"/>
        <v>6.3768115942028913E-2</v>
      </c>
      <c r="K424" s="18">
        <f t="shared" si="104"/>
        <v>0</v>
      </c>
      <c r="L424" s="18">
        <f t="shared" si="108"/>
        <v>0</v>
      </c>
      <c r="M424" s="18">
        <f t="shared" si="105"/>
        <v>5</v>
      </c>
    </row>
    <row r="425" spans="2:13">
      <c r="B425" s="20" t="s">
        <v>1396</v>
      </c>
      <c r="C425" s="23">
        <v>0.20833333333333334</v>
      </c>
      <c r="D425" s="31" t="s">
        <v>1302</v>
      </c>
      <c r="E425" s="25"/>
      <c r="F425" s="31" t="s">
        <v>1397</v>
      </c>
      <c r="G425" s="26"/>
      <c r="H425" s="27">
        <v>32295</v>
      </c>
      <c r="I425" s="18">
        <f t="shared" si="106"/>
        <v>3.54</v>
      </c>
      <c r="J425" s="28">
        <f t="shared" si="107"/>
        <v>-2.4793388429752029E-2</v>
      </c>
      <c r="K425" s="18">
        <f t="shared" si="104"/>
        <v>0</v>
      </c>
      <c r="L425" s="18">
        <f t="shared" si="108"/>
        <v>0</v>
      </c>
      <c r="M425" s="18">
        <f t="shared" si="105"/>
        <v>5</v>
      </c>
    </row>
    <row r="426" spans="2:13">
      <c r="B426" s="20" t="s">
        <v>1398</v>
      </c>
      <c r="C426" s="23">
        <v>0.20833333333333334</v>
      </c>
      <c r="D426" s="31" t="s">
        <v>1397</v>
      </c>
      <c r="E426" s="25"/>
      <c r="F426" s="31" t="s">
        <v>1312</v>
      </c>
      <c r="G426" s="26"/>
      <c r="H426" s="27">
        <v>32264</v>
      </c>
      <c r="I426" s="18">
        <f t="shared" si="106"/>
        <v>3.43</v>
      </c>
      <c r="J426" s="28">
        <f t="shared" si="107"/>
        <v>-1.9999999999999955E-2</v>
      </c>
      <c r="K426" s="18">
        <f t="shared" si="104"/>
        <v>0</v>
      </c>
      <c r="L426" s="18">
        <f t="shared" si="108"/>
        <v>0</v>
      </c>
      <c r="M426" s="18">
        <f t="shared" si="105"/>
        <v>5</v>
      </c>
    </row>
    <row r="427" spans="2:13">
      <c r="B427" s="20" t="s">
        <v>1399</v>
      </c>
      <c r="C427" s="23">
        <v>0.20833333333333334</v>
      </c>
      <c r="D427" s="31" t="s">
        <v>1312</v>
      </c>
      <c r="E427" s="25"/>
      <c r="F427" s="31" t="s">
        <v>1341</v>
      </c>
      <c r="G427" s="26"/>
      <c r="H427" s="27">
        <v>32234</v>
      </c>
      <c r="I427" s="18">
        <f t="shared" si="106"/>
        <v>3.32</v>
      </c>
      <c r="J427" s="28">
        <f t="shared" si="107"/>
        <v>-8.7912087912087988E-2</v>
      </c>
      <c r="K427" s="18">
        <f t="shared" si="104"/>
        <v>0</v>
      </c>
      <c r="L427" s="18">
        <f t="shared" si="108"/>
        <v>0</v>
      </c>
      <c r="M427" s="18">
        <f t="shared" si="105"/>
        <v>5</v>
      </c>
    </row>
    <row r="428" spans="2:13">
      <c r="B428" s="20" t="s">
        <v>1400</v>
      </c>
      <c r="C428" s="23">
        <v>0.20833333333333334</v>
      </c>
      <c r="D428" s="31" t="s">
        <v>1341</v>
      </c>
      <c r="E428" s="25"/>
      <c r="F428" s="31" t="s">
        <v>1329</v>
      </c>
      <c r="G428" s="26"/>
      <c r="H428" s="27">
        <v>32203</v>
      </c>
      <c r="I428" s="18">
        <f t="shared" si="106"/>
        <v>3.23</v>
      </c>
      <c r="J428" s="28">
        <f t="shared" si="107"/>
        <v>-0.11506849315068492</v>
      </c>
      <c r="K428" s="18">
        <f t="shared" si="104"/>
        <v>1</v>
      </c>
      <c r="L428" s="18">
        <f t="shared" si="108"/>
        <v>0</v>
      </c>
      <c r="M428" s="18">
        <f t="shared" si="105"/>
        <v>5</v>
      </c>
    </row>
    <row r="429" spans="2:13">
      <c r="B429" s="20" t="s">
        <v>1401</v>
      </c>
      <c r="C429" s="23">
        <v>0.20833333333333334</v>
      </c>
      <c r="D429" s="31" t="s">
        <v>1329</v>
      </c>
      <c r="E429" s="25"/>
      <c r="F429" s="31" t="s">
        <v>1333</v>
      </c>
      <c r="G429" s="26"/>
      <c r="H429" s="27">
        <v>32174</v>
      </c>
      <c r="I429" s="18">
        <f t="shared" si="106"/>
        <v>3.09</v>
      </c>
      <c r="J429" s="28">
        <f t="shared" si="107"/>
        <v>-0.1146131805157594</v>
      </c>
      <c r="K429" s="18">
        <f t="shared" si="104"/>
        <v>1</v>
      </c>
      <c r="L429" s="18">
        <f t="shared" si="108"/>
        <v>0</v>
      </c>
      <c r="M429" s="18">
        <f t="shared" si="105"/>
        <v>5</v>
      </c>
    </row>
    <row r="430" spans="2:13">
      <c r="B430" s="20" t="s">
        <v>1402</v>
      </c>
      <c r="C430" s="23">
        <v>0.20833333333333334</v>
      </c>
      <c r="D430" s="31" t="s">
        <v>1333</v>
      </c>
      <c r="E430" s="25"/>
      <c r="F430" s="31" t="s">
        <v>1341</v>
      </c>
      <c r="G430" s="26"/>
      <c r="H430" s="27">
        <v>32143</v>
      </c>
      <c r="I430" s="18">
        <f t="shared" si="106"/>
        <v>3.17</v>
      </c>
      <c r="J430" s="28">
        <f t="shared" si="107"/>
        <v>-0.18717948717948718</v>
      </c>
      <c r="K430" s="18">
        <f t="shared" si="104"/>
        <v>1</v>
      </c>
      <c r="L430" s="18">
        <f t="shared" si="108"/>
        <v>0</v>
      </c>
      <c r="M430" s="18">
        <f t="shared" si="105"/>
        <v>5</v>
      </c>
    </row>
    <row r="431" spans="2:13">
      <c r="B431" s="20" t="s">
        <v>1403</v>
      </c>
      <c r="C431" s="23">
        <v>0.20833333333333334</v>
      </c>
      <c r="D431" s="31" t="s">
        <v>1341</v>
      </c>
      <c r="E431" s="25"/>
      <c r="F431" s="31" t="s">
        <v>1316</v>
      </c>
      <c r="G431" s="26"/>
      <c r="H431" s="27">
        <v>32112</v>
      </c>
      <c r="I431" s="18">
        <f t="shared" si="106"/>
        <v>3.23</v>
      </c>
      <c r="J431" s="28">
        <f t="shared" si="107"/>
        <v>-0.13636363636363641</v>
      </c>
      <c r="K431" s="18">
        <f t="shared" si="104"/>
        <v>1</v>
      </c>
      <c r="L431" s="18">
        <f t="shared" si="108"/>
        <v>1</v>
      </c>
      <c r="M431" s="18">
        <f t="shared" si="105"/>
        <v>5</v>
      </c>
    </row>
    <row r="432" spans="2:13">
      <c r="B432" s="20" t="s">
        <v>1404</v>
      </c>
      <c r="C432" s="23">
        <v>0.20833333333333334</v>
      </c>
      <c r="D432" s="31" t="s">
        <v>1316</v>
      </c>
      <c r="E432" s="25"/>
      <c r="F432" s="31" t="s">
        <v>1312</v>
      </c>
      <c r="G432" s="26"/>
      <c r="H432" s="27">
        <v>32082</v>
      </c>
      <c r="I432" s="18">
        <f t="shared" si="106"/>
        <v>3.34</v>
      </c>
      <c r="J432" s="28">
        <f t="shared" si="107"/>
        <v>-6.4425770308123242E-2</v>
      </c>
      <c r="K432" s="18">
        <f t="shared" si="104"/>
        <v>0</v>
      </c>
      <c r="L432" s="18">
        <f t="shared" si="108"/>
        <v>0</v>
      </c>
      <c r="M432" s="18">
        <f t="shared" si="105"/>
        <v>4</v>
      </c>
    </row>
    <row r="433" spans="2:13">
      <c r="B433" s="20" t="s">
        <v>1405</v>
      </c>
      <c r="C433" s="23">
        <v>0.20833333333333334</v>
      </c>
      <c r="D433" s="31" t="s">
        <v>1312</v>
      </c>
      <c r="E433" s="25"/>
      <c r="F433" s="31" t="s">
        <v>1406</v>
      </c>
      <c r="G433" s="26"/>
      <c r="H433" s="27">
        <v>32051</v>
      </c>
      <c r="I433" s="18">
        <f t="shared" si="106"/>
        <v>3.32</v>
      </c>
      <c r="J433" s="28">
        <f t="shared" si="107"/>
        <v>-7.0028011204481794E-2</v>
      </c>
      <c r="K433" s="18">
        <f t="shared" si="104"/>
        <v>0</v>
      </c>
      <c r="L433" s="18">
        <f t="shared" si="108"/>
        <v>0</v>
      </c>
      <c r="M433" s="18">
        <f t="shared" si="105"/>
        <v>4</v>
      </c>
    </row>
    <row r="434" spans="2:13">
      <c r="B434" s="20" t="s">
        <v>1407</v>
      </c>
      <c r="C434" s="23">
        <v>0.20833333333333334</v>
      </c>
      <c r="D434" s="31" t="s">
        <v>1406</v>
      </c>
      <c r="E434" s="25"/>
      <c r="F434" s="31" t="s">
        <v>1318</v>
      </c>
      <c r="G434" s="26"/>
      <c r="H434" s="27">
        <v>32021</v>
      </c>
      <c r="I434" s="18">
        <f t="shared" si="106"/>
        <v>3.29</v>
      </c>
      <c r="J434" s="28">
        <f t="shared" si="107"/>
        <v>-6.2678062678062613E-2</v>
      </c>
      <c r="K434" s="18">
        <f t="shared" si="104"/>
        <v>0</v>
      </c>
      <c r="L434" s="18">
        <f t="shared" si="108"/>
        <v>0</v>
      </c>
      <c r="M434" s="18">
        <f t="shared" si="105"/>
        <v>4</v>
      </c>
    </row>
    <row r="435" spans="2:13">
      <c r="B435" s="20" t="s">
        <v>1408</v>
      </c>
      <c r="C435" s="23">
        <v>0.20833333333333334</v>
      </c>
      <c r="D435" s="31" t="s">
        <v>1318</v>
      </c>
      <c r="E435" s="25"/>
      <c r="F435" s="31" t="s">
        <v>1409</v>
      </c>
      <c r="G435" s="26"/>
      <c r="H435" s="27">
        <v>31990</v>
      </c>
      <c r="I435" s="18">
        <f t="shared" si="106"/>
        <v>3.42</v>
      </c>
      <c r="J435" s="28">
        <f t="shared" si="107"/>
        <v>-5.8139534883720981E-3</v>
      </c>
      <c r="K435" s="18">
        <f t="shared" si="104"/>
        <v>0</v>
      </c>
      <c r="L435" s="18">
        <f t="shared" si="108"/>
        <v>0</v>
      </c>
      <c r="M435" s="18">
        <f t="shared" si="105"/>
        <v>4</v>
      </c>
    </row>
    <row r="436" spans="2:13">
      <c r="B436" s="20" t="s">
        <v>1410</v>
      </c>
      <c r="C436" s="23">
        <v>0.20833333333333334</v>
      </c>
      <c r="D436" s="31" t="s">
        <v>1409</v>
      </c>
      <c r="E436" s="25"/>
      <c r="F436" s="31" t="s">
        <v>1365</v>
      </c>
      <c r="G436" s="26"/>
      <c r="H436" s="27">
        <v>31959</v>
      </c>
      <c r="I436" s="18">
        <f t="shared" si="106"/>
        <v>3.45</v>
      </c>
      <c r="J436" s="28">
        <f t="shared" si="107"/>
        <v>2.6785714285714378E-2</v>
      </c>
      <c r="K436" s="18">
        <f t="shared" si="104"/>
        <v>0</v>
      </c>
      <c r="L436" s="18">
        <f t="shared" si="108"/>
        <v>0</v>
      </c>
      <c r="M436" s="18">
        <f t="shared" si="105"/>
        <v>4</v>
      </c>
    </row>
    <row r="437" spans="2:13">
      <c r="B437" s="20" t="s">
        <v>1411</v>
      </c>
      <c r="C437" s="23">
        <v>0.20833333333333334</v>
      </c>
      <c r="D437" s="31" t="s">
        <v>1365</v>
      </c>
      <c r="E437" s="25"/>
      <c r="F437" s="31" t="s">
        <v>1320</v>
      </c>
      <c r="G437" s="26"/>
      <c r="H437" s="27">
        <v>31929</v>
      </c>
      <c r="I437" s="18">
        <f t="shared" si="106"/>
        <v>3.63</v>
      </c>
      <c r="J437" s="28">
        <f t="shared" si="107"/>
        <v>7.715133531157263E-2</v>
      </c>
      <c r="K437" s="18">
        <f t="shared" si="104"/>
        <v>0</v>
      </c>
      <c r="L437" s="18">
        <f t="shared" si="108"/>
        <v>0</v>
      </c>
      <c r="M437" s="18">
        <f t="shared" si="105"/>
        <v>4</v>
      </c>
    </row>
    <row r="438" spans="2:13">
      <c r="B438" s="20" t="s">
        <v>1412</v>
      </c>
      <c r="C438" s="23">
        <v>0.20833333333333334</v>
      </c>
      <c r="D438" s="31" t="s">
        <v>1320</v>
      </c>
      <c r="E438" s="25"/>
      <c r="F438" s="31" t="s">
        <v>1413</v>
      </c>
      <c r="G438" s="26"/>
      <c r="H438" s="27">
        <v>31898</v>
      </c>
      <c r="I438" s="18">
        <f t="shared" si="106"/>
        <v>3.5</v>
      </c>
      <c r="J438" s="28">
        <f t="shared" si="107"/>
        <v>2.8653295128939216E-3</v>
      </c>
      <c r="K438" s="18">
        <f t="shared" si="104"/>
        <v>0</v>
      </c>
      <c r="L438" s="18">
        <f t="shared" si="108"/>
        <v>0</v>
      </c>
      <c r="M438" s="18">
        <f t="shared" si="105"/>
        <v>4</v>
      </c>
    </row>
    <row r="439" spans="2:13">
      <c r="B439" s="20" t="s">
        <v>1414</v>
      </c>
      <c r="C439" s="23">
        <v>0.20833333333333334</v>
      </c>
      <c r="D439" s="31" t="s">
        <v>1413</v>
      </c>
      <c r="E439" s="25"/>
      <c r="F439" s="31" t="s">
        <v>1260</v>
      </c>
      <c r="G439" s="26"/>
      <c r="H439" s="27">
        <v>31868</v>
      </c>
      <c r="I439" s="18">
        <f t="shared" si="106"/>
        <v>3.64</v>
      </c>
      <c r="J439" s="28">
        <f t="shared" si="107"/>
        <v>0.13749999999999998</v>
      </c>
      <c r="K439" s="18">
        <f t="shared" si="104"/>
        <v>0</v>
      </c>
      <c r="L439" s="18">
        <f t="shared" si="108"/>
        <v>0</v>
      </c>
      <c r="M439" s="18">
        <f t="shared" si="105"/>
        <v>4</v>
      </c>
    </row>
    <row r="440" spans="2:13">
      <c r="B440" s="20" t="s">
        <v>1415</v>
      </c>
      <c r="C440" s="23">
        <v>0.20833333333333334</v>
      </c>
      <c r="D440" s="31" t="s">
        <v>1260</v>
      </c>
      <c r="E440" s="25"/>
      <c r="F440" s="31" t="s">
        <v>1371</v>
      </c>
      <c r="G440" s="26"/>
      <c r="H440" s="27">
        <v>31837</v>
      </c>
      <c r="I440" s="18">
        <f t="shared" si="106"/>
        <v>3.65</v>
      </c>
      <c r="J440" s="28">
        <f t="shared" si="107"/>
        <v>0.11620795107033635</v>
      </c>
      <c r="K440" s="18">
        <f t="shared" si="104"/>
        <v>0</v>
      </c>
      <c r="L440" s="18">
        <f t="shared" si="108"/>
        <v>0</v>
      </c>
      <c r="M440" s="18">
        <f t="shared" si="105"/>
        <v>4</v>
      </c>
    </row>
    <row r="441" spans="2:13">
      <c r="B441" s="20" t="s">
        <v>1416</v>
      </c>
      <c r="C441" s="23">
        <v>0.20833333333333334</v>
      </c>
      <c r="D441" s="31" t="s">
        <v>1371</v>
      </c>
      <c r="E441" s="25"/>
      <c r="F441" s="31" t="s">
        <v>1417</v>
      </c>
      <c r="G441" s="26"/>
      <c r="H441" s="27">
        <v>31809</v>
      </c>
      <c r="I441" s="18">
        <f t="shared" si="106"/>
        <v>3.49</v>
      </c>
      <c r="J441" s="28">
        <f t="shared" si="107"/>
        <v>5.4380664652568023E-2</v>
      </c>
      <c r="K441" s="18">
        <f t="shared" si="104"/>
        <v>0</v>
      </c>
      <c r="L441" s="18">
        <f t="shared" si="108"/>
        <v>0</v>
      </c>
      <c r="M441" s="18">
        <f t="shared" si="105"/>
        <v>4</v>
      </c>
    </row>
    <row r="442" spans="2:13">
      <c r="B442" s="20" t="s">
        <v>1418</v>
      </c>
      <c r="C442" s="23">
        <v>0.20833333333333334</v>
      </c>
      <c r="D442" s="31" t="s">
        <v>1417</v>
      </c>
      <c r="E442" s="25"/>
      <c r="F442" s="31" t="s">
        <v>1419</v>
      </c>
      <c r="G442" s="26"/>
      <c r="H442" s="27">
        <v>31778</v>
      </c>
      <c r="I442" s="18">
        <f t="shared" si="106"/>
        <v>3.9</v>
      </c>
      <c r="J442" s="28">
        <f t="shared" si="107"/>
        <v>0.18541033434650453</v>
      </c>
      <c r="K442" s="18">
        <f t="shared" si="104"/>
        <v>0</v>
      </c>
      <c r="L442" s="18">
        <f t="shared" si="108"/>
        <v>0</v>
      </c>
      <c r="M442" s="18">
        <f t="shared" si="105"/>
        <v>4</v>
      </c>
    </row>
    <row r="443" spans="2:13">
      <c r="B443" s="20" t="s">
        <v>1420</v>
      </c>
      <c r="C443" s="23">
        <v>0.20833333333333334</v>
      </c>
      <c r="D443" s="31" t="s">
        <v>1419</v>
      </c>
      <c r="E443" s="25"/>
      <c r="F443" s="31" t="s">
        <v>1421</v>
      </c>
      <c r="G443" s="26"/>
      <c r="H443" s="27">
        <v>31747</v>
      </c>
      <c r="I443" s="18">
        <f t="shared" si="106"/>
        <v>3.74</v>
      </c>
      <c r="J443" s="28">
        <f t="shared" si="107"/>
        <v>0.1367781155015198</v>
      </c>
      <c r="K443" s="18">
        <f t="shared" si="104"/>
        <v>0</v>
      </c>
      <c r="L443" s="18">
        <f t="shared" si="108"/>
        <v>0</v>
      </c>
      <c r="M443" s="18">
        <f t="shared" si="105"/>
        <v>4</v>
      </c>
    </row>
    <row r="444" spans="2:13">
      <c r="B444" s="20" t="s">
        <v>1422</v>
      </c>
      <c r="C444" s="23">
        <v>0.20833333333333334</v>
      </c>
      <c r="D444" s="31" t="s">
        <v>1421</v>
      </c>
      <c r="E444" s="25"/>
      <c r="F444" s="31" t="s">
        <v>1421</v>
      </c>
      <c r="G444" s="26"/>
      <c r="H444" s="27">
        <v>31717</v>
      </c>
      <c r="I444" s="18">
        <f t="shared" si="106"/>
        <v>3.57</v>
      </c>
      <c r="J444" s="28">
        <f t="shared" si="107"/>
        <v>7.2072072072072002E-2</v>
      </c>
      <c r="K444" s="18">
        <f t="shared" si="104"/>
        <v>0</v>
      </c>
      <c r="L444" s="18">
        <f t="shared" si="108"/>
        <v>0</v>
      </c>
      <c r="M444" s="18">
        <f t="shared" si="105"/>
        <v>4</v>
      </c>
    </row>
    <row r="445" spans="2:13">
      <c r="B445" s="20" t="s">
        <v>1423</v>
      </c>
      <c r="C445" s="23">
        <v>0.20833333333333334</v>
      </c>
      <c r="D445" s="31" t="s">
        <v>1421</v>
      </c>
      <c r="E445" s="25"/>
      <c r="F445" s="31" t="s">
        <v>1322</v>
      </c>
      <c r="G445" s="26"/>
      <c r="H445" s="27">
        <v>31686</v>
      </c>
      <c r="I445" s="18">
        <f t="shared" si="106"/>
        <v>3.57</v>
      </c>
      <c r="J445" s="28">
        <f t="shared" si="107"/>
        <v>7.5301204819277115E-2</v>
      </c>
      <c r="K445" s="18">
        <f t="shared" si="104"/>
        <v>0</v>
      </c>
      <c r="L445" s="18">
        <f t="shared" si="108"/>
        <v>0</v>
      </c>
      <c r="M445" s="18">
        <f t="shared" si="105"/>
        <v>4</v>
      </c>
    </row>
    <row r="446" spans="2:13">
      <c r="B446" s="20" t="s">
        <v>1424</v>
      </c>
      <c r="C446" s="23">
        <v>0.20833333333333334</v>
      </c>
      <c r="D446" s="31" t="s">
        <v>1322</v>
      </c>
      <c r="E446" s="25"/>
      <c r="F446" s="31" t="s">
        <v>1299</v>
      </c>
      <c r="G446" s="26"/>
      <c r="H446" s="27">
        <v>31656</v>
      </c>
      <c r="I446" s="18">
        <f t="shared" si="106"/>
        <v>3.51</v>
      </c>
      <c r="J446" s="28">
        <f t="shared" si="107"/>
        <v>4.4642857142857116E-2</v>
      </c>
      <c r="K446" s="18">
        <f t="shared" si="104"/>
        <v>0</v>
      </c>
      <c r="L446" s="18">
        <f t="shared" si="108"/>
        <v>0</v>
      </c>
      <c r="M446" s="18">
        <f t="shared" si="105"/>
        <v>4</v>
      </c>
    </row>
    <row r="447" spans="2:13">
      <c r="B447" s="20" t="s">
        <v>1425</v>
      </c>
      <c r="C447" s="23">
        <v>0.20833333333333334</v>
      </c>
      <c r="D447" s="31" t="s">
        <v>1299</v>
      </c>
      <c r="E447" s="25"/>
      <c r="F447" s="31" t="s">
        <v>1426</v>
      </c>
      <c r="G447" s="26"/>
      <c r="H447" s="27">
        <v>31625</v>
      </c>
      <c r="I447" s="18">
        <f t="shared" si="106"/>
        <v>3.44</v>
      </c>
      <c r="J447" s="28">
        <f t="shared" si="107"/>
        <v>0.10256410256410251</v>
      </c>
      <c r="K447" s="18">
        <f t="shared" si="104"/>
        <v>0</v>
      </c>
      <c r="L447" s="18">
        <f t="shared" si="108"/>
        <v>0</v>
      </c>
      <c r="M447" s="18">
        <f t="shared" si="105"/>
        <v>4</v>
      </c>
    </row>
    <row r="448" spans="2:13">
      <c r="B448" s="20" t="s">
        <v>1427</v>
      </c>
      <c r="C448" s="23">
        <v>0.20833333333333334</v>
      </c>
      <c r="D448" s="31" t="s">
        <v>1426</v>
      </c>
      <c r="E448" s="25"/>
      <c r="F448" s="31" t="s">
        <v>1367</v>
      </c>
      <c r="G448" s="26"/>
      <c r="H448" s="27">
        <v>31594</v>
      </c>
      <c r="I448" s="18">
        <f t="shared" si="106"/>
        <v>3.36</v>
      </c>
      <c r="J448" s="28">
        <f t="shared" si="107"/>
        <v>0.10526315789473679</v>
      </c>
      <c r="K448" s="18">
        <f t="shared" si="104"/>
        <v>0</v>
      </c>
      <c r="L448" s="18">
        <f t="shared" si="108"/>
        <v>0</v>
      </c>
      <c r="M448" s="18">
        <f t="shared" si="105"/>
        <v>4</v>
      </c>
    </row>
    <row r="449" spans="2:13">
      <c r="B449" s="20" t="s">
        <v>1428</v>
      </c>
      <c r="C449" s="23">
        <v>0.20833333333333334</v>
      </c>
      <c r="D449" s="31" t="s">
        <v>1367</v>
      </c>
      <c r="E449" s="25"/>
      <c r="F449" s="31" t="s">
        <v>1371</v>
      </c>
      <c r="G449" s="26"/>
      <c r="H449" s="27">
        <v>31564</v>
      </c>
      <c r="I449" s="18">
        <f t="shared" si="106"/>
        <v>3.37</v>
      </c>
      <c r="J449" s="28">
        <f t="shared" si="107"/>
        <v>0.13468013468013465</v>
      </c>
      <c r="K449" s="18">
        <f t="shared" si="104"/>
        <v>0</v>
      </c>
      <c r="L449" s="18">
        <f t="shared" si="108"/>
        <v>0</v>
      </c>
      <c r="M449" s="18">
        <f t="shared" si="105"/>
        <v>4</v>
      </c>
    </row>
    <row r="450" spans="2:13">
      <c r="B450" s="20" t="s">
        <v>1429</v>
      </c>
      <c r="C450" s="23">
        <v>0.20833333333333334</v>
      </c>
      <c r="D450" s="31" t="s">
        <v>1371</v>
      </c>
      <c r="E450" s="25"/>
      <c r="F450" s="31" t="s">
        <v>1359</v>
      </c>
      <c r="G450" s="26"/>
      <c r="H450" s="27">
        <v>31533</v>
      </c>
      <c r="I450" s="18">
        <f t="shared" si="106"/>
        <v>3.49</v>
      </c>
      <c r="J450" s="28">
        <f t="shared" si="107"/>
        <v>0.17905405405405414</v>
      </c>
      <c r="K450" s="18">
        <f t="shared" si="104"/>
        <v>0</v>
      </c>
      <c r="L450" s="18">
        <f t="shared" si="108"/>
        <v>0</v>
      </c>
      <c r="M450" s="18">
        <f t="shared" si="105"/>
        <v>4</v>
      </c>
    </row>
    <row r="451" spans="2:13">
      <c r="B451" s="20" t="s">
        <v>1430</v>
      </c>
      <c r="C451" s="23">
        <v>0.20833333333333334</v>
      </c>
      <c r="D451" s="31" t="s">
        <v>1359</v>
      </c>
      <c r="E451" s="25"/>
      <c r="F451" s="31" t="s">
        <v>1431</v>
      </c>
      <c r="G451" s="26"/>
      <c r="H451" s="27">
        <v>31503</v>
      </c>
      <c r="I451" s="18">
        <f t="shared" si="106"/>
        <v>3.2</v>
      </c>
      <c r="J451" s="28">
        <f t="shared" si="107"/>
        <v>8.1081081081081155E-2</v>
      </c>
      <c r="K451" s="18">
        <f t="shared" si="104"/>
        <v>0</v>
      </c>
      <c r="L451" s="18">
        <f t="shared" si="108"/>
        <v>0</v>
      </c>
      <c r="M451" s="18">
        <f t="shared" si="105"/>
        <v>4</v>
      </c>
    </row>
    <row r="452" spans="2:13">
      <c r="B452" s="20" t="s">
        <v>1432</v>
      </c>
      <c r="C452" s="23">
        <v>0.20833333333333334</v>
      </c>
      <c r="D452" s="31" t="s">
        <v>1431</v>
      </c>
      <c r="E452" s="25"/>
      <c r="F452" s="31" t="s">
        <v>1433</v>
      </c>
      <c r="G452" s="26"/>
      <c r="H452" s="27">
        <v>31472</v>
      </c>
      <c r="I452" s="18">
        <f t="shared" si="106"/>
        <v>3.27</v>
      </c>
      <c r="J452" s="28">
        <f t="shared" si="107"/>
        <v>0.13541666666666671</v>
      </c>
      <c r="K452" s="18">
        <f t="shared" si="104"/>
        <v>0</v>
      </c>
      <c r="L452" s="18">
        <f t="shared" si="108"/>
        <v>0</v>
      </c>
      <c r="M452" s="18">
        <f t="shared" si="105"/>
        <v>4</v>
      </c>
    </row>
    <row r="453" spans="2:13">
      <c r="B453" s="20" t="s">
        <v>1434</v>
      </c>
      <c r="C453" s="23">
        <v>0.20833333333333334</v>
      </c>
      <c r="D453" s="31" t="s">
        <v>1433</v>
      </c>
      <c r="E453" s="25"/>
      <c r="F453" s="31" t="s">
        <v>1406</v>
      </c>
      <c r="G453" s="26"/>
      <c r="H453" s="27">
        <v>31444</v>
      </c>
      <c r="I453" s="18">
        <f t="shared" si="106"/>
        <v>3.31</v>
      </c>
      <c r="J453" s="28">
        <f t="shared" si="107"/>
        <v>0.12585034013605445</v>
      </c>
      <c r="K453" s="18">
        <f t="shared" ref="K453:K516" si="109">IF(J453&lt;$O$2,1,0)</f>
        <v>0</v>
      </c>
      <c r="L453" s="18">
        <f t="shared" si="108"/>
        <v>0</v>
      </c>
      <c r="M453" s="18">
        <f t="shared" ref="M453:M516" si="110">L453+M454</f>
        <v>4</v>
      </c>
    </row>
    <row r="454" spans="2:13">
      <c r="B454" s="20" t="s">
        <v>1435</v>
      </c>
      <c r="C454" s="23">
        <v>0.20833333333333334</v>
      </c>
      <c r="D454" s="31" t="s">
        <v>1406</v>
      </c>
      <c r="E454" s="25"/>
      <c r="F454" s="31" t="s">
        <v>1406</v>
      </c>
      <c r="G454" s="26"/>
      <c r="H454" s="27">
        <v>31413</v>
      </c>
      <c r="I454" s="18">
        <f t="shared" ref="I454:I517" si="111">VALUE(LEFT(D454,4))</f>
        <v>3.29</v>
      </c>
      <c r="J454" s="28">
        <f t="shared" ref="J454:J517" si="112">(I454-I466)/I466</f>
        <v>0.18772563176895307</v>
      </c>
      <c r="K454" s="18">
        <f t="shared" si="109"/>
        <v>0</v>
      </c>
      <c r="L454" s="18">
        <f t="shared" ref="L454:L517" si="113">IF(AND(K454=1,K455=0),1,0)</f>
        <v>0</v>
      </c>
      <c r="M454" s="18">
        <f t="shared" si="110"/>
        <v>4</v>
      </c>
    </row>
    <row r="455" spans="2:13">
      <c r="B455" s="20" t="s">
        <v>1436</v>
      </c>
      <c r="C455" s="23">
        <v>0.20833333333333334</v>
      </c>
      <c r="D455" s="31" t="s">
        <v>1406</v>
      </c>
      <c r="E455" s="25"/>
      <c r="F455" s="31" t="s">
        <v>1437</v>
      </c>
      <c r="G455" s="26"/>
      <c r="H455" s="27">
        <v>31382</v>
      </c>
      <c r="I455" s="18">
        <f t="shared" si="111"/>
        <v>3.29</v>
      </c>
      <c r="J455" s="28">
        <f t="shared" si="112"/>
        <v>0.18772563176895307</v>
      </c>
      <c r="K455" s="18">
        <f t="shared" si="109"/>
        <v>0</v>
      </c>
      <c r="L455" s="18">
        <f t="shared" si="113"/>
        <v>0</v>
      </c>
      <c r="M455" s="18">
        <f t="shared" si="110"/>
        <v>4</v>
      </c>
    </row>
    <row r="456" spans="2:13">
      <c r="B456" s="20" t="s">
        <v>1438</v>
      </c>
      <c r="C456" s="23">
        <v>0.20833333333333334</v>
      </c>
      <c r="D456" s="31" t="s">
        <v>1437</v>
      </c>
      <c r="E456" s="25"/>
      <c r="F456" s="31" t="s">
        <v>1312</v>
      </c>
      <c r="G456" s="26"/>
      <c r="H456" s="27">
        <v>31352</v>
      </c>
      <c r="I456" s="18">
        <f t="shared" si="111"/>
        <v>3.33</v>
      </c>
      <c r="J456" s="28">
        <f t="shared" si="112"/>
        <v>0.25660377358490571</v>
      </c>
      <c r="K456" s="18">
        <f t="shared" si="109"/>
        <v>0</v>
      </c>
      <c r="L456" s="18">
        <f t="shared" si="113"/>
        <v>0</v>
      </c>
      <c r="M456" s="18">
        <f t="shared" si="110"/>
        <v>4</v>
      </c>
    </row>
    <row r="457" spans="2:13">
      <c r="B457" s="20" t="s">
        <v>1439</v>
      </c>
      <c r="C457" s="23">
        <v>0.20833333333333334</v>
      </c>
      <c r="D457" s="31" t="s">
        <v>1312</v>
      </c>
      <c r="E457" s="25"/>
      <c r="F457" s="31" t="s">
        <v>1426</v>
      </c>
      <c r="G457" s="26"/>
      <c r="H457" s="27">
        <v>31321</v>
      </c>
      <c r="I457" s="18">
        <f t="shared" si="111"/>
        <v>3.32</v>
      </c>
      <c r="J457" s="28">
        <f t="shared" si="112"/>
        <v>0.25283018867924528</v>
      </c>
      <c r="K457" s="18">
        <f t="shared" si="109"/>
        <v>0</v>
      </c>
      <c r="L457" s="18">
        <f t="shared" si="113"/>
        <v>0</v>
      </c>
      <c r="M457" s="18">
        <f t="shared" si="110"/>
        <v>4</v>
      </c>
    </row>
    <row r="458" spans="2:13">
      <c r="B458" s="20" t="s">
        <v>1440</v>
      </c>
      <c r="C458" s="23">
        <v>0.20833333333333334</v>
      </c>
      <c r="D458" s="31" t="s">
        <v>1426</v>
      </c>
      <c r="E458" s="25"/>
      <c r="F458" s="31" t="s">
        <v>1343</v>
      </c>
      <c r="G458" s="26"/>
      <c r="H458" s="27">
        <v>31291</v>
      </c>
      <c r="I458" s="18">
        <f t="shared" si="111"/>
        <v>3.36</v>
      </c>
      <c r="J458" s="28">
        <f t="shared" si="112"/>
        <v>0.24907063197026019</v>
      </c>
      <c r="K458" s="18">
        <f t="shared" si="109"/>
        <v>0</v>
      </c>
      <c r="L458" s="18">
        <f t="shared" si="113"/>
        <v>0</v>
      </c>
      <c r="M458" s="18">
        <f t="shared" si="110"/>
        <v>4</v>
      </c>
    </row>
    <row r="459" spans="2:13">
      <c r="B459" s="20" t="s">
        <v>1441</v>
      </c>
      <c r="C459" s="23">
        <v>0.20833333333333334</v>
      </c>
      <c r="D459" s="31" t="s">
        <v>1343</v>
      </c>
      <c r="E459" s="25"/>
      <c r="F459" s="31" t="s">
        <v>1442</v>
      </c>
      <c r="G459" s="26"/>
      <c r="H459" s="27">
        <v>31260</v>
      </c>
      <c r="I459" s="18">
        <f t="shared" si="111"/>
        <v>3.12</v>
      </c>
      <c r="J459" s="28">
        <f t="shared" si="112"/>
        <v>0.11428571428571439</v>
      </c>
      <c r="K459" s="18">
        <f t="shared" si="109"/>
        <v>0</v>
      </c>
      <c r="L459" s="18">
        <f t="shared" si="113"/>
        <v>0</v>
      </c>
      <c r="M459" s="18">
        <f t="shared" si="110"/>
        <v>4</v>
      </c>
    </row>
    <row r="460" spans="2:13">
      <c r="B460" s="20" t="s">
        <v>1443</v>
      </c>
      <c r="C460" s="23">
        <v>0.20833333333333334</v>
      </c>
      <c r="D460" s="31" t="s">
        <v>1442</v>
      </c>
      <c r="E460" s="25"/>
      <c r="F460" s="31" t="s">
        <v>1444</v>
      </c>
      <c r="G460" s="26"/>
      <c r="H460" s="27">
        <v>31229</v>
      </c>
      <c r="I460" s="18">
        <f t="shared" si="111"/>
        <v>3.04</v>
      </c>
      <c r="J460" s="28">
        <f t="shared" si="112"/>
        <v>4.8275862068965558E-2</v>
      </c>
      <c r="K460" s="18">
        <f t="shared" si="109"/>
        <v>0</v>
      </c>
      <c r="L460" s="18">
        <f t="shared" si="113"/>
        <v>0</v>
      </c>
      <c r="M460" s="18">
        <f t="shared" si="110"/>
        <v>4</v>
      </c>
    </row>
    <row r="461" spans="2:13">
      <c r="B461" s="20" t="s">
        <v>1445</v>
      </c>
      <c r="C461" s="23">
        <v>0.20833333333333334</v>
      </c>
      <c r="D461" s="31" t="s">
        <v>1444</v>
      </c>
      <c r="E461" s="25"/>
      <c r="F461" s="31" t="s">
        <v>1446</v>
      </c>
      <c r="G461" s="26"/>
      <c r="H461" s="27">
        <v>31199</v>
      </c>
      <c r="I461" s="18">
        <f t="shared" si="111"/>
        <v>2.97</v>
      </c>
      <c r="J461" s="28">
        <f t="shared" si="112"/>
        <v>1.3651877133105813E-2</v>
      </c>
      <c r="K461" s="18">
        <f t="shared" si="109"/>
        <v>0</v>
      </c>
      <c r="L461" s="18">
        <f t="shared" si="113"/>
        <v>0</v>
      </c>
      <c r="M461" s="18">
        <f t="shared" si="110"/>
        <v>4</v>
      </c>
    </row>
    <row r="462" spans="2:13">
      <c r="B462" s="20" t="s">
        <v>1447</v>
      </c>
      <c r="C462" s="23">
        <v>0.20833333333333334</v>
      </c>
      <c r="D462" s="31" t="s">
        <v>1446</v>
      </c>
      <c r="E462" s="25"/>
      <c r="F462" s="31" t="s">
        <v>1446</v>
      </c>
      <c r="G462" s="26"/>
      <c r="H462" s="27">
        <v>31168</v>
      </c>
      <c r="I462" s="18">
        <f t="shared" si="111"/>
        <v>2.96</v>
      </c>
      <c r="J462" s="28">
        <f t="shared" si="112"/>
        <v>-6.7114093959731603E-3</v>
      </c>
      <c r="K462" s="18">
        <f t="shared" si="109"/>
        <v>0</v>
      </c>
      <c r="L462" s="18">
        <f t="shared" si="113"/>
        <v>0</v>
      </c>
      <c r="M462" s="18">
        <f t="shared" si="110"/>
        <v>4</v>
      </c>
    </row>
    <row r="463" spans="2:13">
      <c r="B463" s="20" t="s">
        <v>1448</v>
      </c>
      <c r="C463" s="23">
        <v>0.20833333333333334</v>
      </c>
      <c r="D463" s="31" t="s">
        <v>1446</v>
      </c>
      <c r="E463" s="25"/>
      <c r="F463" s="31" t="s">
        <v>1449</v>
      </c>
      <c r="G463" s="26"/>
      <c r="H463" s="27">
        <v>31138</v>
      </c>
      <c r="I463" s="18">
        <f t="shared" si="111"/>
        <v>2.96</v>
      </c>
      <c r="J463" s="28">
        <f t="shared" si="112"/>
        <v>1.3698630136986314E-2</v>
      </c>
      <c r="K463" s="18">
        <f t="shared" si="109"/>
        <v>0</v>
      </c>
      <c r="L463" s="18">
        <f t="shared" si="113"/>
        <v>0</v>
      </c>
      <c r="M463" s="18">
        <f t="shared" si="110"/>
        <v>4</v>
      </c>
    </row>
    <row r="464" spans="2:13">
      <c r="B464" s="20" t="s">
        <v>1450</v>
      </c>
      <c r="C464" s="23">
        <v>0.20833333333333334</v>
      </c>
      <c r="D464" s="31" t="s">
        <v>1449</v>
      </c>
      <c r="E464" s="25"/>
      <c r="F464" s="31" t="s">
        <v>1451</v>
      </c>
      <c r="G464" s="26"/>
      <c r="H464" s="27">
        <v>31107</v>
      </c>
      <c r="I464" s="18">
        <f t="shared" si="111"/>
        <v>2.88</v>
      </c>
      <c r="J464" s="28">
        <f t="shared" si="112"/>
        <v>-3.4602076124568273E-3</v>
      </c>
      <c r="K464" s="18">
        <f t="shared" si="109"/>
        <v>0</v>
      </c>
      <c r="L464" s="18">
        <f t="shared" si="113"/>
        <v>0</v>
      </c>
      <c r="M464" s="18">
        <f t="shared" si="110"/>
        <v>4</v>
      </c>
    </row>
    <row r="465" spans="2:13">
      <c r="B465" s="20" t="s">
        <v>1452</v>
      </c>
      <c r="C465" s="23">
        <v>0.20833333333333334</v>
      </c>
      <c r="D465" s="31" t="s">
        <v>1451</v>
      </c>
      <c r="E465" s="25"/>
      <c r="F465" s="31" t="s">
        <v>1453</v>
      </c>
      <c r="G465" s="26"/>
      <c r="H465" s="27">
        <v>31079</v>
      </c>
      <c r="I465" s="18">
        <f t="shared" si="111"/>
        <v>2.94</v>
      </c>
      <c r="J465" s="28">
        <f t="shared" si="112"/>
        <v>3.1578947368421005E-2</v>
      </c>
      <c r="K465" s="18">
        <f t="shared" si="109"/>
        <v>0</v>
      </c>
      <c r="L465" s="18">
        <f t="shared" si="113"/>
        <v>0</v>
      </c>
      <c r="M465" s="18">
        <f t="shared" si="110"/>
        <v>4</v>
      </c>
    </row>
    <row r="466" spans="2:13">
      <c r="B466" s="20" t="s">
        <v>1454</v>
      </c>
      <c r="C466" s="23">
        <v>0.20833333333333334</v>
      </c>
      <c r="D466" s="31" t="s">
        <v>1453</v>
      </c>
      <c r="E466" s="25"/>
      <c r="F466" s="31" t="s">
        <v>1453</v>
      </c>
      <c r="G466" s="26"/>
      <c r="H466" s="27">
        <v>31048</v>
      </c>
      <c r="I466" s="18">
        <f t="shared" si="111"/>
        <v>2.77</v>
      </c>
      <c r="J466" s="28">
        <f t="shared" si="112"/>
        <v>-1.0714285714285645E-2</v>
      </c>
      <c r="K466" s="18">
        <f t="shared" si="109"/>
        <v>0</v>
      </c>
      <c r="L466" s="18">
        <f t="shared" si="113"/>
        <v>0</v>
      </c>
      <c r="M466" s="18">
        <f t="shared" si="110"/>
        <v>4</v>
      </c>
    </row>
    <row r="467" spans="2:13">
      <c r="B467" s="20" t="s">
        <v>1455</v>
      </c>
      <c r="C467" s="23">
        <v>0.20833333333333334</v>
      </c>
      <c r="D467" s="31" t="s">
        <v>1453</v>
      </c>
      <c r="E467" s="25"/>
      <c r="F467" s="31" t="s">
        <v>1456</v>
      </c>
      <c r="G467" s="26"/>
      <c r="H467" s="27">
        <v>31017</v>
      </c>
      <c r="I467" s="18">
        <f t="shared" si="111"/>
        <v>2.77</v>
      </c>
      <c r="J467" s="28">
        <f t="shared" si="112"/>
        <v>3.7453183520599287E-2</v>
      </c>
      <c r="K467" s="18">
        <f t="shared" si="109"/>
        <v>0</v>
      </c>
      <c r="L467" s="18">
        <f t="shared" si="113"/>
        <v>0</v>
      </c>
      <c r="M467" s="18">
        <f t="shared" si="110"/>
        <v>4</v>
      </c>
    </row>
    <row r="468" spans="2:13">
      <c r="B468" s="20" t="s">
        <v>1457</v>
      </c>
      <c r="C468" s="23">
        <v>0.20833333333333334</v>
      </c>
      <c r="D468" s="31" t="s">
        <v>1456</v>
      </c>
      <c r="E468" s="25"/>
      <c r="F468" s="31" t="s">
        <v>1456</v>
      </c>
      <c r="G468" s="26"/>
      <c r="H468" s="27">
        <v>30987</v>
      </c>
      <c r="I468" s="18">
        <f t="shared" si="111"/>
        <v>2.65</v>
      </c>
      <c r="J468" s="28">
        <f t="shared" si="112"/>
        <v>-2.2140221402214041E-2</v>
      </c>
      <c r="K468" s="18">
        <f t="shared" si="109"/>
        <v>0</v>
      </c>
      <c r="L468" s="18">
        <f t="shared" si="113"/>
        <v>0</v>
      </c>
      <c r="M468" s="18">
        <f t="shared" si="110"/>
        <v>4</v>
      </c>
    </row>
    <row r="469" spans="2:13">
      <c r="B469" s="20" t="s">
        <v>1458</v>
      </c>
      <c r="C469" s="23">
        <v>0.20833333333333334</v>
      </c>
      <c r="D469" s="31" t="s">
        <v>1456</v>
      </c>
      <c r="E469" s="25"/>
      <c r="F469" s="31" t="s">
        <v>1459</v>
      </c>
      <c r="G469" s="26"/>
      <c r="H469" s="27">
        <v>30956</v>
      </c>
      <c r="I469" s="18">
        <f t="shared" si="111"/>
        <v>2.65</v>
      </c>
      <c r="J469" s="28">
        <f t="shared" si="112"/>
        <v>-4.676258992805752E-2</v>
      </c>
      <c r="K469" s="18">
        <f t="shared" si="109"/>
        <v>0</v>
      </c>
      <c r="L469" s="18">
        <f t="shared" si="113"/>
        <v>0</v>
      </c>
      <c r="M469" s="18">
        <f t="shared" si="110"/>
        <v>4</v>
      </c>
    </row>
    <row r="470" spans="2:13">
      <c r="B470" s="20" t="s">
        <v>1460</v>
      </c>
      <c r="C470" s="23">
        <v>0.20833333333333334</v>
      </c>
      <c r="D470" s="31" t="s">
        <v>1459</v>
      </c>
      <c r="E470" s="25"/>
      <c r="F470" s="31" t="s">
        <v>1461</v>
      </c>
      <c r="G470" s="26"/>
      <c r="H470" s="27">
        <v>30926</v>
      </c>
      <c r="I470" s="18">
        <f t="shared" si="111"/>
        <v>2.69</v>
      </c>
      <c r="J470" s="28">
        <f t="shared" si="112"/>
        <v>-2.8880866425992805E-2</v>
      </c>
      <c r="K470" s="18">
        <f t="shared" si="109"/>
        <v>0</v>
      </c>
      <c r="L470" s="18">
        <f t="shared" si="113"/>
        <v>0</v>
      </c>
      <c r="M470" s="18">
        <f t="shared" si="110"/>
        <v>4</v>
      </c>
    </row>
    <row r="471" spans="2:13">
      <c r="B471" s="20" t="s">
        <v>1462</v>
      </c>
      <c r="C471" s="23">
        <v>0.20833333333333334</v>
      </c>
      <c r="D471" s="31" t="s">
        <v>1461</v>
      </c>
      <c r="E471" s="25"/>
      <c r="F471" s="31" t="s">
        <v>1346</v>
      </c>
      <c r="G471" s="26"/>
      <c r="H471" s="27">
        <v>30895</v>
      </c>
      <c r="I471" s="18">
        <f t="shared" si="111"/>
        <v>2.8</v>
      </c>
      <c r="J471" s="28">
        <f t="shared" si="112"/>
        <v>7.1942446043165541E-3</v>
      </c>
      <c r="K471" s="18">
        <f t="shared" si="109"/>
        <v>0</v>
      </c>
      <c r="L471" s="18">
        <f t="shared" si="113"/>
        <v>0</v>
      </c>
      <c r="M471" s="18">
        <f t="shared" si="110"/>
        <v>4</v>
      </c>
    </row>
    <row r="472" spans="2:13">
      <c r="B472" s="20" t="s">
        <v>1463</v>
      </c>
      <c r="C472" s="23">
        <v>0.20833333333333334</v>
      </c>
      <c r="D472" s="31" t="s">
        <v>1346</v>
      </c>
      <c r="E472" s="25"/>
      <c r="F472" s="31" t="s">
        <v>1464</v>
      </c>
      <c r="G472" s="26"/>
      <c r="H472" s="27">
        <v>30864</v>
      </c>
      <c r="I472" s="18">
        <f t="shared" si="111"/>
        <v>2.9</v>
      </c>
      <c r="J472" s="28">
        <f t="shared" si="112"/>
        <v>4.6931407942238226E-2</v>
      </c>
      <c r="K472" s="18">
        <f t="shared" si="109"/>
        <v>0</v>
      </c>
      <c r="L472" s="18">
        <f t="shared" si="113"/>
        <v>0</v>
      </c>
      <c r="M472" s="18">
        <f t="shared" si="110"/>
        <v>4</v>
      </c>
    </row>
    <row r="473" spans="2:13">
      <c r="B473" s="20" t="s">
        <v>1465</v>
      </c>
      <c r="C473" s="23">
        <v>0.20833333333333334</v>
      </c>
      <c r="D473" s="31" t="s">
        <v>1464</v>
      </c>
      <c r="E473" s="25"/>
      <c r="F473" s="31" t="s">
        <v>1349</v>
      </c>
      <c r="G473" s="26"/>
      <c r="H473" s="27">
        <v>30834</v>
      </c>
      <c r="I473" s="18">
        <f t="shared" si="111"/>
        <v>2.93</v>
      </c>
      <c r="J473" s="28">
        <f t="shared" si="112"/>
        <v>6.9343065693430628E-2</v>
      </c>
      <c r="K473" s="18">
        <f t="shared" si="109"/>
        <v>0</v>
      </c>
      <c r="L473" s="18">
        <f t="shared" si="113"/>
        <v>0</v>
      </c>
      <c r="M473" s="18">
        <f t="shared" si="110"/>
        <v>4</v>
      </c>
    </row>
    <row r="474" spans="2:13">
      <c r="B474" s="20" t="s">
        <v>1466</v>
      </c>
      <c r="C474" s="23">
        <v>0.20833333333333334</v>
      </c>
      <c r="D474" s="31" t="s">
        <v>1349</v>
      </c>
      <c r="E474" s="25"/>
      <c r="F474" s="31" t="s">
        <v>1467</v>
      </c>
      <c r="G474" s="26"/>
      <c r="H474" s="27">
        <v>30803</v>
      </c>
      <c r="I474" s="18">
        <f t="shared" si="111"/>
        <v>2.98</v>
      </c>
      <c r="J474" s="28">
        <f t="shared" si="112"/>
        <v>0.14615384615384611</v>
      </c>
      <c r="K474" s="18">
        <f t="shared" si="109"/>
        <v>0</v>
      </c>
      <c r="L474" s="18">
        <f t="shared" si="113"/>
        <v>0</v>
      </c>
      <c r="M474" s="18">
        <f t="shared" si="110"/>
        <v>4</v>
      </c>
    </row>
    <row r="475" spans="2:13">
      <c r="B475" s="20" t="s">
        <v>1468</v>
      </c>
      <c r="C475" s="23">
        <v>0.20833333333333334</v>
      </c>
      <c r="D475" s="31" t="s">
        <v>1467</v>
      </c>
      <c r="E475" s="25"/>
      <c r="F475" s="31" t="s">
        <v>1469</v>
      </c>
      <c r="G475" s="26"/>
      <c r="H475" s="27">
        <v>30773</v>
      </c>
      <c r="I475" s="18">
        <f t="shared" si="111"/>
        <v>2.92</v>
      </c>
      <c r="J475" s="28">
        <f t="shared" si="112"/>
        <v>0.12741312741312744</v>
      </c>
      <c r="K475" s="18">
        <f t="shared" si="109"/>
        <v>0</v>
      </c>
      <c r="L475" s="18">
        <f t="shared" si="113"/>
        <v>0</v>
      </c>
      <c r="M475" s="18">
        <f t="shared" si="110"/>
        <v>4</v>
      </c>
    </row>
    <row r="476" spans="2:13">
      <c r="B476" s="20" t="s">
        <v>1470</v>
      </c>
      <c r="C476" s="23">
        <v>0.20833333333333334</v>
      </c>
      <c r="D476" s="31" t="s">
        <v>1469</v>
      </c>
      <c r="E476" s="25"/>
      <c r="F476" s="31" t="s">
        <v>1471</v>
      </c>
      <c r="G476" s="26"/>
      <c r="H476" s="27">
        <v>30742</v>
      </c>
      <c r="I476" s="18">
        <f t="shared" si="111"/>
        <v>2.89</v>
      </c>
      <c r="J476" s="28">
        <f t="shared" si="112"/>
        <v>0.18930041152263372</v>
      </c>
      <c r="K476" s="18">
        <f t="shared" si="109"/>
        <v>0</v>
      </c>
      <c r="L476" s="18">
        <f t="shared" si="113"/>
        <v>0</v>
      </c>
      <c r="M476" s="18">
        <f t="shared" si="110"/>
        <v>4</v>
      </c>
    </row>
    <row r="477" spans="2:13">
      <c r="B477" s="20" t="s">
        <v>1472</v>
      </c>
      <c r="C477" s="23">
        <v>0.20833333333333334</v>
      </c>
      <c r="D477" s="31" t="s">
        <v>1471</v>
      </c>
      <c r="E477" s="25"/>
      <c r="F477" s="31" t="s">
        <v>1461</v>
      </c>
      <c r="G477" s="26"/>
      <c r="H477" s="27">
        <v>30713</v>
      </c>
      <c r="I477" s="18">
        <f t="shared" si="111"/>
        <v>2.85</v>
      </c>
      <c r="J477" s="28">
        <f t="shared" si="112"/>
        <v>0.10894941634241255</v>
      </c>
      <c r="K477" s="18">
        <f t="shared" si="109"/>
        <v>0</v>
      </c>
      <c r="L477" s="18">
        <f t="shared" si="113"/>
        <v>0</v>
      </c>
      <c r="M477" s="18">
        <f t="shared" si="110"/>
        <v>4</v>
      </c>
    </row>
    <row r="478" spans="2:13">
      <c r="B478" s="20" t="s">
        <v>1473</v>
      </c>
      <c r="C478" s="23">
        <v>0.20833333333333334</v>
      </c>
      <c r="D478" s="31" t="s">
        <v>1461</v>
      </c>
      <c r="E478" s="25"/>
      <c r="F478" s="31" t="s">
        <v>1474</v>
      </c>
      <c r="G478" s="26"/>
      <c r="H478" s="27">
        <v>30682</v>
      </c>
      <c r="I478" s="18">
        <f t="shared" si="111"/>
        <v>2.8</v>
      </c>
      <c r="J478" s="28">
        <f t="shared" si="112"/>
        <v>0.22270742358078593</v>
      </c>
      <c r="K478" s="18">
        <f t="shared" si="109"/>
        <v>0</v>
      </c>
      <c r="L478" s="18">
        <f t="shared" si="113"/>
        <v>0</v>
      </c>
      <c r="M478" s="18">
        <f t="shared" si="110"/>
        <v>4</v>
      </c>
    </row>
    <row r="479" spans="2:13">
      <c r="B479" s="20" t="s">
        <v>1475</v>
      </c>
      <c r="C479" s="23">
        <v>0.20833333333333334</v>
      </c>
      <c r="D479" s="31" t="s">
        <v>1474</v>
      </c>
      <c r="E479" s="25"/>
      <c r="F479" s="31" t="s">
        <v>1476</v>
      </c>
      <c r="G479" s="26"/>
      <c r="H479" s="27">
        <v>30651</v>
      </c>
      <c r="I479" s="18">
        <f t="shared" si="111"/>
        <v>2.67</v>
      </c>
      <c r="J479" s="28">
        <f t="shared" si="112"/>
        <v>0.19730941704035873</v>
      </c>
      <c r="K479" s="18">
        <f t="shared" si="109"/>
        <v>0</v>
      </c>
      <c r="L479" s="18">
        <f t="shared" si="113"/>
        <v>0</v>
      </c>
      <c r="M479" s="18">
        <f t="shared" si="110"/>
        <v>4</v>
      </c>
    </row>
    <row r="480" spans="2:13">
      <c r="B480" s="20" t="s">
        <v>1477</v>
      </c>
      <c r="C480" s="23">
        <v>0.20833333333333334</v>
      </c>
      <c r="D480" s="31" t="s">
        <v>1476</v>
      </c>
      <c r="E480" s="25"/>
      <c r="F480" s="31" t="s">
        <v>1478</v>
      </c>
      <c r="G480" s="26"/>
      <c r="H480" s="27">
        <v>30621</v>
      </c>
      <c r="I480" s="18">
        <f t="shared" si="111"/>
        <v>2.71</v>
      </c>
      <c r="J480" s="28">
        <f t="shared" si="112"/>
        <v>0.29665071770334933</v>
      </c>
      <c r="K480" s="18">
        <f t="shared" si="109"/>
        <v>0</v>
      </c>
      <c r="L480" s="18">
        <f t="shared" si="113"/>
        <v>0</v>
      </c>
      <c r="M480" s="18">
        <f t="shared" si="110"/>
        <v>4</v>
      </c>
    </row>
    <row r="481" spans="2:13">
      <c r="B481" s="20" t="s">
        <v>1479</v>
      </c>
      <c r="C481" s="23">
        <v>0.20833333333333334</v>
      </c>
      <c r="D481" s="31" t="s">
        <v>1478</v>
      </c>
      <c r="E481" s="25"/>
      <c r="F481" s="31" t="s">
        <v>1453</v>
      </c>
      <c r="G481" s="26"/>
      <c r="H481" s="27">
        <v>30590</v>
      </c>
      <c r="I481" s="18">
        <f t="shared" si="111"/>
        <v>2.78</v>
      </c>
      <c r="J481" s="28">
        <f t="shared" si="112"/>
        <v>0.42564102564102557</v>
      </c>
      <c r="K481" s="18">
        <f t="shared" si="109"/>
        <v>0</v>
      </c>
      <c r="L481" s="18">
        <f t="shared" si="113"/>
        <v>0</v>
      </c>
      <c r="M481" s="18">
        <f t="shared" si="110"/>
        <v>4</v>
      </c>
    </row>
    <row r="482" spans="2:13">
      <c r="B482" s="20" t="s">
        <v>1480</v>
      </c>
      <c r="C482" s="23">
        <v>0.20833333333333334</v>
      </c>
      <c r="D482" s="31" t="s">
        <v>1453</v>
      </c>
      <c r="E482" s="25"/>
      <c r="F482" s="31" t="s">
        <v>1478</v>
      </c>
      <c r="G482" s="26"/>
      <c r="H482" s="27">
        <v>30560</v>
      </c>
      <c r="I482" s="18">
        <f t="shared" si="111"/>
        <v>2.77</v>
      </c>
      <c r="J482" s="28">
        <f t="shared" si="112"/>
        <v>0.45789473684210535</v>
      </c>
      <c r="K482" s="18">
        <f t="shared" si="109"/>
        <v>0</v>
      </c>
      <c r="L482" s="18">
        <f t="shared" si="113"/>
        <v>0</v>
      </c>
      <c r="M482" s="18">
        <f t="shared" si="110"/>
        <v>4</v>
      </c>
    </row>
    <row r="483" spans="2:13">
      <c r="B483" s="20" t="s">
        <v>1481</v>
      </c>
      <c r="C483" s="23">
        <v>0.20833333333333334</v>
      </c>
      <c r="D483" s="31" t="s">
        <v>1478</v>
      </c>
      <c r="E483" s="25"/>
      <c r="F483" s="31" t="s">
        <v>1453</v>
      </c>
      <c r="G483" s="26"/>
      <c r="H483" s="27">
        <v>30529</v>
      </c>
      <c r="I483" s="18">
        <f t="shared" si="111"/>
        <v>2.78</v>
      </c>
      <c r="J483" s="28">
        <f t="shared" si="112"/>
        <v>0.47089947089947087</v>
      </c>
      <c r="K483" s="18">
        <f t="shared" si="109"/>
        <v>0</v>
      </c>
      <c r="L483" s="18">
        <f t="shared" si="113"/>
        <v>0</v>
      </c>
      <c r="M483" s="18">
        <f t="shared" si="110"/>
        <v>4</v>
      </c>
    </row>
    <row r="484" spans="2:13">
      <c r="B484" s="20" t="s">
        <v>1482</v>
      </c>
      <c r="C484" s="23">
        <v>0.20833333333333334</v>
      </c>
      <c r="D484" s="31" t="s">
        <v>1453</v>
      </c>
      <c r="E484" s="25"/>
      <c r="F484" s="31" t="s">
        <v>1483</v>
      </c>
      <c r="G484" s="26"/>
      <c r="H484" s="27">
        <v>30498</v>
      </c>
      <c r="I484" s="18">
        <f t="shared" si="111"/>
        <v>2.77</v>
      </c>
      <c r="J484" s="28">
        <f t="shared" si="112"/>
        <v>0.46560846560846569</v>
      </c>
      <c r="K484" s="18">
        <f t="shared" si="109"/>
        <v>0</v>
      </c>
      <c r="L484" s="18">
        <f t="shared" si="113"/>
        <v>0</v>
      </c>
      <c r="M484" s="18">
        <f t="shared" si="110"/>
        <v>4</v>
      </c>
    </row>
    <row r="485" spans="2:13">
      <c r="B485" s="20" t="s">
        <v>1484</v>
      </c>
      <c r="C485" s="23">
        <v>0.20833333333333334</v>
      </c>
      <c r="D485" s="31" t="s">
        <v>1483</v>
      </c>
      <c r="E485" s="25"/>
      <c r="F485" s="31" t="s">
        <v>1485</v>
      </c>
      <c r="G485" s="26"/>
      <c r="H485" s="27">
        <v>30468</v>
      </c>
      <c r="I485" s="18">
        <f t="shared" si="111"/>
        <v>2.74</v>
      </c>
      <c r="J485" s="28">
        <f t="shared" si="112"/>
        <v>0.4731182795698925</v>
      </c>
      <c r="K485" s="18">
        <f t="shared" si="109"/>
        <v>0</v>
      </c>
      <c r="L485" s="18">
        <f t="shared" si="113"/>
        <v>0</v>
      </c>
      <c r="M485" s="18">
        <f t="shared" si="110"/>
        <v>4</v>
      </c>
    </row>
    <row r="486" spans="2:13">
      <c r="B486" s="20" t="s">
        <v>1486</v>
      </c>
      <c r="C486" s="23">
        <v>0.20833333333333334</v>
      </c>
      <c r="D486" s="31" t="s">
        <v>1485</v>
      </c>
      <c r="E486" s="25"/>
      <c r="F486" s="31" t="s">
        <v>1487</v>
      </c>
      <c r="G486" s="26"/>
      <c r="H486" s="27">
        <v>30437</v>
      </c>
      <c r="I486" s="18">
        <f t="shared" si="111"/>
        <v>2.6</v>
      </c>
      <c r="J486" s="28">
        <f t="shared" si="112"/>
        <v>0.37566137566137581</v>
      </c>
      <c r="K486" s="18">
        <f t="shared" si="109"/>
        <v>0</v>
      </c>
      <c r="L486" s="18">
        <f t="shared" si="113"/>
        <v>0</v>
      </c>
      <c r="M486" s="18">
        <f t="shared" si="110"/>
        <v>4</v>
      </c>
    </row>
    <row r="487" spans="2:13">
      <c r="B487" s="20" t="s">
        <v>1488</v>
      </c>
      <c r="C487" s="23">
        <v>0.20833333333333334</v>
      </c>
      <c r="D487" s="31" t="s">
        <v>1487</v>
      </c>
      <c r="E487" s="25"/>
      <c r="F487" s="31" t="s">
        <v>1489</v>
      </c>
      <c r="G487" s="26"/>
      <c r="H487" s="27">
        <v>30407</v>
      </c>
      <c r="I487" s="18">
        <f t="shared" si="111"/>
        <v>2.59</v>
      </c>
      <c r="J487" s="28">
        <f t="shared" si="112"/>
        <v>0.30150753768844213</v>
      </c>
      <c r="K487" s="18">
        <f t="shared" si="109"/>
        <v>0</v>
      </c>
      <c r="L487" s="18">
        <f t="shared" si="113"/>
        <v>0</v>
      </c>
      <c r="M487" s="18">
        <f t="shared" si="110"/>
        <v>4</v>
      </c>
    </row>
    <row r="488" spans="2:13">
      <c r="B488" s="20" t="s">
        <v>1490</v>
      </c>
      <c r="C488" s="23">
        <v>0.20833333333333334</v>
      </c>
      <c r="D488" s="31" t="s">
        <v>1489</v>
      </c>
      <c r="E488" s="25"/>
      <c r="F488" s="31" t="s">
        <v>1491</v>
      </c>
      <c r="G488" s="26"/>
      <c r="H488" s="27">
        <v>30376</v>
      </c>
      <c r="I488" s="18">
        <f t="shared" si="111"/>
        <v>2.4300000000000002</v>
      </c>
      <c r="J488" s="28">
        <f t="shared" si="112"/>
        <v>0.22110552763819105</v>
      </c>
      <c r="K488" s="18">
        <f t="shared" si="109"/>
        <v>0</v>
      </c>
      <c r="L488" s="18">
        <f t="shared" si="113"/>
        <v>0</v>
      </c>
      <c r="M488" s="18">
        <f t="shared" si="110"/>
        <v>4</v>
      </c>
    </row>
    <row r="489" spans="2:13">
      <c r="B489" s="20" t="s">
        <v>1492</v>
      </c>
      <c r="C489" s="23">
        <v>0.20833333333333334</v>
      </c>
      <c r="D489" s="31" t="s">
        <v>1491</v>
      </c>
      <c r="E489" s="25"/>
      <c r="F489" s="31" t="s">
        <v>1493</v>
      </c>
      <c r="G489" s="26"/>
      <c r="H489" s="27">
        <v>30348</v>
      </c>
      <c r="I489" s="18">
        <f t="shared" si="111"/>
        <v>2.57</v>
      </c>
      <c r="J489" s="28">
        <f t="shared" si="112"/>
        <v>0.34554973821989526</v>
      </c>
      <c r="K489" s="18">
        <f t="shared" si="109"/>
        <v>0</v>
      </c>
      <c r="L489" s="18">
        <f t="shared" si="113"/>
        <v>0</v>
      </c>
      <c r="M489" s="18">
        <f t="shared" si="110"/>
        <v>4</v>
      </c>
    </row>
    <row r="490" spans="2:13">
      <c r="B490" s="20" t="s">
        <v>1494</v>
      </c>
      <c r="C490" s="23">
        <v>0.20833333333333334</v>
      </c>
      <c r="D490" s="31" t="s">
        <v>1493</v>
      </c>
      <c r="E490" s="25"/>
      <c r="F490" s="31" t="s">
        <v>1495</v>
      </c>
      <c r="G490" s="26"/>
      <c r="H490" s="27">
        <v>30317</v>
      </c>
      <c r="I490" s="18">
        <f t="shared" si="111"/>
        <v>2.29</v>
      </c>
      <c r="J490" s="28">
        <f t="shared" si="112"/>
        <v>0.13366336633663367</v>
      </c>
      <c r="K490" s="18">
        <f t="shared" si="109"/>
        <v>0</v>
      </c>
      <c r="L490" s="18">
        <f t="shared" si="113"/>
        <v>0</v>
      </c>
      <c r="M490" s="18">
        <f t="shared" si="110"/>
        <v>4</v>
      </c>
    </row>
    <row r="491" spans="2:13">
      <c r="B491" s="20" t="s">
        <v>1496</v>
      </c>
      <c r="C491" s="23">
        <v>0.20833333333333334</v>
      </c>
      <c r="D491" s="31" t="s">
        <v>1495</v>
      </c>
      <c r="E491" s="25"/>
      <c r="F491" s="31" t="s">
        <v>1497</v>
      </c>
      <c r="G491" s="26"/>
      <c r="H491" s="27">
        <v>30286</v>
      </c>
      <c r="I491" s="18">
        <f t="shared" si="111"/>
        <v>2.23</v>
      </c>
      <c r="J491" s="28">
        <f t="shared" si="112"/>
        <v>0.10396039603960394</v>
      </c>
      <c r="K491" s="18">
        <f t="shared" si="109"/>
        <v>0</v>
      </c>
      <c r="L491" s="18">
        <f t="shared" si="113"/>
        <v>0</v>
      </c>
      <c r="M491" s="18">
        <f t="shared" si="110"/>
        <v>4</v>
      </c>
    </row>
    <row r="492" spans="2:13">
      <c r="B492" s="20" t="s">
        <v>1498</v>
      </c>
      <c r="C492" s="23">
        <v>0.20833333333333334</v>
      </c>
      <c r="D492" s="31" t="s">
        <v>1497</v>
      </c>
      <c r="E492" s="25"/>
      <c r="F492" s="31" t="s">
        <v>1499</v>
      </c>
      <c r="G492" s="26"/>
      <c r="H492" s="27">
        <v>30256</v>
      </c>
      <c r="I492" s="18">
        <f t="shared" si="111"/>
        <v>2.09</v>
      </c>
      <c r="J492" s="28">
        <f t="shared" si="112"/>
        <v>4.8076923076922047E-3</v>
      </c>
      <c r="K492" s="18">
        <f t="shared" si="109"/>
        <v>0</v>
      </c>
      <c r="L492" s="18">
        <f t="shared" si="113"/>
        <v>0</v>
      </c>
      <c r="M492" s="18">
        <f t="shared" si="110"/>
        <v>4</v>
      </c>
    </row>
    <row r="493" spans="2:13">
      <c r="B493" s="20" t="s">
        <v>1500</v>
      </c>
      <c r="C493" s="23">
        <v>0.20833333333333334</v>
      </c>
      <c r="D493" s="31" t="s">
        <v>1499</v>
      </c>
      <c r="E493" s="25"/>
      <c r="F493" s="31" t="s">
        <v>1501</v>
      </c>
      <c r="G493" s="26"/>
      <c r="H493" s="27">
        <v>30225</v>
      </c>
      <c r="I493" s="18">
        <f t="shared" si="111"/>
        <v>1.95</v>
      </c>
      <c r="J493" s="28">
        <f t="shared" si="112"/>
        <v>-0.10550458715596339</v>
      </c>
      <c r="K493" s="18">
        <f t="shared" si="109"/>
        <v>1</v>
      </c>
      <c r="L493" s="18">
        <f t="shared" si="113"/>
        <v>0</v>
      </c>
      <c r="M493" s="18">
        <f t="shared" si="110"/>
        <v>4</v>
      </c>
    </row>
    <row r="494" spans="2:13">
      <c r="B494" s="20" t="s">
        <v>1502</v>
      </c>
      <c r="C494" s="23">
        <v>0.20833333333333334</v>
      </c>
      <c r="D494" s="31" t="s">
        <v>1501</v>
      </c>
      <c r="E494" s="25"/>
      <c r="F494" s="31" t="s">
        <v>1503</v>
      </c>
      <c r="G494" s="26"/>
      <c r="H494" s="27">
        <v>30195</v>
      </c>
      <c r="I494" s="18">
        <f t="shared" si="111"/>
        <v>1.9</v>
      </c>
      <c r="J494" s="28">
        <f t="shared" si="112"/>
        <v>-0.18803418803418803</v>
      </c>
      <c r="K494" s="18">
        <f t="shared" si="109"/>
        <v>1</v>
      </c>
      <c r="L494" s="18">
        <f t="shared" si="113"/>
        <v>0</v>
      </c>
      <c r="M494" s="18">
        <f t="shared" si="110"/>
        <v>4</v>
      </c>
    </row>
    <row r="495" spans="2:13">
      <c r="B495" s="20" t="s">
        <v>1504</v>
      </c>
      <c r="C495" s="23">
        <v>0.20833333333333334</v>
      </c>
      <c r="D495" s="31" t="s">
        <v>1503</v>
      </c>
      <c r="E495" s="25"/>
      <c r="F495" s="31" t="s">
        <v>1503</v>
      </c>
      <c r="G495" s="26"/>
      <c r="H495" s="27">
        <v>30164</v>
      </c>
      <c r="I495" s="18">
        <f t="shared" si="111"/>
        <v>1.89</v>
      </c>
      <c r="J495" s="28">
        <f t="shared" si="112"/>
        <v>-0.24096385542168686</v>
      </c>
      <c r="K495" s="18">
        <f t="shared" si="109"/>
        <v>1</v>
      </c>
      <c r="L495" s="18">
        <f t="shared" si="113"/>
        <v>0</v>
      </c>
      <c r="M495" s="18">
        <f t="shared" si="110"/>
        <v>4</v>
      </c>
    </row>
    <row r="496" spans="2:13">
      <c r="B496" s="20" t="s">
        <v>1505</v>
      </c>
      <c r="C496" s="23">
        <v>0.20833333333333334</v>
      </c>
      <c r="D496" s="31" t="s">
        <v>1503</v>
      </c>
      <c r="E496" s="25"/>
      <c r="F496" s="31" t="s">
        <v>1506</v>
      </c>
      <c r="G496" s="26"/>
      <c r="H496" s="27">
        <v>30133</v>
      </c>
      <c r="I496" s="18">
        <f t="shared" si="111"/>
        <v>1.89</v>
      </c>
      <c r="J496" s="28">
        <f t="shared" si="112"/>
        <v>-0.27027027027027029</v>
      </c>
      <c r="K496" s="18">
        <f t="shared" si="109"/>
        <v>1</v>
      </c>
      <c r="L496" s="18">
        <f t="shared" si="113"/>
        <v>0</v>
      </c>
      <c r="M496" s="18">
        <f t="shared" si="110"/>
        <v>4</v>
      </c>
    </row>
    <row r="497" spans="2:13">
      <c r="B497" s="20" t="s">
        <v>1507</v>
      </c>
      <c r="C497" s="23">
        <v>0.20833333333333334</v>
      </c>
      <c r="D497" s="31" t="s">
        <v>1506</v>
      </c>
      <c r="E497" s="25"/>
      <c r="F497" s="31" t="s">
        <v>1503</v>
      </c>
      <c r="G497" s="26"/>
      <c r="H497" s="27">
        <v>30103</v>
      </c>
      <c r="I497" s="18">
        <f t="shared" si="111"/>
        <v>1.86</v>
      </c>
      <c r="J497" s="28">
        <f t="shared" si="112"/>
        <v>-0.29277566539923949</v>
      </c>
      <c r="K497" s="18">
        <f t="shared" si="109"/>
        <v>1</v>
      </c>
      <c r="L497" s="18">
        <f t="shared" si="113"/>
        <v>0</v>
      </c>
      <c r="M497" s="18">
        <f t="shared" si="110"/>
        <v>4</v>
      </c>
    </row>
    <row r="498" spans="2:13">
      <c r="B498" s="20" t="s">
        <v>1508</v>
      </c>
      <c r="C498" s="23">
        <v>0.20833333333333334</v>
      </c>
      <c r="D498" s="31" t="s">
        <v>1503</v>
      </c>
      <c r="E498" s="25"/>
      <c r="F498" s="31" t="s">
        <v>1509</v>
      </c>
      <c r="G498" s="26"/>
      <c r="H498" s="27">
        <v>30072</v>
      </c>
      <c r="I498" s="18">
        <f t="shared" si="111"/>
        <v>1.89</v>
      </c>
      <c r="J498" s="28">
        <f t="shared" si="112"/>
        <v>-0.29213483146067415</v>
      </c>
      <c r="K498" s="18">
        <f t="shared" si="109"/>
        <v>1</v>
      </c>
      <c r="L498" s="18">
        <f t="shared" si="113"/>
        <v>0</v>
      </c>
      <c r="M498" s="18">
        <f t="shared" si="110"/>
        <v>4</v>
      </c>
    </row>
    <row r="499" spans="2:13">
      <c r="B499" s="20" t="s">
        <v>1510</v>
      </c>
      <c r="C499" s="23">
        <v>0.20833333333333334</v>
      </c>
      <c r="D499" s="31" t="s">
        <v>1509</v>
      </c>
      <c r="E499" s="25"/>
      <c r="F499" s="31" t="s">
        <v>1509</v>
      </c>
      <c r="G499" s="26"/>
      <c r="H499" s="27">
        <v>30042</v>
      </c>
      <c r="I499" s="18">
        <f t="shared" si="111"/>
        <v>1.99</v>
      </c>
      <c r="J499" s="28">
        <f t="shared" si="112"/>
        <v>-0.23461538461538464</v>
      </c>
      <c r="K499" s="18">
        <f t="shared" si="109"/>
        <v>1</v>
      </c>
      <c r="L499" s="18">
        <f t="shared" si="113"/>
        <v>0</v>
      </c>
      <c r="M499" s="18">
        <f t="shared" si="110"/>
        <v>4</v>
      </c>
    </row>
    <row r="500" spans="2:13">
      <c r="B500" s="20" t="s">
        <v>1511</v>
      </c>
      <c r="C500" s="23">
        <v>0.20833333333333334</v>
      </c>
      <c r="D500" s="31" t="s">
        <v>1509</v>
      </c>
      <c r="E500" s="25"/>
      <c r="F500" s="31" t="s">
        <v>1512</v>
      </c>
      <c r="G500" s="26"/>
      <c r="H500" s="27">
        <v>30011</v>
      </c>
      <c r="I500" s="18">
        <f t="shared" si="111"/>
        <v>1.99</v>
      </c>
      <c r="J500" s="28">
        <f t="shared" si="112"/>
        <v>-0.26022304832713755</v>
      </c>
      <c r="K500" s="18">
        <f t="shared" si="109"/>
        <v>1</v>
      </c>
      <c r="L500" s="18">
        <f t="shared" si="113"/>
        <v>0</v>
      </c>
      <c r="M500" s="18">
        <f t="shared" si="110"/>
        <v>4</v>
      </c>
    </row>
    <row r="501" spans="2:13">
      <c r="B501" s="20" t="s">
        <v>1513</v>
      </c>
      <c r="C501" s="23">
        <v>0.20833333333333334</v>
      </c>
      <c r="D501" s="31" t="s">
        <v>1512</v>
      </c>
      <c r="E501" s="25"/>
      <c r="F501" s="31" t="s">
        <v>1514</v>
      </c>
      <c r="G501" s="26"/>
      <c r="H501" s="27">
        <v>29983</v>
      </c>
      <c r="I501" s="18">
        <f t="shared" si="111"/>
        <v>1.91</v>
      </c>
      <c r="J501" s="28">
        <f t="shared" si="112"/>
        <v>-0.29520295202952029</v>
      </c>
      <c r="K501" s="18">
        <f t="shared" si="109"/>
        <v>1</v>
      </c>
      <c r="L501" s="18">
        <f t="shared" si="113"/>
        <v>0</v>
      </c>
      <c r="M501" s="18">
        <f t="shared" si="110"/>
        <v>4</v>
      </c>
    </row>
    <row r="502" spans="2:13">
      <c r="B502" s="20" t="s">
        <v>1515</v>
      </c>
      <c r="C502" s="23">
        <v>0.20833333333333334</v>
      </c>
      <c r="D502" s="31" t="s">
        <v>1514</v>
      </c>
      <c r="E502" s="25"/>
      <c r="F502" s="31" t="s">
        <v>1514</v>
      </c>
      <c r="G502" s="26"/>
      <c r="H502" s="27">
        <v>29952</v>
      </c>
      <c r="I502" s="18">
        <f t="shared" si="111"/>
        <v>2.02</v>
      </c>
      <c r="J502" s="28">
        <f t="shared" si="112"/>
        <v>-0.30584192439862545</v>
      </c>
      <c r="K502" s="18">
        <f t="shared" si="109"/>
        <v>1</v>
      </c>
      <c r="L502" s="18">
        <f t="shared" si="113"/>
        <v>0</v>
      </c>
      <c r="M502" s="18">
        <f t="shared" si="110"/>
        <v>4</v>
      </c>
    </row>
    <row r="503" spans="2:13">
      <c r="B503" s="20" t="s">
        <v>1516</v>
      </c>
      <c r="C503" s="23">
        <v>0.20833333333333334</v>
      </c>
      <c r="D503" s="31" t="s">
        <v>1514</v>
      </c>
      <c r="E503" s="25"/>
      <c r="F503" s="31" t="s">
        <v>1517</v>
      </c>
      <c r="G503" s="26"/>
      <c r="H503" s="27">
        <v>29921</v>
      </c>
      <c r="I503" s="18">
        <f t="shared" si="111"/>
        <v>2.02</v>
      </c>
      <c r="J503" s="28">
        <f t="shared" si="112"/>
        <v>-0.33770491803278685</v>
      </c>
      <c r="K503" s="18">
        <f t="shared" si="109"/>
        <v>1</v>
      </c>
      <c r="L503" s="18">
        <f t="shared" si="113"/>
        <v>0</v>
      </c>
      <c r="M503" s="18">
        <f t="shared" si="110"/>
        <v>4</v>
      </c>
    </row>
    <row r="504" spans="2:13">
      <c r="B504" s="20" t="s">
        <v>1518</v>
      </c>
      <c r="C504" s="23">
        <v>0.20833333333333334</v>
      </c>
      <c r="D504" s="31" t="s">
        <v>1517</v>
      </c>
      <c r="E504" s="25"/>
      <c r="F504" s="31" t="s">
        <v>1519</v>
      </c>
      <c r="G504" s="26"/>
      <c r="H504" s="27">
        <v>29891</v>
      </c>
      <c r="I504" s="18">
        <f t="shared" si="111"/>
        <v>2.08</v>
      </c>
      <c r="J504" s="28">
        <f t="shared" si="112"/>
        <v>-0.35202492211838005</v>
      </c>
      <c r="K504" s="18">
        <f t="shared" si="109"/>
        <v>1</v>
      </c>
      <c r="L504" s="18">
        <f t="shared" si="113"/>
        <v>0</v>
      </c>
      <c r="M504" s="18">
        <f t="shared" si="110"/>
        <v>4</v>
      </c>
    </row>
    <row r="505" spans="2:13">
      <c r="B505" s="20" t="s">
        <v>1520</v>
      </c>
      <c r="C505" s="23">
        <v>0.20833333333333334</v>
      </c>
      <c r="D505" s="31" t="s">
        <v>1519</v>
      </c>
      <c r="E505" s="25"/>
      <c r="F505" s="31" t="s">
        <v>1521</v>
      </c>
      <c r="G505" s="26"/>
      <c r="H505" s="27">
        <v>29860</v>
      </c>
      <c r="I505" s="18">
        <f t="shared" si="111"/>
        <v>2.1800000000000002</v>
      </c>
      <c r="J505" s="28">
        <f t="shared" si="112"/>
        <v>-0.35882352941176465</v>
      </c>
      <c r="K505" s="18">
        <f t="shared" si="109"/>
        <v>1</v>
      </c>
      <c r="L505" s="18">
        <f t="shared" si="113"/>
        <v>0</v>
      </c>
      <c r="M505" s="18">
        <f t="shared" si="110"/>
        <v>4</v>
      </c>
    </row>
    <row r="506" spans="2:13">
      <c r="B506" s="20" t="s">
        <v>1522</v>
      </c>
      <c r="C506" s="23">
        <v>0.20833333333333334</v>
      </c>
      <c r="D506" s="31" t="s">
        <v>1521</v>
      </c>
      <c r="E506" s="25"/>
      <c r="F506" s="31" t="s">
        <v>1523</v>
      </c>
      <c r="G506" s="26"/>
      <c r="H506" s="27">
        <v>29830</v>
      </c>
      <c r="I506" s="18">
        <f t="shared" si="111"/>
        <v>2.34</v>
      </c>
      <c r="J506" s="28">
        <f t="shared" si="112"/>
        <v>-0.23278688524590163</v>
      </c>
      <c r="K506" s="18">
        <f t="shared" si="109"/>
        <v>1</v>
      </c>
      <c r="L506" s="18">
        <f t="shared" si="113"/>
        <v>0</v>
      </c>
      <c r="M506" s="18">
        <f t="shared" si="110"/>
        <v>4</v>
      </c>
    </row>
    <row r="507" spans="2:13">
      <c r="B507" s="20" t="s">
        <v>1524</v>
      </c>
      <c r="C507" s="23">
        <v>0.20833333333333334</v>
      </c>
      <c r="D507" s="31" t="s">
        <v>1523</v>
      </c>
      <c r="E507" s="25"/>
      <c r="F507" s="31" t="s">
        <v>1487</v>
      </c>
      <c r="G507" s="26"/>
      <c r="H507" s="27">
        <v>29799</v>
      </c>
      <c r="I507" s="18">
        <f t="shared" si="111"/>
        <v>2.4900000000000002</v>
      </c>
      <c r="J507" s="28">
        <f t="shared" si="112"/>
        <v>-0.15017064846416381</v>
      </c>
      <c r="K507" s="18">
        <f t="shared" si="109"/>
        <v>1</v>
      </c>
      <c r="L507" s="18">
        <f t="shared" si="113"/>
        <v>1</v>
      </c>
      <c r="M507" s="18">
        <f t="shared" si="110"/>
        <v>4</v>
      </c>
    </row>
    <row r="508" spans="2:13">
      <c r="B508" s="20" t="s">
        <v>1525</v>
      </c>
      <c r="C508" s="23">
        <v>0.20833333333333334</v>
      </c>
      <c r="D508" s="31" t="s">
        <v>1487</v>
      </c>
      <c r="E508" s="25"/>
      <c r="F508" s="31" t="s">
        <v>1526</v>
      </c>
      <c r="G508" s="26"/>
      <c r="H508" s="27">
        <v>29768</v>
      </c>
      <c r="I508" s="18">
        <f t="shared" si="111"/>
        <v>2.59</v>
      </c>
      <c r="J508" s="28">
        <f t="shared" si="112"/>
        <v>-3.8461538461539348E-3</v>
      </c>
      <c r="K508" s="18">
        <f t="shared" si="109"/>
        <v>0</v>
      </c>
      <c r="L508" s="18">
        <f t="shared" si="113"/>
        <v>0</v>
      </c>
      <c r="M508" s="18">
        <f t="shared" si="110"/>
        <v>3</v>
      </c>
    </row>
    <row r="509" spans="2:13">
      <c r="B509" s="20" t="s">
        <v>1527</v>
      </c>
      <c r="C509" s="23">
        <v>0.20833333333333334</v>
      </c>
      <c r="D509" s="31" t="s">
        <v>1526</v>
      </c>
      <c r="E509" s="25"/>
      <c r="F509" s="31" t="s">
        <v>1474</v>
      </c>
      <c r="G509" s="26"/>
      <c r="H509" s="27">
        <v>29738</v>
      </c>
      <c r="I509" s="18">
        <f t="shared" si="111"/>
        <v>2.63</v>
      </c>
      <c r="J509" s="28">
        <f t="shared" si="112"/>
        <v>6.0483870967741903E-2</v>
      </c>
      <c r="K509" s="18">
        <f t="shared" si="109"/>
        <v>0</v>
      </c>
      <c r="L509" s="18">
        <f t="shared" si="113"/>
        <v>0</v>
      </c>
      <c r="M509" s="18">
        <f t="shared" si="110"/>
        <v>3</v>
      </c>
    </row>
    <row r="510" spans="2:13">
      <c r="B510" s="20" t="s">
        <v>1528</v>
      </c>
      <c r="C510" s="23">
        <v>0.20833333333333334</v>
      </c>
      <c r="D510" s="31" t="s">
        <v>1474</v>
      </c>
      <c r="E510" s="25"/>
      <c r="F510" s="31" t="s">
        <v>1485</v>
      </c>
      <c r="G510" s="26"/>
      <c r="H510" s="27">
        <v>29707</v>
      </c>
      <c r="I510" s="18">
        <f t="shared" si="111"/>
        <v>2.67</v>
      </c>
      <c r="J510" s="28">
        <f t="shared" si="112"/>
        <v>5.1181102362204682E-2</v>
      </c>
      <c r="K510" s="18">
        <f t="shared" si="109"/>
        <v>0</v>
      </c>
      <c r="L510" s="18">
        <f t="shared" si="113"/>
        <v>0</v>
      </c>
      <c r="M510" s="18">
        <f t="shared" si="110"/>
        <v>3</v>
      </c>
    </row>
    <row r="511" spans="2:13">
      <c r="B511" s="20" t="s">
        <v>1529</v>
      </c>
      <c r="C511" s="23">
        <v>0.20833333333333334</v>
      </c>
      <c r="D511" s="31" t="s">
        <v>1485</v>
      </c>
      <c r="E511" s="25"/>
      <c r="F511" s="31" t="s">
        <v>1459</v>
      </c>
      <c r="G511" s="26"/>
      <c r="H511" s="27">
        <v>29677</v>
      </c>
      <c r="I511" s="18">
        <f t="shared" si="111"/>
        <v>2.6</v>
      </c>
      <c r="J511" s="28">
        <f t="shared" si="112"/>
        <v>-0.12457912457912461</v>
      </c>
      <c r="K511" s="18">
        <f t="shared" si="109"/>
        <v>1</v>
      </c>
      <c r="L511" s="18">
        <f t="shared" si="113"/>
        <v>0</v>
      </c>
      <c r="M511" s="18">
        <f t="shared" si="110"/>
        <v>3</v>
      </c>
    </row>
    <row r="512" spans="2:13">
      <c r="B512" s="20" t="s">
        <v>1530</v>
      </c>
      <c r="C512" s="23">
        <v>0.20833333333333334</v>
      </c>
      <c r="D512" s="31" t="s">
        <v>1459</v>
      </c>
      <c r="E512" s="25"/>
      <c r="F512" s="31" t="s">
        <v>1476</v>
      </c>
      <c r="G512" s="26"/>
      <c r="H512" s="27">
        <v>29646</v>
      </c>
      <c r="I512" s="18">
        <f t="shared" si="111"/>
        <v>2.69</v>
      </c>
      <c r="J512" s="28">
        <f t="shared" si="112"/>
        <v>-0.15673981191222572</v>
      </c>
      <c r="K512" s="18">
        <f t="shared" si="109"/>
        <v>1</v>
      </c>
      <c r="L512" s="18">
        <f t="shared" si="113"/>
        <v>0</v>
      </c>
      <c r="M512" s="18">
        <f t="shared" si="110"/>
        <v>3</v>
      </c>
    </row>
    <row r="513" spans="2:13">
      <c r="B513" s="20" t="s">
        <v>1531</v>
      </c>
      <c r="C513" s="23">
        <v>0.20833333333333334</v>
      </c>
      <c r="D513" s="31" t="s">
        <v>1476</v>
      </c>
      <c r="E513" s="25"/>
      <c r="F513" s="31" t="s">
        <v>1532</v>
      </c>
      <c r="G513" s="26"/>
      <c r="H513" s="27">
        <v>29618</v>
      </c>
      <c r="I513" s="18">
        <f t="shared" si="111"/>
        <v>2.71</v>
      </c>
      <c r="J513" s="28">
        <f t="shared" si="112"/>
        <v>-0.18618618618618621</v>
      </c>
      <c r="K513" s="18">
        <f t="shared" si="109"/>
        <v>1</v>
      </c>
      <c r="L513" s="18">
        <f t="shared" si="113"/>
        <v>0</v>
      </c>
      <c r="M513" s="18">
        <f t="shared" si="110"/>
        <v>3</v>
      </c>
    </row>
    <row r="514" spans="2:13">
      <c r="B514" s="20" t="s">
        <v>1533</v>
      </c>
      <c r="C514" s="23">
        <v>0.20833333333333334</v>
      </c>
      <c r="D514" s="31" t="s">
        <v>1532</v>
      </c>
      <c r="E514" s="25"/>
      <c r="F514" s="31" t="s">
        <v>1534</v>
      </c>
      <c r="G514" s="26"/>
      <c r="H514" s="27">
        <v>29587</v>
      </c>
      <c r="I514" s="18">
        <f t="shared" si="111"/>
        <v>2.91</v>
      </c>
      <c r="J514" s="28">
        <f t="shared" si="112"/>
        <v>-0.1415929203539823</v>
      </c>
      <c r="K514" s="18">
        <f t="shared" si="109"/>
        <v>1</v>
      </c>
      <c r="L514" s="18">
        <f t="shared" si="113"/>
        <v>0</v>
      </c>
      <c r="M514" s="18">
        <f t="shared" si="110"/>
        <v>3</v>
      </c>
    </row>
    <row r="515" spans="2:13">
      <c r="B515" s="20" t="s">
        <v>1535</v>
      </c>
      <c r="C515" s="23">
        <v>0.20833333333333334</v>
      </c>
      <c r="D515" s="31" t="s">
        <v>1534</v>
      </c>
      <c r="E515" s="25"/>
      <c r="F515" s="31" t="s">
        <v>1357</v>
      </c>
      <c r="G515" s="26"/>
      <c r="H515" s="27">
        <v>29556</v>
      </c>
      <c r="I515" s="18">
        <f t="shared" si="111"/>
        <v>3.05</v>
      </c>
      <c r="J515" s="28">
        <f t="shared" si="112"/>
        <v>-0.12356321839080464</v>
      </c>
      <c r="K515" s="18">
        <f t="shared" si="109"/>
        <v>1</v>
      </c>
      <c r="L515" s="18">
        <f t="shared" si="113"/>
        <v>0</v>
      </c>
      <c r="M515" s="18">
        <f t="shared" si="110"/>
        <v>3</v>
      </c>
    </row>
    <row r="516" spans="2:13">
      <c r="B516" s="20" t="s">
        <v>1536</v>
      </c>
      <c r="C516" s="23">
        <v>0.20833333333333334</v>
      </c>
      <c r="D516" s="31" t="s">
        <v>1357</v>
      </c>
      <c r="E516" s="25"/>
      <c r="F516" s="31" t="s">
        <v>1338</v>
      </c>
      <c r="G516" s="26"/>
      <c r="H516" s="27">
        <v>29526</v>
      </c>
      <c r="I516" s="18">
        <f t="shared" si="111"/>
        <v>3.21</v>
      </c>
      <c r="J516" s="28">
        <f t="shared" si="112"/>
        <v>-0.14854111405835546</v>
      </c>
      <c r="K516" s="18">
        <f t="shared" si="109"/>
        <v>1</v>
      </c>
      <c r="L516" s="18">
        <f t="shared" si="113"/>
        <v>0</v>
      </c>
      <c r="M516" s="18">
        <f t="shared" si="110"/>
        <v>3</v>
      </c>
    </row>
    <row r="517" spans="2:13">
      <c r="B517" s="20" t="s">
        <v>1537</v>
      </c>
      <c r="C517" s="23">
        <v>0.20833333333333334</v>
      </c>
      <c r="D517" s="31" t="s">
        <v>1338</v>
      </c>
      <c r="E517" s="25"/>
      <c r="F517" s="31" t="s">
        <v>1534</v>
      </c>
      <c r="G517" s="26"/>
      <c r="H517" s="27">
        <v>29495</v>
      </c>
      <c r="I517" s="18">
        <f t="shared" si="111"/>
        <v>3.4</v>
      </c>
      <c r="J517" s="28">
        <f t="shared" si="112"/>
        <v>-0.1370558375634518</v>
      </c>
      <c r="K517" s="18">
        <f t="shared" ref="K517:K580" si="114">IF(J517&lt;$O$2,1,0)</f>
        <v>1</v>
      </c>
      <c r="L517" s="18">
        <f t="shared" si="113"/>
        <v>0</v>
      </c>
      <c r="M517" s="18">
        <f t="shared" ref="M517:M580" si="115">L517+M518</f>
        <v>3</v>
      </c>
    </row>
    <row r="518" spans="2:13">
      <c r="B518" s="20" t="s">
        <v>1538</v>
      </c>
      <c r="C518" s="23">
        <v>0.20833333333333334</v>
      </c>
      <c r="D518" s="31" t="s">
        <v>1534</v>
      </c>
      <c r="E518" s="25"/>
      <c r="F518" s="31" t="s">
        <v>1464</v>
      </c>
      <c r="G518" s="26"/>
      <c r="H518" s="27">
        <v>29465</v>
      </c>
      <c r="I518" s="18">
        <f t="shared" ref="I518:I581" si="116">VALUE(LEFT(D518,4))</f>
        <v>3.05</v>
      </c>
      <c r="J518" s="28">
        <f t="shared" ref="J518:J581" si="117">(I518-I530)/I530</f>
        <v>-0.20572916666666669</v>
      </c>
      <c r="K518" s="18">
        <f t="shared" si="114"/>
        <v>1</v>
      </c>
      <c r="L518" s="18">
        <f t="shared" ref="L518:L581" si="118">IF(AND(K518=1,K519=0),1,0)</f>
        <v>0</v>
      </c>
      <c r="M518" s="18">
        <f t="shared" si="115"/>
        <v>3</v>
      </c>
    </row>
    <row r="519" spans="2:13">
      <c r="B519" s="20" t="s">
        <v>1539</v>
      </c>
      <c r="C519" s="23">
        <v>0.20833333333333334</v>
      </c>
      <c r="D519" s="31" t="s">
        <v>1464</v>
      </c>
      <c r="E519" s="25"/>
      <c r="F519" s="31" t="s">
        <v>1485</v>
      </c>
      <c r="G519" s="26"/>
      <c r="H519" s="27">
        <v>29434</v>
      </c>
      <c r="I519" s="18">
        <f t="shared" si="116"/>
        <v>2.93</v>
      </c>
      <c r="J519" s="28">
        <f t="shared" si="117"/>
        <v>-0.23298429319371719</v>
      </c>
      <c r="K519" s="18">
        <f t="shared" si="114"/>
        <v>1</v>
      </c>
      <c r="L519" s="18">
        <f t="shared" si="118"/>
        <v>0</v>
      </c>
      <c r="M519" s="18">
        <f t="shared" si="115"/>
        <v>3</v>
      </c>
    </row>
    <row r="520" spans="2:13">
      <c r="B520" s="20" t="s">
        <v>1540</v>
      </c>
      <c r="C520" s="23">
        <v>0.20833333333333334</v>
      </c>
      <c r="D520" s="31" t="s">
        <v>1485</v>
      </c>
      <c r="E520" s="25"/>
      <c r="F520" s="31" t="s">
        <v>1541</v>
      </c>
      <c r="G520" s="26"/>
      <c r="H520" s="27">
        <v>29403</v>
      </c>
      <c r="I520" s="18">
        <f t="shared" si="116"/>
        <v>2.6</v>
      </c>
      <c r="J520" s="28">
        <f t="shared" si="117"/>
        <v>-0.31578947368421045</v>
      </c>
      <c r="K520" s="18">
        <f t="shared" si="114"/>
        <v>1</v>
      </c>
      <c r="L520" s="18">
        <f t="shared" si="118"/>
        <v>0</v>
      </c>
      <c r="M520" s="18">
        <f t="shared" si="115"/>
        <v>3</v>
      </c>
    </row>
    <row r="521" spans="2:13">
      <c r="B521" s="20" t="s">
        <v>1542</v>
      </c>
      <c r="C521" s="23">
        <v>0.20833333333333334</v>
      </c>
      <c r="D521" s="31" t="s">
        <v>1541</v>
      </c>
      <c r="E521" s="25"/>
      <c r="F521" s="31" t="s">
        <v>1543</v>
      </c>
      <c r="G521" s="26"/>
      <c r="H521" s="27">
        <v>29373</v>
      </c>
      <c r="I521" s="18">
        <f t="shared" si="116"/>
        <v>2.48</v>
      </c>
      <c r="J521" s="28">
        <f t="shared" si="117"/>
        <v>-0.39364303178484106</v>
      </c>
      <c r="K521" s="18">
        <f t="shared" si="114"/>
        <v>1</v>
      </c>
      <c r="L521" s="18">
        <f t="shared" si="118"/>
        <v>0</v>
      </c>
      <c r="M521" s="18">
        <f t="shared" si="115"/>
        <v>3</v>
      </c>
    </row>
    <row r="522" spans="2:13">
      <c r="B522" s="20" t="s">
        <v>1544</v>
      </c>
      <c r="C522" s="23">
        <v>0.20833333333333334</v>
      </c>
      <c r="D522" s="31" t="s">
        <v>1543</v>
      </c>
      <c r="E522" s="25"/>
      <c r="F522" s="31" t="s">
        <v>1444</v>
      </c>
      <c r="G522" s="26"/>
      <c r="H522" s="27">
        <v>29342</v>
      </c>
      <c r="I522" s="18">
        <f t="shared" si="116"/>
        <v>2.54</v>
      </c>
      <c r="J522" s="28">
        <f t="shared" si="117"/>
        <v>-0.36340852130325818</v>
      </c>
      <c r="K522" s="18">
        <f t="shared" si="114"/>
        <v>1</v>
      </c>
      <c r="L522" s="18">
        <f t="shared" si="118"/>
        <v>0</v>
      </c>
      <c r="M522" s="18">
        <f t="shared" si="115"/>
        <v>3</v>
      </c>
    </row>
    <row r="523" spans="2:13">
      <c r="B523" s="20" t="s">
        <v>1545</v>
      </c>
      <c r="C523" s="23">
        <v>0.20833333333333334</v>
      </c>
      <c r="D523" s="31" t="s">
        <v>1444</v>
      </c>
      <c r="E523" s="25"/>
      <c r="F523" s="31" t="s">
        <v>1355</v>
      </c>
      <c r="G523" s="26"/>
      <c r="H523" s="27">
        <v>29312</v>
      </c>
      <c r="I523" s="18">
        <f t="shared" si="116"/>
        <v>2.97</v>
      </c>
      <c r="J523" s="28">
        <f t="shared" si="117"/>
        <v>-0.24999999999999994</v>
      </c>
      <c r="K523" s="18">
        <f t="shared" si="114"/>
        <v>1</v>
      </c>
      <c r="L523" s="18">
        <f t="shared" si="118"/>
        <v>0</v>
      </c>
      <c r="M523" s="18">
        <f t="shared" si="115"/>
        <v>3</v>
      </c>
    </row>
    <row r="524" spans="2:13">
      <c r="B524" s="20" t="s">
        <v>1546</v>
      </c>
      <c r="C524" s="23">
        <v>0.20833333333333334</v>
      </c>
      <c r="D524" s="31" t="s">
        <v>1355</v>
      </c>
      <c r="E524" s="25"/>
      <c r="F524" s="31" t="s">
        <v>1437</v>
      </c>
      <c r="G524" s="26"/>
      <c r="H524" s="27">
        <v>29281</v>
      </c>
      <c r="I524" s="18">
        <f t="shared" si="116"/>
        <v>3.19</v>
      </c>
      <c r="J524" s="28">
        <f t="shared" si="117"/>
        <v>-0.20050125313283212</v>
      </c>
      <c r="K524" s="18">
        <f t="shared" si="114"/>
        <v>1</v>
      </c>
      <c r="L524" s="18">
        <f t="shared" si="118"/>
        <v>0</v>
      </c>
      <c r="M524" s="18">
        <f t="shared" si="115"/>
        <v>3</v>
      </c>
    </row>
    <row r="525" spans="2:13">
      <c r="B525" s="20" t="s">
        <v>1547</v>
      </c>
      <c r="C525" s="23">
        <v>0.20833333333333334</v>
      </c>
      <c r="D525" s="31" t="s">
        <v>1437</v>
      </c>
      <c r="E525" s="25"/>
      <c r="F525" s="31" t="s">
        <v>1310</v>
      </c>
      <c r="G525" s="26"/>
      <c r="H525" s="27">
        <v>29252</v>
      </c>
      <c r="I525" s="18">
        <f t="shared" si="116"/>
        <v>3.33</v>
      </c>
      <c r="J525" s="28">
        <f t="shared" si="117"/>
        <v>-0.13730569948186525</v>
      </c>
      <c r="K525" s="18">
        <f t="shared" si="114"/>
        <v>1</v>
      </c>
      <c r="L525" s="18">
        <f t="shared" si="118"/>
        <v>0</v>
      </c>
      <c r="M525" s="18">
        <f t="shared" si="115"/>
        <v>3</v>
      </c>
    </row>
    <row r="526" spans="2:13">
      <c r="B526" s="20" t="s">
        <v>1548</v>
      </c>
      <c r="C526" s="23">
        <v>0.20833333333333334</v>
      </c>
      <c r="D526" s="31" t="s">
        <v>1310</v>
      </c>
      <c r="E526" s="25"/>
      <c r="F526" s="31" t="s">
        <v>1549</v>
      </c>
      <c r="G526" s="26"/>
      <c r="H526" s="27">
        <v>29221</v>
      </c>
      <c r="I526" s="18">
        <f t="shared" si="116"/>
        <v>3.39</v>
      </c>
      <c r="J526" s="28">
        <f t="shared" si="117"/>
        <v>-0.14824120603015073</v>
      </c>
      <c r="K526" s="18">
        <f t="shared" si="114"/>
        <v>1</v>
      </c>
      <c r="L526" s="18">
        <f t="shared" si="118"/>
        <v>0</v>
      </c>
      <c r="M526" s="18">
        <f t="shared" si="115"/>
        <v>3</v>
      </c>
    </row>
    <row r="527" spans="2:13">
      <c r="B527" s="20" t="s">
        <v>1550</v>
      </c>
      <c r="C527" s="23">
        <v>0.20833333333333334</v>
      </c>
      <c r="D527" s="31" t="s">
        <v>1549</v>
      </c>
      <c r="E527" s="25"/>
      <c r="F527" s="31" t="s">
        <v>1551</v>
      </c>
      <c r="G527" s="26"/>
      <c r="H527" s="27">
        <v>29190</v>
      </c>
      <c r="I527" s="18">
        <f t="shared" si="116"/>
        <v>3.48</v>
      </c>
      <c r="J527" s="28">
        <f t="shared" si="117"/>
        <v>-0.16144578313253019</v>
      </c>
      <c r="K527" s="18">
        <f t="shared" si="114"/>
        <v>1</v>
      </c>
      <c r="L527" s="18">
        <f t="shared" si="118"/>
        <v>1</v>
      </c>
      <c r="M527" s="18">
        <f t="shared" si="115"/>
        <v>3</v>
      </c>
    </row>
    <row r="528" spans="2:13">
      <c r="B528" s="20" t="s">
        <v>1552</v>
      </c>
      <c r="C528" s="23">
        <v>0.20833333333333334</v>
      </c>
      <c r="D528" s="31" t="s">
        <v>1551</v>
      </c>
      <c r="E528" s="25"/>
      <c r="F528" s="31" t="s">
        <v>1553</v>
      </c>
      <c r="G528" s="26"/>
      <c r="H528" s="27">
        <v>29160</v>
      </c>
      <c r="I528" s="18">
        <f t="shared" si="116"/>
        <v>3.77</v>
      </c>
      <c r="J528" s="28">
        <f t="shared" si="117"/>
        <v>-5.7499999999999996E-2</v>
      </c>
      <c r="K528" s="18">
        <f t="shared" si="114"/>
        <v>0</v>
      </c>
      <c r="L528" s="18">
        <f t="shared" si="118"/>
        <v>0</v>
      </c>
      <c r="M528" s="18">
        <f t="shared" si="115"/>
        <v>2</v>
      </c>
    </row>
    <row r="529" spans="2:13">
      <c r="B529" s="20" t="s">
        <v>1554</v>
      </c>
      <c r="C529" s="23">
        <v>0.20833333333333334</v>
      </c>
      <c r="D529" s="31" t="s">
        <v>1553</v>
      </c>
      <c r="E529" s="25"/>
      <c r="F529" s="31" t="s">
        <v>1044</v>
      </c>
      <c r="G529" s="26"/>
      <c r="H529" s="27">
        <v>29129</v>
      </c>
      <c r="I529" s="18">
        <f t="shared" si="116"/>
        <v>3.94</v>
      </c>
      <c r="J529" s="28">
        <f t="shared" si="117"/>
        <v>2.5445292620864595E-3</v>
      </c>
      <c r="K529" s="18">
        <f t="shared" si="114"/>
        <v>0</v>
      </c>
      <c r="L529" s="18">
        <f t="shared" si="118"/>
        <v>0</v>
      </c>
      <c r="M529" s="18">
        <f t="shared" si="115"/>
        <v>2</v>
      </c>
    </row>
    <row r="530" spans="2:13">
      <c r="B530" s="20" t="s">
        <v>1555</v>
      </c>
      <c r="C530" s="23">
        <v>0.20833333333333334</v>
      </c>
      <c r="D530" s="31" t="s">
        <v>1044</v>
      </c>
      <c r="E530" s="25"/>
      <c r="F530" s="31" t="s">
        <v>1276</v>
      </c>
      <c r="G530" s="26"/>
      <c r="H530" s="27">
        <v>29099</v>
      </c>
      <c r="I530" s="18">
        <f t="shared" si="116"/>
        <v>3.84</v>
      </c>
      <c r="J530" s="28">
        <f t="shared" si="117"/>
        <v>-3.0303030303030332E-2</v>
      </c>
      <c r="K530" s="18">
        <f t="shared" si="114"/>
        <v>0</v>
      </c>
      <c r="L530" s="18">
        <f t="shared" si="118"/>
        <v>0</v>
      </c>
      <c r="M530" s="18">
        <f t="shared" si="115"/>
        <v>2</v>
      </c>
    </row>
    <row r="531" spans="2:13">
      <c r="B531" s="20" t="s">
        <v>1556</v>
      </c>
      <c r="C531" s="23">
        <v>0.20833333333333334</v>
      </c>
      <c r="D531" s="31" t="s">
        <v>1276</v>
      </c>
      <c r="E531" s="25"/>
      <c r="F531" s="31" t="s">
        <v>1557</v>
      </c>
      <c r="G531" s="26"/>
      <c r="H531" s="27">
        <v>29068</v>
      </c>
      <c r="I531" s="18">
        <f t="shared" si="116"/>
        <v>3.82</v>
      </c>
      <c r="J531" s="28">
        <f t="shared" si="117"/>
        <v>-4.2606516290726905E-2</v>
      </c>
      <c r="K531" s="18">
        <f t="shared" si="114"/>
        <v>0</v>
      </c>
      <c r="L531" s="18">
        <f t="shared" si="118"/>
        <v>0</v>
      </c>
      <c r="M531" s="18">
        <f t="shared" si="115"/>
        <v>2</v>
      </c>
    </row>
    <row r="532" spans="2:13">
      <c r="B532" s="20" t="s">
        <v>1558</v>
      </c>
      <c r="C532" s="23">
        <v>0.20833333333333334</v>
      </c>
      <c r="D532" s="31" t="s">
        <v>1557</v>
      </c>
      <c r="E532" s="25"/>
      <c r="F532" s="31" t="s">
        <v>776</v>
      </c>
      <c r="G532" s="26"/>
      <c r="H532" s="27">
        <v>29037</v>
      </c>
      <c r="I532" s="18">
        <f t="shared" si="116"/>
        <v>3.8</v>
      </c>
      <c r="J532" s="28">
        <f t="shared" si="117"/>
        <v>-5.9405940594059459E-2</v>
      </c>
      <c r="K532" s="18">
        <f t="shared" si="114"/>
        <v>0</v>
      </c>
      <c r="L532" s="18">
        <f t="shared" si="118"/>
        <v>0</v>
      </c>
      <c r="M532" s="18">
        <f t="shared" si="115"/>
        <v>2</v>
      </c>
    </row>
    <row r="533" spans="2:13">
      <c r="B533" s="20" t="s">
        <v>1559</v>
      </c>
      <c r="C533" s="23">
        <v>0.20833333333333334</v>
      </c>
      <c r="D533" s="31" t="s">
        <v>776</v>
      </c>
      <c r="E533" s="25"/>
      <c r="F533" s="31" t="s">
        <v>1560</v>
      </c>
      <c r="G533" s="26"/>
      <c r="H533" s="27">
        <v>29007</v>
      </c>
      <c r="I533" s="18">
        <f t="shared" si="116"/>
        <v>4.09</v>
      </c>
      <c r="J533" s="28">
        <f t="shared" si="117"/>
        <v>2.2499999999999964E-2</v>
      </c>
      <c r="K533" s="18">
        <f t="shared" si="114"/>
        <v>0</v>
      </c>
      <c r="L533" s="18">
        <f t="shared" si="118"/>
        <v>0</v>
      </c>
      <c r="M533" s="18">
        <f t="shared" si="115"/>
        <v>2</v>
      </c>
    </row>
    <row r="534" spans="2:13">
      <c r="B534" s="20" t="s">
        <v>1561</v>
      </c>
      <c r="C534" s="23">
        <v>0.20833333333333334</v>
      </c>
      <c r="D534" s="31" t="s">
        <v>1560</v>
      </c>
      <c r="E534" s="25"/>
      <c r="F534" s="31" t="s">
        <v>773</v>
      </c>
      <c r="G534" s="26"/>
      <c r="H534" s="27">
        <v>28976</v>
      </c>
      <c r="I534" s="18">
        <f t="shared" si="116"/>
        <v>3.99</v>
      </c>
      <c r="J534" s="28">
        <f t="shared" si="117"/>
        <v>-2.4449877750611162E-2</v>
      </c>
      <c r="K534" s="18">
        <f t="shared" si="114"/>
        <v>0</v>
      </c>
      <c r="L534" s="18">
        <f t="shared" si="118"/>
        <v>0</v>
      </c>
      <c r="M534" s="18">
        <f t="shared" si="115"/>
        <v>2</v>
      </c>
    </row>
    <row r="535" spans="2:13">
      <c r="B535" s="20" t="s">
        <v>1562</v>
      </c>
      <c r="C535" s="23">
        <v>0.20833333333333334</v>
      </c>
      <c r="D535" s="31" t="s">
        <v>773</v>
      </c>
      <c r="E535" s="25"/>
      <c r="F535" s="31" t="s">
        <v>1560</v>
      </c>
      <c r="G535" s="26"/>
      <c r="H535" s="27">
        <v>28946</v>
      </c>
      <c r="I535" s="18">
        <f t="shared" si="116"/>
        <v>3.96</v>
      </c>
      <c r="J535" s="28">
        <f t="shared" si="117"/>
        <v>-2.5188916876574888E-3</v>
      </c>
      <c r="K535" s="18">
        <f t="shared" si="114"/>
        <v>0</v>
      </c>
      <c r="L535" s="18">
        <f t="shared" si="118"/>
        <v>0</v>
      </c>
      <c r="M535" s="18">
        <f t="shared" si="115"/>
        <v>2</v>
      </c>
    </row>
    <row r="536" spans="2:13">
      <c r="B536" s="20" t="s">
        <v>1563</v>
      </c>
      <c r="C536" s="23">
        <v>0.20833333333333334</v>
      </c>
      <c r="D536" s="31" t="s">
        <v>1560</v>
      </c>
      <c r="E536" s="25"/>
      <c r="F536" s="31" t="s">
        <v>1564</v>
      </c>
      <c r="G536" s="26"/>
      <c r="H536" s="27">
        <v>28915</v>
      </c>
      <c r="I536" s="18">
        <f t="shared" si="116"/>
        <v>3.99</v>
      </c>
      <c r="J536" s="28">
        <f t="shared" si="117"/>
        <v>4.1775456919060087E-2</v>
      </c>
      <c r="K536" s="18">
        <f t="shared" si="114"/>
        <v>0</v>
      </c>
      <c r="L536" s="18">
        <f t="shared" si="118"/>
        <v>0</v>
      </c>
      <c r="M536" s="18">
        <f t="shared" si="115"/>
        <v>2</v>
      </c>
    </row>
    <row r="537" spans="2:13">
      <c r="B537" s="20" t="s">
        <v>1565</v>
      </c>
      <c r="C537" s="23">
        <v>0.20833333333333334</v>
      </c>
      <c r="D537" s="31" t="s">
        <v>1564</v>
      </c>
      <c r="E537" s="25"/>
      <c r="F537" s="31" t="s">
        <v>1566</v>
      </c>
      <c r="G537" s="26"/>
      <c r="H537" s="27">
        <v>28887</v>
      </c>
      <c r="I537" s="18">
        <f t="shared" si="116"/>
        <v>3.86</v>
      </c>
      <c r="J537" s="28">
        <f t="shared" si="117"/>
        <v>-1.0256410256410265E-2</v>
      </c>
      <c r="K537" s="18">
        <f t="shared" si="114"/>
        <v>0</v>
      </c>
      <c r="L537" s="18">
        <f t="shared" si="118"/>
        <v>0</v>
      </c>
      <c r="M537" s="18">
        <f t="shared" si="115"/>
        <v>2</v>
      </c>
    </row>
    <row r="538" spans="2:13">
      <c r="B538" s="20" t="s">
        <v>1567</v>
      </c>
      <c r="C538" s="23">
        <v>0.20833333333333334</v>
      </c>
      <c r="D538" s="31" t="s">
        <v>1566</v>
      </c>
      <c r="E538" s="25"/>
      <c r="F538" s="31" t="s">
        <v>1568</v>
      </c>
      <c r="G538" s="26"/>
      <c r="H538" s="27">
        <v>28856</v>
      </c>
      <c r="I538" s="18">
        <f t="shared" si="116"/>
        <v>3.98</v>
      </c>
      <c r="J538" s="28">
        <f t="shared" si="117"/>
        <v>2.3136246786632352E-2</v>
      </c>
      <c r="K538" s="18">
        <f t="shared" si="114"/>
        <v>0</v>
      </c>
      <c r="L538" s="18">
        <f t="shared" si="118"/>
        <v>0</v>
      </c>
      <c r="M538" s="18">
        <f t="shared" si="115"/>
        <v>2</v>
      </c>
    </row>
    <row r="539" spans="2:13">
      <c r="B539" s="20" t="s">
        <v>1569</v>
      </c>
      <c r="C539" s="23">
        <v>0.20833333333333334</v>
      </c>
      <c r="D539" s="31" t="s">
        <v>1568</v>
      </c>
      <c r="E539" s="25"/>
      <c r="F539" s="31" t="s">
        <v>765</v>
      </c>
      <c r="G539" s="26"/>
      <c r="H539" s="27">
        <v>28825</v>
      </c>
      <c r="I539" s="18">
        <f t="shared" si="116"/>
        <v>4.1500000000000004</v>
      </c>
      <c r="J539" s="28">
        <f t="shared" si="117"/>
        <v>7.5129533678756605E-2</v>
      </c>
      <c r="K539" s="18">
        <f t="shared" si="114"/>
        <v>0</v>
      </c>
      <c r="L539" s="18">
        <f t="shared" si="118"/>
        <v>0</v>
      </c>
      <c r="M539" s="18">
        <f t="shared" si="115"/>
        <v>2</v>
      </c>
    </row>
    <row r="540" spans="2:13">
      <c r="B540" s="20" t="s">
        <v>1570</v>
      </c>
      <c r="C540" s="23">
        <v>0.20833333333333334</v>
      </c>
      <c r="D540" s="31" t="s">
        <v>765</v>
      </c>
      <c r="E540" s="25"/>
      <c r="F540" s="31" t="s">
        <v>1289</v>
      </c>
      <c r="G540" s="26"/>
      <c r="H540" s="27">
        <v>28795</v>
      </c>
      <c r="I540" s="18">
        <f t="shared" si="116"/>
        <v>4</v>
      </c>
      <c r="J540" s="28">
        <f t="shared" si="117"/>
        <v>7.8167115902964976E-2</v>
      </c>
      <c r="K540" s="18">
        <f t="shared" si="114"/>
        <v>0</v>
      </c>
      <c r="L540" s="18">
        <f t="shared" si="118"/>
        <v>0</v>
      </c>
      <c r="M540" s="18">
        <f t="shared" si="115"/>
        <v>2</v>
      </c>
    </row>
    <row r="541" spans="2:13">
      <c r="B541" s="20" t="s">
        <v>1571</v>
      </c>
      <c r="C541" s="23">
        <v>0.20833333333333334</v>
      </c>
      <c r="D541" s="31" t="s">
        <v>1289</v>
      </c>
      <c r="E541" s="25"/>
      <c r="F541" s="31" t="s">
        <v>773</v>
      </c>
      <c r="G541" s="26"/>
      <c r="H541" s="27">
        <v>28764</v>
      </c>
      <c r="I541" s="18">
        <f t="shared" si="116"/>
        <v>3.93</v>
      </c>
      <c r="J541" s="28">
        <f t="shared" si="117"/>
        <v>4.5212765957446908E-2</v>
      </c>
      <c r="K541" s="18">
        <f t="shared" si="114"/>
        <v>0</v>
      </c>
      <c r="L541" s="18">
        <f t="shared" si="118"/>
        <v>0</v>
      </c>
      <c r="M541" s="18">
        <f t="shared" si="115"/>
        <v>2</v>
      </c>
    </row>
    <row r="542" spans="2:13">
      <c r="B542" s="20" t="s">
        <v>1572</v>
      </c>
      <c r="C542" s="23">
        <v>0.20833333333333334</v>
      </c>
      <c r="D542" s="31" t="s">
        <v>773</v>
      </c>
      <c r="E542" s="25"/>
      <c r="F542" s="31" t="s">
        <v>1560</v>
      </c>
      <c r="G542" s="26"/>
      <c r="H542" s="27">
        <v>28734</v>
      </c>
      <c r="I542" s="18">
        <f t="shared" si="116"/>
        <v>3.96</v>
      </c>
      <c r="J542" s="28">
        <f t="shared" si="117"/>
        <v>6.7385444743935305E-2</v>
      </c>
      <c r="K542" s="18">
        <f t="shared" si="114"/>
        <v>0</v>
      </c>
      <c r="L542" s="18">
        <f t="shared" si="118"/>
        <v>0</v>
      </c>
      <c r="M542" s="18">
        <f t="shared" si="115"/>
        <v>2</v>
      </c>
    </row>
    <row r="543" spans="2:13">
      <c r="B543" s="20" t="s">
        <v>1573</v>
      </c>
      <c r="C543" s="23">
        <v>0.20833333333333334</v>
      </c>
      <c r="D543" s="31" t="s">
        <v>1560</v>
      </c>
      <c r="E543" s="25"/>
      <c r="F543" s="31" t="s">
        <v>1043</v>
      </c>
      <c r="G543" s="26"/>
      <c r="H543" s="27">
        <v>28703</v>
      </c>
      <c r="I543" s="18">
        <f t="shared" si="116"/>
        <v>3.99</v>
      </c>
      <c r="J543" s="28">
        <f t="shared" si="117"/>
        <v>9.3150684931506939E-2</v>
      </c>
      <c r="K543" s="18">
        <f t="shared" si="114"/>
        <v>0</v>
      </c>
      <c r="L543" s="18">
        <f t="shared" si="118"/>
        <v>0</v>
      </c>
      <c r="M543" s="18">
        <f t="shared" si="115"/>
        <v>2</v>
      </c>
    </row>
    <row r="544" spans="2:13">
      <c r="B544" s="20" t="s">
        <v>1574</v>
      </c>
      <c r="C544" s="23">
        <v>0.20833333333333334</v>
      </c>
      <c r="D544" s="31" t="s">
        <v>1043</v>
      </c>
      <c r="E544" s="25"/>
      <c r="F544" s="31" t="s">
        <v>765</v>
      </c>
      <c r="G544" s="26"/>
      <c r="H544" s="27">
        <v>28672</v>
      </c>
      <c r="I544" s="18">
        <f t="shared" si="116"/>
        <v>4.04</v>
      </c>
      <c r="J544" s="28">
        <f t="shared" si="117"/>
        <v>0.1129476584022039</v>
      </c>
      <c r="K544" s="18">
        <f t="shared" si="114"/>
        <v>0</v>
      </c>
      <c r="L544" s="18">
        <f t="shared" si="118"/>
        <v>0</v>
      </c>
      <c r="M544" s="18">
        <f t="shared" si="115"/>
        <v>2</v>
      </c>
    </row>
    <row r="545" spans="2:13">
      <c r="B545" s="20" t="s">
        <v>1575</v>
      </c>
      <c r="C545" s="23">
        <v>0.20833333333333334</v>
      </c>
      <c r="D545" s="31" t="s">
        <v>765</v>
      </c>
      <c r="E545" s="25"/>
      <c r="F545" s="31" t="s">
        <v>776</v>
      </c>
      <c r="G545" s="26"/>
      <c r="H545" s="27">
        <v>28642</v>
      </c>
      <c r="I545" s="18">
        <f t="shared" si="116"/>
        <v>4</v>
      </c>
      <c r="J545" s="28">
        <f t="shared" si="117"/>
        <v>9.8901098901098869E-2</v>
      </c>
      <c r="K545" s="18">
        <f t="shared" si="114"/>
        <v>0</v>
      </c>
      <c r="L545" s="18">
        <f t="shared" si="118"/>
        <v>0</v>
      </c>
      <c r="M545" s="18">
        <f t="shared" si="115"/>
        <v>2</v>
      </c>
    </row>
    <row r="546" spans="2:13">
      <c r="B546" s="20" t="s">
        <v>1576</v>
      </c>
      <c r="C546" s="23">
        <v>0.20833333333333334</v>
      </c>
      <c r="D546" s="31" t="s">
        <v>776</v>
      </c>
      <c r="E546" s="25"/>
      <c r="F546" s="31" t="s">
        <v>1278</v>
      </c>
      <c r="G546" s="26"/>
      <c r="H546" s="27">
        <v>28611</v>
      </c>
      <c r="I546" s="18">
        <f t="shared" si="116"/>
        <v>4.09</v>
      </c>
      <c r="J546" s="28">
        <f t="shared" si="117"/>
        <v>0.15864022662889521</v>
      </c>
      <c r="K546" s="18">
        <f t="shared" si="114"/>
        <v>0</v>
      </c>
      <c r="L546" s="18">
        <f t="shared" si="118"/>
        <v>0</v>
      </c>
      <c r="M546" s="18">
        <f t="shared" si="115"/>
        <v>2</v>
      </c>
    </row>
    <row r="547" spans="2:13">
      <c r="B547" s="20" t="s">
        <v>1577</v>
      </c>
      <c r="C547" s="23">
        <v>0.20833333333333334</v>
      </c>
      <c r="D547" s="31" t="s">
        <v>1278</v>
      </c>
      <c r="E547" s="25"/>
      <c r="F547" s="31" t="s">
        <v>1045</v>
      </c>
      <c r="G547" s="26"/>
      <c r="H547" s="27">
        <v>28581</v>
      </c>
      <c r="I547" s="18">
        <f t="shared" si="116"/>
        <v>3.97</v>
      </c>
      <c r="J547" s="28">
        <f t="shared" si="117"/>
        <v>0.10893854748603356</v>
      </c>
      <c r="K547" s="18">
        <f t="shared" si="114"/>
        <v>0</v>
      </c>
      <c r="L547" s="18">
        <f t="shared" si="118"/>
        <v>0</v>
      </c>
      <c r="M547" s="18">
        <f t="shared" si="115"/>
        <v>2</v>
      </c>
    </row>
    <row r="548" spans="2:13">
      <c r="B548" s="20" t="s">
        <v>1578</v>
      </c>
      <c r="C548" s="23">
        <v>0.20833333333333334</v>
      </c>
      <c r="D548" s="31" t="s">
        <v>1045</v>
      </c>
      <c r="E548" s="25"/>
      <c r="F548" s="31" t="s">
        <v>1417</v>
      </c>
      <c r="G548" s="26"/>
      <c r="H548" s="27">
        <v>28550</v>
      </c>
      <c r="I548" s="18">
        <f t="shared" si="116"/>
        <v>3.83</v>
      </c>
      <c r="J548" s="28">
        <f t="shared" si="117"/>
        <v>0.13988095238095244</v>
      </c>
      <c r="K548" s="18">
        <f t="shared" si="114"/>
        <v>0</v>
      </c>
      <c r="L548" s="18">
        <f t="shared" si="118"/>
        <v>0</v>
      </c>
      <c r="M548" s="18">
        <f t="shared" si="115"/>
        <v>2</v>
      </c>
    </row>
    <row r="549" spans="2:13">
      <c r="B549" s="20" t="s">
        <v>1579</v>
      </c>
      <c r="C549" s="23">
        <v>0.20833333333333334</v>
      </c>
      <c r="D549" s="31" t="s">
        <v>1417</v>
      </c>
      <c r="E549" s="25"/>
      <c r="F549" s="31" t="s">
        <v>1580</v>
      </c>
      <c r="G549" s="26"/>
      <c r="H549" s="27">
        <v>28522</v>
      </c>
      <c r="I549" s="18">
        <f t="shared" si="116"/>
        <v>3.9</v>
      </c>
      <c r="J549" s="28">
        <f t="shared" si="117"/>
        <v>0.13702623906705533</v>
      </c>
      <c r="K549" s="18">
        <f t="shared" si="114"/>
        <v>0</v>
      </c>
      <c r="L549" s="18">
        <f t="shared" si="118"/>
        <v>0</v>
      </c>
      <c r="M549" s="18">
        <f t="shared" si="115"/>
        <v>2</v>
      </c>
    </row>
    <row r="550" spans="2:13">
      <c r="B550" s="20" t="s">
        <v>1581</v>
      </c>
      <c r="C550" s="23">
        <v>0.20833333333333334</v>
      </c>
      <c r="D550" s="31" t="s">
        <v>1580</v>
      </c>
      <c r="E550" s="25"/>
      <c r="F550" s="31" t="s">
        <v>1564</v>
      </c>
      <c r="G550" s="26"/>
      <c r="H550" s="27">
        <v>28491</v>
      </c>
      <c r="I550" s="18">
        <f t="shared" si="116"/>
        <v>3.89</v>
      </c>
      <c r="J550" s="28">
        <f t="shared" si="117"/>
        <v>0.16467065868263481</v>
      </c>
      <c r="K550" s="18">
        <f t="shared" si="114"/>
        <v>0</v>
      </c>
      <c r="L550" s="18">
        <f t="shared" si="118"/>
        <v>0</v>
      </c>
      <c r="M550" s="18">
        <f t="shared" si="115"/>
        <v>2</v>
      </c>
    </row>
    <row r="551" spans="2:13">
      <c r="B551" s="20" t="s">
        <v>1582</v>
      </c>
      <c r="C551" s="23">
        <v>0.20833333333333334</v>
      </c>
      <c r="D551" s="31" t="s">
        <v>1564</v>
      </c>
      <c r="E551" s="25"/>
      <c r="F551" s="31" t="s">
        <v>1268</v>
      </c>
      <c r="G551" s="26"/>
      <c r="H551" s="27">
        <v>28460</v>
      </c>
      <c r="I551" s="18">
        <f t="shared" si="116"/>
        <v>3.86</v>
      </c>
      <c r="J551" s="28">
        <f t="shared" si="117"/>
        <v>0.19875776397515516</v>
      </c>
      <c r="K551" s="18">
        <f t="shared" si="114"/>
        <v>0</v>
      </c>
      <c r="L551" s="18">
        <f t="shared" si="118"/>
        <v>0</v>
      </c>
      <c r="M551" s="18">
        <f t="shared" si="115"/>
        <v>2</v>
      </c>
    </row>
    <row r="552" spans="2:13">
      <c r="B552" s="20" t="s">
        <v>1583</v>
      </c>
      <c r="C552" s="23">
        <v>0.20833333333333334</v>
      </c>
      <c r="D552" s="31" t="s">
        <v>1268</v>
      </c>
      <c r="E552" s="25"/>
      <c r="F552" s="31" t="s">
        <v>1272</v>
      </c>
      <c r="G552" s="26"/>
      <c r="H552" s="27">
        <v>28430</v>
      </c>
      <c r="I552" s="18">
        <f t="shared" si="116"/>
        <v>3.71</v>
      </c>
      <c r="J552" s="28">
        <f t="shared" si="117"/>
        <v>0.17405063291139233</v>
      </c>
      <c r="K552" s="18">
        <f t="shared" si="114"/>
        <v>0</v>
      </c>
      <c r="L552" s="18">
        <f t="shared" si="118"/>
        <v>0</v>
      </c>
      <c r="M552" s="18">
        <f t="shared" si="115"/>
        <v>2</v>
      </c>
    </row>
    <row r="553" spans="2:13">
      <c r="B553" s="20" t="s">
        <v>1584</v>
      </c>
      <c r="C553" s="23">
        <v>0.20833333333333334</v>
      </c>
      <c r="D553" s="31" t="s">
        <v>1272</v>
      </c>
      <c r="E553" s="25"/>
      <c r="F553" s="31" t="s">
        <v>1268</v>
      </c>
      <c r="G553" s="26"/>
      <c r="H553" s="27">
        <v>28399</v>
      </c>
      <c r="I553" s="18">
        <f t="shared" si="116"/>
        <v>3.76</v>
      </c>
      <c r="J553" s="28">
        <f t="shared" si="117"/>
        <v>0.17133956386292828</v>
      </c>
      <c r="K553" s="18">
        <f t="shared" si="114"/>
        <v>0</v>
      </c>
      <c r="L553" s="18">
        <f t="shared" si="118"/>
        <v>0</v>
      </c>
      <c r="M553" s="18">
        <f t="shared" si="115"/>
        <v>2</v>
      </c>
    </row>
    <row r="554" spans="2:13">
      <c r="B554" s="20" t="s">
        <v>1585</v>
      </c>
      <c r="C554" s="23">
        <v>0.20833333333333334</v>
      </c>
      <c r="D554" s="31" t="s">
        <v>1268</v>
      </c>
      <c r="E554" s="25"/>
      <c r="F554" s="31" t="s">
        <v>1260</v>
      </c>
      <c r="G554" s="26"/>
      <c r="H554" s="27">
        <v>28369</v>
      </c>
      <c r="I554" s="18">
        <f t="shared" si="116"/>
        <v>3.71</v>
      </c>
      <c r="J554" s="28">
        <f t="shared" si="117"/>
        <v>0.19292604501607721</v>
      </c>
      <c r="K554" s="18">
        <f t="shared" si="114"/>
        <v>0</v>
      </c>
      <c r="L554" s="18">
        <f t="shared" si="118"/>
        <v>0</v>
      </c>
      <c r="M554" s="18">
        <f t="shared" si="115"/>
        <v>2</v>
      </c>
    </row>
    <row r="555" spans="2:13">
      <c r="B555" s="20" t="s">
        <v>1586</v>
      </c>
      <c r="C555" s="23">
        <v>0.20833333333333334</v>
      </c>
      <c r="D555" s="31" t="s">
        <v>1260</v>
      </c>
      <c r="E555" s="25"/>
      <c r="F555" s="31" t="s">
        <v>1365</v>
      </c>
      <c r="G555" s="26"/>
      <c r="H555" s="27">
        <v>28338</v>
      </c>
      <c r="I555" s="18">
        <f t="shared" si="116"/>
        <v>3.65</v>
      </c>
      <c r="J555" s="28">
        <f t="shared" si="117"/>
        <v>0.1774193548387096</v>
      </c>
      <c r="K555" s="18">
        <f t="shared" si="114"/>
        <v>0</v>
      </c>
      <c r="L555" s="18">
        <f t="shared" si="118"/>
        <v>0</v>
      </c>
      <c r="M555" s="18">
        <f t="shared" si="115"/>
        <v>2</v>
      </c>
    </row>
    <row r="556" spans="2:13">
      <c r="B556" s="20" t="s">
        <v>1587</v>
      </c>
      <c r="C556" s="23">
        <v>0.20833333333333334</v>
      </c>
      <c r="D556" s="31" t="s">
        <v>1365</v>
      </c>
      <c r="E556" s="25"/>
      <c r="F556" s="31" t="s">
        <v>1413</v>
      </c>
      <c r="G556" s="26"/>
      <c r="H556" s="27">
        <v>28307</v>
      </c>
      <c r="I556" s="18">
        <f t="shared" si="116"/>
        <v>3.63</v>
      </c>
      <c r="J556" s="28">
        <f t="shared" si="117"/>
        <v>0.1672025723472669</v>
      </c>
      <c r="K556" s="18">
        <f t="shared" si="114"/>
        <v>0</v>
      </c>
      <c r="L556" s="18">
        <f t="shared" si="118"/>
        <v>0</v>
      </c>
      <c r="M556" s="18">
        <f t="shared" si="115"/>
        <v>2</v>
      </c>
    </row>
    <row r="557" spans="2:13">
      <c r="B557" s="20" t="s">
        <v>1588</v>
      </c>
      <c r="C557" s="23">
        <v>0.20833333333333334</v>
      </c>
      <c r="D557" s="31" t="s">
        <v>1413</v>
      </c>
      <c r="E557" s="25"/>
      <c r="F557" s="31" t="s">
        <v>1386</v>
      </c>
      <c r="G557" s="26"/>
      <c r="H557" s="27">
        <v>28277</v>
      </c>
      <c r="I557" s="18">
        <f t="shared" si="116"/>
        <v>3.64</v>
      </c>
      <c r="J557" s="28">
        <f t="shared" si="117"/>
        <v>0.2297297297297298</v>
      </c>
      <c r="K557" s="18">
        <f t="shared" si="114"/>
        <v>0</v>
      </c>
      <c r="L557" s="18">
        <f t="shared" si="118"/>
        <v>0</v>
      </c>
      <c r="M557" s="18">
        <f t="shared" si="115"/>
        <v>2</v>
      </c>
    </row>
    <row r="558" spans="2:13">
      <c r="B558" s="20" t="s">
        <v>1589</v>
      </c>
      <c r="C558" s="23">
        <v>0.20833333333333334</v>
      </c>
      <c r="D558" s="31" t="s">
        <v>1386</v>
      </c>
      <c r="E558" s="25"/>
      <c r="F558" s="31" t="s">
        <v>1388</v>
      </c>
      <c r="G558" s="26"/>
      <c r="H558" s="27">
        <v>28246</v>
      </c>
      <c r="I558" s="18">
        <f t="shared" si="116"/>
        <v>3.53</v>
      </c>
      <c r="J558" s="28">
        <f t="shared" si="117"/>
        <v>0.20068027210884348</v>
      </c>
      <c r="K558" s="18">
        <f t="shared" si="114"/>
        <v>0</v>
      </c>
      <c r="L558" s="18">
        <f t="shared" si="118"/>
        <v>0</v>
      </c>
      <c r="M558" s="18">
        <f t="shared" si="115"/>
        <v>2</v>
      </c>
    </row>
    <row r="559" spans="2:13">
      <c r="B559" s="20" t="s">
        <v>1590</v>
      </c>
      <c r="C559" s="23">
        <v>0.20833333333333334</v>
      </c>
      <c r="D559" s="31" t="s">
        <v>1388</v>
      </c>
      <c r="E559" s="25"/>
      <c r="F559" s="31" t="s">
        <v>1426</v>
      </c>
      <c r="G559" s="26"/>
      <c r="H559" s="27">
        <v>28216</v>
      </c>
      <c r="I559" s="18">
        <f t="shared" si="116"/>
        <v>3.58</v>
      </c>
      <c r="J559" s="28">
        <f t="shared" si="117"/>
        <v>0.23448275862068971</v>
      </c>
      <c r="K559" s="18">
        <f t="shared" si="114"/>
        <v>0</v>
      </c>
      <c r="L559" s="18">
        <f t="shared" si="118"/>
        <v>0</v>
      </c>
      <c r="M559" s="18">
        <f t="shared" si="115"/>
        <v>2</v>
      </c>
    </row>
    <row r="560" spans="2:13">
      <c r="B560" s="20" t="s">
        <v>1591</v>
      </c>
      <c r="C560" s="23">
        <v>0.20833333333333334</v>
      </c>
      <c r="D560" s="31" t="s">
        <v>1426</v>
      </c>
      <c r="E560" s="25"/>
      <c r="F560" s="31" t="s">
        <v>1397</v>
      </c>
      <c r="G560" s="26"/>
      <c r="H560" s="27">
        <v>28185</v>
      </c>
      <c r="I560" s="18">
        <f t="shared" si="116"/>
        <v>3.36</v>
      </c>
      <c r="J560" s="28">
        <f t="shared" si="117"/>
        <v>0.14675767918088728</v>
      </c>
      <c r="K560" s="18">
        <f t="shared" si="114"/>
        <v>0</v>
      </c>
      <c r="L560" s="18">
        <f t="shared" si="118"/>
        <v>0</v>
      </c>
      <c r="M560" s="18">
        <f t="shared" si="115"/>
        <v>2</v>
      </c>
    </row>
    <row r="561" spans="2:13">
      <c r="B561" s="20" t="s">
        <v>1592</v>
      </c>
      <c r="C561" s="23">
        <v>0.20833333333333334</v>
      </c>
      <c r="D561" s="31" t="s">
        <v>1397</v>
      </c>
      <c r="E561" s="25"/>
      <c r="F561" s="31" t="s">
        <v>1316</v>
      </c>
      <c r="G561" s="26"/>
      <c r="H561" s="27">
        <v>28157</v>
      </c>
      <c r="I561" s="18">
        <f t="shared" si="116"/>
        <v>3.43</v>
      </c>
      <c r="J561" s="28">
        <f t="shared" si="117"/>
        <v>0.22064056939501783</v>
      </c>
      <c r="K561" s="18">
        <f t="shared" si="114"/>
        <v>0</v>
      </c>
      <c r="L561" s="18">
        <f t="shared" si="118"/>
        <v>0</v>
      </c>
      <c r="M561" s="18">
        <f t="shared" si="115"/>
        <v>2</v>
      </c>
    </row>
    <row r="562" spans="2:13">
      <c r="B562" s="20" t="s">
        <v>1593</v>
      </c>
      <c r="C562" s="23">
        <v>0.20833333333333334</v>
      </c>
      <c r="D562" s="31" t="s">
        <v>1316</v>
      </c>
      <c r="E562" s="25"/>
      <c r="F562" s="31" t="s">
        <v>1361</v>
      </c>
      <c r="G562" s="26"/>
      <c r="H562" s="27">
        <v>28126</v>
      </c>
      <c r="I562" s="18">
        <f t="shared" si="116"/>
        <v>3.34</v>
      </c>
      <c r="J562" s="28">
        <f t="shared" si="117"/>
        <v>0.20143884892086333</v>
      </c>
      <c r="K562" s="18">
        <f t="shared" si="114"/>
        <v>0</v>
      </c>
      <c r="L562" s="18">
        <f t="shared" si="118"/>
        <v>0</v>
      </c>
      <c r="M562" s="18">
        <f t="shared" si="115"/>
        <v>2</v>
      </c>
    </row>
    <row r="563" spans="2:13">
      <c r="B563" s="20" t="s">
        <v>1594</v>
      </c>
      <c r="C563" s="23">
        <v>0.20833333333333334</v>
      </c>
      <c r="D563" s="31" t="s">
        <v>1361</v>
      </c>
      <c r="E563" s="25"/>
      <c r="F563" s="31" t="s">
        <v>1595</v>
      </c>
      <c r="G563" s="26"/>
      <c r="H563" s="27">
        <v>28095</v>
      </c>
      <c r="I563" s="18">
        <f t="shared" si="116"/>
        <v>3.22</v>
      </c>
      <c r="J563" s="28">
        <f t="shared" si="117"/>
        <v>0.1751824817518248</v>
      </c>
      <c r="K563" s="18">
        <f t="shared" si="114"/>
        <v>0</v>
      </c>
      <c r="L563" s="18">
        <f t="shared" si="118"/>
        <v>0</v>
      </c>
      <c r="M563" s="18">
        <f t="shared" si="115"/>
        <v>2</v>
      </c>
    </row>
    <row r="564" spans="2:13">
      <c r="B564" s="20" t="s">
        <v>1596</v>
      </c>
      <c r="C564" s="23">
        <v>0.20833333333333334</v>
      </c>
      <c r="D564" s="31" t="s">
        <v>1595</v>
      </c>
      <c r="E564" s="25"/>
      <c r="F564" s="31" t="s">
        <v>1357</v>
      </c>
      <c r="G564" s="26"/>
      <c r="H564" s="27">
        <v>28065</v>
      </c>
      <c r="I564" s="18">
        <f t="shared" si="116"/>
        <v>3.16</v>
      </c>
      <c r="J564" s="28">
        <f t="shared" si="117"/>
        <v>0.17910447761194029</v>
      </c>
      <c r="K564" s="18">
        <f t="shared" si="114"/>
        <v>0</v>
      </c>
      <c r="L564" s="18">
        <f t="shared" si="118"/>
        <v>0</v>
      </c>
      <c r="M564" s="18">
        <f t="shared" si="115"/>
        <v>2</v>
      </c>
    </row>
    <row r="565" spans="2:13">
      <c r="B565" s="20" t="s">
        <v>1597</v>
      </c>
      <c r="C565" s="23">
        <v>0.20833333333333334</v>
      </c>
      <c r="D565" s="31" t="s">
        <v>1357</v>
      </c>
      <c r="E565" s="25"/>
      <c r="F565" s="31" t="s">
        <v>1377</v>
      </c>
      <c r="G565" s="26"/>
      <c r="H565" s="27">
        <v>28034</v>
      </c>
      <c r="I565" s="18">
        <f t="shared" si="116"/>
        <v>3.21</v>
      </c>
      <c r="J565" s="28">
        <f t="shared" si="117"/>
        <v>0.22053231939163501</v>
      </c>
      <c r="K565" s="18">
        <f t="shared" si="114"/>
        <v>0</v>
      </c>
      <c r="L565" s="18">
        <f t="shared" si="118"/>
        <v>0</v>
      </c>
      <c r="M565" s="18">
        <f t="shared" si="115"/>
        <v>2</v>
      </c>
    </row>
    <row r="566" spans="2:13">
      <c r="B566" s="20" t="s">
        <v>1598</v>
      </c>
      <c r="C566" s="23">
        <v>0.20833333333333334</v>
      </c>
      <c r="D566" s="31" t="s">
        <v>1377</v>
      </c>
      <c r="E566" s="25"/>
      <c r="F566" s="31" t="s">
        <v>1599</v>
      </c>
      <c r="G566" s="26"/>
      <c r="H566" s="27">
        <v>28004</v>
      </c>
      <c r="I566" s="18">
        <f t="shared" si="116"/>
        <v>3.11</v>
      </c>
      <c r="J566" s="28">
        <f t="shared" si="117"/>
        <v>0.22924901185770755</v>
      </c>
      <c r="K566" s="18">
        <f t="shared" si="114"/>
        <v>0</v>
      </c>
      <c r="L566" s="18">
        <f t="shared" si="118"/>
        <v>0</v>
      </c>
      <c r="M566" s="18">
        <f t="shared" si="115"/>
        <v>2</v>
      </c>
    </row>
    <row r="567" spans="2:13">
      <c r="B567" s="20" t="s">
        <v>1600</v>
      </c>
      <c r="C567" s="23">
        <v>0.20833333333333334</v>
      </c>
      <c r="D567" s="31" t="s">
        <v>1599</v>
      </c>
      <c r="E567" s="25"/>
      <c r="F567" s="31" t="s">
        <v>1377</v>
      </c>
      <c r="G567" s="26"/>
      <c r="H567" s="27">
        <v>27973</v>
      </c>
      <c r="I567" s="18">
        <f t="shared" si="116"/>
        <v>3.1</v>
      </c>
      <c r="J567" s="28">
        <f t="shared" si="117"/>
        <v>0.26530612244897955</v>
      </c>
      <c r="K567" s="18">
        <f t="shared" si="114"/>
        <v>0</v>
      </c>
      <c r="L567" s="18">
        <f t="shared" si="118"/>
        <v>0</v>
      </c>
      <c r="M567" s="18">
        <f t="shared" si="115"/>
        <v>2</v>
      </c>
    </row>
    <row r="568" spans="2:13">
      <c r="B568" s="20" t="s">
        <v>1601</v>
      </c>
      <c r="C568" s="23">
        <v>0.20833333333333334</v>
      </c>
      <c r="D568" s="31" t="s">
        <v>1377</v>
      </c>
      <c r="E568" s="25"/>
      <c r="F568" s="31" t="s">
        <v>1446</v>
      </c>
      <c r="G568" s="26"/>
      <c r="H568" s="27">
        <v>27942</v>
      </c>
      <c r="I568" s="18">
        <f t="shared" si="116"/>
        <v>3.11</v>
      </c>
      <c r="J568" s="28">
        <f t="shared" si="117"/>
        <v>0.23904382470119528</v>
      </c>
      <c r="K568" s="18">
        <f t="shared" si="114"/>
        <v>0</v>
      </c>
      <c r="L568" s="18">
        <f t="shared" si="118"/>
        <v>0</v>
      </c>
      <c r="M568" s="18">
        <f t="shared" si="115"/>
        <v>2</v>
      </c>
    </row>
    <row r="569" spans="2:13">
      <c r="B569" s="20" t="s">
        <v>1602</v>
      </c>
      <c r="C569" s="23">
        <v>0.20833333333333334</v>
      </c>
      <c r="D569" s="31" t="s">
        <v>1446</v>
      </c>
      <c r="E569" s="25"/>
      <c r="F569" s="31" t="s">
        <v>1451</v>
      </c>
      <c r="G569" s="26"/>
      <c r="H569" s="27">
        <v>27912</v>
      </c>
      <c r="I569" s="18">
        <f t="shared" si="116"/>
        <v>2.96</v>
      </c>
      <c r="J569" s="28">
        <f t="shared" si="117"/>
        <v>0.19838056680161933</v>
      </c>
      <c r="K569" s="18">
        <f t="shared" si="114"/>
        <v>0</v>
      </c>
      <c r="L569" s="18">
        <f t="shared" si="118"/>
        <v>0</v>
      </c>
      <c r="M569" s="18">
        <f t="shared" si="115"/>
        <v>2</v>
      </c>
    </row>
    <row r="570" spans="2:13">
      <c r="B570" s="20" t="s">
        <v>1603</v>
      </c>
      <c r="C570" s="23">
        <v>0.20833333333333334</v>
      </c>
      <c r="D570" s="31" t="s">
        <v>1451</v>
      </c>
      <c r="E570" s="25"/>
      <c r="F570" s="31" t="s">
        <v>1346</v>
      </c>
      <c r="G570" s="26"/>
      <c r="H570" s="27">
        <v>27881</v>
      </c>
      <c r="I570" s="18">
        <f t="shared" si="116"/>
        <v>2.94</v>
      </c>
      <c r="J570" s="28">
        <f t="shared" si="117"/>
        <v>0.23012552301255221</v>
      </c>
      <c r="K570" s="18">
        <f t="shared" si="114"/>
        <v>0</v>
      </c>
      <c r="L570" s="18">
        <f t="shared" si="118"/>
        <v>0</v>
      </c>
      <c r="M570" s="18">
        <f t="shared" si="115"/>
        <v>2</v>
      </c>
    </row>
    <row r="571" spans="2:13">
      <c r="B571" s="20" t="s">
        <v>1604</v>
      </c>
      <c r="C571" s="23">
        <v>0.20833333333333334</v>
      </c>
      <c r="D571" s="31" t="s">
        <v>1346</v>
      </c>
      <c r="E571" s="25"/>
      <c r="F571" s="31" t="s">
        <v>1464</v>
      </c>
      <c r="G571" s="26"/>
      <c r="H571" s="27">
        <v>27851</v>
      </c>
      <c r="I571" s="18">
        <f t="shared" si="116"/>
        <v>2.9</v>
      </c>
      <c r="J571" s="28">
        <f t="shared" si="117"/>
        <v>0.26637554585152834</v>
      </c>
      <c r="K571" s="18">
        <f t="shared" si="114"/>
        <v>0</v>
      </c>
      <c r="L571" s="18">
        <f t="shared" si="118"/>
        <v>0</v>
      </c>
      <c r="M571" s="18">
        <f t="shared" si="115"/>
        <v>2</v>
      </c>
    </row>
    <row r="572" spans="2:13">
      <c r="B572" s="20" t="s">
        <v>1605</v>
      </c>
      <c r="C572" s="23">
        <v>0.20833333333333334</v>
      </c>
      <c r="D572" s="31" t="s">
        <v>1464</v>
      </c>
      <c r="E572" s="25"/>
      <c r="F572" s="31" t="s">
        <v>1606</v>
      </c>
      <c r="G572" s="26"/>
      <c r="H572" s="27">
        <v>27820</v>
      </c>
      <c r="I572" s="18">
        <f t="shared" si="116"/>
        <v>2.93</v>
      </c>
      <c r="J572" s="28">
        <f t="shared" si="117"/>
        <v>0.31390134529147989</v>
      </c>
      <c r="K572" s="18">
        <f t="shared" si="114"/>
        <v>0</v>
      </c>
      <c r="L572" s="18">
        <f t="shared" si="118"/>
        <v>0</v>
      </c>
      <c r="M572" s="18">
        <f t="shared" si="115"/>
        <v>2</v>
      </c>
    </row>
    <row r="573" spans="2:13">
      <c r="B573" s="20" t="s">
        <v>1607</v>
      </c>
      <c r="C573" s="23">
        <v>0.20833333333333334</v>
      </c>
      <c r="D573" s="31" t="s">
        <v>1606</v>
      </c>
      <c r="E573" s="25"/>
      <c r="F573" s="31" t="s">
        <v>1478</v>
      </c>
      <c r="G573" s="26"/>
      <c r="H573" s="27">
        <v>27791</v>
      </c>
      <c r="I573" s="18">
        <f t="shared" si="116"/>
        <v>2.81</v>
      </c>
      <c r="J573" s="28">
        <f t="shared" si="117"/>
        <v>0.36407766990291263</v>
      </c>
      <c r="K573" s="18">
        <f t="shared" si="114"/>
        <v>0</v>
      </c>
      <c r="L573" s="18">
        <f t="shared" si="118"/>
        <v>0</v>
      </c>
      <c r="M573" s="18">
        <f t="shared" si="115"/>
        <v>2</v>
      </c>
    </row>
    <row r="574" spans="2:13">
      <c r="B574" s="20" t="s">
        <v>1608</v>
      </c>
      <c r="C574" s="23">
        <v>0.20833333333333334</v>
      </c>
      <c r="D574" s="31" t="s">
        <v>1478</v>
      </c>
      <c r="E574" s="25"/>
      <c r="F574" s="31" t="s">
        <v>1483</v>
      </c>
      <c r="G574" s="26"/>
      <c r="H574" s="27">
        <v>27760</v>
      </c>
      <c r="I574" s="18">
        <f t="shared" si="116"/>
        <v>2.78</v>
      </c>
      <c r="J574" s="28">
        <f t="shared" si="117"/>
        <v>0.31753554502369669</v>
      </c>
      <c r="K574" s="18">
        <f t="shared" si="114"/>
        <v>0</v>
      </c>
      <c r="L574" s="18">
        <f t="shared" si="118"/>
        <v>0</v>
      </c>
      <c r="M574" s="18">
        <f t="shared" si="115"/>
        <v>2</v>
      </c>
    </row>
    <row r="575" spans="2:13">
      <c r="B575" s="20" t="s">
        <v>1609</v>
      </c>
      <c r="C575" s="23">
        <v>0.20833333333333334</v>
      </c>
      <c r="D575" s="31" t="s">
        <v>1483</v>
      </c>
      <c r="E575" s="25"/>
      <c r="F575" s="31" t="s">
        <v>1610</v>
      </c>
      <c r="G575" s="26"/>
      <c r="H575" s="27">
        <v>27729</v>
      </c>
      <c r="I575" s="18">
        <f t="shared" si="116"/>
        <v>2.74</v>
      </c>
      <c r="J575" s="28">
        <f t="shared" si="117"/>
        <v>0.31100478468899539</v>
      </c>
      <c r="K575" s="18">
        <f t="shared" si="114"/>
        <v>0</v>
      </c>
      <c r="L575" s="18">
        <f t="shared" si="118"/>
        <v>0</v>
      </c>
      <c r="M575" s="18">
        <f t="shared" si="115"/>
        <v>2</v>
      </c>
    </row>
    <row r="576" spans="2:13">
      <c r="B576" s="20" t="s">
        <v>1611</v>
      </c>
      <c r="C576" s="23">
        <v>0.20833333333333334</v>
      </c>
      <c r="D576" s="31" t="s">
        <v>1610</v>
      </c>
      <c r="E576" s="25"/>
      <c r="F576" s="31" t="s">
        <v>1526</v>
      </c>
      <c r="G576" s="26"/>
      <c r="H576" s="27">
        <v>27699</v>
      </c>
      <c r="I576" s="18">
        <f t="shared" si="116"/>
        <v>2.68</v>
      </c>
      <c r="J576" s="28">
        <f t="shared" si="117"/>
        <v>0.27619047619047621</v>
      </c>
      <c r="K576" s="18">
        <f t="shared" si="114"/>
        <v>0</v>
      </c>
      <c r="L576" s="18">
        <f t="shared" si="118"/>
        <v>0</v>
      </c>
      <c r="M576" s="18">
        <f t="shared" si="115"/>
        <v>2</v>
      </c>
    </row>
    <row r="577" spans="2:13">
      <c r="B577" s="20" t="s">
        <v>1612</v>
      </c>
      <c r="C577" s="23">
        <v>0.20833333333333334</v>
      </c>
      <c r="D577" s="31" t="s">
        <v>1526</v>
      </c>
      <c r="E577" s="25"/>
      <c r="F577" s="31" t="s">
        <v>1613</v>
      </c>
      <c r="G577" s="26"/>
      <c r="H577" s="27">
        <v>27668</v>
      </c>
      <c r="I577" s="18">
        <f t="shared" si="116"/>
        <v>2.63</v>
      </c>
      <c r="J577" s="28">
        <f t="shared" si="117"/>
        <v>0.22325581395348837</v>
      </c>
      <c r="K577" s="18">
        <f t="shared" si="114"/>
        <v>0</v>
      </c>
      <c r="L577" s="18">
        <f t="shared" si="118"/>
        <v>0</v>
      </c>
      <c r="M577" s="18">
        <f t="shared" si="115"/>
        <v>2</v>
      </c>
    </row>
    <row r="578" spans="2:13">
      <c r="B578" s="20" t="s">
        <v>1614</v>
      </c>
      <c r="C578" s="23">
        <v>0.20833333333333334</v>
      </c>
      <c r="D578" s="31" t="s">
        <v>1613</v>
      </c>
      <c r="E578" s="25"/>
      <c r="F578" s="31" t="s">
        <v>1615</v>
      </c>
      <c r="G578" s="26"/>
      <c r="H578" s="27">
        <v>27638</v>
      </c>
      <c r="I578" s="18">
        <f t="shared" si="116"/>
        <v>2.5299999999999998</v>
      </c>
      <c r="J578" s="28">
        <f t="shared" si="117"/>
        <v>0.12444444444444436</v>
      </c>
      <c r="K578" s="18">
        <f t="shared" si="114"/>
        <v>0</v>
      </c>
      <c r="L578" s="18">
        <f t="shared" si="118"/>
        <v>0</v>
      </c>
      <c r="M578" s="18">
        <f t="shared" si="115"/>
        <v>2</v>
      </c>
    </row>
    <row r="579" spans="2:13">
      <c r="B579" s="20" t="s">
        <v>1616</v>
      </c>
      <c r="C579" s="23">
        <v>0.20833333333333334</v>
      </c>
      <c r="D579" s="31" t="s">
        <v>1615</v>
      </c>
      <c r="E579" s="25"/>
      <c r="F579" s="31" t="s">
        <v>1617</v>
      </c>
      <c r="G579" s="26"/>
      <c r="H579" s="27">
        <v>27607</v>
      </c>
      <c r="I579" s="18">
        <f t="shared" si="116"/>
        <v>2.4500000000000002</v>
      </c>
      <c r="J579" s="28">
        <f t="shared" si="117"/>
        <v>6.9868995633187839E-2</v>
      </c>
      <c r="K579" s="18">
        <f t="shared" si="114"/>
        <v>0</v>
      </c>
      <c r="L579" s="18">
        <f t="shared" si="118"/>
        <v>0</v>
      </c>
      <c r="M579" s="18">
        <f t="shared" si="115"/>
        <v>2</v>
      </c>
    </row>
    <row r="580" spans="2:13">
      <c r="B580" s="20" t="s">
        <v>1618</v>
      </c>
      <c r="C580" s="23">
        <v>0.20833333333333334</v>
      </c>
      <c r="D580" s="31" t="s">
        <v>1617</v>
      </c>
      <c r="E580" s="25"/>
      <c r="F580" s="31" t="s">
        <v>1619</v>
      </c>
      <c r="G580" s="26"/>
      <c r="H580" s="27">
        <v>27576</v>
      </c>
      <c r="I580" s="18">
        <f t="shared" si="116"/>
        <v>2.5099999999999998</v>
      </c>
      <c r="J580" s="28">
        <f t="shared" si="117"/>
        <v>0.10572687224669593</v>
      </c>
      <c r="K580" s="18">
        <f t="shared" si="114"/>
        <v>0</v>
      </c>
      <c r="L580" s="18">
        <f t="shared" si="118"/>
        <v>0</v>
      </c>
      <c r="M580" s="18">
        <f t="shared" si="115"/>
        <v>2</v>
      </c>
    </row>
    <row r="581" spans="2:13">
      <c r="B581" s="20" t="s">
        <v>1620</v>
      </c>
      <c r="C581" s="23">
        <v>0.20833333333333334</v>
      </c>
      <c r="D581" s="31" t="s">
        <v>1619</v>
      </c>
      <c r="E581" s="25"/>
      <c r="F581" s="31" t="s">
        <v>1621</v>
      </c>
      <c r="G581" s="26"/>
      <c r="H581" s="27">
        <v>27546</v>
      </c>
      <c r="I581" s="18">
        <f t="shared" si="116"/>
        <v>2.4700000000000002</v>
      </c>
      <c r="J581" s="28">
        <f t="shared" si="117"/>
        <v>2.9166666666666785E-2</v>
      </c>
      <c r="K581" s="18">
        <f t="shared" ref="K581:K644" si="119">IF(J581&lt;$O$2,1,0)</f>
        <v>0</v>
      </c>
      <c r="L581" s="18">
        <f t="shared" si="118"/>
        <v>0</v>
      </c>
      <c r="M581" s="18">
        <f t="shared" ref="M581:M631" si="120">L581+M582</f>
        <v>2</v>
      </c>
    </row>
    <row r="582" spans="2:13">
      <c r="B582" s="20" t="s">
        <v>1622</v>
      </c>
      <c r="C582" s="23">
        <v>0.20833333333333334</v>
      </c>
      <c r="D582" s="31" t="s">
        <v>1621</v>
      </c>
      <c r="E582" s="25"/>
      <c r="F582" s="31" t="s">
        <v>1493</v>
      </c>
      <c r="G582" s="26"/>
      <c r="H582" s="27">
        <v>27515</v>
      </c>
      <c r="I582" s="18">
        <f t="shared" ref="I582:I645" si="121">VALUE(LEFT(D582,4))</f>
        <v>2.39</v>
      </c>
      <c r="J582" s="28">
        <f t="shared" ref="J582:J613" si="122">(I582-I594)/I594</f>
        <v>0</v>
      </c>
      <c r="K582" s="18">
        <f t="shared" si="119"/>
        <v>0</v>
      </c>
      <c r="L582" s="18">
        <f t="shared" ref="L582:L645" si="123">IF(AND(K582=1,K583=0),1,0)</f>
        <v>0</v>
      </c>
      <c r="M582" s="18">
        <f t="shared" si="120"/>
        <v>2</v>
      </c>
    </row>
    <row r="583" spans="2:13">
      <c r="B583" s="20" t="s">
        <v>1623</v>
      </c>
      <c r="C583" s="23">
        <v>0.20833333333333334</v>
      </c>
      <c r="D583" s="31" t="s">
        <v>1493</v>
      </c>
      <c r="E583" s="25"/>
      <c r="F583" s="31" t="s">
        <v>1495</v>
      </c>
      <c r="G583" s="26"/>
      <c r="H583" s="27">
        <v>27485</v>
      </c>
      <c r="I583" s="18">
        <f t="shared" si="121"/>
        <v>2.29</v>
      </c>
      <c r="J583" s="28">
        <f t="shared" si="122"/>
        <v>-6.1475409836065538E-2</v>
      </c>
      <c r="K583" s="18">
        <f t="shared" si="119"/>
        <v>0</v>
      </c>
      <c r="L583" s="18">
        <f t="shared" si="123"/>
        <v>0</v>
      </c>
      <c r="M583" s="18">
        <f t="shared" si="120"/>
        <v>2</v>
      </c>
    </row>
    <row r="584" spans="2:13">
      <c r="B584" s="20" t="s">
        <v>1624</v>
      </c>
      <c r="C584" s="23">
        <v>0.20833333333333334</v>
      </c>
      <c r="D584" s="31" t="s">
        <v>1495</v>
      </c>
      <c r="E584" s="25"/>
      <c r="F584" s="31" t="s">
        <v>1625</v>
      </c>
      <c r="G584" s="26"/>
      <c r="H584" s="27">
        <v>27454</v>
      </c>
      <c r="I584" s="18">
        <f t="shared" si="121"/>
        <v>2.23</v>
      </c>
      <c r="J584" s="28">
        <f t="shared" si="122"/>
        <v>-6.3025210084033584E-2</v>
      </c>
      <c r="K584" s="18">
        <f t="shared" si="119"/>
        <v>0</v>
      </c>
      <c r="L584" s="18">
        <f t="shared" si="123"/>
        <v>0</v>
      </c>
      <c r="M584" s="18">
        <f t="shared" si="120"/>
        <v>2</v>
      </c>
    </row>
    <row r="585" spans="2:13">
      <c r="B585" s="20" t="s">
        <v>1626</v>
      </c>
      <c r="C585" s="23">
        <v>0.20833333333333334</v>
      </c>
      <c r="D585" s="31" t="s">
        <v>1625</v>
      </c>
      <c r="E585" s="25"/>
      <c r="F585" s="31" t="s">
        <v>1627</v>
      </c>
      <c r="G585" s="26"/>
      <c r="H585" s="27">
        <v>27426</v>
      </c>
      <c r="I585" s="18">
        <f t="shared" si="121"/>
        <v>2.06</v>
      </c>
      <c r="J585" s="28">
        <f t="shared" si="122"/>
        <v>-0.14522821576763489</v>
      </c>
      <c r="K585" s="18">
        <f t="shared" si="119"/>
        <v>1</v>
      </c>
      <c r="L585" s="18">
        <f t="shared" si="123"/>
        <v>1</v>
      </c>
      <c r="M585" s="18">
        <f t="shared" si="120"/>
        <v>2</v>
      </c>
    </row>
    <row r="586" spans="2:13">
      <c r="B586" s="20" t="s">
        <v>1628</v>
      </c>
      <c r="C586" s="23">
        <v>0.20833333333333334</v>
      </c>
      <c r="D586" s="31" t="s">
        <v>1627</v>
      </c>
      <c r="E586" s="25"/>
      <c r="F586" s="31" t="s">
        <v>1497</v>
      </c>
      <c r="G586" s="26"/>
      <c r="H586" s="27">
        <v>27395</v>
      </c>
      <c r="I586" s="18">
        <f t="shared" si="121"/>
        <v>2.11</v>
      </c>
      <c r="J586" s="28">
        <f t="shared" si="122"/>
        <v>-5.3811659192825163E-2</v>
      </c>
      <c r="K586" s="18">
        <f t="shared" si="119"/>
        <v>0</v>
      </c>
      <c r="L586" s="18">
        <f t="shared" si="123"/>
        <v>0</v>
      </c>
      <c r="M586" s="18">
        <f t="shared" si="120"/>
        <v>1</v>
      </c>
    </row>
    <row r="587" spans="2:13">
      <c r="B587" s="20" t="s">
        <v>1629</v>
      </c>
      <c r="C587" s="23">
        <v>0.20833333333333334</v>
      </c>
      <c r="D587" s="31" t="s">
        <v>1497</v>
      </c>
      <c r="E587" s="25"/>
      <c r="F587" s="31" t="s">
        <v>1630</v>
      </c>
      <c r="G587" s="26"/>
      <c r="H587" s="27">
        <v>27364</v>
      </c>
      <c r="I587" s="18">
        <f t="shared" si="121"/>
        <v>2.09</v>
      </c>
      <c r="J587" s="28">
        <f t="shared" si="122"/>
        <v>-7.5221238938053075E-2</v>
      </c>
      <c r="K587" s="18">
        <f t="shared" si="119"/>
        <v>0</v>
      </c>
      <c r="L587" s="18">
        <f t="shared" si="123"/>
        <v>0</v>
      </c>
      <c r="M587" s="18">
        <f t="shared" si="120"/>
        <v>1</v>
      </c>
    </row>
    <row r="588" spans="2:13">
      <c r="B588" s="20" t="s">
        <v>1631</v>
      </c>
      <c r="C588" s="23">
        <v>0.20833333333333334</v>
      </c>
      <c r="D588" s="31" t="s">
        <v>1630</v>
      </c>
      <c r="E588" s="25"/>
      <c r="F588" s="31" t="s">
        <v>1632</v>
      </c>
      <c r="G588" s="26"/>
      <c r="H588" s="27">
        <v>27334</v>
      </c>
      <c r="I588" s="18">
        <f t="shared" si="121"/>
        <v>2.1</v>
      </c>
      <c r="J588" s="28">
        <f t="shared" si="122"/>
        <v>-7.4889867841409663E-2</v>
      </c>
      <c r="K588" s="18">
        <f t="shared" si="119"/>
        <v>0</v>
      </c>
      <c r="L588" s="18">
        <f t="shared" si="123"/>
        <v>0</v>
      </c>
      <c r="M588" s="18">
        <f t="shared" si="120"/>
        <v>1</v>
      </c>
    </row>
    <row r="589" spans="2:13">
      <c r="B589" s="20" t="s">
        <v>1633</v>
      </c>
      <c r="C589" s="23">
        <v>0.20833333333333334</v>
      </c>
      <c r="D589" s="31" t="s">
        <v>1632</v>
      </c>
      <c r="E589" s="25"/>
      <c r="F589" s="31" t="s">
        <v>1634</v>
      </c>
      <c r="G589" s="26"/>
      <c r="H589" s="27">
        <v>27303</v>
      </c>
      <c r="I589" s="18">
        <f t="shared" si="121"/>
        <v>2.15</v>
      </c>
      <c r="J589" s="28">
        <f t="shared" si="122"/>
        <v>-4.0178571428571556E-2</v>
      </c>
      <c r="K589" s="18">
        <f t="shared" si="119"/>
        <v>0</v>
      </c>
      <c r="L589" s="18">
        <f t="shared" si="123"/>
        <v>0</v>
      </c>
      <c r="M589" s="18">
        <f t="shared" si="120"/>
        <v>1</v>
      </c>
    </row>
    <row r="590" spans="2:13">
      <c r="B590" s="20" t="s">
        <v>1635</v>
      </c>
      <c r="C590" s="23">
        <v>0.20833333333333334</v>
      </c>
      <c r="D590" s="31" t="s">
        <v>1634</v>
      </c>
      <c r="E590" s="25"/>
      <c r="F590" s="31" t="s">
        <v>1493</v>
      </c>
      <c r="G590" s="26"/>
      <c r="H590" s="27">
        <v>27273</v>
      </c>
      <c r="I590" s="18">
        <f t="shared" si="121"/>
        <v>2.25</v>
      </c>
      <c r="J590" s="28">
        <f t="shared" si="122"/>
        <v>-1.3157894736842021E-2</v>
      </c>
      <c r="K590" s="18">
        <f t="shared" si="119"/>
        <v>0</v>
      </c>
      <c r="L590" s="18">
        <f t="shared" si="123"/>
        <v>0</v>
      </c>
      <c r="M590" s="18">
        <f t="shared" si="120"/>
        <v>1</v>
      </c>
    </row>
    <row r="591" spans="2:13">
      <c r="B591" s="20" t="s">
        <v>1636</v>
      </c>
      <c r="C591" s="23">
        <v>0.20833333333333334</v>
      </c>
      <c r="D591" s="31" t="s">
        <v>1493</v>
      </c>
      <c r="E591" s="25"/>
      <c r="F591" s="31" t="s">
        <v>1637</v>
      </c>
      <c r="G591" s="26"/>
      <c r="H591" s="27">
        <v>27242</v>
      </c>
      <c r="I591" s="18">
        <f t="shared" si="121"/>
        <v>2.29</v>
      </c>
      <c r="J591" s="28">
        <f t="shared" si="122"/>
        <v>-2.1367521367521292E-2</v>
      </c>
      <c r="K591" s="18">
        <f t="shared" si="119"/>
        <v>0</v>
      </c>
      <c r="L591" s="18">
        <f t="shared" si="123"/>
        <v>0</v>
      </c>
      <c r="M591" s="18">
        <f t="shared" si="120"/>
        <v>1</v>
      </c>
    </row>
    <row r="592" spans="2:13">
      <c r="B592" s="20" t="s">
        <v>1638</v>
      </c>
      <c r="C592" s="23">
        <v>0.20833333333333334</v>
      </c>
      <c r="D592" s="31" t="s">
        <v>1637</v>
      </c>
      <c r="E592" s="25"/>
      <c r="F592" s="31" t="s">
        <v>1639</v>
      </c>
      <c r="G592" s="26"/>
      <c r="H592" s="27">
        <v>27211</v>
      </c>
      <c r="I592" s="18">
        <f t="shared" si="121"/>
        <v>2.27</v>
      </c>
      <c r="J592" s="28">
        <f t="shared" si="122"/>
        <v>-3.8135593220338923E-2</v>
      </c>
      <c r="K592" s="18">
        <f t="shared" si="119"/>
        <v>0</v>
      </c>
      <c r="L592" s="18">
        <f t="shared" si="123"/>
        <v>0</v>
      </c>
      <c r="M592" s="18">
        <f t="shared" si="120"/>
        <v>1</v>
      </c>
    </row>
    <row r="593" spans="2:13">
      <c r="B593" s="20" t="s">
        <v>1640</v>
      </c>
      <c r="C593" s="23">
        <v>0.20833333333333334</v>
      </c>
      <c r="D593" s="31" t="s">
        <v>1639</v>
      </c>
      <c r="E593" s="25"/>
      <c r="F593" s="31" t="s">
        <v>1621</v>
      </c>
      <c r="G593" s="26"/>
      <c r="H593" s="27">
        <v>27181</v>
      </c>
      <c r="I593" s="18">
        <f t="shared" si="121"/>
        <v>2.4</v>
      </c>
      <c r="J593" s="28">
        <f t="shared" si="122"/>
        <v>3.0042918454935553E-2</v>
      </c>
      <c r="K593" s="18">
        <f t="shared" si="119"/>
        <v>0</v>
      </c>
      <c r="L593" s="18">
        <f t="shared" si="123"/>
        <v>0</v>
      </c>
      <c r="M593" s="18">
        <f t="shared" si="120"/>
        <v>1</v>
      </c>
    </row>
    <row r="594" spans="2:13">
      <c r="B594" s="20" t="s">
        <v>1641</v>
      </c>
      <c r="C594" s="23">
        <v>0.20833333333333334</v>
      </c>
      <c r="D594" s="31" t="s">
        <v>1621</v>
      </c>
      <c r="E594" s="25"/>
      <c r="F594" s="31" t="s">
        <v>1642</v>
      </c>
      <c r="G594" s="26"/>
      <c r="H594" s="27">
        <v>27150</v>
      </c>
      <c r="I594" s="18">
        <f t="shared" si="121"/>
        <v>2.39</v>
      </c>
      <c r="J594" s="28">
        <f t="shared" si="122"/>
        <v>1.7021276595744695E-2</v>
      </c>
      <c r="K594" s="18">
        <f t="shared" si="119"/>
        <v>0</v>
      </c>
      <c r="L594" s="18">
        <f t="shared" si="123"/>
        <v>0</v>
      </c>
      <c r="M594" s="18">
        <f t="shared" si="120"/>
        <v>1</v>
      </c>
    </row>
    <row r="595" spans="2:13">
      <c r="B595" s="20" t="s">
        <v>1643</v>
      </c>
      <c r="C595" s="23">
        <v>0.20833333333333334</v>
      </c>
      <c r="D595" s="31" t="s">
        <v>1642</v>
      </c>
      <c r="E595" s="25"/>
      <c r="F595" s="31" t="s">
        <v>1644</v>
      </c>
      <c r="G595" s="26"/>
      <c r="H595" s="27">
        <v>27120</v>
      </c>
      <c r="I595" s="18">
        <f t="shared" si="121"/>
        <v>2.44</v>
      </c>
      <c r="J595" s="28">
        <f t="shared" si="122"/>
        <v>8.2644628099173625E-3</v>
      </c>
      <c r="K595" s="18">
        <f t="shared" si="119"/>
        <v>0</v>
      </c>
      <c r="L595" s="18">
        <f t="shared" si="123"/>
        <v>0</v>
      </c>
      <c r="M595" s="18">
        <f t="shared" si="120"/>
        <v>1</v>
      </c>
    </row>
    <row r="596" spans="2:13">
      <c r="B596" s="20" t="s">
        <v>1645</v>
      </c>
      <c r="C596" s="23">
        <v>0.20833333333333334</v>
      </c>
      <c r="D596" s="31" t="s">
        <v>1644</v>
      </c>
      <c r="E596" s="25"/>
      <c r="F596" s="31" t="s">
        <v>1646</v>
      </c>
      <c r="G596" s="26"/>
      <c r="H596" s="27">
        <v>27089</v>
      </c>
      <c r="I596" s="18">
        <f t="shared" si="121"/>
        <v>2.38</v>
      </c>
      <c r="J596" s="28">
        <f t="shared" si="122"/>
        <v>-4.8000000000000043E-2</v>
      </c>
      <c r="K596" s="18">
        <f t="shared" si="119"/>
        <v>0</v>
      </c>
      <c r="L596" s="18">
        <f t="shared" si="123"/>
        <v>0</v>
      </c>
      <c r="M596" s="18">
        <f t="shared" si="120"/>
        <v>1</v>
      </c>
    </row>
    <row r="597" spans="2:13">
      <c r="B597" s="20" t="s">
        <v>1647</v>
      </c>
      <c r="C597" s="23">
        <v>0.20833333333333334</v>
      </c>
      <c r="D597" s="31" t="s">
        <v>1646</v>
      </c>
      <c r="E597" s="25"/>
      <c r="F597" s="31" t="s">
        <v>1495</v>
      </c>
      <c r="G597" s="26"/>
      <c r="H597" s="27">
        <v>27061</v>
      </c>
      <c r="I597" s="18">
        <f t="shared" si="121"/>
        <v>2.41</v>
      </c>
      <c r="J597" s="28">
        <f t="shared" si="122"/>
        <v>-8.2304526748971252E-3</v>
      </c>
      <c r="K597" s="18">
        <f t="shared" si="119"/>
        <v>0</v>
      </c>
      <c r="L597" s="18">
        <f t="shared" si="123"/>
        <v>0</v>
      </c>
      <c r="M597" s="18">
        <f t="shared" si="120"/>
        <v>1</v>
      </c>
    </row>
    <row r="598" spans="2:13">
      <c r="B598" s="20" t="s">
        <v>1648</v>
      </c>
      <c r="C598" s="23">
        <v>0.20833333333333334</v>
      </c>
      <c r="D598" s="31" t="s">
        <v>1495</v>
      </c>
      <c r="E598" s="25"/>
      <c r="F598" s="31" t="s">
        <v>1649</v>
      </c>
      <c r="G598" s="26"/>
      <c r="H598" s="27">
        <v>27030</v>
      </c>
      <c r="I598" s="18">
        <f t="shared" si="121"/>
        <v>2.23</v>
      </c>
      <c r="J598" s="28">
        <f t="shared" si="122"/>
        <v>-0.104417670682731</v>
      </c>
      <c r="K598" s="18">
        <f t="shared" si="119"/>
        <v>1</v>
      </c>
      <c r="L598" s="18">
        <f t="shared" si="123"/>
        <v>1</v>
      </c>
      <c r="M598" s="18">
        <f t="shared" si="120"/>
        <v>1</v>
      </c>
    </row>
    <row r="599" spans="2:13">
      <c r="B599" s="20" t="s">
        <v>1650</v>
      </c>
      <c r="C599" s="23">
        <v>0.20833333333333334</v>
      </c>
      <c r="D599" s="31" t="s">
        <v>1649</v>
      </c>
      <c r="E599" s="25"/>
      <c r="F599" s="31" t="s">
        <v>1637</v>
      </c>
      <c r="G599" s="26"/>
      <c r="H599" s="27">
        <v>26999</v>
      </c>
      <c r="I599" s="18">
        <f t="shared" si="121"/>
        <v>2.2599999999999998</v>
      </c>
      <c r="J599" s="28">
        <f t="shared" si="122"/>
        <v>-5.0420168067226941E-2</v>
      </c>
      <c r="K599" s="18">
        <f t="shared" si="119"/>
        <v>0</v>
      </c>
      <c r="L599" s="18">
        <f t="shared" si="123"/>
        <v>0</v>
      </c>
      <c r="M599" s="18">
        <f t="shared" si="120"/>
        <v>0</v>
      </c>
    </row>
    <row r="600" spans="2:13">
      <c r="B600" s="20" t="s">
        <v>1651</v>
      </c>
      <c r="C600" s="23">
        <v>0.20833333333333334</v>
      </c>
      <c r="D600" s="31" t="s">
        <v>1637</v>
      </c>
      <c r="E600" s="25"/>
      <c r="F600" s="31" t="s">
        <v>1652</v>
      </c>
      <c r="G600" s="26"/>
      <c r="H600" s="27">
        <v>26969</v>
      </c>
      <c r="I600" s="18">
        <f t="shared" si="121"/>
        <v>2.27</v>
      </c>
      <c r="J600" s="28">
        <f t="shared" si="122"/>
        <v>-4.621848739495793E-2</v>
      </c>
      <c r="K600" s="18">
        <f t="shared" si="119"/>
        <v>0</v>
      </c>
      <c r="L600" s="18">
        <f t="shared" si="123"/>
        <v>0</v>
      </c>
      <c r="M600" s="18">
        <f t="shared" si="120"/>
        <v>0</v>
      </c>
    </row>
    <row r="601" spans="2:13">
      <c r="B601" s="20" t="s">
        <v>1653</v>
      </c>
      <c r="C601" s="23">
        <v>0.20833333333333334</v>
      </c>
      <c r="D601" s="31" t="s">
        <v>1652</v>
      </c>
      <c r="E601" s="25"/>
      <c r="F601" s="31" t="s">
        <v>1654</v>
      </c>
      <c r="G601" s="26"/>
      <c r="H601" s="27">
        <v>26938</v>
      </c>
      <c r="I601" s="18">
        <f t="shared" si="121"/>
        <v>2.2400000000000002</v>
      </c>
      <c r="J601" s="28">
        <f t="shared" si="122"/>
        <v>-4.2735042735042583E-2</v>
      </c>
      <c r="K601" s="18">
        <f t="shared" si="119"/>
        <v>0</v>
      </c>
      <c r="L601" s="18">
        <f t="shared" si="123"/>
        <v>0</v>
      </c>
      <c r="M601" s="18">
        <f t="shared" si="120"/>
        <v>0</v>
      </c>
    </row>
    <row r="602" spans="2:13">
      <c r="B602" s="20" t="s">
        <v>1655</v>
      </c>
      <c r="C602" s="23">
        <v>0.20833333333333334</v>
      </c>
      <c r="D602" s="31" t="s">
        <v>1654</v>
      </c>
      <c r="E602" s="25"/>
      <c r="F602" s="31" t="s">
        <v>1521</v>
      </c>
      <c r="G602" s="26"/>
      <c r="H602" s="27">
        <v>26908</v>
      </c>
      <c r="I602" s="18">
        <f t="shared" si="121"/>
        <v>2.2799999999999998</v>
      </c>
      <c r="J602" s="28">
        <f t="shared" si="122"/>
        <v>-8.6956521739130523E-3</v>
      </c>
      <c r="K602" s="18">
        <f t="shared" si="119"/>
        <v>0</v>
      </c>
      <c r="L602" s="18">
        <f t="shared" si="123"/>
        <v>0</v>
      </c>
      <c r="M602" s="18">
        <f t="shared" si="120"/>
        <v>0</v>
      </c>
    </row>
    <row r="603" spans="2:13">
      <c r="B603" s="20" t="s">
        <v>1656</v>
      </c>
      <c r="C603" s="23">
        <v>0.20833333333333334</v>
      </c>
      <c r="D603" s="31" t="s">
        <v>1521</v>
      </c>
      <c r="E603" s="25"/>
      <c r="F603" s="31" t="s">
        <v>1657</v>
      </c>
      <c r="G603" s="26"/>
      <c r="H603" s="27">
        <v>26877</v>
      </c>
      <c r="I603" s="18">
        <f t="shared" si="121"/>
        <v>2.34</v>
      </c>
      <c r="J603" s="28">
        <f t="shared" si="122"/>
        <v>6.8493150684931461E-2</v>
      </c>
      <c r="K603" s="18">
        <f t="shared" si="119"/>
        <v>0</v>
      </c>
      <c r="L603" s="18">
        <f t="shared" si="123"/>
        <v>0</v>
      </c>
      <c r="M603" s="18">
        <f t="shared" si="120"/>
        <v>0</v>
      </c>
    </row>
    <row r="604" spans="2:13">
      <c r="B604" s="20" t="s">
        <v>1658</v>
      </c>
      <c r="C604" s="23">
        <v>0.20833333333333334</v>
      </c>
      <c r="D604" s="31" t="s">
        <v>1657</v>
      </c>
      <c r="E604" s="25"/>
      <c r="F604" s="31" t="s">
        <v>1659</v>
      </c>
      <c r="G604" s="26"/>
      <c r="H604" s="27">
        <v>26846</v>
      </c>
      <c r="I604" s="18">
        <f t="shared" si="121"/>
        <v>2.36</v>
      </c>
      <c r="J604" s="28">
        <f t="shared" si="122"/>
        <v>8.7557603686635926E-2</v>
      </c>
      <c r="K604" s="18">
        <f t="shared" si="119"/>
        <v>0</v>
      </c>
      <c r="L604" s="18">
        <f t="shared" si="123"/>
        <v>0</v>
      </c>
      <c r="M604" s="18">
        <f t="shared" si="120"/>
        <v>0</v>
      </c>
    </row>
    <row r="605" spans="2:13">
      <c r="B605" s="20" t="s">
        <v>1660</v>
      </c>
      <c r="C605" s="23">
        <v>0.20833333333333334</v>
      </c>
      <c r="D605" s="31" t="s">
        <v>1659</v>
      </c>
      <c r="E605" s="25"/>
      <c r="F605" s="31" t="s">
        <v>1661</v>
      </c>
      <c r="G605" s="26"/>
      <c r="H605" s="27">
        <v>26816</v>
      </c>
      <c r="I605" s="18">
        <f t="shared" si="121"/>
        <v>2.33</v>
      </c>
      <c r="J605" s="28">
        <f t="shared" si="122"/>
        <v>0.104265402843602</v>
      </c>
      <c r="K605" s="18">
        <f t="shared" si="119"/>
        <v>0</v>
      </c>
      <c r="L605" s="18">
        <f t="shared" si="123"/>
        <v>0</v>
      </c>
      <c r="M605" s="18">
        <f t="shared" si="120"/>
        <v>0</v>
      </c>
    </row>
    <row r="606" spans="2:13">
      <c r="B606" s="20" t="s">
        <v>1662</v>
      </c>
      <c r="C606" s="23">
        <v>0.20833333333333334</v>
      </c>
      <c r="D606" s="31" t="s">
        <v>1661</v>
      </c>
      <c r="E606" s="25"/>
      <c r="F606" s="31" t="s">
        <v>1663</v>
      </c>
      <c r="G606" s="26"/>
      <c r="H606" s="27">
        <v>26785</v>
      </c>
      <c r="I606" s="18">
        <f t="shared" si="121"/>
        <v>2.35</v>
      </c>
      <c r="J606" s="28">
        <f t="shared" si="122"/>
        <v>8.7962962962962937E-2</v>
      </c>
      <c r="K606" s="18">
        <f t="shared" si="119"/>
        <v>0</v>
      </c>
      <c r="L606" s="18">
        <f t="shared" si="123"/>
        <v>0</v>
      </c>
      <c r="M606" s="18">
        <f t="shared" si="120"/>
        <v>0</v>
      </c>
    </row>
    <row r="607" spans="2:13">
      <c r="B607" s="20" t="s">
        <v>1664</v>
      </c>
      <c r="C607" s="23">
        <v>0.20833333333333334</v>
      </c>
      <c r="D607" s="31" t="s">
        <v>1663</v>
      </c>
      <c r="E607" s="25"/>
      <c r="F607" s="31" t="s">
        <v>1665</v>
      </c>
      <c r="G607" s="26"/>
      <c r="H607" s="27">
        <v>26755</v>
      </c>
      <c r="I607" s="18">
        <f t="shared" si="121"/>
        <v>2.42</v>
      </c>
      <c r="J607" s="28">
        <f t="shared" si="122"/>
        <v>0.11009174311926594</v>
      </c>
      <c r="K607" s="18">
        <f t="shared" si="119"/>
        <v>0</v>
      </c>
      <c r="L607" s="18">
        <f t="shared" si="123"/>
        <v>0</v>
      </c>
      <c r="M607" s="18">
        <f t="shared" si="120"/>
        <v>0</v>
      </c>
    </row>
    <row r="608" spans="2:13">
      <c r="B608" s="20" t="s">
        <v>1666</v>
      </c>
      <c r="C608" s="23">
        <v>0.20833333333333334</v>
      </c>
      <c r="D608" s="31" t="s">
        <v>1665</v>
      </c>
      <c r="E608" s="25"/>
      <c r="F608" s="31" t="s">
        <v>1489</v>
      </c>
      <c r="G608" s="26"/>
      <c r="H608" s="27">
        <v>26724</v>
      </c>
      <c r="I608" s="18">
        <f t="shared" si="121"/>
        <v>2.5</v>
      </c>
      <c r="J608" s="28">
        <f t="shared" si="122"/>
        <v>0.16279069767441864</v>
      </c>
      <c r="K608" s="18">
        <f t="shared" si="119"/>
        <v>0</v>
      </c>
      <c r="L608" s="18">
        <f t="shared" si="123"/>
        <v>0</v>
      </c>
      <c r="M608" s="18">
        <f t="shared" si="120"/>
        <v>0</v>
      </c>
    </row>
    <row r="609" spans="2:13">
      <c r="B609" s="20" t="s">
        <v>1667</v>
      </c>
      <c r="C609" s="23">
        <v>0.20833333333333334</v>
      </c>
      <c r="D609" s="31" t="s">
        <v>1489</v>
      </c>
      <c r="E609" s="25"/>
      <c r="F609" s="31" t="s">
        <v>1523</v>
      </c>
      <c r="G609" s="26"/>
      <c r="H609" s="27">
        <v>26696</v>
      </c>
      <c r="I609" s="18">
        <f t="shared" si="121"/>
        <v>2.4300000000000002</v>
      </c>
      <c r="J609" s="28">
        <f t="shared" si="122"/>
        <v>0.10454545454545452</v>
      </c>
      <c r="K609" s="18">
        <f t="shared" si="119"/>
        <v>0</v>
      </c>
      <c r="L609" s="18">
        <f t="shared" si="123"/>
        <v>0</v>
      </c>
      <c r="M609" s="18">
        <f t="shared" si="120"/>
        <v>0</v>
      </c>
    </row>
    <row r="610" spans="2:13">
      <c r="B610" s="20" t="s">
        <v>1668</v>
      </c>
      <c r="C610" s="23">
        <v>0.20833333333333334</v>
      </c>
      <c r="D610" s="31" t="s">
        <v>1523</v>
      </c>
      <c r="E610" s="25"/>
      <c r="F610" s="31" t="s">
        <v>1644</v>
      </c>
      <c r="G610" s="26"/>
      <c r="H610" s="27">
        <v>26665</v>
      </c>
      <c r="I610" s="18">
        <f t="shared" si="121"/>
        <v>2.4900000000000002</v>
      </c>
      <c r="J610" s="28">
        <f t="shared" si="122"/>
        <v>0.14220183486238533</v>
      </c>
      <c r="K610" s="18">
        <f t="shared" si="119"/>
        <v>0</v>
      </c>
      <c r="L610" s="18">
        <f t="shared" si="123"/>
        <v>0</v>
      </c>
      <c r="M610" s="18">
        <f t="shared" si="120"/>
        <v>0</v>
      </c>
    </row>
    <row r="611" spans="2:13">
      <c r="B611" s="20" t="s">
        <v>1669</v>
      </c>
      <c r="C611" s="23">
        <v>0.20833333333333334</v>
      </c>
      <c r="D611" s="31" t="s">
        <v>1644</v>
      </c>
      <c r="E611" s="25"/>
      <c r="F611" s="31" t="s">
        <v>1644</v>
      </c>
      <c r="G611" s="26"/>
      <c r="H611" s="27">
        <v>26634</v>
      </c>
      <c r="I611" s="18">
        <f t="shared" si="121"/>
        <v>2.38</v>
      </c>
      <c r="J611" s="28">
        <f t="shared" si="122"/>
        <v>0.11214953271028026</v>
      </c>
      <c r="K611" s="18">
        <f t="shared" si="119"/>
        <v>0</v>
      </c>
      <c r="L611" s="18">
        <f t="shared" si="123"/>
        <v>0</v>
      </c>
      <c r="M611" s="18">
        <f t="shared" si="120"/>
        <v>0</v>
      </c>
    </row>
    <row r="612" spans="2:13">
      <c r="B612" s="20" t="s">
        <v>1670</v>
      </c>
      <c r="C612" s="23">
        <v>0.20833333333333334</v>
      </c>
      <c r="D612" s="31" t="s">
        <v>1644</v>
      </c>
      <c r="E612" s="25"/>
      <c r="F612" s="31" t="s">
        <v>1521</v>
      </c>
      <c r="G612" s="26"/>
      <c r="H612" s="27">
        <v>26604</v>
      </c>
      <c r="I612" s="18">
        <f t="shared" si="121"/>
        <v>2.38</v>
      </c>
      <c r="J612" s="28">
        <f t="shared" si="122"/>
        <v>0.16097560975609762</v>
      </c>
      <c r="K612" s="18">
        <f t="shared" si="119"/>
        <v>0</v>
      </c>
      <c r="L612" s="18">
        <f t="shared" si="123"/>
        <v>0</v>
      </c>
      <c r="M612" s="18">
        <f t="shared" si="120"/>
        <v>0</v>
      </c>
    </row>
    <row r="613" spans="2:13">
      <c r="B613" s="20" t="s">
        <v>1671</v>
      </c>
      <c r="C613" s="23">
        <v>0.20833333333333334</v>
      </c>
      <c r="D613" s="31" t="s">
        <v>1521</v>
      </c>
      <c r="E613" s="25"/>
      <c r="F613" s="31" t="s">
        <v>1672</v>
      </c>
      <c r="G613" s="26"/>
      <c r="H613" s="27">
        <v>26573</v>
      </c>
      <c r="I613" s="18">
        <f t="shared" si="121"/>
        <v>2.34</v>
      </c>
      <c r="J613" s="28">
        <f t="shared" si="122"/>
        <v>0.14146341463414638</v>
      </c>
      <c r="K613" s="18">
        <f t="shared" si="119"/>
        <v>0</v>
      </c>
      <c r="L613" s="18">
        <f t="shared" si="123"/>
        <v>0</v>
      </c>
      <c r="M613" s="18">
        <f t="shared" si="120"/>
        <v>0</v>
      </c>
    </row>
    <row r="614" spans="2:13">
      <c r="B614" s="20" t="s">
        <v>1673</v>
      </c>
      <c r="C614" s="23">
        <v>0.20833333333333334</v>
      </c>
      <c r="D614" s="31" t="s">
        <v>1672</v>
      </c>
      <c r="E614" s="25"/>
      <c r="F614" s="31" t="s">
        <v>1674</v>
      </c>
      <c r="G614" s="26"/>
      <c r="H614" s="27">
        <v>26543</v>
      </c>
      <c r="I614" s="18">
        <f t="shared" si="121"/>
        <v>2.2999999999999998</v>
      </c>
      <c r="J614" s="28">
        <f t="shared" ref="J614:J634" si="124">(I614-I626)/I626</f>
        <v>0.14999999999999991</v>
      </c>
      <c r="K614" s="18">
        <f t="shared" si="119"/>
        <v>0</v>
      </c>
      <c r="L614" s="18">
        <f t="shared" si="123"/>
        <v>0</v>
      </c>
      <c r="M614" s="18">
        <f t="shared" si="120"/>
        <v>0</v>
      </c>
    </row>
    <row r="615" spans="2:13">
      <c r="B615" s="20" t="s">
        <v>1675</v>
      </c>
      <c r="C615" s="23">
        <v>0.20833333333333334</v>
      </c>
      <c r="D615" s="31" t="s">
        <v>1674</v>
      </c>
      <c r="E615" s="25"/>
      <c r="F615" s="31" t="s">
        <v>1676</v>
      </c>
      <c r="G615" s="26"/>
      <c r="H615" s="27">
        <v>26512</v>
      </c>
      <c r="I615" s="18">
        <f t="shared" si="121"/>
        <v>2.19</v>
      </c>
      <c r="J615" s="28">
        <f t="shared" si="124"/>
        <v>9.4999999999999973E-2</v>
      </c>
      <c r="K615" s="18">
        <f t="shared" si="119"/>
        <v>0</v>
      </c>
      <c r="L615" s="18">
        <f t="shared" si="123"/>
        <v>0</v>
      </c>
      <c r="M615" s="18">
        <f t="shared" si="120"/>
        <v>0</v>
      </c>
    </row>
    <row r="616" spans="2:13">
      <c r="B616" s="20" t="s">
        <v>1677</v>
      </c>
      <c r="C616" s="23">
        <v>0.20833333333333334</v>
      </c>
      <c r="D616" s="31" t="s">
        <v>1676</v>
      </c>
      <c r="E616" s="25"/>
      <c r="F616" s="31" t="s">
        <v>1627</v>
      </c>
      <c r="G616" s="26"/>
      <c r="H616" s="27">
        <v>26481</v>
      </c>
      <c r="I616" s="18">
        <f t="shared" si="121"/>
        <v>2.17</v>
      </c>
      <c r="J616" s="28">
        <f t="shared" si="124"/>
        <v>9.0452261306532639E-2</v>
      </c>
      <c r="K616" s="18">
        <f t="shared" si="119"/>
        <v>0</v>
      </c>
      <c r="L616" s="18">
        <f t="shared" si="123"/>
        <v>0</v>
      </c>
      <c r="M616" s="18">
        <f t="shared" si="120"/>
        <v>0</v>
      </c>
    </row>
    <row r="617" spans="2:13">
      <c r="B617" s="20" t="s">
        <v>1678</v>
      </c>
      <c r="C617" s="23">
        <v>0.20833333333333334</v>
      </c>
      <c r="D617" s="31" t="s">
        <v>1627</v>
      </c>
      <c r="E617" s="25"/>
      <c r="F617" s="31" t="s">
        <v>1679</v>
      </c>
      <c r="G617" s="26"/>
      <c r="H617" s="27">
        <v>26451</v>
      </c>
      <c r="I617" s="18">
        <f t="shared" si="121"/>
        <v>2.11</v>
      </c>
      <c r="J617" s="28">
        <f t="shared" si="124"/>
        <v>3.4313725490195998E-2</v>
      </c>
      <c r="K617" s="18">
        <f t="shared" si="119"/>
        <v>0</v>
      </c>
      <c r="L617" s="18">
        <f t="shared" si="123"/>
        <v>0</v>
      </c>
      <c r="M617" s="18">
        <f t="shared" si="120"/>
        <v>0</v>
      </c>
    </row>
    <row r="618" spans="2:13">
      <c r="B618" s="20" t="s">
        <v>1680</v>
      </c>
      <c r="C618" s="23">
        <v>0.20833333333333334</v>
      </c>
      <c r="D618" s="31" t="s">
        <v>1679</v>
      </c>
      <c r="E618" s="25"/>
      <c r="F618" s="31" t="s">
        <v>1519</v>
      </c>
      <c r="G618" s="26"/>
      <c r="H618" s="27">
        <v>26420</v>
      </c>
      <c r="I618" s="18">
        <f t="shared" si="121"/>
        <v>2.16</v>
      </c>
      <c r="J618" s="28">
        <f t="shared" si="124"/>
        <v>7.4626865671641979E-2</v>
      </c>
      <c r="K618" s="18">
        <f t="shared" si="119"/>
        <v>0</v>
      </c>
      <c r="L618" s="18">
        <f t="shared" si="123"/>
        <v>0</v>
      </c>
      <c r="M618" s="18">
        <f t="shared" si="120"/>
        <v>0</v>
      </c>
    </row>
    <row r="619" spans="2:13">
      <c r="B619" s="20" t="s">
        <v>1681</v>
      </c>
      <c r="C619" s="23">
        <v>0.20833333333333334</v>
      </c>
      <c r="D619" s="31" t="s">
        <v>1519</v>
      </c>
      <c r="E619" s="25"/>
      <c r="F619" s="31" t="s">
        <v>1632</v>
      </c>
      <c r="G619" s="26"/>
      <c r="H619" s="27">
        <v>26390</v>
      </c>
      <c r="I619" s="18">
        <f t="shared" si="121"/>
        <v>2.1800000000000002</v>
      </c>
      <c r="J619" s="28">
        <f t="shared" si="124"/>
        <v>0.10101010101010111</v>
      </c>
      <c r="K619" s="18">
        <f t="shared" si="119"/>
        <v>0</v>
      </c>
      <c r="L619" s="18">
        <f t="shared" si="123"/>
        <v>0</v>
      </c>
      <c r="M619" s="18">
        <f t="shared" si="120"/>
        <v>0</v>
      </c>
    </row>
    <row r="620" spans="2:13">
      <c r="B620" s="20" t="s">
        <v>1682</v>
      </c>
      <c r="C620" s="23">
        <v>0.20833333333333334</v>
      </c>
      <c r="D620" s="31" t="s">
        <v>1632</v>
      </c>
      <c r="E620" s="25"/>
      <c r="F620" s="31" t="s">
        <v>1683</v>
      </c>
      <c r="G620" s="26"/>
      <c r="H620" s="27">
        <v>26359</v>
      </c>
      <c r="I620" s="18">
        <f t="shared" si="121"/>
        <v>2.15</v>
      </c>
      <c r="J620" s="28">
        <f t="shared" si="124"/>
        <v>0.13157894736842105</v>
      </c>
      <c r="K620" s="18">
        <f t="shared" si="119"/>
        <v>0</v>
      </c>
      <c r="L620" s="18">
        <f t="shared" si="123"/>
        <v>0</v>
      </c>
      <c r="M620" s="18">
        <f t="shared" si="120"/>
        <v>0</v>
      </c>
    </row>
    <row r="621" spans="2:13">
      <c r="B621" s="20" t="s">
        <v>1684</v>
      </c>
      <c r="C621" s="23">
        <v>0.20833333333333334</v>
      </c>
      <c r="D621" s="31" t="s">
        <v>1683</v>
      </c>
      <c r="E621" s="25"/>
      <c r="F621" s="31" t="s">
        <v>1519</v>
      </c>
      <c r="G621" s="26"/>
      <c r="H621" s="27">
        <v>26330</v>
      </c>
      <c r="I621" s="18">
        <f t="shared" si="121"/>
        <v>2.2000000000000002</v>
      </c>
      <c r="J621" s="28">
        <f t="shared" si="124"/>
        <v>0.15183246073298443</v>
      </c>
      <c r="K621" s="18">
        <f t="shared" si="119"/>
        <v>0</v>
      </c>
      <c r="L621" s="18">
        <f t="shared" si="123"/>
        <v>0</v>
      </c>
      <c r="M621" s="18">
        <f t="shared" si="120"/>
        <v>0</v>
      </c>
    </row>
    <row r="622" spans="2:13">
      <c r="B622" s="20" t="s">
        <v>1685</v>
      </c>
      <c r="C622" s="23">
        <v>0.20833333333333334</v>
      </c>
      <c r="D622" s="31" t="s">
        <v>1519</v>
      </c>
      <c r="E622" s="25"/>
      <c r="F622" s="31" t="s">
        <v>1686</v>
      </c>
      <c r="G622" s="26"/>
      <c r="H622" s="27">
        <v>26299</v>
      </c>
      <c r="I622" s="18">
        <f t="shared" si="121"/>
        <v>2.1800000000000002</v>
      </c>
      <c r="J622" s="28">
        <f t="shared" si="124"/>
        <v>0.17837837837837842</v>
      </c>
      <c r="K622" s="18">
        <f t="shared" si="119"/>
        <v>0</v>
      </c>
      <c r="L622" s="18">
        <f t="shared" si="123"/>
        <v>0</v>
      </c>
      <c r="M622" s="18">
        <f t="shared" si="120"/>
        <v>0</v>
      </c>
    </row>
    <row r="623" spans="2:13">
      <c r="B623" s="20" t="s">
        <v>1687</v>
      </c>
      <c r="C623" s="23">
        <v>0.20833333333333334</v>
      </c>
      <c r="D623" s="31" t="s">
        <v>1686</v>
      </c>
      <c r="E623" s="25"/>
      <c r="F623" s="31" t="s">
        <v>1688</v>
      </c>
      <c r="G623" s="26"/>
      <c r="H623" s="27">
        <v>26268</v>
      </c>
      <c r="I623" s="18">
        <f t="shared" si="121"/>
        <v>2.14</v>
      </c>
      <c r="J623" s="28">
        <f t="shared" si="124"/>
        <v>0.22285714285714292</v>
      </c>
      <c r="K623" s="18">
        <f t="shared" si="119"/>
        <v>0</v>
      </c>
      <c r="L623" s="18">
        <f t="shared" si="123"/>
        <v>0</v>
      </c>
      <c r="M623" s="18">
        <f t="shared" si="120"/>
        <v>0</v>
      </c>
    </row>
    <row r="624" spans="2:13">
      <c r="B624" s="20" t="s">
        <v>1689</v>
      </c>
      <c r="C624" s="23">
        <v>0.20833333333333334</v>
      </c>
      <c r="D624" s="31" t="s">
        <v>1688</v>
      </c>
      <c r="E624" s="25"/>
      <c r="F624" s="31" t="s">
        <v>1688</v>
      </c>
      <c r="G624" s="26"/>
      <c r="H624" s="27">
        <v>26238</v>
      </c>
      <c r="I624" s="18">
        <f t="shared" si="121"/>
        <v>2.0499999999999998</v>
      </c>
      <c r="J624" s="28">
        <f t="shared" si="124"/>
        <v>0.20588235294117641</v>
      </c>
      <c r="K624" s="18">
        <f t="shared" si="119"/>
        <v>0</v>
      </c>
      <c r="L624" s="18">
        <f t="shared" si="123"/>
        <v>0</v>
      </c>
      <c r="M624" s="18">
        <f t="shared" si="120"/>
        <v>0</v>
      </c>
    </row>
    <row r="625" spans="2:13">
      <c r="B625" s="20" t="s">
        <v>1690</v>
      </c>
      <c r="C625" s="23">
        <v>0.20833333333333334</v>
      </c>
      <c r="D625" s="31" t="s">
        <v>1688</v>
      </c>
      <c r="E625" s="25"/>
      <c r="F625" s="31" t="s">
        <v>1691</v>
      </c>
      <c r="G625" s="26"/>
      <c r="H625" s="27">
        <v>26207</v>
      </c>
      <c r="I625" s="18">
        <f t="shared" si="121"/>
        <v>2.0499999999999998</v>
      </c>
      <c r="J625" s="28">
        <f t="shared" si="124"/>
        <v>0.18497109826589586</v>
      </c>
      <c r="K625" s="18">
        <f t="shared" si="119"/>
        <v>0</v>
      </c>
      <c r="L625" s="18">
        <f t="shared" si="123"/>
        <v>0</v>
      </c>
      <c r="M625" s="18">
        <f t="shared" si="120"/>
        <v>0</v>
      </c>
    </row>
    <row r="626" spans="2:13">
      <c r="B626" s="20" t="s">
        <v>1692</v>
      </c>
      <c r="C626" s="23">
        <v>0.20833333333333334</v>
      </c>
      <c r="D626" s="31" t="s">
        <v>1691</v>
      </c>
      <c r="E626" s="25"/>
      <c r="F626" s="31" t="s">
        <v>1691</v>
      </c>
      <c r="G626" s="26"/>
      <c r="H626" s="27">
        <v>26177</v>
      </c>
      <c r="I626" s="18">
        <f t="shared" si="121"/>
        <v>2</v>
      </c>
      <c r="J626" s="28">
        <f t="shared" si="124"/>
        <v>0.16279069767441862</v>
      </c>
      <c r="K626" s="18">
        <f t="shared" si="119"/>
        <v>0</v>
      </c>
      <c r="L626" s="18">
        <f t="shared" si="123"/>
        <v>0</v>
      </c>
      <c r="M626" s="18">
        <f t="shared" si="120"/>
        <v>0</v>
      </c>
    </row>
    <row r="627" spans="2:13">
      <c r="B627" s="20" t="s">
        <v>1693</v>
      </c>
      <c r="C627" s="23">
        <v>0.20833333333333334</v>
      </c>
      <c r="D627" s="31" t="s">
        <v>1691</v>
      </c>
      <c r="E627" s="25"/>
      <c r="F627" s="31" t="s">
        <v>1509</v>
      </c>
      <c r="G627" s="26"/>
      <c r="H627" s="27">
        <v>26146</v>
      </c>
      <c r="I627" s="18">
        <f t="shared" si="121"/>
        <v>2</v>
      </c>
      <c r="J627" s="28">
        <f t="shared" si="124"/>
        <v>0.22699386503067492</v>
      </c>
      <c r="K627" s="18">
        <f t="shared" si="119"/>
        <v>0</v>
      </c>
      <c r="L627" s="18">
        <f t="shared" si="123"/>
        <v>0</v>
      </c>
      <c r="M627" s="18">
        <f t="shared" si="120"/>
        <v>0</v>
      </c>
    </row>
    <row r="628" spans="2:13">
      <c r="B628" s="20" t="s">
        <v>1694</v>
      </c>
      <c r="C628" s="23">
        <v>0.20833333333333334</v>
      </c>
      <c r="D628" s="31" t="s">
        <v>1509</v>
      </c>
      <c r="E628" s="25"/>
      <c r="F628" s="31" t="s">
        <v>1695</v>
      </c>
      <c r="G628" s="26"/>
      <c r="H628" s="27">
        <v>26115</v>
      </c>
      <c r="I628" s="18">
        <f t="shared" si="121"/>
        <v>1.99</v>
      </c>
      <c r="J628" s="28">
        <f t="shared" si="124"/>
        <v>0.25949367088607589</v>
      </c>
      <c r="K628" s="18">
        <f t="shared" si="119"/>
        <v>0</v>
      </c>
      <c r="L628" s="18">
        <f t="shared" si="123"/>
        <v>0</v>
      </c>
      <c r="M628" s="18">
        <f t="shared" si="120"/>
        <v>0</v>
      </c>
    </row>
    <row r="629" spans="2:13">
      <c r="B629" s="20" t="s">
        <v>1696</v>
      </c>
      <c r="C629" s="23">
        <v>0.20833333333333334</v>
      </c>
      <c r="D629" s="31" t="s">
        <v>1695</v>
      </c>
      <c r="E629" s="25"/>
      <c r="F629" s="31" t="s">
        <v>1697</v>
      </c>
      <c r="G629" s="26"/>
      <c r="H629" s="27">
        <v>26085</v>
      </c>
      <c r="I629" s="18">
        <f t="shared" si="121"/>
        <v>2.04</v>
      </c>
      <c r="J629" s="28">
        <f t="shared" si="124"/>
        <v>0.33333333333333331</v>
      </c>
      <c r="K629" s="18">
        <f t="shared" si="119"/>
        <v>0</v>
      </c>
      <c r="L629" s="18">
        <f t="shared" si="123"/>
        <v>0</v>
      </c>
      <c r="M629" s="18">
        <f t="shared" si="120"/>
        <v>0</v>
      </c>
    </row>
    <row r="630" spans="2:13">
      <c r="B630" s="20" t="s">
        <v>1698</v>
      </c>
      <c r="C630" s="23">
        <v>0.20833333333333334</v>
      </c>
      <c r="D630" s="31" t="s">
        <v>1697</v>
      </c>
      <c r="E630" s="25"/>
      <c r="F630" s="31" t="s">
        <v>1699</v>
      </c>
      <c r="G630" s="26"/>
      <c r="H630" s="27">
        <v>26054</v>
      </c>
      <c r="I630" s="18">
        <f t="shared" si="121"/>
        <v>2.0099999999999998</v>
      </c>
      <c r="J630" s="28">
        <f t="shared" si="124"/>
        <v>0.3311258278145694</v>
      </c>
      <c r="K630" s="18">
        <f t="shared" si="119"/>
        <v>0</v>
      </c>
      <c r="L630" s="18">
        <f t="shared" si="123"/>
        <v>0</v>
      </c>
      <c r="M630" s="18">
        <f t="shared" si="120"/>
        <v>0</v>
      </c>
    </row>
    <row r="631" spans="2:13">
      <c r="B631" s="20" t="s">
        <v>1700</v>
      </c>
      <c r="C631" s="23">
        <v>0.20833333333333334</v>
      </c>
      <c r="D631" s="31" t="s">
        <v>1699</v>
      </c>
      <c r="E631" s="25"/>
      <c r="F631" s="31" t="s">
        <v>1501</v>
      </c>
      <c r="G631" s="26"/>
      <c r="H631" s="27">
        <v>26024</v>
      </c>
      <c r="I631" s="18">
        <f t="shared" si="121"/>
        <v>1.98</v>
      </c>
      <c r="J631" s="28">
        <f t="shared" si="124"/>
        <v>0.44525547445255464</v>
      </c>
      <c r="K631" s="18">
        <f t="shared" si="119"/>
        <v>0</v>
      </c>
      <c r="L631" s="18">
        <f t="shared" si="123"/>
        <v>0</v>
      </c>
      <c r="M631" s="18">
        <f t="shared" si="120"/>
        <v>0</v>
      </c>
    </row>
    <row r="632" spans="2:13">
      <c r="B632" s="20" t="s">
        <v>1701</v>
      </c>
      <c r="C632" s="23">
        <v>0.20833333333333334</v>
      </c>
      <c r="D632" s="31" t="s">
        <v>1501</v>
      </c>
      <c r="E632" s="25"/>
      <c r="F632" s="31" t="s">
        <v>1512</v>
      </c>
      <c r="G632" s="26"/>
      <c r="H632" s="27">
        <v>25993</v>
      </c>
      <c r="I632" s="18">
        <f t="shared" si="121"/>
        <v>1.9</v>
      </c>
      <c r="J632" s="28">
        <f t="shared" si="124"/>
        <v>0.30136986301369861</v>
      </c>
      <c r="K632" s="18">
        <f t="shared" si="119"/>
        <v>0</v>
      </c>
      <c r="L632" s="18">
        <f t="shared" si="123"/>
        <v>0</v>
      </c>
      <c r="M632" s="18">
        <f>L632+M633</f>
        <v>0</v>
      </c>
    </row>
    <row r="633" spans="2:13">
      <c r="B633" s="20" t="s">
        <v>1702</v>
      </c>
      <c r="C633" s="23">
        <v>0.20833333333333334</v>
      </c>
      <c r="D633" s="31" t="s">
        <v>1512</v>
      </c>
      <c r="E633" s="25"/>
      <c r="F633" s="31" t="s">
        <v>1703</v>
      </c>
      <c r="G633" s="26"/>
      <c r="H633" s="27">
        <v>25965</v>
      </c>
      <c r="I633" s="18">
        <f t="shared" si="121"/>
        <v>1.91</v>
      </c>
      <c r="J633" s="28">
        <f t="shared" si="124"/>
        <v>0.24836601307189535</v>
      </c>
      <c r="K633" s="18">
        <f t="shared" si="119"/>
        <v>0</v>
      </c>
      <c r="L633" s="18">
        <f t="shared" si="123"/>
        <v>0</v>
      </c>
      <c r="M633" s="17">
        <v>0</v>
      </c>
    </row>
    <row r="634" spans="2:13">
      <c r="B634" s="20" t="s">
        <v>1704</v>
      </c>
      <c r="C634" s="23">
        <v>0.20833333333333334</v>
      </c>
      <c r="D634" s="31" t="s">
        <v>1703</v>
      </c>
      <c r="E634" s="25"/>
      <c r="F634" s="31" t="s">
        <v>1705</v>
      </c>
      <c r="G634" s="26"/>
      <c r="H634" s="27">
        <v>25934</v>
      </c>
      <c r="I634" s="18">
        <f t="shared" si="121"/>
        <v>1.85</v>
      </c>
      <c r="J634" s="28">
        <f t="shared" si="124"/>
        <v>0.15625</v>
      </c>
      <c r="K634" s="18">
        <f t="shared" si="119"/>
        <v>0</v>
      </c>
      <c r="L634" s="18" t="e">
        <f t="shared" si="123"/>
        <v>#REF!</v>
      </c>
    </row>
    <row r="635" spans="2:13">
      <c r="B635" s="20" t="s">
        <v>1706</v>
      </c>
      <c r="C635" s="23">
        <v>0.20833333333333334</v>
      </c>
      <c r="D635" s="31" t="s">
        <v>1705</v>
      </c>
      <c r="E635" s="25"/>
      <c r="F635" s="31" t="s">
        <v>1707</v>
      </c>
      <c r="G635" s="26"/>
      <c r="H635" s="27">
        <v>25903</v>
      </c>
      <c r="I635" s="18">
        <f t="shared" si="121"/>
        <v>1.75</v>
      </c>
      <c r="J635" s="28" t="e">
        <f>(I635-#REF!)/#REF!</f>
        <v>#REF!</v>
      </c>
      <c r="K635" s="18" t="e">
        <f t="shared" si="119"/>
        <v>#REF!</v>
      </c>
      <c r="L635" s="18" t="e">
        <f t="shared" si="123"/>
        <v>#REF!</v>
      </c>
    </row>
    <row r="636" spans="2:13">
      <c r="B636" s="20" t="s">
        <v>1708</v>
      </c>
      <c r="C636" s="23">
        <v>0.20833333333333334</v>
      </c>
      <c r="D636" s="31" t="s">
        <v>1707</v>
      </c>
      <c r="E636" s="25"/>
      <c r="F636" s="31" t="s">
        <v>1709</v>
      </c>
      <c r="G636" s="26"/>
      <c r="H636" s="27">
        <v>25873</v>
      </c>
      <c r="I636" s="18">
        <f t="shared" si="121"/>
        <v>1.7</v>
      </c>
      <c r="J636" s="28" t="e">
        <f>(I636-#REF!)/#REF!</f>
        <v>#REF!</v>
      </c>
      <c r="K636" s="18" t="e">
        <f t="shared" si="119"/>
        <v>#REF!</v>
      </c>
      <c r="L636" s="18" t="e">
        <f t="shared" si="123"/>
        <v>#REF!</v>
      </c>
    </row>
    <row r="637" spans="2:13">
      <c r="B637" s="20" t="s">
        <v>1710</v>
      </c>
      <c r="C637" s="23">
        <v>0.20833333333333334</v>
      </c>
      <c r="D637" s="31" t="s">
        <v>1709</v>
      </c>
      <c r="E637" s="25"/>
      <c r="F637" s="31" t="s">
        <v>1711</v>
      </c>
      <c r="G637" s="26"/>
      <c r="H637" s="27">
        <v>25842</v>
      </c>
      <c r="I637" s="18">
        <f t="shared" si="121"/>
        <v>1.73</v>
      </c>
      <c r="J637" s="28" t="e">
        <f>(I637-#REF!)/#REF!</f>
        <v>#REF!</v>
      </c>
      <c r="K637" s="18" t="e">
        <f t="shared" si="119"/>
        <v>#REF!</v>
      </c>
      <c r="L637" s="18" t="e">
        <f t="shared" si="123"/>
        <v>#REF!</v>
      </c>
    </row>
    <row r="638" spans="2:13">
      <c r="B638" s="20" t="s">
        <v>1712</v>
      </c>
      <c r="C638" s="23">
        <v>0.20833333333333334</v>
      </c>
      <c r="D638" s="31" t="s">
        <v>1711</v>
      </c>
      <c r="E638" s="25"/>
      <c r="F638" s="31" t="s">
        <v>1713</v>
      </c>
      <c r="G638" s="26"/>
      <c r="H638" s="27">
        <v>25812</v>
      </c>
      <c r="I638" s="18">
        <f t="shared" si="121"/>
        <v>1.72</v>
      </c>
      <c r="J638" s="28" t="e">
        <f>(I638-#REF!)/#REF!</f>
        <v>#REF!</v>
      </c>
      <c r="K638" s="18" t="e">
        <f t="shared" si="119"/>
        <v>#REF!</v>
      </c>
      <c r="L638" s="18" t="e">
        <f t="shared" si="123"/>
        <v>#REF!</v>
      </c>
    </row>
    <row r="639" spans="2:13">
      <c r="B639" s="20" t="s">
        <v>1714</v>
      </c>
      <c r="C639" s="23">
        <v>0.20833333333333334</v>
      </c>
      <c r="D639" s="31" t="s">
        <v>1713</v>
      </c>
      <c r="E639" s="25"/>
      <c r="F639" s="31" t="s">
        <v>1715</v>
      </c>
      <c r="G639" s="26"/>
      <c r="H639" s="27">
        <v>25781</v>
      </c>
      <c r="I639" s="18">
        <f t="shared" si="121"/>
        <v>1.63</v>
      </c>
      <c r="J639" s="28" t="e">
        <f t="shared" ref="J639:J646" si="125">(I639-I647)/I647</f>
        <v>#DIV/0!</v>
      </c>
      <c r="K639" s="18" t="e">
        <f t="shared" si="119"/>
        <v>#DIV/0!</v>
      </c>
      <c r="L639" s="18" t="e">
        <f t="shared" si="123"/>
        <v>#DIV/0!</v>
      </c>
    </row>
    <row r="640" spans="2:13">
      <c r="B640" s="20" t="s">
        <v>1716</v>
      </c>
      <c r="C640" s="23">
        <v>0.20833333333333334</v>
      </c>
      <c r="D640" s="31" t="s">
        <v>1715</v>
      </c>
      <c r="E640" s="25"/>
      <c r="F640" s="31" t="s">
        <v>1717</v>
      </c>
      <c r="G640" s="26"/>
      <c r="H640" s="27">
        <v>25750</v>
      </c>
      <c r="I640" s="18">
        <f t="shared" si="121"/>
        <v>1.58</v>
      </c>
      <c r="J640" s="28" t="e">
        <f t="shared" si="125"/>
        <v>#DIV/0!</v>
      </c>
      <c r="K640" s="18" t="e">
        <f t="shared" si="119"/>
        <v>#DIV/0!</v>
      </c>
      <c r="L640" s="18" t="e">
        <f t="shared" si="123"/>
        <v>#DIV/0!</v>
      </c>
    </row>
    <row r="641" spans="2:12">
      <c r="B641" s="20" t="s">
        <v>1718</v>
      </c>
      <c r="C641" s="23">
        <v>0.20833333333333334</v>
      </c>
      <c r="D641" s="31" t="s">
        <v>1717</v>
      </c>
      <c r="E641" s="25"/>
      <c r="F641" s="31" t="s">
        <v>1719</v>
      </c>
      <c r="G641" s="26"/>
      <c r="H641" s="27">
        <v>25720</v>
      </c>
      <c r="I641" s="18">
        <f t="shared" si="121"/>
        <v>1.53</v>
      </c>
      <c r="J641" s="28" t="e">
        <f t="shared" si="125"/>
        <v>#DIV/0!</v>
      </c>
      <c r="K641" s="18" t="e">
        <f t="shared" si="119"/>
        <v>#DIV/0!</v>
      </c>
      <c r="L641" s="18" t="e">
        <f t="shared" si="123"/>
        <v>#DIV/0!</v>
      </c>
    </row>
    <row r="642" spans="2:12">
      <c r="B642" s="20" t="s">
        <v>1720</v>
      </c>
      <c r="C642" s="23">
        <v>0.20833333333333334</v>
      </c>
      <c r="D642" s="31" t="s">
        <v>1719</v>
      </c>
      <c r="E642" s="25"/>
      <c r="F642" s="31" t="s">
        <v>1721</v>
      </c>
      <c r="G642" s="26"/>
      <c r="H642" s="27">
        <v>25689</v>
      </c>
      <c r="I642" s="18">
        <f t="shared" si="121"/>
        <v>1.51</v>
      </c>
      <c r="J642" s="28" t="e">
        <f t="shared" si="125"/>
        <v>#DIV/0!</v>
      </c>
      <c r="K642" s="18" t="e">
        <f t="shared" si="119"/>
        <v>#DIV/0!</v>
      </c>
      <c r="L642" s="18" t="e">
        <f t="shared" si="123"/>
        <v>#DIV/0!</v>
      </c>
    </row>
    <row r="643" spans="2:12">
      <c r="B643" s="20" t="s">
        <v>1722</v>
      </c>
      <c r="C643" s="23">
        <v>0.20833333333333334</v>
      </c>
      <c r="D643" s="31" t="s">
        <v>1721</v>
      </c>
      <c r="E643" s="25"/>
      <c r="F643" s="31" t="s">
        <v>1723</v>
      </c>
      <c r="G643" s="26"/>
      <c r="H643" s="27">
        <v>25659</v>
      </c>
      <c r="I643" s="18">
        <f t="shared" si="121"/>
        <v>1.37</v>
      </c>
      <c r="J643" s="28" t="e">
        <f t="shared" si="125"/>
        <v>#DIV/0!</v>
      </c>
      <c r="K643" s="18" t="e">
        <f t="shared" si="119"/>
        <v>#DIV/0!</v>
      </c>
      <c r="L643" s="18" t="e">
        <f t="shared" si="123"/>
        <v>#DIV/0!</v>
      </c>
    </row>
    <row r="644" spans="2:12">
      <c r="B644" s="20" t="s">
        <v>1724</v>
      </c>
      <c r="C644" s="23">
        <v>0.20833333333333334</v>
      </c>
      <c r="D644" s="31" t="s">
        <v>1723</v>
      </c>
      <c r="E644" s="25"/>
      <c r="F644" s="31" t="s">
        <v>1717</v>
      </c>
      <c r="G644" s="26"/>
      <c r="H644" s="27">
        <v>25628</v>
      </c>
      <c r="I644" s="18">
        <f t="shared" si="121"/>
        <v>1.46</v>
      </c>
      <c r="J644" s="28" t="e">
        <f t="shared" si="125"/>
        <v>#DIV/0!</v>
      </c>
      <c r="K644" s="18" t="e">
        <f t="shared" si="119"/>
        <v>#DIV/0!</v>
      </c>
      <c r="L644" s="18" t="e">
        <f t="shared" si="123"/>
        <v>#DIV/0!</v>
      </c>
    </row>
    <row r="645" spans="2:12">
      <c r="B645" s="20" t="s">
        <v>1725</v>
      </c>
      <c r="C645" s="23">
        <v>0.20833333333333334</v>
      </c>
      <c r="D645" s="31" t="s">
        <v>1717</v>
      </c>
      <c r="E645" s="25"/>
      <c r="F645" s="31" t="s">
        <v>1726</v>
      </c>
      <c r="G645" s="26"/>
      <c r="H645" s="27">
        <v>25600</v>
      </c>
      <c r="I645" s="18">
        <f t="shared" si="121"/>
        <v>1.53</v>
      </c>
      <c r="J645" s="28" t="e">
        <f t="shared" si="125"/>
        <v>#DIV/0!</v>
      </c>
      <c r="K645" s="18" t="e">
        <f t="shared" ref="K645:K646" si="126">IF(J645&lt;$O$2,1,0)</f>
        <v>#DIV/0!</v>
      </c>
      <c r="L645" s="18" t="e">
        <f t="shared" si="123"/>
        <v>#DIV/0!</v>
      </c>
    </row>
    <row r="646" spans="2:12">
      <c r="B646" s="20" t="s">
        <v>1727</v>
      </c>
      <c r="C646" s="23">
        <v>0.20833333333333334</v>
      </c>
      <c r="D646" s="31" t="s">
        <v>1726</v>
      </c>
      <c r="H646" s="27">
        <v>25569</v>
      </c>
      <c r="I646" s="18">
        <f t="shared" ref="I646" si="127">VALUE(LEFT(D646,4))</f>
        <v>1.6</v>
      </c>
      <c r="J646" s="28" t="e">
        <f t="shared" si="125"/>
        <v>#DIV/0!</v>
      </c>
      <c r="K646" s="18" t="e">
        <f t="shared" si="126"/>
        <v>#DIV/0!</v>
      </c>
      <c r="L646" s="18" t="e">
        <f>IF(AND(K646=1,#REF!=0),1,0)</f>
        <v>#DIV/0!</v>
      </c>
    </row>
    <row r="647" spans="2:12">
      <c r="B647" s="17" t="s">
        <v>1764</v>
      </c>
      <c r="C647" s="65">
        <v>0.41666666666666669</v>
      </c>
      <c r="E647" s="17" t="s">
        <v>1281</v>
      </c>
      <c r="F647" s="17" t="s">
        <v>1227</v>
      </c>
    </row>
    <row r="648" spans="2:12">
      <c r="B648" s="17" t="s">
        <v>1765</v>
      </c>
      <c r="C648" s="65">
        <v>0.41666666666666669</v>
      </c>
      <c r="D648" s="17" t="s">
        <v>1227</v>
      </c>
      <c r="E648" s="17" t="s">
        <v>1766</v>
      </c>
      <c r="F648" s="17" t="s">
        <v>776</v>
      </c>
    </row>
    <row r="649" spans="2:12">
      <c r="B649" s="17" t="s">
        <v>1767</v>
      </c>
      <c r="C649" s="65">
        <v>0.45833333333333331</v>
      </c>
      <c r="D649" s="17" t="s">
        <v>774</v>
      </c>
      <c r="E649" s="17" t="s">
        <v>1042</v>
      </c>
      <c r="F649" s="17" t="s">
        <v>748</v>
      </c>
    </row>
    <row r="650" spans="2:12">
      <c r="B650" s="17" t="s">
        <v>1768</v>
      </c>
      <c r="C650" s="65">
        <v>0.45833333333333331</v>
      </c>
      <c r="D650" s="17" t="s">
        <v>1236</v>
      </c>
      <c r="E650" s="17" t="s">
        <v>764</v>
      </c>
      <c r="F650" s="17" t="s">
        <v>1568</v>
      </c>
    </row>
    <row r="651" spans="2:12">
      <c r="B651" s="17" t="s">
        <v>1769</v>
      </c>
      <c r="C651" s="65">
        <v>0.45833333333333331</v>
      </c>
      <c r="D651" s="17" t="s">
        <v>1568</v>
      </c>
      <c r="E651" s="17" t="s">
        <v>776</v>
      </c>
      <c r="F651" s="17" t="s">
        <v>773</v>
      </c>
    </row>
    <row r="652" spans="2:12">
      <c r="B652" s="17" t="s">
        <v>1770</v>
      </c>
      <c r="C652" s="65">
        <v>0.45833333333333331</v>
      </c>
      <c r="D652" s="17" t="s">
        <v>773</v>
      </c>
      <c r="E652" s="17" t="s">
        <v>1766</v>
      </c>
      <c r="F652" s="17" t="s">
        <v>1045</v>
      </c>
    </row>
    <row r="653" spans="2:12">
      <c r="B653" s="17" t="s">
        <v>1771</v>
      </c>
      <c r="C653" s="65">
        <v>0.41666666666666669</v>
      </c>
      <c r="D653" s="17" t="s">
        <v>1044</v>
      </c>
      <c r="E653" s="17" t="s">
        <v>1772</v>
      </c>
      <c r="F653" s="17" t="s">
        <v>1772</v>
      </c>
    </row>
    <row r="654" spans="2:12">
      <c r="B654" s="17" t="s">
        <v>1773</v>
      </c>
      <c r="C654" s="65">
        <v>0.41666666666666669</v>
      </c>
      <c r="D654" s="17" t="s">
        <v>1564</v>
      </c>
      <c r="E654" s="17" t="s">
        <v>1291</v>
      </c>
      <c r="F654" s="17" t="s">
        <v>773</v>
      </c>
    </row>
    <row r="655" spans="2:12">
      <c r="B655" s="17" t="s">
        <v>1774</v>
      </c>
      <c r="C655" s="65">
        <v>0.41666666666666669</v>
      </c>
      <c r="D655" s="17" t="s">
        <v>1766</v>
      </c>
      <c r="E655" s="17" t="s">
        <v>1553</v>
      </c>
      <c r="F655" s="17" t="s">
        <v>1417</v>
      </c>
    </row>
    <row r="656" spans="2:12">
      <c r="B656" s="17" t="s">
        <v>1775</v>
      </c>
      <c r="C656" s="65">
        <v>0.41666666666666669</v>
      </c>
      <c r="D656" s="17" t="s">
        <v>1580</v>
      </c>
      <c r="E656" s="17" t="s">
        <v>1560</v>
      </c>
      <c r="F656" s="17" t="s">
        <v>1252</v>
      </c>
    </row>
    <row r="657" spans="2:6">
      <c r="B657" s="17" t="s">
        <v>1776</v>
      </c>
      <c r="C657" s="65">
        <v>0.41666666666666669</v>
      </c>
      <c r="D657" s="17" t="s">
        <v>1252</v>
      </c>
      <c r="E657" s="17" t="s">
        <v>774</v>
      </c>
      <c r="F657" s="17" t="s">
        <v>1281</v>
      </c>
    </row>
    <row r="658" spans="2:6">
      <c r="B658" s="17" t="s">
        <v>1777</v>
      </c>
      <c r="C658" s="65">
        <v>0.41666666666666669</v>
      </c>
      <c r="D658" s="17" t="s">
        <v>1281</v>
      </c>
      <c r="E658" s="17" t="s">
        <v>1231</v>
      </c>
      <c r="F658" s="17" t="s">
        <v>1778</v>
      </c>
    </row>
    <row r="659" spans="2:6">
      <c r="B659" s="17" t="s">
        <v>1779</v>
      </c>
      <c r="C659" s="65">
        <v>0.41666666666666669</v>
      </c>
      <c r="D659" s="17" t="s">
        <v>764</v>
      </c>
      <c r="E659" s="17" t="s">
        <v>777</v>
      </c>
      <c r="F659" s="17" t="s">
        <v>779</v>
      </c>
    </row>
    <row r="660" spans="2:6">
      <c r="B660" s="17" t="s">
        <v>1780</v>
      </c>
      <c r="C660" s="65">
        <v>0.41666666666666669</v>
      </c>
      <c r="D660" s="17" t="s">
        <v>779</v>
      </c>
      <c r="E660" s="17" t="s">
        <v>1766</v>
      </c>
      <c r="F660" s="17" t="s">
        <v>765</v>
      </c>
    </row>
    <row r="661" spans="2:6">
      <c r="B661" s="17" t="s">
        <v>1781</v>
      </c>
      <c r="C661" s="65">
        <v>0.45833333333333331</v>
      </c>
      <c r="D661" s="17" t="s">
        <v>765</v>
      </c>
      <c r="E661" s="17" t="s">
        <v>773</v>
      </c>
      <c r="F661" s="17" t="s">
        <v>1772</v>
      </c>
    </row>
    <row r="662" spans="2:6">
      <c r="B662" s="17" t="s">
        <v>1782</v>
      </c>
      <c r="C662" s="65">
        <v>0.45833333333333331</v>
      </c>
      <c r="D662" s="17" t="s">
        <v>1270</v>
      </c>
      <c r="E662" s="17" t="s">
        <v>1276</v>
      </c>
      <c r="F662" s="17" t="s">
        <v>1276</v>
      </c>
    </row>
    <row r="663" spans="2:6">
      <c r="B663" s="17" t="s">
        <v>1783</v>
      </c>
      <c r="C663" s="65">
        <v>0.45833333333333331</v>
      </c>
      <c r="D663" s="17" t="s">
        <v>1276</v>
      </c>
      <c r="E663" s="17" t="s">
        <v>1270</v>
      </c>
      <c r="F663" s="17" t="s">
        <v>1784</v>
      </c>
    </row>
    <row r="664" spans="2:6">
      <c r="B664" s="17" t="s">
        <v>1785</v>
      </c>
      <c r="C664" s="65">
        <v>0.45833333333333331</v>
      </c>
      <c r="D664" s="17" t="s">
        <v>1784</v>
      </c>
      <c r="E664" s="17" t="s">
        <v>1417</v>
      </c>
      <c r="F664" s="17" t="s">
        <v>1766</v>
      </c>
    </row>
    <row r="665" spans="2:6">
      <c r="B665" s="17" t="s">
        <v>1786</v>
      </c>
      <c r="C665" s="65">
        <v>0.41666666666666669</v>
      </c>
      <c r="D665" s="17" t="s">
        <v>773</v>
      </c>
      <c r="E665" s="17" t="s">
        <v>1580</v>
      </c>
      <c r="F665" s="17" t="s">
        <v>1043</v>
      </c>
    </row>
    <row r="666" spans="2:6">
      <c r="B666" s="17" t="s">
        <v>1787</v>
      </c>
      <c r="C666" s="65">
        <v>0.41666666666666669</v>
      </c>
      <c r="D666" s="17" t="s">
        <v>1043</v>
      </c>
      <c r="E666" s="17" t="s">
        <v>769</v>
      </c>
      <c r="F666" s="17" t="s">
        <v>1788</v>
      </c>
    </row>
    <row r="667" spans="2:6">
      <c r="B667" s="17" t="s">
        <v>1789</v>
      </c>
      <c r="C667" s="65">
        <v>0.41666666666666669</v>
      </c>
      <c r="D667" s="17" t="s">
        <v>1788</v>
      </c>
      <c r="E667" s="17" t="s">
        <v>1568</v>
      </c>
      <c r="F667" s="17" t="s">
        <v>1790</v>
      </c>
    </row>
  </sheetData>
  <autoFilter ref="B2:F653" xr:uid="{7826FCAC-BE74-2D4A-A29E-E3CEB24EF13F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E359-A6CB-4E42-A1FA-BCE558F9418E}">
  <dimension ref="A1:AU671"/>
  <sheetViews>
    <sheetView zoomScale="110" zoomScaleNormal="110" workbookViewId="0">
      <pane xSplit="1" ySplit="4" topLeftCell="AA5" activePane="bottomRight" state="frozen"/>
      <selection pane="topRight" activeCell="B1" sqref="B1"/>
      <selection pane="bottomLeft" activeCell="A7" sqref="A7"/>
      <selection pane="bottomRight" activeCell="AE15" sqref="AE15"/>
    </sheetView>
  </sheetViews>
  <sheetFormatPr defaultColWidth="8.77734375" defaultRowHeight="13"/>
  <cols>
    <col min="1" max="1" width="28" style="2" customWidth="1"/>
    <col min="2" max="4" width="20" style="2" customWidth="1"/>
    <col min="5" max="19" width="18" style="2" customWidth="1"/>
    <col min="20" max="21" width="25.21875" style="2" customWidth="1"/>
    <col min="22" max="23" width="8.77734375" style="2"/>
    <col min="24" max="24" width="14.21875" style="2" customWidth="1"/>
    <col min="25" max="28" width="14.77734375" style="2" bestFit="1" customWidth="1"/>
    <col min="29" max="30" width="8.77734375" style="2"/>
    <col min="31" max="42" width="13" style="2" customWidth="1"/>
    <col min="43" max="44" width="8.77734375" style="2"/>
    <col min="45" max="45" width="12.44140625" style="2" bestFit="1" customWidth="1"/>
    <col min="46" max="16384" width="8.77734375" style="2"/>
  </cols>
  <sheetData>
    <row r="1" spans="1:42">
      <c r="A1" s="1" t="s">
        <v>15</v>
      </c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42" s="4" customFormat="1" ht="22" customHeight="1">
      <c r="A2" s="3"/>
      <c r="B2" s="3"/>
      <c r="C2" s="3"/>
      <c r="D2" s="3"/>
      <c r="E2" s="67" t="s">
        <v>700</v>
      </c>
      <c r="F2" s="67"/>
      <c r="G2" s="67"/>
      <c r="H2" s="67"/>
      <c r="I2" s="67"/>
      <c r="J2" s="68" t="s">
        <v>701</v>
      </c>
      <c r="K2" s="68"/>
      <c r="L2" s="68"/>
      <c r="M2" s="68"/>
      <c r="N2" s="68"/>
      <c r="O2" s="70" t="s">
        <v>702</v>
      </c>
      <c r="P2" s="70"/>
      <c r="Q2" s="70"/>
      <c r="R2" s="70"/>
      <c r="S2" s="70"/>
    </row>
    <row r="3" spans="1:42" s="4" customFormat="1" ht="34" customHeight="1">
      <c r="A3" s="3"/>
      <c r="B3" s="3"/>
      <c r="C3" s="3"/>
      <c r="D3" s="3"/>
      <c r="F3" s="66" t="s">
        <v>699</v>
      </c>
      <c r="G3" s="66"/>
      <c r="H3" s="66"/>
      <c r="I3" s="66"/>
      <c r="K3" s="69" t="s">
        <v>699</v>
      </c>
      <c r="L3" s="69"/>
      <c r="M3" s="69"/>
      <c r="N3" s="69"/>
      <c r="P3" s="71" t="s">
        <v>699</v>
      </c>
      <c r="Q3" s="71"/>
      <c r="R3" s="71"/>
      <c r="S3" s="71"/>
      <c r="V3" s="4" t="s">
        <v>703</v>
      </c>
      <c r="W3" s="4">
        <v>7</v>
      </c>
      <c r="AE3" s="4" t="s">
        <v>716</v>
      </c>
      <c r="AF3" s="4" t="s">
        <v>717</v>
      </c>
      <c r="AG3" s="4" t="s">
        <v>718</v>
      </c>
      <c r="AH3" s="4" t="s">
        <v>719</v>
      </c>
      <c r="AI3" s="4" t="s">
        <v>720</v>
      </c>
      <c r="AJ3" s="4" t="s">
        <v>721</v>
      </c>
      <c r="AK3" s="4" t="s">
        <v>722</v>
      </c>
      <c r="AL3" s="4" t="s">
        <v>723</v>
      </c>
      <c r="AM3" s="4" t="s">
        <v>724</v>
      </c>
      <c r="AN3" s="4" t="s">
        <v>725</v>
      </c>
      <c r="AO3" s="4" t="s">
        <v>726</v>
      </c>
      <c r="AP3" s="4" t="s">
        <v>727</v>
      </c>
    </row>
    <row r="4" spans="1:42" ht="94" customHeight="1">
      <c r="A4" s="2" t="s">
        <v>17</v>
      </c>
      <c r="C4" s="2" t="s">
        <v>704</v>
      </c>
      <c r="D4" s="2" t="s">
        <v>705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32</v>
      </c>
      <c r="T4" s="2" t="s">
        <v>708</v>
      </c>
      <c r="X4" s="5" t="s">
        <v>18</v>
      </c>
      <c r="Y4" s="5" t="s">
        <v>19</v>
      </c>
      <c r="Z4" s="5" t="s">
        <v>20</v>
      </c>
      <c r="AA4" s="5" t="s">
        <v>21</v>
      </c>
      <c r="AB4" s="5" t="s">
        <v>22</v>
      </c>
      <c r="AE4" s="2">
        <v>1</v>
      </c>
      <c r="AF4" s="2">
        <v>2</v>
      </c>
      <c r="AG4" s="2">
        <v>3</v>
      </c>
      <c r="AH4" s="2">
        <v>4</v>
      </c>
      <c r="AI4" s="2">
        <v>5</v>
      </c>
      <c r="AJ4" s="2">
        <v>6</v>
      </c>
      <c r="AK4" s="2">
        <v>7</v>
      </c>
      <c r="AL4" s="2">
        <v>8</v>
      </c>
      <c r="AM4" s="2">
        <v>9</v>
      </c>
      <c r="AN4" s="2">
        <v>10</v>
      </c>
      <c r="AO4" s="2">
        <v>11</v>
      </c>
      <c r="AP4" s="2">
        <v>12</v>
      </c>
    </row>
    <row r="5" spans="1:42">
      <c r="A5" s="2" t="s">
        <v>16</v>
      </c>
      <c r="B5" s="6">
        <v>24838</v>
      </c>
      <c r="C5" s="7">
        <f>YEAR(B5)</f>
        <v>1968</v>
      </c>
      <c r="D5" s="7">
        <f>MONTH(B5)</f>
        <v>1</v>
      </c>
      <c r="E5" s="8" t="e">
        <v>#N/A</v>
      </c>
      <c r="F5" s="8" t="e">
        <v>#N/A</v>
      </c>
      <c r="G5" s="8" t="e">
        <v>#N/A</v>
      </c>
      <c r="H5" s="8" t="e">
        <v>#N/A</v>
      </c>
      <c r="I5" s="8" t="e">
        <v>#N/A</v>
      </c>
      <c r="J5" s="8">
        <v>100431</v>
      </c>
      <c r="K5" s="8" t="e">
        <v>#N/A</v>
      </c>
      <c r="L5" s="8" t="e">
        <v>#N/A</v>
      </c>
      <c r="M5" s="8" t="e">
        <v>#N/A</v>
      </c>
      <c r="N5" s="8" t="e">
        <v>#N/A</v>
      </c>
      <c r="O5" s="8" t="e">
        <v>#N/A</v>
      </c>
      <c r="P5" s="8" t="e">
        <v>#N/A</v>
      </c>
      <c r="Q5" s="8" t="e">
        <v>#N/A</v>
      </c>
      <c r="R5" s="8" t="e">
        <v>#N/A</v>
      </c>
      <c r="S5" s="8" t="e">
        <v>#N/A</v>
      </c>
      <c r="V5" s="2">
        <v>1999</v>
      </c>
      <c r="W5" s="6">
        <f t="shared" ref="W5:W29" si="0">DATE(V5,W$3,1)</f>
        <v>36342</v>
      </c>
      <c r="X5" s="9">
        <f t="shared" ref="X5:AB14" si="1">INDEX($A$4:$S$1048576,MATCH($W5,$B$4:$B$1048576,0),MATCH(X$4,$A$4:$S$4,0))</f>
        <v>528000</v>
      </c>
      <c r="Y5" s="9">
        <f t="shared" si="1"/>
        <v>94000</v>
      </c>
      <c r="Z5" s="9">
        <f t="shared" si="1"/>
        <v>130000</v>
      </c>
      <c r="AA5" s="9">
        <f t="shared" si="1"/>
        <v>182000</v>
      </c>
      <c r="AB5" s="9">
        <f t="shared" si="1"/>
        <v>122000</v>
      </c>
      <c r="AD5" s="2">
        <v>1999</v>
      </c>
      <c r="AE5" s="9">
        <f t="shared" ref="AE5:AP14" si="2">AVERAGEIFS($E$5:$E$1048576,$C$5:$C$1048576,$AD5,$D$5:$D$1048576,AE$4)</f>
        <v>291000</v>
      </c>
      <c r="AF5" s="9">
        <f t="shared" si="2"/>
        <v>293000</v>
      </c>
      <c r="AG5" s="9">
        <f t="shared" si="2"/>
        <v>412000</v>
      </c>
      <c r="AH5" s="9">
        <f t="shared" si="2"/>
        <v>454000</v>
      </c>
      <c r="AI5" s="9">
        <f t="shared" si="2"/>
        <v>472000</v>
      </c>
      <c r="AJ5" s="9">
        <f t="shared" si="2"/>
        <v>560000</v>
      </c>
      <c r="AK5" s="9">
        <f t="shared" si="2"/>
        <v>528000</v>
      </c>
      <c r="AL5" s="9">
        <f t="shared" si="2"/>
        <v>529000</v>
      </c>
      <c r="AM5" s="9">
        <f t="shared" si="2"/>
        <v>432000</v>
      </c>
      <c r="AN5" s="9">
        <f t="shared" si="2"/>
        <v>417000</v>
      </c>
      <c r="AO5" s="9">
        <f t="shared" si="2"/>
        <v>395000</v>
      </c>
      <c r="AP5" s="9">
        <f t="shared" si="2"/>
        <v>401000</v>
      </c>
    </row>
    <row r="6" spans="1:42">
      <c r="A6" s="2" t="s">
        <v>33</v>
      </c>
      <c r="B6" s="6">
        <v>24869</v>
      </c>
      <c r="C6" s="7">
        <f t="shared" ref="C6:C69" si="3">YEAR(B6)</f>
        <v>1968</v>
      </c>
      <c r="D6" s="7">
        <f t="shared" ref="D6:D69" si="4">MONTH(B6)</f>
        <v>2</v>
      </c>
      <c r="E6" s="8" t="e">
        <v>#N/A</v>
      </c>
      <c r="F6" s="8" t="e">
        <v>#N/A</v>
      </c>
      <c r="G6" s="8" t="e">
        <v>#N/A</v>
      </c>
      <c r="H6" s="8" t="e">
        <v>#N/A</v>
      </c>
      <c r="I6" s="8" t="e">
        <v>#N/A</v>
      </c>
      <c r="J6" s="8">
        <v>113696</v>
      </c>
      <c r="K6" s="8" t="e">
        <v>#N/A</v>
      </c>
      <c r="L6" s="8" t="e">
        <v>#N/A</v>
      </c>
      <c r="M6" s="8" t="e">
        <v>#N/A</v>
      </c>
      <c r="N6" s="8" t="e">
        <v>#N/A</v>
      </c>
      <c r="O6" s="8" t="e">
        <v>#N/A</v>
      </c>
      <c r="P6" s="8" t="e">
        <v>#N/A</v>
      </c>
      <c r="Q6" s="8" t="e">
        <v>#N/A</v>
      </c>
      <c r="R6" s="8" t="e">
        <v>#N/A</v>
      </c>
      <c r="S6" s="8" t="e">
        <v>#N/A</v>
      </c>
      <c r="V6" s="2">
        <v>2000</v>
      </c>
      <c r="W6" s="6">
        <f t="shared" si="0"/>
        <v>36708</v>
      </c>
      <c r="X6" s="9">
        <f t="shared" si="1"/>
        <v>492000</v>
      </c>
      <c r="Y6" s="9">
        <f t="shared" si="1"/>
        <v>100000</v>
      </c>
      <c r="Z6" s="9">
        <f t="shared" si="1"/>
        <v>117000</v>
      </c>
      <c r="AA6" s="9">
        <f t="shared" si="1"/>
        <v>171000</v>
      </c>
      <c r="AB6" s="9">
        <f t="shared" si="1"/>
        <v>104000</v>
      </c>
      <c r="AD6" s="2">
        <v>2000</v>
      </c>
      <c r="AE6" s="9">
        <f t="shared" si="2"/>
        <v>286000</v>
      </c>
      <c r="AF6" s="9">
        <f t="shared" si="2"/>
        <v>310000</v>
      </c>
      <c r="AG6" s="9">
        <f t="shared" si="2"/>
        <v>420000</v>
      </c>
      <c r="AH6" s="9">
        <f t="shared" si="2"/>
        <v>432000</v>
      </c>
      <c r="AI6" s="9">
        <f t="shared" si="2"/>
        <v>489000</v>
      </c>
      <c r="AJ6" s="9">
        <f t="shared" si="2"/>
        <v>541000</v>
      </c>
      <c r="AK6" s="9">
        <f t="shared" si="2"/>
        <v>492000</v>
      </c>
      <c r="AL6" s="9">
        <f t="shared" si="2"/>
        <v>533000</v>
      </c>
      <c r="AM6" s="9">
        <f t="shared" si="2"/>
        <v>443000</v>
      </c>
      <c r="AN6" s="9">
        <f t="shared" si="2"/>
        <v>434000</v>
      </c>
      <c r="AO6" s="9">
        <f t="shared" si="2"/>
        <v>408000</v>
      </c>
      <c r="AP6" s="9">
        <f t="shared" si="2"/>
        <v>385000</v>
      </c>
    </row>
    <row r="7" spans="1:42">
      <c r="A7" s="2" t="s">
        <v>34</v>
      </c>
      <c r="B7" s="6">
        <v>24898</v>
      </c>
      <c r="C7" s="7">
        <f t="shared" si="3"/>
        <v>1968</v>
      </c>
      <c r="D7" s="7">
        <f t="shared" si="4"/>
        <v>3</v>
      </c>
      <c r="E7" s="8" t="e">
        <v>#N/A</v>
      </c>
      <c r="F7" s="8" t="e">
        <v>#N/A</v>
      </c>
      <c r="G7" s="8" t="e">
        <v>#N/A</v>
      </c>
      <c r="H7" s="8" t="e">
        <v>#N/A</v>
      </c>
      <c r="I7" s="8" t="e">
        <v>#N/A</v>
      </c>
      <c r="J7" s="8">
        <v>134540</v>
      </c>
      <c r="K7" s="8" t="e">
        <v>#N/A</v>
      </c>
      <c r="L7" s="8" t="e">
        <v>#N/A</v>
      </c>
      <c r="M7" s="8" t="e">
        <v>#N/A</v>
      </c>
      <c r="N7" s="8" t="e">
        <v>#N/A</v>
      </c>
      <c r="O7" s="8" t="e">
        <v>#N/A</v>
      </c>
      <c r="P7" s="8" t="e">
        <v>#N/A</v>
      </c>
      <c r="Q7" s="8" t="e">
        <v>#N/A</v>
      </c>
      <c r="R7" s="8" t="e">
        <v>#N/A</v>
      </c>
      <c r="S7" s="8" t="e">
        <v>#N/A</v>
      </c>
      <c r="V7" s="2">
        <v>2001</v>
      </c>
      <c r="W7" s="6">
        <f t="shared" si="0"/>
        <v>37073</v>
      </c>
      <c r="X7" s="9">
        <f t="shared" si="1"/>
        <v>535000</v>
      </c>
      <c r="Y7" s="9">
        <f t="shared" si="1"/>
        <v>101000</v>
      </c>
      <c r="Z7" s="9">
        <f t="shared" si="1"/>
        <v>131000</v>
      </c>
      <c r="AA7" s="9">
        <f t="shared" si="1"/>
        <v>187000</v>
      </c>
      <c r="AB7" s="9">
        <f t="shared" si="1"/>
        <v>116000</v>
      </c>
      <c r="AD7" s="2">
        <v>2001</v>
      </c>
      <c r="AE7" s="9">
        <f t="shared" si="2"/>
        <v>295000</v>
      </c>
      <c r="AF7" s="9">
        <f t="shared" si="2"/>
        <v>305000</v>
      </c>
      <c r="AG7" s="9">
        <f t="shared" si="2"/>
        <v>438000</v>
      </c>
      <c r="AH7" s="9">
        <f t="shared" si="2"/>
        <v>454000</v>
      </c>
      <c r="AI7" s="9">
        <f t="shared" si="2"/>
        <v>506000</v>
      </c>
      <c r="AJ7" s="9">
        <f t="shared" si="2"/>
        <v>557000</v>
      </c>
      <c r="AK7" s="9">
        <f t="shared" si="2"/>
        <v>535000</v>
      </c>
      <c r="AL7" s="9">
        <f t="shared" si="2"/>
        <v>566000</v>
      </c>
      <c r="AM7" s="9">
        <f t="shared" si="2"/>
        <v>420000</v>
      </c>
      <c r="AN7" s="9">
        <f t="shared" si="2"/>
        <v>443000</v>
      </c>
      <c r="AO7" s="9">
        <f t="shared" si="2"/>
        <v>405000</v>
      </c>
      <c r="AP7" s="9">
        <f t="shared" si="2"/>
        <v>409000</v>
      </c>
    </row>
    <row r="8" spans="1:42">
      <c r="A8" s="2" t="s">
        <v>35</v>
      </c>
      <c r="B8" s="6">
        <v>24929</v>
      </c>
      <c r="C8" s="7">
        <f t="shared" si="3"/>
        <v>1968</v>
      </c>
      <c r="D8" s="7">
        <f t="shared" si="4"/>
        <v>4</v>
      </c>
      <c r="E8" s="8" t="e">
        <v>#N/A</v>
      </c>
      <c r="F8" s="8" t="e">
        <v>#N/A</v>
      </c>
      <c r="G8" s="8" t="e">
        <v>#N/A</v>
      </c>
      <c r="H8" s="8" t="e">
        <v>#N/A</v>
      </c>
      <c r="I8" s="8" t="e">
        <v>#N/A</v>
      </c>
      <c r="J8" s="8">
        <v>136435</v>
      </c>
      <c r="K8" s="8" t="e">
        <v>#N/A</v>
      </c>
      <c r="L8" s="8" t="e">
        <v>#N/A</v>
      </c>
      <c r="M8" s="8" t="e">
        <v>#N/A</v>
      </c>
      <c r="N8" s="8" t="e">
        <v>#N/A</v>
      </c>
      <c r="O8" s="8" t="e">
        <v>#N/A</v>
      </c>
      <c r="P8" s="8" t="e">
        <v>#N/A</v>
      </c>
      <c r="Q8" s="8" t="e">
        <v>#N/A</v>
      </c>
      <c r="R8" s="8" t="e">
        <v>#N/A</v>
      </c>
      <c r="S8" s="8" t="e">
        <v>#N/A</v>
      </c>
      <c r="T8" s="13"/>
      <c r="V8" s="2">
        <v>2002</v>
      </c>
      <c r="W8" s="6">
        <f t="shared" si="0"/>
        <v>37438</v>
      </c>
      <c r="X8" s="9">
        <f t="shared" si="1"/>
        <v>544000</v>
      </c>
      <c r="Y8" s="9">
        <f t="shared" si="1"/>
        <v>99000</v>
      </c>
      <c r="Z8" s="9">
        <f t="shared" si="1"/>
        <v>136000</v>
      </c>
      <c r="AA8" s="9">
        <f t="shared" si="1"/>
        <v>193000</v>
      </c>
      <c r="AB8" s="9">
        <f t="shared" si="1"/>
        <v>115000</v>
      </c>
      <c r="AD8" s="2">
        <v>2002</v>
      </c>
      <c r="AE8" s="9">
        <f t="shared" si="2"/>
        <v>342000</v>
      </c>
      <c r="AF8" s="9">
        <f t="shared" si="2"/>
        <v>344000</v>
      </c>
      <c r="AG8" s="9">
        <f t="shared" si="2"/>
        <v>438000</v>
      </c>
      <c r="AH8" s="9">
        <f t="shared" si="2"/>
        <v>502000</v>
      </c>
      <c r="AI8" s="9">
        <f t="shared" si="2"/>
        <v>543000</v>
      </c>
      <c r="AJ8" s="9">
        <f t="shared" si="2"/>
        <v>542000</v>
      </c>
      <c r="AK8" s="9">
        <f t="shared" si="2"/>
        <v>544000</v>
      </c>
      <c r="AL8" s="9">
        <f t="shared" si="2"/>
        <v>549000</v>
      </c>
      <c r="AM8" s="9">
        <f t="shared" si="2"/>
        <v>457000</v>
      </c>
      <c r="AN8" s="9">
        <f t="shared" si="2"/>
        <v>481000</v>
      </c>
      <c r="AO8" s="9">
        <f t="shared" si="2"/>
        <v>430000</v>
      </c>
      <c r="AP8" s="9">
        <f t="shared" si="2"/>
        <v>459000</v>
      </c>
    </row>
    <row r="9" spans="1:42">
      <c r="A9" s="2" t="s">
        <v>36</v>
      </c>
      <c r="B9" s="6">
        <v>24959</v>
      </c>
      <c r="C9" s="7">
        <f t="shared" si="3"/>
        <v>1968</v>
      </c>
      <c r="D9" s="7">
        <f t="shared" si="4"/>
        <v>5</v>
      </c>
      <c r="E9" s="8" t="e">
        <v>#N/A</v>
      </c>
      <c r="F9" s="8" t="e">
        <v>#N/A</v>
      </c>
      <c r="G9" s="8" t="e">
        <v>#N/A</v>
      </c>
      <c r="H9" s="8" t="e">
        <v>#N/A</v>
      </c>
      <c r="I9" s="8" t="e">
        <v>#N/A</v>
      </c>
      <c r="J9" s="8">
        <v>145909</v>
      </c>
      <c r="K9" s="8" t="e">
        <v>#N/A</v>
      </c>
      <c r="L9" s="8" t="e">
        <v>#N/A</v>
      </c>
      <c r="M9" s="8" t="e">
        <v>#N/A</v>
      </c>
      <c r="N9" s="8" t="e">
        <v>#N/A</v>
      </c>
      <c r="O9" s="8" t="e">
        <v>#N/A</v>
      </c>
      <c r="P9" s="8" t="e">
        <v>#N/A</v>
      </c>
      <c r="Q9" s="8" t="e">
        <v>#N/A</v>
      </c>
      <c r="R9" s="8" t="e">
        <v>#N/A</v>
      </c>
      <c r="S9" s="8" t="e">
        <v>#N/A</v>
      </c>
      <c r="T9" s="13"/>
      <c r="V9" s="2">
        <v>2003</v>
      </c>
      <c r="W9" s="6">
        <f t="shared" si="0"/>
        <v>37803</v>
      </c>
      <c r="X9" s="9">
        <f t="shared" si="1"/>
        <v>632000</v>
      </c>
      <c r="Y9" s="9">
        <f t="shared" si="1"/>
        <v>114000</v>
      </c>
      <c r="Z9" s="9">
        <f t="shared" si="1"/>
        <v>157000</v>
      </c>
      <c r="AA9" s="9">
        <f t="shared" si="1"/>
        <v>224000</v>
      </c>
      <c r="AB9" s="9">
        <f t="shared" si="1"/>
        <v>137000</v>
      </c>
      <c r="AD9" s="2">
        <v>2003</v>
      </c>
      <c r="AE9" s="9">
        <f t="shared" si="2"/>
        <v>352000</v>
      </c>
      <c r="AF9" s="9">
        <f t="shared" si="2"/>
        <v>350000</v>
      </c>
      <c r="AG9" s="9">
        <f t="shared" si="2"/>
        <v>446000</v>
      </c>
      <c r="AH9" s="9">
        <f t="shared" si="2"/>
        <v>517000</v>
      </c>
      <c r="AI9" s="9">
        <f t="shared" si="2"/>
        <v>565000</v>
      </c>
      <c r="AJ9" s="9">
        <f t="shared" si="2"/>
        <v>601000</v>
      </c>
      <c r="AK9" s="9">
        <f t="shared" si="2"/>
        <v>632000</v>
      </c>
      <c r="AL9" s="9">
        <f t="shared" si="2"/>
        <v>645000</v>
      </c>
      <c r="AM9" s="9">
        <f t="shared" si="2"/>
        <v>566000</v>
      </c>
      <c r="AN9" s="9">
        <f t="shared" si="2"/>
        <v>546000</v>
      </c>
      <c r="AO9" s="9">
        <f t="shared" si="2"/>
        <v>446000</v>
      </c>
      <c r="AP9" s="9">
        <f t="shared" si="2"/>
        <v>510000</v>
      </c>
    </row>
    <row r="10" spans="1:42">
      <c r="A10" s="2" t="s">
        <v>37</v>
      </c>
      <c r="B10" s="6">
        <v>24990</v>
      </c>
      <c r="C10" s="7">
        <f t="shared" si="3"/>
        <v>1968</v>
      </c>
      <c r="D10" s="7">
        <f t="shared" si="4"/>
        <v>6</v>
      </c>
      <c r="E10" s="8" t="e">
        <v>#N/A</v>
      </c>
      <c r="F10" s="8" t="e">
        <v>#N/A</v>
      </c>
      <c r="G10" s="8" t="e">
        <v>#N/A</v>
      </c>
      <c r="H10" s="8" t="e">
        <v>#N/A</v>
      </c>
      <c r="I10" s="8" t="e">
        <v>#N/A</v>
      </c>
      <c r="J10" s="8">
        <v>142120</v>
      </c>
      <c r="K10" s="8" t="e">
        <v>#N/A</v>
      </c>
      <c r="L10" s="8" t="e">
        <v>#N/A</v>
      </c>
      <c r="M10" s="8" t="e">
        <v>#N/A</v>
      </c>
      <c r="N10" s="8" t="e">
        <v>#N/A</v>
      </c>
      <c r="O10" s="8" t="e">
        <v>#N/A</v>
      </c>
      <c r="P10" s="8" t="e">
        <v>#N/A</v>
      </c>
      <c r="Q10" s="8" t="e">
        <v>#N/A</v>
      </c>
      <c r="R10" s="8" t="e">
        <v>#N/A</v>
      </c>
      <c r="S10" s="8" t="e">
        <v>#N/A</v>
      </c>
      <c r="T10" s="13" t="e">
        <f>(E10-E5)/E5</f>
        <v>#N/A</v>
      </c>
      <c r="V10" s="2">
        <v>2004</v>
      </c>
      <c r="W10" s="6">
        <f t="shared" si="0"/>
        <v>38169</v>
      </c>
      <c r="X10" s="9">
        <f t="shared" si="1"/>
        <v>681000</v>
      </c>
      <c r="Y10" s="9">
        <f t="shared" si="1"/>
        <v>122000</v>
      </c>
      <c r="Z10" s="9">
        <f t="shared" si="1"/>
        <v>161000</v>
      </c>
      <c r="AA10" s="9">
        <f t="shared" si="1"/>
        <v>248000</v>
      </c>
      <c r="AB10" s="9">
        <f t="shared" si="1"/>
        <v>150000</v>
      </c>
      <c r="AD10" s="2">
        <v>2004</v>
      </c>
      <c r="AE10" s="9">
        <f t="shared" si="2"/>
        <v>352000</v>
      </c>
      <c r="AF10" s="9">
        <f t="shared" si="2"/>
        <v>378000</v>
      </c>
      <c r="AG10" s="9">
        <f t="shared" si="2"/>
        <v>531000</v>
      </c>
      <c r="AH10" s="9">
        <f t="shared" si="2"/>
        <v>606000</v>
      </c>
      <c r="AI10" s="9">
        <f t="shared" si="2"/>
        <v>623000</v>
      </c>
      <c r="AJ10" s="9">
        <f t="shared" si="2"/>
        <v>725000</v>
      </c>
      <c r="AK10" s="9">
        <f t="shared" si="2"/>
        <v>681000</v>
      </c>
      <c r="AL10" s="9">
        <f t="shared" si="2"/>
        <v>677000</v>
      </c>
      <c r="AM10" s="9">
        <f t="shared" si="2"/>
        <v>570000</v>
      </c>
      <c r="AN10" s="9">
        <f t="shared" si="2"/>
        <v>557000</v>
      </c>
      <c r="AO10" s="9">
        <f t="shared" si="2"/>
        <v>532000</v>
      </c>
      <c r="AP10" s="9">
        <f t="shared" si="2"/>
        <v>546000</v>
      </c>
    </row>
    <row r="11" spans="1:42">
      <c r="A11" s="2" t="s">
        <v>38</v>
      </c>
      <c r="B11" s="6">
        <v>25020</v>
      </c>
      <c r="C11" s="7">
        <f t="shared" si="3"/>
        <v>1968</v>
      </c>
      <c r="D11" s="7">
        <f t="shared" si="4"/>
        <v>7</v>
      </c>
      <c r="E11" s="8" t="e">
        <v>#N/A</v>
      </c>
      <c r="F11" s="8" t="e">
        <v>#N/A</v>
      </c>
      <c r="G11" s="8" t="e">
        <v>#N/A</v>
      </c>
      <c r="H11" s="8" t="e">
        <v>#N/A</v>
      </c>
      <c r="I11" s="8" t="e">
        <v>#N/A</v>
      </c>
      <c r="J11" s="8">
        <v>155384</v>
      </c>
      <c r="K11" s="8" t="e">
        <v>#N/A</v>
      </c>
      <c r="L11" s="8" t="e">
        <v>#N/A</v>
      </c>
      <c r="M11" s="8" t="e">
        <v>#N/A</v>
      </c>
      <c r="N11" s="8" t="e">
        <v>#N/A</v>
      </c>
      <c r="O11" s="8" t="e">
        <v>#N/A</v>
      </c>
      <c r="P11" s="8" t="e">
        <v>#N/A</v>
      </c>
      <c r="Q11" s="8" t="e">
        <v>#N/A</v>
      </c>
      <c r="R11" s="8" t="e">
        <v>#N/A</v>
      </c>
      <c r="S11" s="8" t="e">
        <v>#N/A</v>
      </c>
      <c r="T11" s="13" t="e">
        <f t="shared" ref="T11:T74" si="5">(E11-E6)/E6</f>
        <v>#N/A</v>
      </c>
      <c r="V11" s="2">
        <v>2005</v>
      </c>
      <c r="W11" s="6">
        <f t="shared" si="0"/>
        <v>38534</v>
      </c>
      <c r="X11" s="9">
        <f t="shared" si="1"/>
        <v>690000</v>
      </c>
      <c r="Y11" s="9">
        <f t="shared" si="1"/>
        <v>128000</v>
      </c>
      <c r="Z11" s="9">
        <f t="shared" si="1"/>
        <v>158000</v>
      </c>
      <c r="AA11" s="9">
        <f t="shared" si="1"/>
        <v>254000</v>
      </c>
      <c r="AB11" s="9">
        <f t="shared" si="1"/>
        <v>150000</v>
      </c>
      <c r="AD11" s="2">
        <v>2005</v>
      </c>
      <c r="AE11" s="9">
        <f t="shared" si="2"/>
        <v>382000</v>
      </c>
      <c r="AF11" s="9">
        <f t="shared" si="2"/>
        <v>402000</v>
      </c>
      <c r="AG11" s="9">
        <f t="shared" si="2"/>
        <v>556000</v>
      </c>
      <c r="AH11" s="9">
        <f t="shared" si="2"/>
        <v>625000</v>
      </c>
      <c r="AI11" s="9">
        <f t="shared" si="2"/>
        <v>669000</v>
      </c>
      <c r="AJ11" s="9">
        <f t="shared" si="2"/>
        <v>754000</v>
      </c>
      <c r="AK11" s="9">
        <f t="shared" si="2"/>
        <v>690000</v>
      </c>
      <c r="AL11" s="9">
        <f t="shared" si="2"/>
        <v>744000</v>
      </c>
      <c r="AM11" s="9">
        <f t="shared" si="2"/>
        <v>630000</v>
      </c>
      <c r="AN11" s="9">
        <f t="shared" si="2"/>
        <v>566000</v>
      </c>
      <c r="AO11" s="9">
        <f t="shared" si="2"/>
        <v>530000</v>
      </c>
      <c r="AP11" s="9">
        <f t="shared" si="2"/>
        <v>528000</v>
      </c>
    </row>
    <row r="12" spans="1:42">
      <c r="A12" s="2" t="s">
        <v>39</v>
      </c>
      <c r="B12" s="6">
        <v>25051</v>
      </c>
      <c r="C12" s="7">
        <f t="shared" si="3"/>
        <v>1968</v>
      </c>
      <c r="D12" s="7">
        <f t="shared" si="4"/>
        <v>8</v>
      </c>
      <c r="E12" s="8" t="e">
        <v>#N/A</v>
      </c>
      <c r="F12" s="8" t="e">
        <v>#N/A</v>
      </c>
      <c r="G12" s="8" t="e">
        <v>#N/A</v>
      </c>
      <c r="H12" s="8" t="e">
        <v>#N/A</v>
      </c>
      <c r="I12" s="8" t="e">
        <v>#N/A</v>
      </c>
      <c r="J12" s="8">
        <v>155384</v>
      </c>
      <c r="K12" s="8" t="e">
        <v>#N/A</v>
      </c>
      <c r="L12" s="8" t="e">
        <v>#N/A</v>
      </c>
      <c r="M12" s="8" t="e">
        <v>#N/A</v>
      </c>
      <c r="N12" s="8" t="e">
        <v>#N/A</v>
      </c>
      <c r="O12" s="8" t="e">
        <v>#N/A</v>
      </c>
      <c r="P12" s="8" t="e">
        <v>#N/A</v>
      </c>
      <c r="Q12" s="8" t="e">
        <v>#N/A</v>
      </c>
      <c r="R12" s="8" t="e">
        <v>#N/A</v>
      </c>
      <c r="S12" s="8" t="e">
        <v>#N/A</v>
      </c>
      <c r="T12" s="13" t="e">
        <f t="shared" si="5"/>
        <v>#N/A</v>
      </c>
      <c r="V12" s="2">
        <v>2006</v>
      </c>
      <c r="W12" s="6">
        <f t="shared" si="0"/>
        <v>38899</v>
      </c>
      <c r="X12" s="9">
        <f t="shared" si="1"/>
        <v>605000</v>
      </c>
      <c r="Y12" s="9">
        <f t="shared" si="1"/>
        <v>111000</v>
      </c>
      <c r="Z12" s="9">
        <f t="shared" si="1"/>
        <v>141000</v>
      </c>
      <c r="AA12" s="9">
        <f t="shared" si="1"/>
        <v>235000</v>
      </c>
      <c r="AB12" s="9">
        <f t="shared" si="1"/>
        <v>118000</v>
      </c>
      <c r="AD12" s="2">
        <v>2006</v>
      </c>
      <c r="AE12" s="9">
        <f t="shared" si="2"/>
        <v>374000</v>
      </c>
      <c r="AF12" s="9">
        <f t="shared" si="2"/>
        <v>402000</v>
      </c>
      <c r="AG12" s="9">
        <f t="shared" si="2"/>
        <v>554000</v>
      </c>
      <c r="AH12" s="9">
        <f t="shared" si="2"/>
        <v>560000</v>
      </c>
      <c r="AI12" s="9">
        <f t="shared" si="2"/>
        <v>642000</v>
      </c>
      <c r="AJ12" s="9">
        <f t="shared" si="2"/>
        <v>699000</v>
      </c>
      <c r="AK12" s="9">
        <f t="shared" si="2"/>
        <v>605000</v>
      </c>
      <c r="AL12" s="9">
        <f t="shared" si="2"/>
        <v>654000</v>
      </c>
      <c r="AM12" s="9">
        <f t="shared" si="2"/>
        <v>529000</v>
      </c>
      <c r="AN12" s="9">
        <f t="shared" si="2"/>
        <v>518000</v>
      </c>
      <c r="AO12" s="9">
        <f t="shared" si="2"/>
        <v>472000</v>
      </c>
      <c r="AP12" s="9">
        <f t="shared" si="2"/>
        <v>469000</v>
      </c>
    </row>
    <row r="13" spans="1:42">
      <c r="A13" s="2" t="s">
        <v>40</v>
      </c>
      <c r="B13" s="6">
        <v>25082</v>
      </c>
      <c r="C13" s="7">
        <f t="shared" si="3"/>
        <v>1968</v>
      </c>
      <c r="D13" s="7">
        <f t="shared" si="4"/>
        <v>9</v>
      </c>
      <c r="E13" s="8" t="e">
        <v>#N/A</v>
      </c>
      <c r="F13" s="8" t="e">
        <v>#N/A</v>
      </c>
      <c r="G13" s="8" t="e">
        <v>#N/A</v>
      </c>
      <c r="H13" s="8" t="e">
        <v>#N/A</v>
      </c>
      <c r="I13" s="8" t="e">
        <v>#N/A</v>
      </c>
      <c r="J13" s="8">
        <v>138330</v>
      </c>
      <c r="K13" s="8" t="e">
        <v>#N/A</v>
      </c>
      <c r="L13" s="8" t="e">
        <v>#N/A</v>
      </c>
      <c r="M13" s="8" t="e">
        <v>#N/A</v>
      </c>
      <c r="N13" s="8" t="e">
        <v>#N/A</v>
      </c>
      <c r="O13" s="8" t="e">
        <v>#N/A</v>
      </c>
      <c r="P13" s="8" t="e">
        <v>#N/A</v>
      </c>
      <c r="Q13" s="8" t="e">
        <v>#N/A</v>
      </c>
      <c r="R13" s="8" t="e">
        <v>#N/A</v>
      </c>
      <c r="S13" s="8" t="e">
        <v>#N/A</v>
      </c>
      <c r="T13" s="13" t="e">
        <f t="shared" si="5"/>
        <v>#N/A</v>
      </c>
      <c r="V13" s="2">
        <v>2007</v>
      </c>
      <c r="W13" s="6">
        <f t="shared" si="0"/>
        <v>39264</v>
      </c>
      <c r="X13" s="9">
        <f t="shared" si="1"/>
        <v>499000</v>
      </c>
      <c r="Y13" s="9">
        <f t="shared" si="1"/>
        <v>78000</v>
      </c>
      <c r="Z13" s="9">
        <f t="shared" si="1"/>
        <v>123000</v>
      </c>
      <c r="AA13" s="9">
        <f t="shared" si="1"/>
        <v>199000</v>
      </c>
      <c r="AB13" s="9">
        <f t="shared" si="1"/>
        <v>99000</v>
      </c>
      <c r="AD13" s="2">
        <v>2007</v>
      </c>
      <c r="AE13" s="9">
        <f t="shared" si="2"/>
        <v>324000</v>
      </c>
      <c r="AF13" s="9">
        <f t="shared" si="2"/>
        <v>347000</v>
      </c>
      <c r="AG13" s="9">
        <f t="shared" si="2"/>
        <v>436000</v>
      </c>
      <c r="AH13" s="9">
        <f t="shared" si="2"/>
        <v>458000</v>
      </c>
      <c r="AI13" s="9">
        <f t="shared" si="2"/>
        <v>511000</v>
      </c>
      <c r="AJ13" s="9">
        <f t="shared" si="2"/>
        <v>536000</v>
      </c>
      <c r="AK13" s="9">
        <f t="shared" si="2"/>
        <v>499000</v>
      </c>
      <c r="AL13" s="9">
        <f t="shared" si="2"/>
        <v>510000</v>
      </c>
      <c r="AM13" s="9">
        <f t="shared" si="2"/>
        <v>365000</v>
      </c>
      <c r="AN13" s="9">
        <f t="shared" si="2"/>
        <v>373000</v>
      </c>
      <c r="AO13" s="9">
        <f t="shared" si="2"/>
        <v>343000</v>
      </c>
      <c r="AP13" s="9">
        <f t="shared" si="2"/>
        <v>320000</v>
      </c>
    </row>
    <row r="14" spans="1:42">
      <c r="A14" s="2" t="s">
        <v>41</v>
      </c>
      <c r="B14" s="6">
        <v>25112</v>
      </c>
      <c r="C14" s="7">
        <f t="shared" si="3"/>
        <v>1968</v>
      </c>
      <c r="D14" s="7">
        <f t="shared" si="4"/>
        <v>10</v>
      </c>
      <c r="E14" s="8" t="e">
        <v>#N/A</v>
      </c>
      <c r="F14" s="8" t="e">
        <v>#N/A</v>
      </c>
      <c r="G14" s="8" t="e">
        <v>#N/A</v>
      </c>
      <c r="H14" s="8" t="e">
        <v>#N/A</v>
      </c>
      <c r="I14" s="8" t="e">
        <v>#N/A</v>
      </c>
      <c r="J14" s="8">
        <v>142120</v>
      </c>
      <c r="K14" s="8" t="e">
        <v>#N/A</v>
      </c>
      <c r="L14" s="8" t="e">
        <v>#N/A</v>
      </c>
      <c r="M14" s="8" t="e">
        <v>#N/A</v>
      </c>
      <c r="N14" s="8" t="e">
        <v>#N/A</v>
      </c>
      <c r="O14" s="8" t="e">
        <v>#N/A</v>
      </c>
      <c r="P14" s="8" t="e">
        <v>#N/A</v>
      </c>
      <c r="Q14" s="8" t="e">
        <v>#N/A</v>
      </c>
      <c r="R14" s="8" t="e">
        <v>#N/A</v>
      </c>
      <c r="S14" s="8" t="e">
        <v>#N/A</v>
      </c>
      <c r="T14" s="13" t="e">
        <f t="shared" si="5"/>
        <v>#N/A</v>
      </c>
      <c r="V14" s="2">
        <v>2008</v>
      </c>
      <c r="W14" s="6">
        <f t="shared" si="0"/>
        <v>39630</v>
      </c>
      <c r="X14" s="9">
        <f t="shared" si="1"/>
        <v>418000</v>
      </c>
      <c r="Y14" s="9">
        <f t="shared" si="1"/>
        <v>66000</v>
      </c>
      <c r="Z14" s="9">
        <f t="shared" si="1"/>
        <v>99000</v>
      </c>
      <c r="AA14" s="9">
        <f t="shared" si="1"/>
        <v>155000</v>
      </c>
      <c r="AB14" s="9">
        <f t="shared" si="1"/>
        <v>98000</v>
      </c>
      <c r="AD14" s="2">
        <v>2008</v>
      </c>
      <c r="AE14" s="9">
        <f t="shared" si="2"/>
        <v>235000</v>
      </c>
      <c r="AF14" s="9">
        <f t="shared" si="2"/>
        <v>262000</v>
      </c>
      <c r="AG14" s="9">
        <f t="shared" si="2"/>
        <v>316000</v>
      </c>
      <c r="AH14" s="9">
        <f t="shared" si="2"/>
        <v>364000</v>
      </c>
      <c r="AI14" s="9">
        <f t="shared" si="2"/>
        <v>403000</v>
      </c>
      <c r="AJ14" s="9">
        <f t="shared" si="2"/>
        <v>421000</v>
      </c>
      <c r="AK14" s="9">
        <f t="shared" si="2"/>
        <v>418000</v>
      </c>
      <c r="AL14" s="9">
        <f t="shared" si="2"/>
        <v>409000</v>
      </c>
      <c r="AM14" s="9">
        <f t="shared" si="2"/>
        <v>369000</v>
      </c>
      <c r="AN14" s="9">
        <f t="shared" si="2"/>
        <v>349000</v>
      </c>
      <c r="AO14" s="9">
        <f t="shared" si="2"/>
        <v>273000</v>
      </c>
      <c r="AP14" s="9">
        <f t="shared" si="2"/>
        <v>305000</v>
      </c>
    </row>
    <row r="15" spans="1:42">
      <c r="A15" s="2" t="s">
        <v>42</v>
      </c>
      <c r="B15" s="6">
        <v>25143</v>
      </c>
      <c r="C15" s="7">
        <f t="shared" si="3"/>
        <v>1968</v>
      </c>
      <c r="D15" s="7">
        <f t="shared" si="4"/>
        <v>11</v>
      </c>
      <c r="E15" s="8" t="e">
        <v>#N/A</v>
      </c>
      <c r="F15" s="8" t="e">
        <v>#N/A</v>
      </c>
      <c r="G15" s="8" t="e">
        <v>#N/A</v>
      </c>
      <c r="H15" s="8" t="e">
        <v>#N/A</v>
      </c>
      <c r="I15" s="8" t="e">
        <v>#N/A</v>
      </c>
      <c r="J15" s="8">
        <v>117486</v>
      </c>
      <c r="K15" s="8" t="e">
        <v>#N/A</v>
      </c>
      <c r="L15" s="8" t="e">
        <v>#N/A</v>
      </c>
      <c r="M15" s="8" t="e">
        <v>#N/A</v>
      </c>
      <c r="N15" s="8" t="e">
        <v>#N/A</v>
      </c>
      <c r="O15" s="8" t="e">
        <v>#N/A</v>
      </c>
      <c r="P15" s="8" t="e">
        <v>#N/A</v>
      </c>
      <c r="Q15" s="8" t="e">
        <v>#N/A</v>
      </c>
      <c r="R15" s="8" t="e">
        <v>#N/A</v>
      </c>
      <c r="S15" s="8" t="e">
        <v>#N/A</v>
      </c>
      <c r="T15" s="13" t="e">
        <f t="shared" si="5"/>
        <v>#N/A</v>
      </c>
      <c r="V15" s="2">
        <v>2009</v>
      </c>
      <c r="W15" s="6">
        <f t="shared" si="0"/>
        <v>39995</v>
      </c>
      <c r="X15" s="9">
        <f t="shared" ref="X15:AB29" si="6">INDEX($A$4:$S$1048576,MATCH($W15,$B$4:$B$1048576,0),MATCH(X$4,$A$4:$S$4,0))</f>
        <v>442000</v>
      </c>
      <c r="Y15" s="9">
        <f t="shared" si="6"/>
        <v>70000</v>
      </c>
      <c r="Z15" s="9">
        <f t="shared" si="6"/>
        <v>106000</v>
      </c>
      <c r="AA15" s="9">
        <f t="shared" si="6"/>
        <v>163000</v>
      </c>
      <c r="AB15" s="9">
        <f t="shared" si="6"/>
        <v>103000</v>
      </c>
      <c r="AD15" s="2">
        <v>2009</v>
      </c>
      <c r="AE15" s="9">
        <f t="shared" ref="AE15:AP28" si="7">AVERAGEIFS($E$5:$E$1048576,$C$5:$C$1048576,$AD15,$D$5:$D$1048576,AE$4)</f>
        <v>218000</v>
      </c>
      <c r="AF15" s="9">
        <f t="shared" si="7"/>
        <v>238000</v>
      </c>
      <c r="AG15" s="9">
        <f t="shared" si="7"/>
        <v>304000</v>
      </c>
      <c r="AH15" s="9">
        <f t="shared" si="7"/>
        <v>349000</v>
      </c>
      <c r="AI15" s="9">
        <f t="shared" si="7"/>
        <v>376000</v>
      </c>
      <c r="AJ15" s="9">
        <f t="shared" si="7"/>
        <v>438000</v>
      </c>
      <c r="AK15" s="9">
        <f t="shared" si="7"/>
        <v>442000</v>
      </c>
      <c r="AL15" s="9">
        <f t="shared" si="7"/>
        <v>417000</v>
      </c>
      <c r="AM15" s="9">
        <f t="shared" si="7"/>
        <v>392000</v>
      </c>
      <c r="AN15" s="9">
        <f t="shared" si="7"/>
        <v>418000</v>
      </c>
      <c r="AO15" s="9">
        <f t="shared" si="7"/>
        <v>395000</v>
      </c>
      <c r="AP15" s="9">
        <f t="shared" si="7"/>
        <v>347000</v>
      </c>
    </row>
    <row r="16" spans="1:42">
      <c r="A16" s="2" t="s">
        <v>43</v>
      </c>
      <c r="B16" s="6">
        <v>25173</v>
      </c>
      <c r="C16" s="7">
        <f t="shared" si="3"/>
        <v>1968</v>
      </c>
      <c r="D16" s="7">
        <f t="shared" si="4"/>
        <v>12</v>
      </c>
      <c r="E16" s="8" t="e">
        <v>#N/A</v>
      </c>
      <c r="F16" s="8" t="e">
        <v>#N/A</v>
      </c>
      <c r="G16" s="8" t="e">
        <v>#N/A</v>
      </c>
      <c r="H16" s="8" t="e">
        <v>#N/A</v>
      </c>
      <c r="I16" s="8" t="e">
        <v>#N/A</v>
      </c>
      <c r="J16" s="8">
        <v>94746</v>
      </c>
      <c r="K16" s="8" t="e">
        <v>#N/A</v>
      </c>
      <c r="L16" s="8" t="e">
        <v>#N/A</v>
      </c>
      <c r="M16" s="8" t="e">
        <v>#N/A</v>
      </c>
      <c r="N16" s="8" t="e">
        <v>#N/A</v>
      </c>
      <c r="O16" s="8" t="e">
        <v>#N/A</v>
      </c>
      <c r="P16" s="8" t="e">
        <v>#N/A</v>
      </c>
      <c r="Q16" s="8" t="e">
        <v>#N/A</v>
      </c>
      <c r="R16" s="8" t="e">
        <v>#N/A</v>
      </c>
      <c r="S16" s="8" t="e">
        <v>#N/A</v>
      </c>
      <c r="T16" s="13" t="e">
        <f t="shared" si="5"/>
        <v>#N/A</v>
      </c>
      <c r="V16" s="2">
        <v>2010</v>
      </c>
      <c r="W16" s="6">
        <f t="shared" si="0"/>
        <v>40360</v>
      </c>
      <c r="X16" s="9">
        <f t="shared" si="6"/>
        <v>331000</v>
      </c>
      <c r="Y16" s="9">
        <f t="shared" si="6"/>
        <v>49000</v>
      </c>
      <c r="Z16" s="9">
        <f t="shared" si="6"/>
        <v>71000</v>
      </c>
      <c r="AA16" s="9">
        <f t="shared" si="6"/>
        <v>131000</v>
      </c>
      <c r="AB16" s="9">
        <f t="shared" si="6"/>
        <v>80000</v>
      </c>
      <c r="AD16" s="2">
        <v>2010</v>
      </c>
      <c r="AE16" s="9">
        <f t="shared" si="7"/>
        <v>234000</v>
      </c>
      <c r="AF16" s="9">
        <f t="shared" si="7"/>
        <v>258000</v>
      </c>
      <c r="AG16" s="9">
        <f t="shared" si="7"/>
        <v>366000</v>
      </c>
      <c r="AH16" s="9">
        <f t="shared" si="7"/>
        <v>443000</v>
      </c>
      <c r="AI16" s="9">
        <f t="shared" si="7"/>
        <v>449000</v>
      </c>
      <c r="AJ16" s="9">
        <f t="shared" si="7"/>
        <v>472000</v>
      </c>
      <c r="AK16" s="9">
        <f t="shared" si="7"/>
        <v>331000</v>
      </c>
      <c r="AL16" s="9">
        <f t="shared" si="7"/>
        <v>352000</v>
      </c>
      <c r="AM16" s="9">
        <f t="shared" si="7"/>
        <v>321000</v>
      </c>
      <c r="AN16" s="9">
        <f t="shared" si="7"/>
        <v>307000</v>
      </c>
      <c r="AO16" s="9">
        <f t="shared" si="7"/>
        <v>304000</v>
      </c>
      <c r="AP16" s="9">
        <f t="shared" si="7"/>
        <v>345000</v>
      </c>
    </row>
    <row r="17" spans="1:45">
      <c r="A17" s="2" t="s">
        <v>44</v>
      </c>
      <c r="B17" s="6">
        <v>25204</v>
      </c>
      <c r="C17" s="7">
        <f t="shared" si="3"/>
        <v>1969</v>
      </c>
      <c r="D17" s="7">
        <f t="shared" si="4"/>
        <v>1</v>
      </c>
      <c r="E17" s="8" t="e">
        <v>#N/A</v>
      </c>
      <c r="F17" s="8" t="e">
        <v>#N/A</v>
      </c>
      <c r="G17" s="8" t="e">
        <v>#N/A</v>
      </c>
      <c r="H17" s="8" t="e">
        <v>#N/A</v>
      </c>
      <c r="I17" s="8" t="e">
        <v>#N/A</v>
      </c>
      <c r="J17" s="8">
        <v>113857</v>
      </c>
      <c r="K17" s="8" t="e">
        <v>#N/A</v>
      </c>
      <c r="L17" s="8" t="e">
        <v>#N/A</v>
      </c>
      <c r="M17" s="8" t="e">
        <v>#N/A</v>
      </c>
      <c r="N17" s="8" t="e">
        <v>#N/A</v>
      </c>
      <c r="O17" s="8" t="e">
        <v>#N/A</v>
      </c>
      <c r="P17" s="8" t="e">
        <v>#N/A</v>
      </c>
      <c r="Q17" s="8" t="e">
        <v>#N/A</v>
      </c>
      <c r="R17" s="8" t="e">
        <v>#N/A</v>
      </c>
      <c r="S17" s="8" t="e">
        <v>#N/A</v>
      </c>
      <c r="T17" s="13" t="e">
        <f t="shared" si="5"/>
        <v>#N/A</v>
      </c>
      <c r="V17" s="2">
        <v>2011</v>
      </c>
      <c r="W17" s="6">
        <f t="shared" si="0"/>
        <v>40725</v>
      </c>
      <c r="X17" s="9">
        <f t="shared" si="6"/>
        <v>385000</v>
      </c>
      <c r="Y17" s="9">
        <f t="shared" si="6"/>
        <v>57000</v>
      </c>
      <c r="Z17" s="9">
        <f t="shared" si="6"/>
        <v>88000</v>
      </c>
      <c r="AA17" s="9">
        <f t="shared" si="6"/>
        <v>151000</v>
      </c>
      <c r="AB17" s="9">
        <f t="shared" si="6"/>
        <v>89000</v>
      </c>
      <c r="AD17" s="2">
        <v>2011</v>
      </c>
      <c r="AE17" s="9">
        <f t="shared" si="7"/>
        <v>247000</v>
      </c>
      <c r="AF17" s="9">
        <f t="shared" si="7"/>
        <v>253000</v>
      </c>
      <c r="AG17" s="9">
        <f t="shared" si="7"/>
        <v>347000</v>
      </c>
      <c r="AH17" s="9">
        <f t="shared" si="7"/>
        <v>375000</v>
      </c>
      <c r="AI17" s="9">
        <f t="shared" si="7"/>
        <v>391000</v>
      </c>
      <c r="AJ17" s="9">
        <f t="shared" si="7"/>
        <v>440000</v>
      </c>
      <c r="AK17" s="9">
        <f t="shared" si="7"/>
        <v>385000</v>
      </c>
      <c r="AL17" s="9">
        <f t="shared" si="7"/>
        <v>429000</v>
      </c>
      <c r="AM17" s="9">
        <f t="shared" si="7"/>
        <v>369000</v>
      </c>
      <c r="AN17" s="9">
        <f t="shared" si="7"/>
        <v>343000</v>
      </c>
      <c r="AO17" s="9">
        <f t="shared" si="7"/>
        <v>335000</v>
      </c>
      <c r="AP17" s="9">
        <f t="shared" si="7"/>
        <v>349000</v>
      </c>
    </row>
    <row r="18" spans="1:45">
      <c r="A18" s="2" t="s">
        <v>45</v>
      </c>
      <c r="B18" s="6">
        <v>25235</v>
      </c>
      <c r="C18" s="7">
        <f t="shared" si="3"/>
        <v>1969</v>
      </c>
      <c r="D18" s="7">
        <f t="shared" si="4"/>
        <v>2</v>
      </c>
      <c r="E18" s="8" t="e">
        <v>#N/A</v>
      </c>
      <c r="F18" s="8" t="e">
        <v>#N/A</v>
      </c>
      <c r="G18" s="8" t="e">
        <v>#N/A</v>
      </c>
      <c r="H18" s="8" t="e">
        <v>#N/A</v>
      </c>
      <c r="I18" s="8" t="e">
        <v>#N/A</v>
      </c>
      <c r="J18" s="8">
        <v>121448</v>
      </c>
      <c r="K18" s="8" t="e">
        <v>#N/A</v>
      </c>
      <c r="L18" s="8" t="e">
        <v>#N/A</v>
      </c>
      <c r="M18" s="8" t="e">
        <v>#N/A</v>
      </c>
      <c r="N18" s="8" t="e">
        <v>#N/A</v>
      </c>
      <c r="O18" s="8" t="e">
        <v>#N/A</v>
      </c>
      <c r="P18" s="8" t="e">
        <v>#N/A</v>
      </c>
      <c r="Q18" s="8" t="e">
        <v>#N/A</v>
      </c>
      <c r="R18" s="8" t="e">
        <v>#N/A</v>
      </c>
      <c r="S18" s="8" t="e">
        <v>#N/A</v>
      </c>
      <c r="T18" s="13" t="e">
        <f t="shared" si="5"/>
        <v>#N/A</v>
      </c>
      <c r="V18" s="2">
        <v>2012</v>
      </c>
      <c r="W18" s="6">
        <f t="shared" si="0"/>
        <v>41091</v>
      </c>
      <c r="X18" s="9">
        <f t="shared" si="6"/>
        <v>430000</v>
      </c>
      <c r="Y18" s="9">
        <f t="shared" si="6"/>
        <v>64000</v>
      </c>
      <c r="Z18" s="9">
        <f t="shared" si="6"/>
        <v>106000</v>
      </c>
      <c r="AA18" s="9">
        <f t="shared" si="6"/>
        <v>167000</v>
      </c>
      <c r="AB18" s="9">
        <f t="shared" si="6"/>
        <v>93000</v>
      </c>
      <c r="AD18" s="2">
        <v>2012</v>
      </c>
      <c r="AE18" s="9">
        <f t="shared" si="7"/>
        <v>260000</v>
      </c>
      <c r="AF18" s="9">
        <f t="shared" si="7"/>
        <v>287000</v>
      </c>
      <c r="AG18" s="9">
        <f t="shared" si="7"/>
        <v>360000</v>
      </c>
      <c r="AH18" s="9">
        <f t="shared" si="7"/>
        <v>400000</v>
      </c>
      <c r="AI18" s="9">
        <f t="shared" si="7"/>
        <v>448000</v>
      </c>
      <c r="AJ18" s="9">
        <f t="shared" si="7"/>
        <v>463000</v>
      </c>
      <c r="AK18" s="9">
        <f t="shared" si="7"/>
        <v>430000</v>
      </c>
      <c r="AL18" s="9">
        <f t="shared" si="7"/>
        <v>476000</v>
      </c>
      <c r="AM18" s="9">
        <f t="shared" si="7"/>
        <v>372000</v>
      </c>
      <c r="AN18" s="9">
        <f t="shared" si="7"/>
        <v>401000</v>
      </c>
      <c r="AO18" s="9">
        <f t="shared" si="7"/>
        <v>385000</v>
      </c>
      <c r="AP18" s="9">
        <f t="shared" si="7"/>
        <v>374000</v>
      </c>
    </row>
    <row r="19" spans="1:45">
      <c r="A19" s="2" t="s">
        <v>46</v>
      </c>
      <c r="B19" s="6">
        <v>25263</v>
      </c>
      <c r="C19" s="7">
        <f t="shared" si="3"/>
        <v>1969</v>
      </c>
      <c r="D19" s="7">
        <f t="shared" si="4"/>
        <v>3</v>
      </c>
      <c r="E19" s="8" t="e">
        <v>#N/A</v>
      </c>
      <c r="F19" s="8" t="e">
        <v>#N/A</v>
      </c>
      <c r="G19" s="8" t="e">
        <v>#N/A</v>
      </c>
      <c r="H19" s="8" t="e">
        <v>#N/A</v>
      </c>
      <c r="I19" s="8" t="e">
        <v>#N/A</v>
      </c>
      <c r="J19" s="8">
        <v>140424</v>
      </c>
      <c r="K19" s="8" t="e">
        <v>#N/A</v>
      </c>
      <c r="L19" s="8" t="e">
        <v>#N/A</v>
      </c>
      <c r="M19" s="8" t="e">
        <v>#N/A</v>
      </c>
      <c r="N19" s="8" t="e">
        <v>#N/A</v>
      </c>
      <c r="O19" s="8" t="e">
        <v>#N/A</v>
      </c>
      <c r="P19" s="8" t="e">
        <v>#N/A</v>
      </c>
      <c r="Q19" s="8" t="e">
        <v>#N/A</v>
      </c>
      <c r="R19" s="8" t="e">
        <v>#N/A</v>
      </c>
      <c r="S19" s="8" t="e">
        <v>#N/A</v>
      </c>
      <c r="T19" s="13" t="e">
        <f t="shared" si="5"/>
        <v>#N/A</v>
      </c>
      <c r="V19" s="2">
        <v>2013</v>
      </c>
      <c r="W19" s="6">
        <f t="shared" si="0"/>
        <v>41456</v>
      </c>
      <c r="X19" s="9">
        <f t="shared" si="6"/>
        <v>519000</v>
      </c>
      <c r="Y19" s="9">
        <f t="shared" si="6"/>
        <v>78000</v>
      </c>
      <c r="Z19" s="9">
        <f t="shared" si="6"/>
        <v>131000</v>
      </c>
      <c r="AA19" s="9">
        <f t="shared" si="6"/>
        <v>200000</v>
      </c>
      <c r="AB19" s="9">
        <f t="shared" si="6"/>
        <v>110000</v>
      </c>
      <c r="AD19" s="2">
        <v>2013</v>
      </c>
      <c r="AE19" s="9">
        <f t="shared" si="7"/>
        <v>291000</v>
      </c>
      <c r="AF19" s="9">
        <f t="shared" si="7"/>
        <v>304000</v>
      </c>
      <c r="AG19" s="9">
        <f t="shared" si="7"/>
        <v>387000</v>
      </c>
      <c r="AH19" s="9">
        <f t="shared" si="7"/>
        <v>454000</v>
      </c>
      <c r="AI19" s="9">
        <f t="shared" si="7"/>
        <v>514000</v>
      </c>
      <c r="AJ19" s="9">
        <f t="shared" si="7"/>
        <v>500000</v>
      </c>
      <c r="AK19" s="9">
        <f t="shared" si="7"/>
        <v>519000</v>
      </c>
      <c r="AL19" s="9">
        <f t="shared" si="7"/>
        <v>518000</v>
      </c>
      <c r="AM19" s="9">
        <f t="shared" si="7"/>
        <v>427000</v>
      </c>
      <c r="AN19" s="9">
        <f t="shared" si="7"/>
        <v>424000</v>
      </c>
      <c r="AO19" s="9">
        <f t="shared" si="7"/>
        <v>362000</v>
      </c>
      <c r="AP19" s="9">
        <f t="shared" si="7"/>
        <v>387000</v>
      </c>
    </row>
    <row r="20" spans="1:45">
      <c r="A20" s="2" t="s">
        <v>47</v>
      </c>
      <c r="B20" s="6">
        <v>25294</v>
      </c>
      <c r="C20" s="7">
        <f t="shared" si="3"/>
        <v>1969</v>
      </c>
      <c r="D20" s="7">
        <f t="shared" si="4"/>
        <v>4</v>
      </c>
      <c r="E20" s="8" t="e">
        <v>#N/A</v>
      </c>
      <c r="F20" s="8" t="e">
        <v>#N/A</v>
      </c>
      <c r="G20" s="8" t="e">
        <v>#N/A</v>
      </c>
      <c r="H20" s="8" t="e">
        <v>#N/A</v>
      </c>
      <c r="I20" s="8" t="e">
        <v>#N/A</v>
      </c>
      <c r="J20" s="8">
        <v>148014</v>
      </c>
      <c r="K20" s="8" t="e">
        <v>#N/A</v>
      </c>
      <c r="L20" s="8" t="e">
        <v>#N/A</v>
      </c>
      <c r="M20" s="8" t="e">
        <v>#N/A</v>
      </c>
      <c r="N20" s="8" t="e">
        <v>#N/A</v>
      </c>
      <c r="O20" s="8" t="e">
        <v>#N/A</v>
      </c>
      <c r="P20" s="8" t="e">
        <v>#N/A</v>
      </c>
      <c r="Q20" s="8" t="e">
        <v>#N/A</v>
      </c>
      <c r="R20" s="8" t="e">
        <v>#N/A</v>
      </c>
      <c r="S20" s="8" t="e">
        <v>#N/A</v>
      </c>
      <c r="T20" s="13" t="e">
        <f t="shared" si="5"/>
        <v>#N/A</v>
      </c>
      <c r="V20" s="2">
        <v>2014</v>
      </c>
      <c r="W20" s="6">
        <f t="shared" si="0"/>
        <v>41821</v>
      </c>
      <c r="X20" s="9">
        <f t="shared" si="6"/>
        <v>494000</v>
      </c>
      <c r="Y20" s="9">
        <f t="shared" si="6"/>
        <v>72000</v>
      </c>
      <c r="Z20" s="9">
        <f t="shared" si="6"/>
        <v>122000</v>
      </c>
      <c r="AA20" s="9">
        <f t="shared" si="6"/>
        <v>200000</v>
      </c>
      <c r="AB20" s="9">
        <f t="shared" si="6"/>
        <v>100000</v>
      </c>
      <c r="AD20" s="2">
        <v>2014</v>
      </c>
      <c r="AE20" s="9">
        <f t="shared" si="7"/>
        <v>281000</v>
      </c>
      <c r="AF20" s="9">
        <f t="shared" si="7"/>
        <v>282000</v>
      </c>
      <c r="AG20" s="9">
        <f t="shared" si="7"/>
        <v>355000</v>
      </c>
      <c r="AH20" s="9">
        <f t="shared" si="7"/>
        <v>422000</v>
      </c>
      <c r="AI20" s="9">
        <f t="shared" si="7"/>
        <v>473000</v>
      </c>
      <c r="AJ20" s="9">
        <f t="shared" si="7"/>
        <v>506000</v>
      </c>
      <c r="AK20" s="9">
        <f t="shared" si="7"/>
        <v>494000</v>
      </c>
      <c r="AL20" s="9">
        <f t="shared" si="7"/>
        <v>479000</v>
      </c>
      <c r="AM20" s="9">
        <f t="shared" si="7"/>
        <v>436000</v>
      </c>
      <c r="AN20" s="9">
        <f t="shared" si="7"/>
        <v>443000</v>
      </c>
      <c r="AO20" s="9">
        <f t="shared" si="7"/>
        <v>351000</v>
      </c>
      <c r="AP20" s="9">
        <f t="shared" si="7"/>
        <v>413000</v>
      </c>
    </row>
    <row r="21" spans="1:45">
      <c r="A21" s="2" t="s">
        <v>48</v>
      </c>
      <c r="B21" s="6">
        <v>25324</v>
      </c>
      <c r="C21" s="7">
        <f t="shared" si="3"/>
        <v>1969</v>
      </c>
      <c r="D21" s="7">
        <f t="shared" si="4"/>
        <v>5</v>
      </c>
      <c r="E21" s="8" t="e">
        <v>#N/A</v>
      </c>
      <c r="F21" s="8" t="e">
        <v>#N/A</v>
      </c>
      <c r="G21" s="8" t="e">
        <v>#N/A</v>
      </c>
      <c r="H21" s="8" t="e">
        <v>#N/A</v>
      </c>
      <c r="I21" s="8" t="e">
        <v>#N/A</v>
      </c>
      <c r="J21" s="8">
        <v>155605</v>
      </c>
      <c r="K21" s="8" t="e">
        <v>#N/A</v>
      </c>
      <c r="L21" s="8" t="e">
        <v>#N/A</v>
      </c>
      <c r="M21" s="8" t="e">
        <v>#N/A</v>
      </c>
      <c r="N21" s="8" t="e">
        <v>#N/A</v>
      </c>
      <c r="O21" s="8" t="e">
        <v>#N/A</v>
      </c>
      <c r="P21" s="8" t="e">
        <v>#N/A</v>
      </c>
      <c r="Q21" s="8" t="e">
        <v>#N/A</v>
      </c>
      <c r="R21" s="8" t="e">
        <v>#N/A</v>
      </c>
      <c r="S21" s="8" t="e">
        <v>#N/A</v>
      </c>
      <c r="T21" s="13" t="e">
        <f t="shared" si="5"/>
        <v>#N/A</v>
      </c>
      <c r="V21" s="2">
        <v>2015</v>
      </c>
      <c r="W21" s="6">
        <f t="shared" si="0"/>
        <v>42186</v>
      </c>
      <c r="X21" s="9">
        <f t="shared" si="6"/>
        <v>551000</v>
      </c>
      <c r="Y21" s="9">
        <f t="shared" si="6"/>
        <v>80000</v>
      </c>
      <c r="Z21" s="9">
        <f t="shared" si="6"/>
        <v>137000</v>
      </c>
      <c r="AA21" s="9">
        <f t="shared" si="6"/>
        <v>220000</v>
      </c>
      <c r="AB21" s="9">
        <f t="shared" si="6"/>
        <v>114000</v>
      </c>
      <c r="AD21" s="2">
        <v>2015</v>
      </c>
      <c r="AE21" s="9">
        <f t="shared" si="7"/>
        <v>281000</v>
      </c>
      <c r="AF21" s="9">
        <f t="shared" si="7"/>
        <v>295000</v>
      </c>
      <c r="AG21" s="9">
        <f t="shared" si="7"/>
        <v>405000</v>
      </c>
      <c r="AH21" s="9">
        <f t="shared" si="7"/>
        <v>449000</v>
      </c>
      <c r="AI21" s="9">
        <f t="shared" si="7"/>
        <v>495000</v>
      </c>
      <c r="AJ21" s="9">
        <f t="shared" si="7"/>
        <v>572000</v>
      </c>
      <c r="AK21" s="9">
        <f t="shared" si="7"/>
        <v>551000</v>
      </c>
      <c r="AL21" s="9">
        <f t="shared" si="7"/>
        <v>504000</v>
      </c>
      <c r="AM21" s="9">
        <f t="shared" si="7"/>
        <v>471000</v>
      </c>
      <c r="AN21" s="9">
        <f t="shared" si="7"/>
        <v>444000</v>
      </c>
      <c r="AO21" s="9">
        <f t="shared" si="7"/>
        <v>351000</v>
      </c>
      <c r="AP21" s="9">
        <f t="shared" si="7"/>
        <v>436000</v>
      </c>
    </row>
    <row r="22" spans="1:45">
      <c r="A22" s="2" t="s">
        <v>49</v>
      </c>
      <c r="B22" s="6">
        <v>25355</v>
      </c>
      <c r="C22" s="7">
        <f t="shared" si="3"/>
        <v>1969</v>
      </c>
      <c r="D22" s="7">
        <f t="shared" si="4"/>
        <v>6</v>
      </c>
      <c r="E22" s="8" t="e">
        <v>#N/A</v>
      </c>
      <c r="F22" s="8" t="e">
        <v>#N/A</v>
      </c>
      <c r="G22" s="8" t="e">
        <v>#N/A</v>
      </c>
      <c r="H22" s="8" t="e">
        <v>#N/A</v>
      </c>
      <c r="I22" s="8" t="e">
        <v>#N/A</v>
      </c>
      <c r="J22" s="8">
        <v>155605</v>
      </c>
      <c r="K22" s="8" t="e">
        <v>#N/A</v>
      </c>
      <c r="L22" s="8" t="e">
        <v>#N/A</v>
      </c>
      <c r="M22" s="8" t="e">
        <v>#N/A</v>
      </c>
      <c r="N22" s="8" t="e">
        <v>#N/A</v>
      </c>
      <c r="O22" s="8" t="e">
        <v>#N/A</v>
      </c>
      <c r="P22" s="8" t="e">
        <v>#N/A</v>
      </c>
      <c r="Q22" s="8" t="e">
        <v>#N/A</v>
      </c>
      <c r="R22" s="8" t="e">
        <v>#N/A</v>
      </c>
      <c r="S22" s="8" t="e">
        <v>#N/A</v>
      </c>
      <c r="T22" s="13" t="e">
        <f t="shared" si="5"/>
        <v>#N/A</v>
      </c>
      <c r="V22" s="2">
        <v>2016</v>
      </c>
      <c r="W22" s="6">
        <f t="shared" si="0"/>
        <v>42552</v>
      </c>
      <c r="X22" s="9">
        <f t="shared" si="6"/>
        <v>513000</v>
      </c>
      <c r="Y22" s="9">
        <f t="shared" si="6"/>
        <v>71000</v>
      </c>
      <c r="Z22" s="9">
        <f t="shared" si="6"/>
        <v>131000</v>
      </c>
      <c r="AA22" s="9">
        <f t="shared" si="6"/>
        <v>205000</v>
      </c>
      <c r="AB22" s="9">
        <f t="shared" si="6"/>
        <v>106000</v>
      </c>
      <c r="AD22" s="2">
        <v>2016</v>
      </c>
      <c r="AE22" s="9">
        <f t="shared" si="7"/>
        <v>302000</v>
      </c>
      <c r="AF22" s="9">
        <f t="shared" si="7"/>
        <v>314000</v>
      </c>
      <c r="AG22" s="9">
        <f t="shared" si="7"/>
        <v>421000</v>
      </c>
      <c r="AH22" s="9">
        <f t="shared" si="7"/>
        <v>470000</v>
      </c>
      <c r="AI22" s="9">
        <f t="shared" si="7"/>
        <v>525000</v>
      </c>
      <c r="AJ22" s="9">
        <f t="shared" si="7"/>
        <v>582000</v>
      </c>
      <c r="AK22" s="9">
        <f t="shared" si="7"/>
        <v>513000</v>
      </c>
      <c r="AL22" s="9">
        <f t="shared" si="7"/>
        <v>539000</v>
      </c>
      <c r="AM22" s="9">
        <f t="shared" si="7"/>
        <v>486000</v>
      </c>
      <c r="AN22" s="9">
        <f t="shared" si="7"/>
        <v>445000</v>
      </c>
      <c r="AO22" s="9">
        <f t="shared" si="7"/>
        <v>418000</v>
      </c>
      <c r="AP22" s="9">
        <f t="shared" si="7"/>
        <v>437000</v>
      </c>
    </row>
    <row r="23" spans="1:45">
      <c r="A23" s="2" t="s">
        <v>50</v>
      </c>
      <c r="B23" s="6">
        <v>25385</v>
      </c>
      <c r="C23" s="7">
        <f t="shared" si="3"/>
        <v>1969</v>
      </c>
      <c r="D23" s="7">
        <f t="shared" si="4"/>
        <v>7</v>
      </c>
      <c r="E23" s="8" t="e">
        <v>#N/A</v>
      </c>
      <c r="F23" s="8" t="e">
        <v>#N/A</v>
      </c>
      <c r="G23" s="8" t="e">
        <v>#N/A</v>
      </c>
      <c r="H23" s="8" t="e">
        <v>#N/A</v>
      </c>
      <c r="I23" s="8" t="e">
        <v>#N/A</v>
      </c>
      <c r="J23" s="8">
        <v>153707</v>
      </c>
      <c r="K23" s="8" t="e">
        <v>#N/A</v>
      </c>
      <c r="L23" s="8" t="e">
        <v>#N/A</v>
      </c>
      <c r="M23" s="8" t="e">
        <v>#N/A</v>
      </c>
      <c r="N23" s="8" t="e">
        <v>#N/A</v>
      </c>
      <c r="O23" s="8" t="e">
        <v>#N/A</v>
      </c>
      <c r="P23" s="8" t="e">
        <v>#N/A</v>
      </c>
      <c r="Q23" s="8" t="e">
        <v>#N/A</v>
      </c>
      <c r="R23" s="8" t="e">
        <v>#N/A</v>
      </c>
      <c r="S23" s="8" t="e">
        <v>#N/A</v>
      </c>
      <c r="T23" s="13" t="e">
        <f t="shared" si="5"/>
        <v>#N/A</v>
      </c>
      <c r="V23" s="2">
        <v>2017</v>
      </c>
      <c r="W23" s="6">
        <f t="shared" si="0"/>
        <v>42917</v>
      </c>
      <c r="X23" s="9">
        <f t="shared" si="6"/>
        <v>513000</v>
      </c>
      <c r="Y23" s="9">
        <f t="shared" si="6"/>
        <v>70000</v>
      </c>
      <c r="Z23" s="9">
        <f t="shared" si="6"/>
        <v>126000</v>
      </c>
      <c r="AA23" s="9">
        <f t="shared" si="6"/>
        <v>209000</v>
      </c>
      <c r="AB23" s="9">
        <f t="shared" si="6"/>
        <v>108000</v>
      </c>
      <c r="AD23" s="2">
        <v>2017</v>
      </c>
      <c r="AE23" s="9">
        <f t="shared" si="7"/>
        <v>319000</v>
      </c>
      <c r="AF23" s="9">
        <f t="shared" si="7"/>
        <v>315000</v>
      </c>
      <c r="AG23" s="9">
        <f t="shared" si="7"/>
        <v>455000</v>
      </c>
      <c r="AH23" s="9">
        <f t="shared" si="7"/>
        <v>447000</v>
      </c>
      <c r="AI23" s="9">
        <f t="shared" si="7"/>
        <v>555000</v>
      </c>
      <c r="AJ23" s="9">
        <f t="shared" si="7"/>
        <v>600000</v>
      </c>
      <c r="AK23" s="9">
        <f t="shared" si="7"/>
        <v>513000</v>
      </c>
      <c r="AL23" s="9">
        <f t="shared" si="7"/>
        <v>535000</v>
      </c>
      <c r="AM23" s="9">
        <f t="shared" si="7"/>
        <v>462000</v>
      </c>
      <c r="AN23" s="9">
        <f t="shared" si="7"/>
        <v>458000</v>
      </c>
      <c r="AO23" s="9">
        <f t="shared" si="7"/>
        <v>425000</v>
      </c>
      <c r="AP23" s="9">
        <f t="shared" si="7"/>
        <v>427000</v>
      </c>
    </row>
    <row r="24" spans="1:45">
      <c r="A24" s="2" t="s">
        <v>51</v>
      </c>
      <c r="B24" s="6">
        <v>25416</v>
      </c>
      <c r="C24" s="7">
        <f t="shared" si="3"/>
        <v>1969</v>
      </c>
      <c r="D24" s="7">
        <f t="shared" si="4"/>
        <v>8</v>
      </c>
      <c r="E24" s="8" t="e">
        <v>#N/A</v>
      </c>
      <c r="F24" s="8" t="e">
        <v>#N/A</v>
      </c>
      <c r="G24" s="8" t="e">
        <v>#N/A</v>
      </c>
      <c r="H24" s="8" t="e">
        <v>#N/A</v>
      </c>
      <c r="I24" s="8" t="e">
        <v>#N/A</v>
      </c>
      <c r="J24" s="8">
        <v>148014</v>
      </c>
      <c r="K24" s="8" t="e">
        <v>#N/A</v>
      </c>
      <c r="L24" s="8" t="e">
        <v>#N/A</v>
      </c>
      <c r="M24" s="8" t="e">
        <v>#N/A</v>
      </c>
      <c r="N24" s="8" t="e">
        <v>#N/A</v>
      </c>
      <c r="O24" s="8" t="e">
        <v>#N/A</v>
      </c>
      <c r="P24" s="8" t="e">
        <v>#N/A</v>
      </c>
      <c r="Q24" s="8" t="e">
        <v>#N/A</v>
      </c>
      <c r="R24" s="8" t="e">
        <v>#N/A</v>
      </c>
      <c r="S24" s="8" t="e">
        <v>#N/A</v>
      </c>
      <c r="T24" s="13" t="e">
        <f t="shared" si="5"/>
        <v>#N/A</v>
      </c>
      <c r="V24" s="2">
        <v>2018</v>
      </c>
      <c r="W24" s="6">
        <f t="shared" si="0"/>
        <v>43282</v>
      </c>
      <c r="X24" s="9">
        <f t="shared" si="6"/>
        <v>523000</v>
      </c>
      <c r="Y24" s="9">
        <f t="shared" si="6"/>
        <v>70000</v>
      </c>
      <c r="Z24" s="9">
        <f t="shared" si="6"/>
        <v>129000</v>
      </c>
      <c r="AA24" s="9">
        <f t="shared" si="6"/>
        <v>216000</v>
      </c>
      <c r="AB24" s="9">
        <f t="shared" si="6"/>
        <v>108000</v>
      </c>
      <c r="AD24" s="2">
        <v>2018</v>
      </c>
      <c r="AE24" s="9">
        <f t="shared" si="7"/>
        <v>313000</v>
      </c>
      <c r="AF24" s="9">
        <f t="shared" si="7"/>
        <v>319000</v>
      </c>
      <c r="AG24" s="9">
        <f t="shared" si="7"/>
        <v>434000</v>
      </c>
      <c r="AH24" s="9">
        <f t="shared" si="7"/>
        <v>460000</v>
      </c>
      <c r="AI24" s="9">
        <f t="shared" si="7"/>
        <v>535000</v>
      </c>
      <c r="AJ24" s="9">
        <f t="shared" si="7"/>
        <v>570000</v>
      </c>
      <c r="AK24" s="9">
        <f t="shared" si="7"/>
        <v>523000</v>
      </c>
      <c r="AL24" s="9">
        <f t="shared" si="7"/>
        <v>539000</v>
      </c>
      <c r="AM24" s="9">
        <f t="shared" si="7"/>
        <v>421000</v>
      </c>
      <c r="AN24" s="9">
        <f t="shared" si="7"/>
        <v>446000</v>
      </c>
      <c r="AO24" s="9">
        <f t="shared" si="7"/>
        <v>406000</v>
      </c>
      <c r="AP24" s="9">
        <f t="shared" si="7"/>
        <v>377000</v>
      </c>
    </row>
    <row r="25" spans="1:45">
      <c r="A25" s="2" t="s">
        <v>52</v>
      </c>
      <c r="B25" s="6">
        <v>25447</v>
      </c>
      <c r="C25" s="7">
        <f t="shared" si="3"/>
        <v>1969</v>
      </c>
      <c r="D25" s="7">
        <f t="shared" si="4"/>
        <v>9</v>
      </c>
      <c r="E25" s="8" t="e">
        <v>#N/A</v>
      </c>
      <c r="F25" s="8" t="e">
        <v>#N/A</v>
      </c>
      <c r="G25" s="8" t="e">
        <v>#N/A</v>
      </c>
      <c r="H25" s="8" t="e">
        <v>#N/A</v>
      </c>
      <c r="I25" s="8" t="e">
        <v>#N/A</v>
      </c>
      <c r="J25" s="8">
        <v>136629</v>
      </c>
      <c r="K25" s="8" t="e">
        <v>#N/A</v>
      </c>
      <c r="L25" s="8" t="e">
        <v>#N/A</v>
      </c>
      <c r="M25" s="8" t="e">
        <v>#N/A</v>
      </c>
      <c r="N25" s="8" t="e">
        <v>#N/A</v>
      </c>
      <c r="O25" s="8" t="e">
        <v>#N/A</v>
      </c>
      <c r="P25" s="8" t="e">
        <v>#N/A</v>
      </c>
      <c r="Q25" s="8" t="e">
        <v>#N/A</v>
      </c>
      <c r="R25" s="8" t="e">
        <v>#N/A</v>
      </c>
      <c r="S25" s="8" t="e">
        <v>#N/A</v>
      </c>
      <c r="T25" s="13" t="e">
        <f t="shared" si="5"/>
        <v>#N/A</v>
      </c>
      <c r="V25" s="2">
        <v>2019</v>
      </c>
      <c r="W25" s="6">
        <f t="shared" si="0"/>
        <v>43647</v>
      </c>
      <c r="X25" s="9">
        <f t="shared" si="6"/>
        <v>540000</v>
      </c>
      <c r="Y25" s="9">
        <f t="shared" si="6"/>
        <v>71000</v>
      </c>
      <c r="Z25" s="9">
        <f t="shared" si="6"/>
        <v>132000</v>
      </c>
      <c r="AA25" s="9">
        <f t="shared" si="6"/>
        <v>226000</v>
      </c>
      <c r="AB25" s="9">
        <f t="shared" si="6"/>
        <v>111000</v>
      </c>
      <c r="AD25" s="2">
        <v>2019</v>
      </c>
      <c r="AE25" s="9">
        <f t="shared" si="7"/>
        <v>285000</v>
      </c>
      <c r="AF25" s="9">
        <f t="shared" si="7"/>
        <v>311000</v>
      </c>
      <c r="AG25" s="9">
        <f t="shared" si="7"/>
        <v>400000</v>
      </c>
      <c r="AH25" s="9">
        <f t="shared" si="7"/>
        <v>456000</v>
      </c>
      <c r="AI25" s="9">
        <f t="shared" si="7"/>
        <v>542000</v>
      </c>
      <c r="AJ25" s="9">
        <f t="shared" si="7"/>
        <v>528000</v>
      </c>
      <c r="AK25" s="9">
        <f t="shared" si="7"/>
        <v>540000</v>
      </c>
      <c r="AL25" s="9">
        <f t="shared" si="7"/>
        <v>532000</v>
      </c>
      <c r="AM25" s="9">
        <f t="shared" si="7"/>
        <v>450000</v>
      </c>
      <c r="AN25" s="9">
        <f t="shared" si="7"/>
        <v>462000</v>
      </c>
      <c r="AO25" s="9">
        <f t="shared" si="7"/>
        <v>404000</v>
      </c>
      <c r="AP25" s="9">
        <f t="shared" si="7"/>
        <v>434000</v>
      </c>
    </row>
    <row r="26" spans="1:45">
      <c r="A26" s="2" t="s">
        <v>53</v>
      </c>
      <c r="B26" s="6">
        <v>25477</v>
      </c>
      <c r="C26" s="7">
        <f t="shared" si="3"/>
        <v>1969</v>
      </c>
      <c r="D26" s="7">
        <f t="shared" si="4"/>
        <v>10</v>
      </c>
      <c r="E26" s="8" t="e">
        <v>#N/A</v>
      </c>
      <c r="F26" s="8" t="e">
        <v>#N/A</v>
      </c>
      <c r="G26" s="8" t="e">
        <v>#N/A</v>
      </c>
      <c r="H26" s="8" t="e">
        <v>#N/A</v>
      </c>
      <c r="I26" s="8" t="e">
        <v>#N/A</v>
      </c>
      <c r="J26" s="8">
        <v>130936</v>
      </c>
      <c r="K26" s="8" t="e">
        <v>#N/A</v>
      </c>
      <c r="L26" s="8" t="e">
        <v>#N/A</v>
      </c>
      <c r="M26" s="8" t="e">
        <v>#N/A</v>
      </c>
      <c r="N26" s="8" t="e">
        <v>#N/A</v>
      </c>
      <c r="O26" s="8" t="e">
        <v>#N/A</v>
      </c>
      <c r="P26" s="8" t="e">
        <v>#N/A</v>
      </c>
      <c r="Q26" s="8" t="e">
        <v>#N/A</v>
      </c>
      <c r="R26" s="8" t="e">
        <v>#N/A</v>
      </c>
      <c r="S26" s="8" t="e">
        <v>#N/A</v>
      </c>
      <c r="T26" s="13" t="e">
        <f t="shared" si="5"/>
        <v>#N/A</v>
      </c>
      <c r="V26" s="2">
        <v>2020</v>
      </c>
      <c r="W26" s="6">
        <f t="shared" si="0"/>
        <v>44013</v>
      </c>
      <c r="X26" s="9">
        <f t="shared" si="6"/>
        <v>597000</v>
      </c>
      <c r="Y26" s="9">
        <f t="shared" si="6"/>
        <v>70000</v>
      </c>
      <c r="Z26" s="9">
        <f t="shared" si="6"/>
        <v>147000</v>
      </c>
      <c r="AA26" s="9">
        <f t="shared" si="6"/>
        <v>259000</v>
      </c>
      <c r="AB26" s="9">
        <f t="shared" si="6"/>
        <v>121000</v>
      </c>
      <c r="AD26" s="2">
        <v>2020</v>
      </c>
      <c r="AE26" s="9">
        <f t="shared" si="7"/>
        <v>317000</v>
      </c>
      <c r="AF26" s="9">
        <f t="shared" si="7"/>
        <v>335000</v>
      </c>
      <c r="AG26" s="9">
        <f t="shared" si="7"/>
        <v>416000</v>
      </c>
      <c r="AH26" s="9">
        <f t="shared" si="7"/>
        <v>373000</v>
      </c>
      <c r="AI26" s="9">
        <f t="shared" si="7"/>
        <v>372000</v>
      </c>
      <c r="AJ26" s="9">
        <f t="shared" si="7"/>
        <v>507000</v>
      </c>
      <c r="AK26" s="9">
        <f t="shared" si="7"/>
        <v>597000</v>
      </c>
      <c r="AL26" s="9">
        <f t="shared" si="7"/>
        <v>560000</v>
      </c>
      <c r="AM26" s="9">
        <f t="shared" si="7"/>
        <v>563000</v>
      </c>
      <c r="AN26" s="9">
        <f t="shared" si="7"/>
        <v>573000</v>
      </c>
      <c r="AO26" s="9">
        <f t="shared" si="7"/>
        <v>493000</v>
      </c>
      <c r="AP26" s="9">
        <f t="shared" si="7"/>
        <v>538000</v>
      </c>
    </row>
    <row r="27" spans="1:45">
      <c r="A27" s="2" t="s">
        <v>54</v>
      </c>
      <c r="B27" s="6">
        <v>25508</v>
      </c>
      <c r="C27" s="7">
        <f t="shared" si="3"/>
        <v>1969</v>
      </c>
      <c r="D27" s="7">
        <f t="shared" si="4"/>
        <v>11</v>
      </c>
      <c r="E27" s="8" t="e">
        <v>#N/A</v>
      </c>
      <c r="F27" s="8" t="e">
        <v>#N/A</v>
      </c>
      <c r="G27" s="8" t="e">
        <v>#N/A</v>
      </c>
      <c r="H27" s="8" t="e">
        <v>#N/A</v>
      </c>
      <c r="I27" s="8" t="e">
        <v>#N/A</v>
      </c>
      <c r="J27" s="8">
        <v>102471</v>
      </c>
      <c r="K27" s="8" t="e">
        <v>#N/A</v>
      </c>
      <c r="L27" s="8" t="e">
        <v>#N/A</v>
      </c>
      <c r="M27" s="8" t="e">
        <v>#N/A</v>
      </c>
      <c r="N27" s="8" t="e">
        <v>#N/A</v>
      </c>
      <c r="O27" s="8" t="e">
        <v>#N/A</v>
      </c>
      <c r="P27" s="8" t="e">
        <v>#N/A</v>
      </c>
      <c r="Q27" s="8" t="e">
        <v>#N/A</v>
      </c>
      <c r="R27" s="8" t="e">
        <v>#N/A</v>
      </c>
      <c r="S27" s="8" t="e">
        <v>#N/A</v>
      </c>
      <c r="T27" s="13" t="e">
        <f t="shared" si="5"/>
        <v>#N/A</v>
      </c>
      <c r="V27" s="2">
        <v>2021</v>
      </c>
      <c r="W27" s="6">
        <f t="shared" si="0"/>
        <v>44378</v>
      </c>
      <c r="X27" s="9">
        <f t="shared" si="6"/>
        <v>584000</v>
      </c>
      <c r="Y27" s="9">
        <f t="shared" si="6"/>
        <v>74000</v>
      </c>
      <c r="Z27" s="9">
        <f t="shared" si="6"/>
        <v>140000</v>
      </c>
      <c r="AA27" s="9">
        <f t="shared" si="6"/>
        <v>252000</v>
      </c>
      <c r="AB27" s="9">
        <f t="shared" si="6"/>
        <v>118000</v>
      </c>
      <c r="AD27" s="2">
        <v>2021</v>
      </c>
      <c r="AE27" s="9">
        <f t="shared" si="7"/>
        <v>366000</v>
      </c>
      <c r="AF27" s="9">
        <f t="shared" si="7"/>
        <v>366000</v>
      </c>
      <c r="AG27" s="9">
        <f t="shared" si="7"/>
        <v>484000</v>
      </c>
      <c r="AH27" s="9">
        <f t="shared" si="7"/>
        <v>513000</v>
      </c>
      <c r="AI27" s="9">
        <f t="shared" si="7"/>
        <v>528000</v>
      </c>
      <c r="AJ27" s="9">
        <f t="shared" si="7"/>
        <v>615000</v>
      </c>
      <c r="AK27" s="9">
        <f t="shared" si="7"/>
        <v>584000</v>
      </c>
      <c r="AL27" s="9">
        <f t="shared" si="7"/>
        <v>576000</v>
      </c>
      <c r="AM27" s="9">
        <f t="shared" si="7"/>
        <v>546000</v>
      </c>
      <c r="AN27" s="9">
        <f t="shared" si="7"/>
        <v>526000</v>
      </c>
      <c r="AO27" s="9">
        <f t="shared" si="7"/>
        <v>503000</v>
      </c>
      <c r="AP27" s="9">
        <f t="shared" si="7"/>
        <v>513000</v>
      </c>
    </row>
    <row r="28" spans="1:45">
      <c r="A28" s="2" t="s">
        <v>55</v>
      </c>
      <c r="B28" s="6">
        <v>25538</v>
      </c>
      <c r="C28" s="7">
        <f t="shared" si="3"/>
        <v>1969</v>
      </c>
      <c r="D28" s="7">
        <f t="shared" si="4"/>
        <v>12</v>
      </c>
      <c r="E28" s="8" t="e">
        <v>#N/A</v>
      </c>
      <c r="F28" s="8" t="e">
        <v>#N/A</v>
      </c>
      <c r="G28" s="8" t="e">
        <v>#N/A</v>
      </c>
      <c r="H28" s="8" t="e">
        <v>#N/A</v>
      </c>
      <c r="I28" s="8" t="e">
        <v>#N/A</v>
      </c>
      <c r="J28" s="8">
        <v>92983</v>
      </c>
      <c r="K28" s="8" t="e">
        <v>#N/A</v>
      </c>
      <c r="L28" s="8" t="e">
        <v>#N/A</v>
      </c>
      <c r="M28" s="8" t="e">
        <v>#N/A</v>
      </c>
      <c r="N28" s="8" t="e">
        <v>#N/A</v>
      </c>
      <c r="O28" s="8" t="e">
        <v>#N/A</v>
      </c>
      <c r="P28" s="8" t="e">
        <v>#N/A</v>
      </c>
      <c r="Q28" s="8" t="e">
        <v>#N/A</v>
      </c>
      <c r="R28" s="8" t="e">
        <v>#N/A</v>
      </c>
      <c r="S28" s="8" t="e">
        <v>#N/A</v>
      </c>
      <c r="T28" s="13" t="e">
        <f t="shared" si="5"/>
        <v>#N/A</v>
      </c>
      <c r="V28" s="2">
        <v>2022</v>
      </c>
      <c r="W28" s="6">
        <f t="shared" si="0"/>
        <v>44743</v>
      </c>
      <c r="X28" s="9">
        <f t="shared" si="6"/>
        <v>454000</v>
      </c>
      <c r="Y28" s="9">
        <f t="shared" si="6"/>
        <v>61000</v>
      </c>
      <c r="Z28" s="9">
        <f t="shared" si="6"/>
        <v>119000</v>
      </c>
      <c r="AA28" s="9">
        <f t="shared" si="6"/>
        <v>196000</v>
      </c>
      <c r="AB28" s="9">
        <f t="shared" si="6"/>
        <v>78000</v>
      </c>
      <c r="AD28" s="2">
        <v>2022</v>
      </c>
      <c r="AE28" s="9">
        <f t="shared" si="7"/>
        <v>352000</v>
      </c>
      <c r="AF28" s="9">
        <f t="shared" si="7"/>
        <v>352000</v>
      </c>
      <c r="AG28" s="9">
        <f t="shared" si="7"/>
        <v>456000</v>
      </c>
      <c r="AH28" s="9">
        <f t="shared" si="7"/>
        <v>463000</v>
      </c>
      <c r="AI28" s="9">
        <f t="shared" si="7"/>
        <v>499000</v>
      </c>
      <c r="AJ28" s="9">
        <f t="shared" si="7"/>
        <v>525000</v>
      </c>
      <c r="AK28" s="9">
        <f t="shared" si="7"/>
        <v>454000</v>
      </c>
      <c r="AL28" s="9">
        <f t="shared" si="7"/>
        <v>474000</v>
      </c>
      <c r="AM28" s="9">
        <f t="shared" si="7"/>
        <v>428000</v>
      </c>
      <c r="AN28" s="9">
        <f t="shared" si="7"/>
        <v>371000</v>
      </c>
      <c r="AO28" s="9">
        <f t="shared" si="7"/>
        <v>325000</v>
      </c>
      <c r="AP28" s="9">
        <f t="shared" si="7"/>
        <v>327000</v>
      </c>
    </row>
    <row r="29" spans="1:45">
      <c r="A29" s="2" t="s">
        <v>56</v>
      </c>
      <c r="B29" s="6">
        <v>25569</v>
      </c>
      <c r="C29" s="7">
        <f t="shared" si="3"/>
        <v>1970</v>
      </c>
      <c r="D29" s="7">
        <f t="shared" si="4"/>
        <v>1</v>
      </c>
      <c r="E29" s="8" t="e">
        <v>#N/A</v>
      </c>
      <c r="F29" s="8" t="e">
        <v>#N/A</v>
      </c>
      <c r="G29" s="8" t="e">
        <v>#N/A</v>
      </c>
      <c r="H29" s="8" t="e">
        <v>#N/A</v>
      </c>
      <c r="I29" s="8" t="e">
        <v>#N/A</v>
      </c>
      <c r="J29" s="8">
        <v>104061</v>
      </c>
      <c r="K29" s="8" t="e">
        <v>#N/A</v>
      </c>
      <c r="L29" s="8" t="e">
        <v>#N/A</v>
      </c>
      <c r="M29" s="8" t="e">
        <v>#N/A</v>
      </c>
      <c r="N29" s="8" t="e">
        <v>#N/A</v>
      </c>
      <c r="O29" s="8" t="e">
        <v>#N/A</v>
      </c>
      <c r="P29" s="8" t="e">
        <v>#N/A</v>
      </c>
      <c r="Q29" s="8" t="e">
        <v>#N/A</v>
      </c>
      <c r="R29" s="8" t="e">
        <v>#N/A</v>
      </c>
      <c r="S29" s="8" t="e">
        <v>#N/A</v>
      </c>
      <c r="T29" s="13" t="e">
        <f t="shared" si="5"/>
        <v>#N/A</v>
      </c>
      <c r="V29" s="2">
        <v>2023</v>
      </c>
      <c r="W29" s="6">
        <f t="shared" si="0"/>
        <v>45108</v>
      </c>
      <c r="X29" s="9">
        <f t="shared" si="6"/>
        <v>372000</v>
      </c>
      <c r="Y29" s="9">
        <f t="shared" si="6"/>
        <v>46000</v>
      </c>
      <c r="Z29" s="9">
        <f t="shared" si="6"/>
        <v>93000</v>
      </c>
      <c r="AA29" s="9">
        <f t="shared" si="6"/>
        <v>166000</v>
      </c>
      <c r="AB29" s="9">
        <f t="shared" si="6"/>
        <v>67000</v>
      </c>
      <c r="AD29" s="2">
        <v>2023</v>
      </c>
      <c r="AE29" s="9">
        <f t="shared" ref="AE29:AK29" si="8">AVERAGEIFS($E$5:$E$1048576,$C$5:$C$1048576,$AD29,$D$5:$D$1048576,AE$4)</f>
        <v>231000</v>
      </c>
      <c r="AF29" s="9">
        <f t="shared" si="8"/>
        <v>269000</v>
      </c>
      <c r="AG29" s="9">
        <f t="shared" si="8"/>
        <v>359000</v>
      </c>
      <c r="AH29" s="9">
        <f t="shared" si="8"/>
        <v>337000</v>
      </c>
      <c r="AI29" s="9">
        <f t="shared" si="8"/>
        <v>408000</v>
      </c>
      <c r="AJ29" s="9">
        <f t="shared" si="8"/>
        <v>433000</v>
      </c>
      <c r="AK29" s="9">
        <f t="shared" si="8"/>
        <v>372000</v>
      </c>
      <c r="AL29" s="9"/>
      <c r="AM29" s="9"/>
      <c r="AN29" s="9"/>
      <c r="AO29" s="9"/>
      <c r="AP29" s="9"/>
    </row>
    <row r="30" spans="1:45">
      <c r="A30" s="2" t="s">
        <v>57</v>
      </c>
      <c r="B30" s="6">
        <v>25600</v>
      </c>
      <c r="C30" s="7">
        <f t="shared" si="3"/>
        <v>1970</v>
      </c>
      <c r="D30" s="7">
        <f t="shared" si="4"/>
        <v>2</v>
      </c>
      <c r="E30" s="8" t="e">
        <v>#N/A</v>
      </c>
      <c r="F30" s="8" t="e">
        <v>#N/A</v>
      </c>
      <c r="G30" s="8" t="e">
        <v>#N/A</v>
      </c>
      <c r="H30" s="8" t="e">
        <v>#N/A</v>
      </c>
      <c r="I30" s="8" t="e">
        <v>#N/A</v>
      </c>
      <c r="J30" s="8">
        <v>105953</v>
      </c>
      <c r="K30" s="8" t="e">
        <v>#N/A</v>
      </c>
      <c r="L30" s="8" t="e">
        <v>#N/A</v>
      </c>
      <c r="M30" s="8" t="e">
        <v>#N/A</v>
      </c>
      <c r="N30" s="8" t="e">
        <v>#N/A</v>
      </c>
      <c r="O30" s="8" t="e">
        <v>#N/A</v>
      </c>
      <c r="P30" s="8" t="e">
        <v>#N/A</v>
      </c>
      <c r="Q30" s="8" t="e">
        <v>#N/A</v>
      </c>
      <c r="R30" s="8" t="e">
        <v>#N/A</v>
      </c>
      <c r="S30" s="8" t="e">
        <v>#N/A</v>
      </c>
      <c r="T30" s="13" t="e">
        <f t="shared" si="5"/>
        <v>#N/A</v>
      </c>
      <c r="AD30" s="2" t="s">
        <v>710</v>
      </c>
      <c r="AE30" s="10">
        <f>AVERAGE(AE5:AE29)</f>
        <v>301200</v>
      </c>
      <c r="AF30" s="10">
        <f t="shared" ref="AF30:AP30" si="9">AVERAGE(AF5:AF29)</f>
        <v>315640</v>
      </c>
      <c r="AG30" s="10">
        <f t="shared" si="9"/>
        <v>419840</v>
      </c>
      <c r="AH30" s="10">
        <f t="shared" si="9"/>
        <v>455320</v>
      </c>
      <c r="AI30" s="10">
        <f t="shared" si="9"/>
        <v>501320</v>
      </c>
      <c r="AJ30" s="10">
        <f t="shared" si="9"/>
        <v>547480</v>
      </c>
      <c r="AK30" s="10">
        <f t="shared" si="9"/>
        <v>514880</v>
      </c>
      <c r="AL30" s="10">
        <f t="shared" si="9"/>
        <v>531083.33333333337</v>
      </c>
      <c r="AM30" s="10">
        <f t="shared" si="9"/>
        <v>455208.33333333331</v>
      </c>
      <c r="AN30" s="10">
        <f t="shared" si="9"/>
        <v>447708.33333333331</v>
      </c>
      <c r="AO30" s="10">
        <f t="shared" si="9"/>
        <v>403791.66666666669</v>
      </c>
      <c r="AP30" s="10">
        <f t="shared" si="9"/>
        <v>418166.66666666669</v>
      </c>
      <c r="AS30" s="10">
        <f>AK29-AK30</f>
        <v>-142880</v>
      </c>
    </row>
    <row r="31" spans="1:45">
      <c r="A31" s="2" t="s">
        <v>58</v>
      </c>
      <c r="B31" s="6">
        <v>25628</v>
      </c>
      <c r="C31" s="7">
        <f t="shared" si="3"/>
        <v>1970</v>
      </c>
      <c r="D31" s="7">
        <f t="shared" si="4"/>
        <v>3</v>
      </c>
      <c r="E31" s="8" t="e">
        <v>#N/A</v>
      </c>
      <c r="F31" s="8" t="e">
        <v>#N/A</v>
      </c>
      <c r="G31" s="8" t="e">
        <v>#N/A</v>
      </c>
      <c r="H31" s="8" t="e">
        <v>#N/A</v>
      </c>
      <c r="I31" s="8" t="e">
        <v>#N/A</v>
      </c>
      <c r="J31" s="8">
        <v>121089</v>
      </c>
      <c r="K31" s="8" t="e">
        <v>#N/A</v>
      </c>
      <c r="L31" s="8" t="e">
        <v>#N/A</v>
      </c>
      <c r="M31" s="8" t="e">
        <v>#N/A</v>
      </c>
      <c r="N31" s="8" t="e">
        <v>#N/A</v>
      </c>
      <c r="O31" s="8" t="e">
        <v>#N/A</v>
      </c>
      <c r="P31" s="8" t="e">
        <v>#N/A</v>
      </c>
      <c r="Q31" s="8" t="e">
        <v>#N/A</v>
      </c>
      <c r="R31" s="8" t="e">
        <v>#N/A</v>
      </c>
      <c r="S31" s="8" t="e">
        <v>#N/A</v>
      </c>
      <c r="T31" s="13" t="e">
        <f t="shared" si="5"/>
        <v>#N/A</v>
      </c>
      <c r="W31" s="2" t="s">
        <v>715</v>
      </c>
      <c r="X31" s="13">
        <f>(X29-AVERAGE(X5:X29))/AVERAGE(X5:X29)</f>
        <v>-0.27750155376009944</v>
      </c>
      <c r="Y31" s="13">
        <f t="shared" ref="Y31:AB31" si="10">(Y29-AVERAGE(Y5:Y29))/AVERAGE(Y5:Y29)</f>
        <v>-0.42956349206349204</v>
      </c>
      <c r="Z31" s="13">
        <f t="shared" si="10"/>
        <v>-0.25742574257425743</v>
      </c>
      <c r="AA31" s="13">
        <f t="shared" si="10"/>
        <v>-0.17149131563186265</v>
      </c>
      <c r="AB31" s="13">
        <f t="shared" si="10"/>
        <v>-0.3830570902394107</v>
      </c>
      <c r="AD31" s="2" t="s">
        <v>706</v>
      </c>
      <c r="AE31" s="10">
        <f>MAX(AE5:AE30)</f>
        <v>382000</v>
      </c>
      <c r="AF31" s="10">
        <f t="shared" ref="AF31:AP31" si="11">MAX(AF5:AF29)</f>
        <v>402000</v>
      </c>
      <c r="AG31" s="10">
        <f t="shared" si="11"/>
        <v>556000</v>
      </c>
      <c r="AH31" s="10">
        <f t="shared" si="11"/>
        <v>625000</v>
      </c>
      <c r="AI31" s="10">
        <f t="shared" si="11"/>
        <v>669000</v>
      </c>
      <c r="AJ31" s="10">
        <f t="shared" si="11"/>
        <v>754000</v>
      </c>
      <c r="AK31" s="10">
        <f t="shared" si="11"/>
        <v>690000</v>
      </c>
      <c r="AL31" s="10">
        <f t="shared" si="11"/>
        <v>744000</v>
      </c>
      <c r="AM31" s="10">
        <f t="shared" si="11"/>
        <v>630000</v>
      </c>
      <c r="AN31" s="10">
        <f t="shared" si="11"/>
        <v>573000</v>
      </c>
      <c r="AO31" s="10">
        <f t="shared" si="11"/>
        <v>532000</v>
      </c>
      <c r="AP31" s="10">
        <f t="shared" si="11"/>
        <v>546000</v>
      </c>
    </row>
    <row r="32" spans="1:45">
      <c r="A32" s="2" t="s">
        <v>59</v>
      </c>
      <c r="B32" s="6">
        <v>25659</v>
      </c>
      <c r="C32" s="7">
        <f t="shared" si="3"/>
        <v>1970</v>
      </c>
      <c r="D32" s="7">
        <f t="shared" si="4"/>
        <v>4</v>
      </c>
      <c r="E32" s="8" t="e">
        <v>#N/A</v>
      </c>
      <c r="F32" s="8" t="e">
        <v>#N/A</v>
      </c>
      <c r="G32" s="8" t="e">
        <v>#N/A</v>
      </c>
      <c r="H32" s="8" t="e">
        <v>#N/A</v>
      </c>
      <c r="I32" s="8" t="e">
        <v>#N/A</v>
      </c>
      <c r="J32" s="8">
        <v>136225</v>
      </c>
      <c r="K32" s="8" t="e">
        <v>#N/A</v>
      </c>
      <c r="L32" s="8" t="e">
        <v>#N/A</v>
      </c>
      <c r="M32" s="8" t="e">
        <v>#N/A</v>
      </c>
      <c r="N32" s="8" t="e">
        <v>#N/A</v>
      </c>
      <c r="O32" s="8" t="e">
        <v>#N/A</v>
      </c>
      <c r="P32" s="8" t="e">
        <v>#N/A</v>
      </c>
      <c r="Q32" s="8" t="e">
        <v>#N/A</v>
      </c>
      <c r="R32" s="8" t="e">
        <v>#N/A</v>
      </c>
      <c r="S32" s="8" t="e">
        <v>#N/A</v>
      </c>
      <c r="T32" s="13" t="e">
        <f t="shared" si="5"/>
        <v>#N/A</v>
      </c>
      <c r="W32" s="2" t="s">
        <v>731</v>
      </c>
      <c r="X32" s="10">
        <f>AVERAGE(X5:X29)</f>
        <v>514880</v>
      </c>
      <c r="Y32" s="10">
        <f t="shared" ref="Y32:AB32" si="12">AVERAGE(Y5:Y29)</f>
        <v>80640</v>
      </c>
      <c r="Z32" s="10">
        <f t="shared" si="12"/>
        <v>125240</v>
      </c>
      <c r="AA32" s="10">
        <f t="shared" si="12"/>
        <v>200360</v>
      </c>
      <c r="AB32" s="10">
        <f t="shared" si="12"/>
        <v>108600</v>
      </c>
      <c r="AD32" s="2" t="s">
        <v>707</v>
      </c>
      <c r="AE32" s="10">
        <f>MIN(AE5:AE30)</f>
        <v>218000</v>
      </c>
      <c r="AF32" s="10">
        <f t="shared" ref="AF32:AP32" si="13">MIN(AF5:AF29)</f>
        <v>238000</v>
      </c>
      <c r="AG32" s="10">
        <f t="shared" si="13"/>
        <v>304000</v>
      </c>
      <c r="AH32" s="10">
        <f t="shared" si="13"/>
        <v>337000</v>
      </c>
      <c r="AI32" s="10">
        <f t="shared" si="13"/>
        <v>372000</v>
      </c>
      <c r="AJ32" s="10">
        <f t="shared" si="13"/>
        <v>421000</v>
      </c>
      <c r="AK32" s="10">
        <f t="shared" si="13"/>
        <v>331000</v>
      </c>
      <c r="AL32" s="10">
        <f t="shared" si="13"/>
        <v>352000</v>
      </c>
      <c r="AM32" s="10">
        <f t="shared" si="13"/>
        <v>321000</v>
      </c>
      <c r="AN32" s="10">
        <f t="shared" si="13"/>
        <v>307000</v>
      </c>
      <c r="AO32" s="10">
        <f t="shared" si="13"/>
        <v>273000</v>
      </c>
      <c r="AP32" s="10">
        <f t="shared" si="13"/>
        <v>305000</v>
      </c>
    </row>
    <row r="33" spans="1:47">
      <c r="A33" s="2" t="s">
        <v>60</v>
      </c>
      <c r="B33" s="6">
        <v>25689</v>
      </c>
      <c r="C33" s="7">
        <f t="shared" si="3"/>
        <v>1970</v>
      </c>
      <c r="D33" s="7">
        <f t="shared" si="4"/>
        <v>5</v>
      </c>
      <c r="E33" s="8" t="e">
        <v>#N/A</v>
      </c>
      <c r="F33" s="8" t="e">
        <v>#N/A</v>
      </c>
      <c r="G33" s="8" t="e">
        <v>#N/A</v>
      </c>
      <c r="H33" s="8" t="e">
        <v>#N/A</v>
      </c>
      <c r="I33" s="8" t="e">
        <v>#N/A</v>
      </c>
      <c r="J33" s="8">
        <v>141901</v>
      </c>
      <c r="K33" s="8" t="e">
        <v>#N/A</v>
      </c>
      <c r="L33" s="8" t="e">
        <v>#N/A</v>
      </c>
      <c r="M33" s="8" t="e">
        <v>#N/A</v>
      </c>
      <c r="N33" s="8" t="e">
        <v>#N/A</v>
      </c>
      <c r="O33" s="8" t="e">
        <v>#N/A</v>
      </c>
      <c r="P33" s="8" t="e">
        <v>#N/A</v>
      </c>
      <c r="Q33" s="8" t="e">
        <v>#N/A</v>
      </c>
      <c r="R33" s="8" t="e">
        <v>#N/A</v>
      </c>
      <c r="S33" s="8" t="e">
        <v>#N/A</v>
      </c>
      <c r="T33" s="13" t="e">
        <f t="shared" si="5"/>
        <v>#N/A</v>
      </c>
      <c r="AD33" s="2" t="s">
        <v>729</v>
      </c>
      <c r="AE33" s="10">
        <f>AE29-AE30</f>
        <v>-70200</v>
      </c>
      <c r="AF33" s="10">
        <f t="shared" ref="AF33:AK33" si="14">AF29-AF30</f>
        <v>-46640</v>
      </c>
      <c r="AG33" s="10">
        <f t="shared" si="14"/>
        <v>-60840</v>
      </c>
      <c r="AH33" s="10">
        <f t="shared" si="14"/>
        <v>-118320</v>
      </c>
      <c r="AI33" s="10">
        <f t="shared" si="14"/>
        <v>-93320</v>
      </c>
      <c r="AJ33" s="10">
        <f t="shared" si="14"/>
        <v>-114480</v>
      </c>
      <c r="AK33" s="10">
        <f t="shared" si="14"/>
        <v>-142880</v>
      </c>
    </row>
    <row r="34" spans="1:47">
      <c r="A34" s="2" t="s">
        <v>61</v>
      </c>
      <c r="B34" s="6">
        <v>25720</v>
      </c>
      <c r="C34" s="7">
        <f t="shared" si="3"/>
        <v>1970</v>
      </c>
      <c r="D34" s="7">
        <f t="shared" si="4"/>
        <v>6</v>
      </c>
      <c r="E34" s="8" t="e">
        <v>#N/A</v>
      </c>
      <c r="F34" s="8" t="e">
        <v>#N/A</v>
      </c>
      <c r="G34" s="8" t="e">
        <v>#N/A</v>
      </c>
      <c r="H34" s="8" t="e">
        <v>#N/A</v>
      </c>
      <c r="I34" s="8" t="e">
        <v>#N/A</v>
      </c>
      <c r="J34" s="8">
        <v>160822</v>
      </c>
      <c r="K34" s="8" t="e">
        <v>#N/A</v>
      </c>
      <c r="L34" s="8" t="e">
        <v>#N/A</v>
      </c>
      <c r="M34" s="8" t="e">
        <v>#N/A</v>
      </c>
      <c r="N34" s="8" t="e">
        <v>#N/A</v>
      </c>
      <c r="O34" s="8" t="e">
        <v>#N/A</v>
      </c>
      <c r="P34" s="8" t="e">
        <v>#N/A</v>
      </c>
      <c r="Q34" s="8" t="e">
        <v>#N/A</v>
      </c>
      <c r="R34" s="8" t="e">
        <v>#N/A</v>
      </c>
      <c r="S34" s="8" t="e">
        <v>#N/A</v>
      </c>
      <c r="T34" s="13" t="e">
        <f t="shared" si="5"/>
        <v>#N/A</v>
      </c>
      <c r="AD34" s="2" t="s">
        <v>730</v>
      </c>
      <c r="AE34" s="16">
        <f>AE33/AE30</f>
        <v>-0.23306772908366533</v>
      </c>
      <c r="AF34" s="16">
        <f t="shared" ref="AF34:AK34" si="15">AF33/AF30</f>
        <v>-0.14776327461665187</v>
      </c>
      <c r="AG34" s="16">
        <f t="shared" si="15"/>
        <v>-0.1449123475609756</v>
      </c>
      <c r="AH34" s="16">
        <f t="shared" si="15"/>
        <v>-0.25986119652112799</v>
      </c>
      <c r="AI34" s="16">
        <f t="shared" si="15"/>
        <v>-0.18614856778105801</v>
      </c>
      <c r="AJ34" s="16">
        <f t="shared" si="15"/>
        <v>-0.20910352889603273</v>
      </c>
      <c r="AK34" s="16">
        <f t="shared" si="15"/>
        <v>-0.27750155376009944</v>
      </c>
    </row>
    <row r="35" spans="1:47">
      <c r="A35" s="2" t="s">
        <v>62</v>
      </c>
      <c r="B35" s="6">
        <v>25750</v>
      </c>
      <c r="C35" s="7">
        <f t="shared" si="3"/>
        <v>1970</v>
      </c>
      <c r="D35" s="7">
        <f t="shared" si="4"/>
        <v>7</v>
      </c>
      <c r="E35" s="8" t="e">
        <v>#N/A</v>
      </c>
      <c r="F35" s="8" t="e">
        <v>#N/A</v>
      </c>
      <c r="G35" s="8" t="e">
        <v>#N/A</v>
      </c>
      <c r="H35" s="8" t="e">
        <v>#N/A</v>
      </c>
      <c r="I35" s="8" t="e">
        <v>#N/A</v>
      </c>
      <c r="J35" s="8">
        <v>160822</v>
      </c>
      <c r="K35" s="8" t="e">
        <v>#N/A</v>
      </c>
      <c r="L35" s="8" t="e">
        <v>#N/A</v>
      </c>
      <c r="M35" s="8" t="e">
        <v>#N/A</v>
      </c>
      <c r="N35" s="8" t="e">
        <v>#N/A</v>
      </c>
      <c r="O35" s="8" t="e">
        <v>#N/A</v>
      </c>
      <c r="P35" s="8" t="e">
        <v>#N/A</v>
      </c>
      <c r="Q35" s="8" t="e">
        <v>#N/A</v>
      </c>
      <c r="R35" s="8" t="e">
        <v>#N/A</v>
      </c>
      <c r="S35" s="8" t="e">
        <v>#N/A</v>
      </c>
      <c r="T35" s="13" t="e">
        <f t="shared" si="5"/>
        <v>#N/A</v>
      </c>
    </row>
    <row r="36" spans="1:47">
      <c r="A36" s="2" t="s">
        <v>63</v>
      </c>
      <c r="B36" s="6">
        <v>25781</v>
      </c>
      <c r="C36" s="7">
        <f t="shared" si="3"/>
        <v>1970</v>
      </c>
      <c r="D36" s="7">
        <f t="shared" si="4"/>
        <v>8</v>
      </c>
      <c r="E36" s="8" t="e">
        <v>#N/A</v>
      </c>
      <c r="F36" s="8" t="e">
        <v>#N/A</v>
      </c>
      <c r="G36" s="8" t="e">
        <v>#N/A</v>
      </c>
      <c r="H36" s="8" t="e">
        <v>#N/A</v>
      </c>
      <c r="I36" s="8" t="e">
        <v>#N/A</v>
      </c>
      <c r="J36" s="8">
        <v>162714</v>
      </c>
      <c r="K36" s="8" t="e">
        <v>#N/A</v>
      </c>
      <c r="L36" s="8" t="e">
        <v>#N/A</v>
      </c>
      <c r="M36" s="8" t="e">
        <v>#N/A</v>
      </c>
      <c r="N36" s="8" t="e">
        <v>#N/A</v>
      </c>
      <c r="O36" s="8" t="e">
        <v>#N/A</v>
      </c>
      <c r="P36" s="8" t="e">
        <v>#N/A</v>
      </c>
      <c r="Q36" s="8" t="e">
        <v>#N/A</v>
      </c>
      <c r="R36" s="8" t="e">
        <v>#N/A</v>
      </c>
      <c r="S36" s="8" t="e">
        <v>#N/A</v>
      </c>
      <c r="T36" s="13" t="e">
        <f t="shared" si="5"/>
        <v>#N/A</v>
      </c>
    </row>
    <row r="37" spans="1:47">
      <c r="A37" s="2" t="s">
        <v>64</v>
      </c>
      <c r="B37" s="6">
        <v>25812</v>
      </c>
      <c r="C37" s="7">
        <f t="shared" si="3"/>
        <v>1970</v>
      </c>
      <c r="D37" s="7">
        <f t="shared" si="4"/>
        <v>9</v>
      </c>
      <c r="E37" s="8" t="e">
        <v>#N/A</v>
      </c>
      <c r="F37" s="8" t="e">
        <v>#N/A</v>
      </c>
      <c r="G37" s="8" t="e">
        <v>#N/A</v>
      </c>
      <c r="H37" s="8" t="e">
        <v>#N/A</v>
      </c>
      <c r="I37" s="8" t="e">
        <v>#N/A</v>
      </c>
      <c r="J37" s="8">
        <v>147577</v>
      </c>
      <c r="K37" s="8" t="e">
        <v>#N/A</v>
      </c>
      <c r="L37" s="8" t="e">
        <v>#N/A</v>
      </c>
      <c r="M37" s="8" t="e">
        <v>#N/A</v>
      </c>
      <c r="N37" s="8" t="e">
        <v>#N/A</v>
      </c>
      <c r="O37" s="8" t="e">
        <v>#N/A</v>
      </c>
      <c r="P37" s="8" t="e">
        <v>#N/A</v>
      </c>
      <c r="Q37" s="8" t="e">
        <v>#N/A</v>
      </c>
      <c r="R37" s="8" t="e">
        <v>#N/A</v>
      </c>
      <c r="S37" s="8" t="e">
        <v>#N/A</v>
      </c>
      <c r="T37" s="13" t="e">
        <f t="shared" si="5"/>
        <v>#N/A</v>
      </c>
      <c r="AT37" s="2">
        <v>0</v>
      </c>
      <c r="AU37" s="14">
        <f t="shared" ref="AU37:AU60" si="16">AK41</f>
        <v>0.80204778156996592</v>
      </c>
    </row>
    <row r="38" spans="1:47">
      <c r="A38" s="2" t="s">
        <v>65</v>
      </c>
      <c r="B38" s="6">
        <v>25842</v>
      </c>
      <c r="C38" s="7">
        <f t="shared" si="3"/>
        <v>1970</v>
      </c>
      <c r="D38" s="7">
        <f t="shared" si="4"/>
        <v>10</v>
      </c>
      <c r="E38" s="8" t="e">
        <v>#N/A</v>
      </c>
      <c r="F38" s="8" t="e">
        <v>#N/A</v>
      </c>
      <c r="G38" s="8" t="e">
        <v>#N/A</v>
      </c>
      <c r="H38" s="8" t="e">
        <v>#N/A</v>
      </c>
      <c r="I38" s="8" t="e">
        <v>#N/A</v>
      </c>
      <c r="J38" s="8">
        <v>138117</v>
      </c>
      <c r="K38" s="8" t="e">
        <v>#N/A</v>
      </c>
      <c r="L38" s="8" t="e">
        <v>#N/A</v>
      </c>
      <c r="M38" s="8" t="e">
        <v>#N/A</v>
      </c>
      <c r="N38" s="8" t="e">
        <v>#N/A</v>
      </c>
      <c r="O38" s="8" t="e">
        <v>#N/A</v>
      </c>
      <c r="P38" s="8" t="e">
        <v>#N/A</v>
      </c>
      <c r="Q38" s="8" t="e">
        <v>#N/A</v>
      </c>
      <c r="R38" s="8" t="e">
        <v>#N/A</v>
      </c>
      <c r="S38" s="8" t="e">
        <v>#N/A</v>
      </c>
      <c r="T38" s="13" t="e">
        <f t="shared" si="5"/>
        <v>#N/A</v>
      </c>
      <c r="AD38" s="11" t="s">
        <v>712</v>
      </c>
      <c r="AT38" s="2">
        <v>0</v>
      </c>
      <c r="AU38" s="14">
        <f t="shared" si="16"/>
        <v>0.58709677419354833</v>
      </c>
    </row>
    <row r="39" spans="1:47">
      <c r="A39" s="2" t="s">
        <v>66</v>
      </c>
      <c r="B39" s="6">
        <v>25873</v>
      </c>
      <c r="C39" s="7">
        <f t="shared" si="3"/>
        <v>1970</v>
      </c>
      <c r="D39" s="7">
        <f t="shared" si="4"/>
        <v>11</v>
      </c>
      <c r="E39" s="8" t="e">
        <v>#N/A</v>
      </c>
      <c r="F39" s="8" t="e">
        <v>#N/A</v>
      </c>
      <c r="G39" s="8" t="e">
        <v>#N/A</v>
      </c>
      <c r="H39" s="8" t="e">
        <v>#N/A</v>
      </c>
      <c r="I39" s="8" t="e">
        <v>#N/A</v>
      </c>
      <c r="J39" s="8">
        <v>119197</v>
      </c>
      <c r="K39" s="8" t="e">
        <v>#N/A</v>
      </c>
      <c r="L39" s="8" t="e">
        <v>#N/A</v>
      </c>
      <c r="M39" s="8" t="e">
        <v>#N/A</v>
      </c>
      <c r="N39" s="8" t="e">
        <v>#N/A</v>
      </c>
      <c r="O39" s="8" t="e">
        <v>#N/A</v>
      </c>
      <c r="P39" s="8" t="e">
        <v>#N/A</v>
      </c>
      <c r="Q39" s="8" t="e">
        <v>#N/A</v>
      </c>
      <c r="R39" s="8" t="e">
        <v>#N/A</v>
      </c>
      <c r="S39" s="8" t="e">
        <v>#N/A</v>
      </c>
      <c r="T39" s="13" t="e">
        <f t="shared" si="5"/>
        <v>#N/A</v>
      </c>
      <c r="AT39" s="2">
        <v>0</v>
      </c>
      <c r="AU39" s="14">
        <f t="shared" si="16"/>
        <v>0.75409836065573765</v>
      </c>
    </row>
    <row r="40" spans="1:47">
      <c r="A40" s="2" t="s">
        <v>67</v>
      </c>
      <c r="B40" s="6">
        <v>25903</v>
      </c>
      <c r="C40" s="7">
        <f t="shared" si="3"/>
        <v>1970</v>
      </c>
      <c r="D40" s="7">
        <f t="shared" si="4"/>
        <v>12</v>
      </c>
      <c r="E40" s="8" t="e">
        <v>#N/A</v>
      </c>
      <c r="F40" s="8" t="e">
        <v>#N/A</v>
      </c>
      <c r="G40" s="8" t="e">
        <v>#N/A</v>
      </c>
      <c r="H40" s="8" t="e">
        <v>#N/A</v>
      </c>
      <c r="I40" s="8" t="e">
        <v>#N/A</v>
      </c>
      <c r="J40" s="8">
        <v>105953</v>
      </c>
      <c r="K40" s="8" t="e">
        <v>#N/A</v>
      </c>
      <c r="L40" s="8" t="e">
        <v>#N/A</v>
      </c>
      <c r="M40" s="8" t="e">
        <v>#N/A</v>
      </c>
      <c r="N40" s="8" t="e">
        <v>#N/A</v>
      </c>
      <c r="O40" s="8" t="e">
        <v>#N/A</v>
      </c>
      <c r="P40" s="8" t="e">
        <v>#N/A</v>
      </c>
      <c r="Q40" s="8" t="e">
        <v>#N/A</v>
      </c>
      <c r="R40" s="8" t="e">
        <v>#N/A</v>
      </c>
      <c r="S40" s="8" t="e">
        <v>#N/A</v>
      </c>
      <c r="T40" s="13" t="e">
        <f t="shared" si="5"/>
        <v>#N/A</v>
      </c>
      <c r="AE40" s="2">
        <v>1</v>
      </c>
      <c r="AF40" s="2">
        <v>2</v>
      </c>
      <c r="AG40" s="2">
        <v>3</v>
      </c>
      <c r="AH40" s="2">
        <v>4</v>
      </c>
      <c r="AI40" s="2">
        <v>5</v>
      </c>
      <c r="AJ40" s="2">
        <v>6</v>
      </c>
      <c r="AK40" s="2">
        <v>7</v>
      </c>
      <c r="AL40" s="2">
        <v>8</v>
      </c>
      <c r="AM40" s="2">
        <v>9</v>
      </c>
      <c r="AN40" s="2">
        <v>10</v>
      </c>
      <c r="AO40" s="2">
        <v>11</v>
      </c>
      <c r="AP40" s="2">
        <v>12</v>
      </c>
      <c r="AT40" s="2">
        <v>0</v>
      </c>
      <c r="AU40" s="14">
        <f t="shared" si="16"/>
        <v>0.58139534883720934</v>
      </c>
    </row>
    <row r="41" spans="1:47">
      <c r="A41" s="2" t="s">
        <v>68</v>
      </c>
      <c r="B41" s="6">
        <v>25934</v>
      </c>
      <c r="C41" s="7">
        <f t="shared" si="3"/>
        <v>1971</v>
      </c>
      <c r="D41" s="7">
        <f t="shared" si="4"/>
        <v>1</v>
      </c>
      <c r="E41" s="8" t="e">
        <v>#N/A</v>
      </c>
      <c r="F41" s="8" t="e">
        <v>#N/A</v>
      </c>
      <c r="G41" s="8" t="e">
        <v>#N/A</v>
      </c>
      <c r="H41" s="8" t="e">
        <v>#N/A</v>
      </c>
      <c r="I41" s="8" t="e">
        <v>#N/A</v>
      </c>
      <c r="J41" s="8">
        <v>126597</v>
      </c>
      <c r="K41" s="8" t="e">
        <v>#N/A</v>
      </c>
      <c r="L41" s="8" t="e">
        <v>#N/A</v>
      </c>
      <c r="M41" s="8" t="e">
        <v>#N/A</v>
      </c>
      <c r="N41" s="8" t="e">
        <v>#N/A</v>
      </c>
      <c r="O41" s="8" t="e">
        <v>#N/A</v>
      </c>
      <c r="P41" s="8" t="e">
        <v>#N/A</v>
      </c>
      <c r="Q41" s="8" t="e">
        <v>#N/A</v>
      </c>
      <c r="R41" s="8" t="e">
        <v>#N/A</v>
      </c>
      <c r="S41" s="8" t="e">
        <v>#N/A</v>
      </c>
      <c r="T41" s="13" t="e">
        <f t="shared" si="5"/>
        <v>#N/A</v>
      </c>
      <c r="AD41" s="2">
        <v>1999</v>
      </c>
      <c r="AE41" s="12"/>
      <c r="AF41" s="12"/>
      <c r="AG41" s="12"/>
      <c r="AH41" s="13"/>
      <c r="AI41" s="13"/>
      <c r="AJ41" s="13">
        <f t="shared" ref="AJ41:AP50" si="17">AVERAGEIFS($T$5:$T$1048576,$C$5:$C$1048576,$AD41,$D$5:$D$1048576,AJ$40)</f>
        <v>0.92439862542955331</v>
      </c>
      <c r="AK41" s="13">
        <f t="shared" si="17"/>
        <v>0.80204778156996592</v>
      </c>
      <c r="AL41" s="13">
        <f t="shared" si="17"/>
        <v>0.28398058252427183</v>
      </c>
      <c r="AM41" s="13">
        <f t="shared" si="17"/>
        <v>-4.8458149779735685E-2</v>
      </c>
      <c r="AN41" s="13">
        <f t="shared" si="17"/>
        <v>-0.11652542372881355</v>
      </c>
      <c r="AO41" s="13">
        <f t="shared" si="17"/>
        <v>-0.29464285714285715</v>
      </c>
      <c r="AP41" s="13">
        <f t="shared" si="17"/>
        <v>-0.24053030303030304</v>
      </c>
      <c r="AT41" s="2">
        <v>0</v>
      </c>
      <c r="AU41" s="14">
        <f t="shared" si="16"/>
        <v>0.80571428571428572</v>
      </c>
    </row>
    <row r="42" spans="1:47">
      <c r="A42" s="2" t="s">
        <v>69</v>
      </c>
      <c r="B42" s="6">
        <v>25965</v>
      </c>
      <c r="C42" s="7">
        <f t="shared" si="3"/>
        <v>1971</v>
      </c>
      <c r="D42" s="7">
        <f t="shared" si="4"/>
        <v>2</v>
      </c>
      <c r="E42" s="8" t="e">
        <v>#N/A</v>
      </c>
      <c r="F42" s="8" t="e">
        <v>#N/A</v>
      </c>
      <c r="G42" s="8" t="e">
        <v>#N/A</v>
      </c>
      <c r="H42" s="8" t="e">
        <v>#N/A</v>
      </c>
      <c r="I42" s="8" t="e">
        <v>#N/A</v>
      </c>
      <c r="J42" s="8">
        <v>139824</v>
      </c>
      <c r="K42" s="8" t="e">
        <v>#N/A</v>
      </c>
      <c r="L42" s="8" t="e">
        <v>#N/A</v>
      </c>
      <c r="M42" s="8" t="e">
        <v>#N/A</v>
      </c>
      <c r="N42" s="8" t="e">
        <v>#N/A</v>
      </c>
      <c r="O42" s="8" t="e">
        <v>#N/A</v>
      </c>
      <c r="P42" s="8" t="e">
        <v>#N/A</v>
      </c>
      <c r="Q42" s="8" t="e">
        <v>#N/A</v>
      </c>
      <c r="R42" s="8" t="e">
        <v>#N/A</v>
      </c>
      <c r="S42" s="8" t="e">
        <v>#N/A</v>
      </c>
      <c r="T42" s="13" t="e">
        <f t="shared" si="5"/>
        <v>#N/A</v>
      </c>
      <c r="AD42" s="2">
        <v>2000</v>
      </c>
      <c r="AE42" s="13">
        <f t="shared" ref="AE42:AI51" si="18">AVERAGEIFS($T$5:$T$1048576,$C$5:$C$1048576,$AD42,$D$5:$D$1048576,AE$40)</f>
        <v>-0.45935727788279773</v>
      </c>
      <c r="AF42" s="13">
        <f t="shared" si="18"/>
        <v>-0.28240740740740738</v>
      </c>
      <c r="AG42" s="13">
        <f t="shared" si="18"/>
        <v>7.1942446043165471E-3</v>
      </c>
      <c r="AH42" s="13">
        <f t="shared" si="18"/>
        <v>9.3670886075949367E-2</v>
      </c>
      <c r="AI42" s="13">
        <f t="shared" si="18"/>
        <v>0.21945137157107231</v>
      </c>
      <c r="AJ42" s="13">
        <f t="shared" si="17"/>
        <v>0.89160839160839156</v>
      </c>
      <c r="AK42" s="13">
        <f t="shared" si="17"/>
        <v>0.58709677419354833</v>
      </c>
      <c r="AL42" s="13">
        <f t="shared" si="17"/>
        <v>0.26904761904761904</v>
      </c>
      <c r="AM42" s="13">
        <f t="shared" si="17"/>
        <v>2.5462962962962962E-2</v>
      </c>
      <c r="AN42" s="13">
        <f t="shared" si="17"/>
        <v>-0.11247443762781185</v>
      </c>
      <c r="AO42" s="13">
        <f t="shared" si="17"/>
        <v>-0.24584103512014788</v>
      </c>
      <c r="AP42" s="13">
        <f t="shared" si="17"/>
        <v>-0.21747967479674796</v>
      </c>
      <c r="AT42" s="2">
        <v>0</v>
      </c>
      <c r="AU42" s="14">
        <f t="shared" si="16"/>
        <v>0.80158730158730163</v>
      </c>
    </row>
    <row r="43" spans="1:47">
      <c r="A43" s="2" t="s">
        <v>70</v>
      </c>
      <c r="B43" s="6">
        <v>25993</v>
      </c>
      <c r="C43" s="7">
        <f t="shared" si="3"/>
        <v>1971</v>
      </c>
      <c r="D43" s="7">
        <f t="shared" si="4"/>
        <v>3</v>
      </c>
      <c r="E43" s="8" t="e">
        <v>#N/A</v>
      </c>
      <c r="F43" s="8" t="e">
        <v>#N/A</v>
      </c>
      <c r="G43" s="8" t="e">
        <v>#N/A</v>
      </c>
      <c r="H43" s="8" t="e">
        <v>#N/A</v>
      </c>
      <c r="I43" s="8" t="e">
        <v>#N/A</v>
      </c>
      <c r="J43" s="8">
        <v>183283</v>
      </c>
      <c r="K43" s="8" t="e">
        <v>#N/A</v>
      </c>
      <c r="L43" s="8" t="e">
        <v>#N/A</v>
      </c>
      <c r="M43" s="8" t="e">
        <v>#N/A</v>
      </c>
      <c r="N43" s="8" t="e">
        <v>#N/A</v>
      </c>
      <c r="O43" s="8" t="e">
        <v>#N/A</v>
      </c>
      <c r="P43" s="8" t="e">
        <v>#N/A</v>
      </c>
      <c r="Q43" s="8" t="e">
        <v>#N/A</v>
      </c>
      <c r="R43" s="8" t="e">
        <v>#N/A</v>
      </c>
      <c r="S43" s="8" t="e">
        <v>#N/A</v>
      </c>
      <c r="T43" s="13" t="e">
        <f t="shared" si="5"/>
        <v>#N/A</v>
      </c>
      <c r="AD43" s="2">
        <v>2001</v>
      </c>
      <c r="AE43" s="13">
        <f t="shared" si="18"/>
        <v>-0.44652908067542213</v>
      </c>
      <c r="AF43" s="13">
        <f t="shared" si="18"/>
        <v>-0.31151241534988711</v>
      </c>
      <c r="AG43" s="13">
        <f t="shared" si="18"/>
        <v>9.2165898617511521E-3</v>
      </c>
      <c r="AH43" s="13">
        <f t="shared" si="18"/>
        <v>0.11274509803921569</v>
      </c>
      <c r="AI43" s="13">
        <f t="shared" si="18"/>
        <v>0.31428571428571428</v>
      </c>
      <c r="AJ43" s="13">
        <f t="shared" si="17"/>
        <v>0.88813559322033897</v>
      </c>
      <c r="AK43" s="13">
        <f t="shared" si="17"/>
        <v>0.75409836065573765</v>
      </c>
      <c r="AL43" s="13">
        <f t="shared" si="17"/>
        <v>0.29223744292237441</v>
      </c>
      <c r="AM43" s="13">
        <f t="shared" si="17"/>
        <v>-7.4889867841409691E-2</v>
      </c>
      <c r="AN43" s="13">
        <f t="shared" si="17"/>
        <v>-0.12450592885375494</v>
      </c>
      <c r="AO43" s="13">
        <f t="shared" si="17"/>
        <v>-0.27289048473967686</v>
      </c>
      <c r="AP43" s="13">
        <f t="shared" si="17"/>
        <v>-0.23551401869158878</v>
      </c>
      <c r="AT43" s="2">
        <v>0</v>
      </c>
      <c r="AU43" s="14">
        <f t="shared" si="16"/>
        <v>0.71641791044776115</v>
      </c>
    </row>
    <row r="44" spans="1:47">
      <c r="A44" s="2" t="s">
        <v>71</v>
      </c>
      <c r="B44" s="6">
        <v>26024</v>
      </c>
      <c r="C44" s="7">
        <f t="shared" si="3"/>
        <v>1971</v>
      </c>
      <c r="D44" s="7">
        <f t="shared" si="4"/>
        <v>4</v>
      </c>
      <c r="E44" s="8" t="e">
        <v>#N/A</v>
      </c>
      <c r="F44" s="8" t="e">
        <v>#N/A</v>
      </c>
      <c r="G44" s="8" t="e">
        <v>#N/A</v>
      </c>
      <c r="H44" s="8" t="e">
        <v>#N/A</v>
      </c>
      <c r="I44" s="8" t="e">
        <v>#N/A</v>
      </c>
      <c r="J44" s="8">
        <v>187062</v>
      </c>
      <c r="K44" s="8" t="e">
        <v>#N/A</v>
      </c>
      <c r="L44" s="8" t="e">
        <v>#N/A</v>
      </c>
      <c r="M44" s="8" t="e">
        <v>#N/A</v>
      </c>
      <c r="N44" s="8" t="e">
        <v>#N/A</v>
      </c>
      <c r="O44" s="8" t="e">
        <v>#N/A</v>
      </c>
      <c r="P44" s="8" t="e">
        <v>#N/A</v>
      </c>
      <c r="Q44" s="8" t="e">
        <v>#N/A</v>
      </c>
      <c r="R44" s="8" t="e">
        <v>#N/A</v>
      </c>
      <c r="S44" s="8" t="e">
        <v>#N/A</v>
      </c>
      <c r="T44" s="13" t="e">
        <f t="shared" si="5"/>
        <v>#N/A</v>
      </c>
      <c r="AD44" s="2">
        <v>2002</v>
      </c>
      <c r="AE44" s="13">
        <f t="shared" si="18"/>
        <v>-0.39575971731448761</v>
      </c>
      <c r="AF44" s="13">
        <f t="shared" si="18"/>
        <v>-0.18095238095238095</v>
      </c>
      <c r="AG44" s="13">
        <f t="shared" si="18"/>
        <v>-1.1286681715575621E-2</v>
      </c>
      <c r="AH44" s="13">
        <f t="shared" si="18"/>
        <v>0.23950617283950618</v>
      </c>
      <c r="AI44" s="13">
        <f t="shared" si="18"/>
        <v>0.32762836185819072</v>
      </c>
      <c r="AJ44" s="13">
        <f t="shared" si="17"/>
        <v>0.58479532163742687</v>
      </c>
      <c r="AK44" s="13">
        <f t="shared" si="17"/>
        <v>0.58139534883720934</v>
      </c>
      <c r="AL44" s="13">
        <f t="shared" si="17"/>
        <v>0.25342465753424659</v>
      </c>
      <c r="AM44" s="13">
        <f t="shared" si="17"/>
        <v>-8.9641434262948211E-2</v>
      </c>
      <c r="AN44" s="13">
        <f t="shared" si="17"/>
        <v>-0.1141804788213628</v>
      </c>
      <c r="AO44" s="13">
        <f t="shared" si="17"/>
        <v>-0.20664206642066421</v>
      </c>
      <c r="AP44" s="13">
        <f t="shared" si="17"/>
        <v>-0.15625</v>
      </c>
      <c r="AT44" s="2">
        <v>0</v>
      </c>
      <c r="AU44" s="14">
        <f t="shared" si="16"/>
        <v>0.50497512437810943</v>
      </c>
    </row>
    <row r="45" spans="1:47">
      <c r="A45" s="2" t="s">
        <v>72</v>
      </c>
      <c r="B45" s="6">
        <v>26054</v>
      </c>
      <c r="C45" s="7">
        <f t="shared" si="3"/>
        <v>1971</v>
      </c>
      <c r="D45" s="7">
        <f t="shared" si="4"/>
        <v>5</v>
      </c>
      <c r="E45" s="8" t="e">
        <v>#N/A</v>
      </c>
      <c r="F45" s="8" t="e">
        <v>#N/A</v>
      </c>
      <c r="G45" s="8" t="e">
        <v>#N/A</v>
      </c>
      <c r="H45" s="8" t="e">
        <v>#N/A</v>
      </c>
      <c r="I45" s="8" t="e">
        <v>#N/A</v>
      </c>
      <c r="J45" s="8">
        <v>185172</v>
      </c>
      <c r="K45" s="8" t="e">
        <v>#N/A</v>
      </c>
      <c r="L45" s="8" t="e">
        <v>#N/A</v>
      </c>
      <c r="M45" s="8" t="e">
        <v>#N/A</v>
      </c>
      <c r="N45" s="8" t="e">
        <v>#N/A</v>
      </c>
      <c r="O45" s="8" t="e">
        <v>#N/A</v>
      </c>
      <c r="P45" s="8" t="e">
        <v>#N/A</v>
      </c>
      <c r="Q45" s="8" t="e">
        <v>#N/A</v>
      </c>
      <c r="R45" s="8" t="e">
        <v>#N/A</v>
      </c>
      <c r="S45" s="8" t="e">
        <v>#N/A</v>
      </c>
      <c r="T45" s="13" t="e">
        <f t="shared" si="5"/>
        <v>#N/A</v>
      </c>
      <c r="AD45" s="2">
        <v>2003</v>
      </c>
      <c r="AE45" s="13">
        <f t="shared" si="18"/>
        <v>-0.35883424408014569</v>
      </c>
      <c r="AF45" s="13">
        <f t="shared" si="18"/>
        <v>-0.23413566739606126</v>
      </c>
      <c r="AG45" s="13">
        <f t="shared" si="18"/>
        <v>-7.2765072765072769E-2</v>
      </c>
      <c r="AH45" s="13">
        <f t="shared" si="18"/>
        <v>0.20232558139534884</v>
      </c>
      <c r="AI45" s="13">
        <f t="shared" si="18"/>
        <v>0.23093681917211328</v>
      </c>
      <c r="AJ45" s="13">
        <f t="shared" si="17"/>
        <v>0.70738636363636365</v>
      </c>
      <c r="AK45" s="13">
        <f t="shared" si="17"/>
        <v>0.80571428571428572</v>
      </c>
      <c r="AL45" s="13">
        <f t="shared" si="17"/>
        <v>0.4461883408071749</v>
      </c>
      <c r="AM45" s="13">
        <f t="shared" si="17"/>
        <v>9.4777562862669251E-2</v>
      </c>
      <c r="AN45" s="13">
        <f t="shared" si="17"/>
        <v>-3.3628318584070796E-2</v>
      </c>
      <c r="AO45" s="13">
        <f t="shared" si="17"/>
        <v>-0.25790349417637271</v>
      </c>
      <c r="AP45" s="13">
        <f t="shared" si="17"/>
        <v>-0.19303797468354431</v>
      </c>
      <c r="AT45" s="2">
        <v>0</v>
      </c>
      <c r="AU45" s="14">
        <f t="shared" si="16"/>
        <v>0.43804034582132567</v>
      </c>
    </row>
    <row r="46" spans="1:47">
      <c r="A46" s="2" t="s">
        <v>73</v>
      </c>
      <c r="B46" s="6">
        <v>26085</v>
      </c>
      <c r="C46" s="7">
        <f t="shared" si="3"/>
        <v>1971</v>
      </c>
      <c r="D46" s="7">
        <f t="shared" si="4"/>
        <v>6</v>
      </c>
      <c r="E46" s="8" t="e">
        <v>#N/A</v>
      </c>
      <c r="F46" s="8" t="e">
        <v>#N/A</v>
      </c>
      <c r="G46" s="8" t="e">
        <v>#N/A</v>
      </c>
      <c r="H46" s="8" t="e">
        <v>#N/A</v>
      </c>
      <c r="I46" s="8" t="e">
        <v>#N/A</v>
      </c>
      <c r="J46" s="8">
        <v>200288</v>
      </c>
      <c r="K46" s="8" t="e">
        <v>#N/A</v>
      </c>
      <c r="L46" s="8" t="e">
        <v>#N/A</v>
      </c>
      <c r="M46" s="8" t="e">
        <v>#N/A</v>
      </c>
      <c r="N46" s="8" t="e">
        <v>#N/A</v>
      </c>
      <c r="O46" s="8" t="e">
        <v>#N/A</v>
      </c>
      <c r="P46" s="8" t="e">
        <v>#N/A</v>
      </c>
      <c r="Q46" s="8" t="e">
        <v>#N/A</v>
      </c>
      <c r="R46" s="8" t="e">
        <v>#N/A</v>
      </c>
      <c r="S46" s="8" t="e">
        <v>#N/A</v>
      </c>
      <c r="T46" s="13" t="e">
        <f t="shared" si="5"/>
        <v>#N/A</v>
      </c>
      <c r="AD46" s="2">
        <v>2004</v>
      </c>
      <c r="AE46" s="13">
        <f t="shared" si="18"/>
        <v>-0.45426356589147288</v>
      </c>
      <c r="AF46" s="13">
        <f t="shared" si="18"/>
        <v>-0.33215547703180209</v>
      </c>
      <c r="AG46" s="13">
        <f t="shared" si="18"/>
        <v>-2.7472527472527472E-2</v>
      </c>
      <c r="AH46" s="13">
        <f t="shared" si="18"/>
        <v>0.35874439461883406</v>
      </c>
      <c r="AI46" s="13">
        <f t="shared" si="18"/>
        <v>0.22156862745098038</v>
      </c>
      <c r="AJ46" s="13">
        <f t="shared" si="17"/>
        <v>1.0596590909090908</v>
      </c>
      <c r="AK46" s="13">
        <f t="shared" si="17"/>
        <v>0.80158730158730163</v>
      </c>
      <c r="AL46" s="13">
        <f t="shared" si="17"/>
        <v>0.27495291902071561</v>
      </c>
      <c r="AM46" s="13">
        <f t="shared" si="17"/>
        <v>-5.9405940594059403E-2</v>
      </c>
      <c r="AN46" s="13">
        <f t="shared" si="17"/>
        <v>-0.10593900481540931</v>
      </c>
      <c r="AO46" s="13">
        <f t="shared" si="17"/>
        <v>-0.26620689655172414</v>
      </c>
      <c r="AP46" s="13">
        <f t="shared" si="17"/>
        <v>-0.19823788546255505</v>
      </c>
      <c r="AT46" s="2">
        <v>0</v>
      </c>
      <c r="AU46" s="14">
        <f t="shared" si="16"/>
        <v>0.59541984732824427</v>
      </c>
    </row>
    <row r="47" spans="1:47">
      <c r="A47" s="2" t="s">
        <v>74</v>
      </c>
      <c r="B47" s="6">
        <v>26115</v>
      </c>
      <c r="C47" s="7">
        <f t="shared" si="3"/>
        <v>1971</v>
      </c>
      <c r="D47" s="7">
        <f t="shared" si="4"/>
        <v>7</v>
      </c>
      <c r="E47" s="8" t="e">
        <v>#N/A</v>
      </c>
      <c r="F47" s="8" t="e">
        <v>#N/A</v>
      </c>
      <c r="G47" s="8" t="e">
        <v>#N/A</v>
      </c>
      <c r="H47" s="8" t="e">
        <v>#N/A</v>
      </c>
      <c r="I47" s="8" t="e">
        <v>#N/A</v>
      </c>
      <c r="J47" s="8">
        <v>196509</v>
      </c>
      <c r="K47" s="8" t="e">
        <v>#N/A</v>
      </c>
      <c r="L47" s="8" t="e">
        <v>#N/A</v>
      </c>
      <c r="M47" s="8" t="e">
        <v>#N/A</v>
      </c>
      <c r="N47" s="8" t="e">
        <v>#N/A</v>
      </c>
      <c r="O47" s="8" t="e">
        <v>#N/A</v>
      </c>
      <c r="P47" s="8" t="e">
        <v>#N/A</v>
      </c>
      <c r="Q47" s="8" t="e">
        <v>#N/A</v>
      </c>
      <c r="R47" s="8" t="e">
        <v>#N/A</v>
      </c>
      <c r="S47" s="8" t="e">
        <v>#N/A</v>
      </c>
      <c r="T47" s="13" t="e">
        <f t="shared" si="5"/>
        <v>#N/A</v>
      </c>
      <c r="AD47" s="2">
        <v>2005</v>
      </c>
      <c r="AE47" s="13">
        <f t="shared" si="18"/>
        <v>-0.43574593796159528</v>
      </c>
      <c r="AF47" s="13">
        <f t="shared" si="18"/>
        <v>-0.29473684210526313</v>
      </c>
      <c r="AG47" s="13">
        <f t="shared" si="18"/>
        <v>-1.7953321364452424E-3</v>
      </c>
      <c r="AH47" s="13">
        <f t="shared" si="18"/>
        <v>0.17481203007518797</v>
      </c>
      <c r="AI47" s="13">
        <f t="shared" si="18"/>
        <v>0.22527472527472528</v>
      </c>
      <c r="AJ47" s="13">
        <f t="shared" si="17"/>
        <v>0.97382198952879584</v>
      </c>
      <c r="AK47" s="13">
        <f t="shared" si="17"/>
        <v>0.71641791044776115</v>
      </c>
      <c r="AL47" s="13">
        <f t="shared" si="17"/>
        <v>0.33812949640287771</v>
      </c>
      <c r="AM47" s="13">
        <f t="shared" si="17"/>
        <v>8.0000000000000002E-3</v>
      </c>
      <c r="AN47" s="13">
        <f t="shared" si="17"/>
        <v>-0.15396113602391628</v>
      </c>
      <c r="AO47" s="13">
        <f t="shared" si="17"/>
        <v>-0.29708222811671087</v>
      </c>
      <c r="AP47" s="13">
        <f t="shared" si="17"/>
        <v>-0.23478260869565218</v>
      </c>
      <c r="AT47" s="2">
        <v>0</v>
      </c>
      <c r="AU47" s="14">
        <f t="shared" si="16"/>
        <v>0.8571428571428571</v>
      </c>
    </row>
    <row r="48" spans="1:47">
      <c r="A48" s="2" t="s">
        <v>75</v>
      </c>
      <c r="B48" s="6">
        <v>26146</v>
      </c>
      <c r="C48" s="7">
        <f t="shared" si="3"/>
        <v>1971</v>
      </c>
      <c r="D48" s="7">
        <f t="shared" si="4"/>
        <v>8</v>
      </c>
      <c r="E48" s="8" t="e">
        <v>#N/A</v>
      </c>
      <c r="F48" s="8" t="e">
        <v>#N/A</v>
      </c>
      <c r="G48" s="8" t="e">
        <v>#N/A</v>
      </c>
      <c r="H48" s="8" t="e">
        <v>#N/A</v>
      </c>
      <c r="I48" s="8" t="e">
        <v>#N/A</v>
      </c>
      <c r="J48" s="8">
        <v>190841</v>
      </c>
      <c r="K48" s="8" t="e">
        <v>#N/A</v>
      </c>
      <c r="L48" s="8" t="e">
        <v>#N/A</v>
      </c>
      <c r="M48" s="8" t="e">
        <v>#N/A</v>
      </c>
      <c r="N48" s="8" t="e">
        <v>#N/A</v>
      </c>
      <c r="O48" s="8" t="e">
        <v>#N/A</v>
      </c>
      <c r="P48" s="8" t="e">
        <v>#N/A</v>
      </c>
      <c r="Q48" s="8" t="e">
        <v>#N/A</v>
      </c>
      <c r="R48" s="8" t="e">
        <v>#N/A</v>
      </c>
      <c r="S48" s="8" t="e">
        <v>#N/A</v>
      </c>
      <c r="T48" s="13" t="e">
        <f t="shared" si="5"/>
        <v>#N/A</v>
      </c>
      <c r="AD48" s="2">
        <v>2006</v>
      </c>
      <c r="AE48" s="13">
        <f t="shared" si="18"/>
        <v>-0.49731182795698925</v>
      </c>
      <c r="AF48" s="13">
        <f t="shared" si="18"/>
        <v>-0.3619047619047619</v>
      </c>
      <c r="AG48" s="13">
        <f t="shared" si="18"/>
        <v>-2.1201413427561839E-2</v>
      </c>
      <c r="AH48" s="13">
        <f t="shared" si="18"/>
        <v>5.6603773584905662E-2</v>
      </c>
      <c r="AI48" s="13">
        <f t="shared" si="18"/>
        <v>0.21590909090909091</v>
      </c>
      <c r="AJ48" s="13">
        <f t="shared" si="17"/>
        <v>0.86898395721925137</v>
      </c>
      <c r="AK48" s="13">
        <f t="shared" si="17"/>
        <v>0.50497512437810943</v>
      </c>
      <c r="AL48" s="13">
        <f t="shared" si="17"/>
        <v>0.18050541516245489</v>
      </c>
      <c r="AM48" s="13">
        <f t="shared" si="17"/>
        <v>-5.5357142857142855E-2</v>
      </c>
      <c r="AN48" s="13">
        <f t="shared" si="17"/>
        <v>-0.19314641744548286</v>
      </c>
      <c r="AO48" s="13">
        <f t="shared" si="17"/>
        <v>-0.32474964234620884</v>
      </c>
      <c r="AP48" s="13">
        <f t="shared" si="17"/>
        <v>-0.22479338842975208</v>
      </c>
      <c r="AT48" s="2">
        <v>0</v>
      </c>
      <c r="AU48" s="14">
        <f t="shared" si="16"/>
        <v>0.28294573643410853</v>
      </c>
    </row>
    <row r="49" spans="1:47">
      <c r="A49" s="2" t="s">
        <v>76</v>
      </c>
      <c r="B49" s="6">
        <v>26177</v>
      </c>
      <c r="C49" s="7">
        <f t="shared" si="3"/>
        <v>1971</v>
      </c>
      <c r="D49" s="7">
        <f t="shared" si="4"/>
        <v>9</v>
      </c>
      <c r="E49" s="8" t="e">
        <v>#N/A</v>
      </c>
      <c r="F49" s="8" t="e">
        <v>#N/A</v>
      </c>
      <c r="G49" s="8" t="e">
        <v>#N/A</v>
      </c>
      <c r="H49" s="8" t="e">
        <v>#N/A</v>
      </c>
      <c r="I49" s="8" t="e">
        <v>#N/A</v>
      </c>
      <c r="J49" s="8">
        <v>170056</v>
      </c>
      <c r="K49" s="8" t="e">
        <v>#N/A</v>
      </c>
      <c r="L49" s="8" t="e">
        <v>#N/A</v>
      </c>
      <c r="M49" s="8" t="e">
        <v>#N/A</v>
      </c>
      <c r="N49" s="8" t="e">
        <v>#N/A</v>
      </c>
      <c r="O49" s="8" t="e">
        <v>#N/A</v>
      </c>
      <c r="P49" s="8" t="e">
        <v>#N/A</v>
      </c>
      <c r="Q49" s="8" t="e">
        <v>#N/A</v>
      </c>
      <c r="R49" s="8" t="e">
        <v>#N/A</v>
      </c>
      <c r="S49" s="8" t="e">
        <v>#N/A</v>
      </c>
      <c r="T49" s="13" t="e">
        <f t="shared" si="5"/>
        <v>#N/A</v>
      </c>
      <c r="AD49" s="2">
        <v>2007</v>
      </c>
      <c r="AE49" s="13">
        <f t="shared" si="18"/>
        <v>-0.50458715596330272</v>
      </c>
      <c r="AF49" s="13">
        <f t="shared" si="18"/>
        <v>-0.34404536862003782</v>
      </c>
      <c r="AG49" s="13">
        <f t="shared" si="18"/>
        <v>-0.15830115830115829</v>
      </c>
      <c r="AH49" s="13">
        <f t="shared" si="18"/>
        <v>-2.9661016949152543E-2</v>
      </c>
      <c r="AI49" s="13">
        <f t="shared" si="18"/>
        <v>8.9552238805970144E-2</v>
      </c>
      <c r="AJ49" s="13">
        <f t="shared" si="17"/>
        <v>0.65432098765432101</v>
      </c>
      <c r="AK49" s="13">
        <f t="shared" si="17"/>
        <v>0.43804034582132567</v>
      </c>
      <c r="AL49" s="13">
        <f t="shared" si="17"/>
        <v>0.16972477064220184</v>
      </c>
      <c r="AM49" s="13">
        <f t="shared" si="17"/>
        <v>-0.20305676855895197</v>
      </c>
      <c r="AN49" s="13">
        <f t="shared" si="17"/>
        <v>-0.27005870841487278</v>
      </c>
      <c r="AO49" s="13">
        <f t="shared" si="17"/>
        <v>-0.36007462686567165</v>
      </c>
      <c r="AP49" s="13">
        <f t="shared" si="17"/>
        <v>-0.3587174348697395</v>
      </c>
      <c r="AT49" s="2">
        <v>0</v>
      </c>
      <c r="AU49" s="14">
        <f t="shared" si="16"/>
        <v>0.52173913043478259</v>
      </c>
    </row>
    <row r="50" spans="1:47">
      <c r="A50" s="2" t="s">
        <v>77</v>
      </c>
      <c r="B50" s="6">
        <v>26207</v>
      </c>
      <c r="C50" s="7">
        <f t="shared" si="3"/>
        <v>1971</v>
      </c>
      <c r="D50" s="7">
        <f t="shared" si="4"/>
        <v>10</v>
      </c>
      <c r="E50" s="8" t="e">
        <v>#N/A</v>
      </c>
      <c r="F50" s="8" t="e">
        <v>#N/A</v>
      </c>
      <c r="G50" s="8" t="e">
        <v>#N/A</v>
      </c>
      <c r="H50" s="8" t="e">
        <v>#N/A</v>
      </c>
      <c r="I50" s="8" t="e">
        <v>#N/A</v>
      </c>
      <c r="J50" s="8">
        <v>158719</v>
      </c>
      <c r="K50" s="8" t="e">
        <v>#N/A</v>
      </c>
      <c r="L50" s="8" t="e">
        <v>#N/A</v>
      </c>
      <c r="M50" s="8" t="e">
        <v>#N/A</v>
      </c>
      <c r="N50" s="8" t="e">
        <v>#N/A</v>
      </c>
      <c r="O50" s="8" t="e">
        <v>#N/A</v>
      </c>
      <c r="P50" s="8" t="e">
        <v>#N/A</v>
      </c>
      <c r="Q50" s="8" t="e">
        <v>#N/A</v>
      </c>
      <c r="R50" s="8" t="e">
        <v>#N/A</v>
      </c>
      <c r="S50" s="8" t="e">
        <v>#N/A</v>
      </c>
      <c r="T50" s="13" t="e">
        <f t="shared" si="5"/>
        <v>#N/A</v>
      </c>
      <c r="AD50" s="2">
        <v>2008</v>
      </c>
      <c r="AE50" s="13">
        <f t="shared" si="18"/>
        <v>-0.53921568627450978</v>
      </c>
      <c r="AF50" s="13">
        <f t="shared" si="18"/>
        <v>-0.28219178082191781</v>
      </c>
      <c r="AG50" s="13">
        <f t="shared" si="18"/>
        <v>-0.15281501340482573</v>
      </c>
      <c r="AH50" s="13">
        <f t="shared" si="18"/>
        <v>6.1224489795918366E-2</v>
      </c>
      <c r="AI50" s="13">
        <f t="shared" si="18"/>
        <v>0.25937500000000002</v>
      </c>
      <c r="AJ50" s="13">
        <f t="shared" si="17"/>
        <v>0.79148936170212769</v>
      </c>
      <c r="AK50" s="13">
        <f t="shared" si="17"/>
        <v>0.59541984732824427</v>
      </c>
      <c r="AL50" s="13">
        <f t="shared" si="17"/>
        <v>0.29430379746835444</v>
      </c>
      <c r="AM50" s="13">
        <f t="shared" si="17"/>
        <v>1.3736263736263736E-2</v>
      </c>
      <c r="AN50" s="13">
        <f t="shared" si="17"/>
        <v>-0.13399503722084366</v>
      </c>
      <c r="AO50" s="13">
        <f t="shared" si="17"/>
        <v>-0.35154394299287411</v>
      </c>
      <c r="AP50" s="13">
        <f t="shared" si="17"/>
        <v>-0.27033492822966509</v>
      </c>
      <c r="AT50" s="2">
        <v>0</v>
      </c>
      <c r="AU50" s="14">
        <f t="shared" si="16"/>
        <v>0.49825783972125437</v>
      </c>
    </row>
    <row r="51" spans="1:47">
      <c r="A51" s="2" t="s">
        <v>78</v>
      </c>
      <c r="B51" s="6">
        <v>26238</v>
      </c>
      <c r="C51" s="7">
        <f t="shared" si="3"/>
        <v>1971</v>
      </c>
      <c r="D51" s="7">
        <f t="shared" si="4"/>
        <v>11</v>
      </c>
      <c r="E51" s="8" t="e">
        <v>#N/A</v>
      </c>
      <c r="F51" s="8" t="e">
        <v>#N/A</v>
      </c>
      <c r="G51" s="8" t="e">
        <v>#N/A</v>
      </c>
      <c r="H51" s="8" t="e">
        <v>#N/A</v>
      </c>
      <c r="I51" s="8" t="e">
        <v>#N/A</v>
      </c>
      <c r="J51" s="8">
        <v>151161</v>
      </c>
      <c r="K51" s="8" t="e">
        <v>#N/A</v>
      </c>
      <c r="L51" s="8" t="e">
        <v>#N/A</v>
      </c>
      <c r="M51" s="8" t="e">
        <v>#N/A</v>
      </c>
      <c r="N51" s="8" t="e">
        <v>#N/A</v>
      </c>
      <c r="O51" s="8" t="e">
        <v>#N/A</v>
      </c>
      <c r="P51" s="8" t="e">
        <v>#N/A</v>
      </c>
      <c r="Q51" s="8" t="e">
        <v>#N/A</v>
      </c>
      <c r="R51" s="8" t="e">
        <v>#N/A</v>
      </c>
      <c r="S51" s="8" t="e">
        <v>#N/A</v>
      </c>
      <c r="T51" s="13" t="e">
        <f t="shared" si="5"/>
        <v>#N/A</v>
      </c>
      <c r="AD51" s="2">
        <v>2009</v>
      </c>
      <c r="AE51" s="13">
        <f t="shared" si="18"/>
        <v>-0.4669926650366748</v>
      </c>
      <c r="AF51" s="13">
        <f t="shared" si="18"/>
        <v>-0.35501355013550134</v>
      </c>
      <c r="AG51" s="13">
        <f t="shared" si="18"/>
        <v>-0.12893982808022922</v>
      </c>
      <c r="AH51" s="13">
        <f t="shared" si="18"/>
        <v>0.2783882783882784</v>
      </c>
      <c r="AI51" s="13">
        <f t="shared" si="18"/>
        <v>0.23278688524590163</v>
      </c>
      <c r="AJ51" s="13">
        <f t="shared" ref="AJ51:AP64" si="19">AVERAGEIFS($T$5:$T$1048576,$C$5:$C$1048576,$AD51,$D$5:$D$1048576,AJ$40)</f>
        <v>1.0091743119266054</v>
      </c>
      <c r="AK51" s="13">
        <f t="shared" si="19"/>
        <v>0.8571428571428571</v>
      </c>
      <c r="AL51" s="13">
        <f t="shared" si="19"/>
        <v>0.37171052631578949</v>
      </c>
      <c r="AM51" s="13">
        <f t="shared" si="19"/>
        <v>0.12320916905444126</v>
      </c>
      <c r="AN51" s="13">
        <f t="shared" si="19"/>
        <v>0.11170212765957446</v>
      </c>
      <c r="AO51" s="13">
        <f t="shared" si="19"/>
        <v>-9.8173515981735154E-2</v>
      </c>
      <c r="AP51" s="13">
        <f t="shared" si="19"/>
        <v>-0.21493212669683259</v>
      </c>
      <c r="AT51" s="2">
        <v>0</v>
      </c>
      <c r="AU51" s="14">
        <f t="shared" si="16"/>
        <v>0.70723684210526316</v>
      </c>
    </row>
    <row r="52" spans="1:47">
      <c r="A52" s="2" t="s">
        <v>79</v>
      </c>
      <c r="B52" s="6">
        <v>26268</v>
      </c>
      <c r="C52" s="7">
        <f t="shared" si="3"/>
        <v>1971</v>
      </c>
      <c r="D52" s="7">
        <f t="shared" si="4"/>
        <v>12</v>
      </c>
      <c r="E52" s="8" t="e">
        <v>#N/A</v>
      </c>
      <c r="F52" s="8" t="e">
        <v>#N/A</v>
      </c>
      <c r="G52" s="8" t="e">
        <v>#N/A</v>
      </c>
      <c r="H52" s="8" t="e">
        <v>#N/A</v>
      </c>
      <c r="I52" s="8" t="e">
        <v>#N/A</v>
      </c>
      <c r="J52" s="8">
        <v>124708</v>
      </c>
      <c r="K52" s="8" t="e">
        <v>#N/A</v>
      </c>
      <c r="L52" s="8" t="e">
        <v>#N/A</v>
      </c>
      <c r="M52" s="8" t="e">
        <v>#N/A</v>
      </c>
      <c r="N52" s="8" t="e">
        <v>#N/A</v>
      </c>
      <c r="O52" s="8" t="e">
        <v>#N/A</v>
      </c>
      <c r="P52" s="8" t="e">
        <v>#N/A</v>
      </c>
      <c r="Q52" s="8" t="e">
        <v>#N/A</v>
      </c>
      <c r="R52" s="8" t="e">
        <v>#N/A</v>
      </c>
      <c r="S52" s="8" t="e">
        <v>#N/A</v>
      </c>
      <c r="T52" s="13" t="e">
        <f t="shared" si="5"/>
        <v>#N/A</v>
      </c>
      <c r="AD52" s="2">
        <v>2010</v>
      </c>
      <c r="AE52" s="13">
        <f t="shared" ref="AE52:AI65" si="20">AVERAGEIFS($T$5:$T$1048576,$C$5:$C$1048576,$AD52,$D$5:$D$1048576,AE$40)</f>
        <v>-0.43884892086330934</v>
      </c>
      <c r="AF52" s="13">
        <f t="shared" si="20"/>
        <v>-0.34183673469387754</v>
      </c>
      <c r="AG52" s="13">
        <f t="shared" si="20"/>
        <v>-0.12440191387559808</v>
      </c>
      <c r="AH52" s="13">
        <f t="shared" si="20"/>
        <v>0.12151898734177215</v>
      </c>
      <c r="AI52" s="13">
        <f t="shared" si="20"/>
        <v>0.29394812680115273</v>
      </c>
      <c r="AJ52" s="13">
        <f t="shared" si="19"/>
        <v>1.017094017094017</v>
      </c>
      <c r="AK52" s="13">
        <f t="shared" si="19"/>
        <v>0.28294573643410853</v>
      </c>
      <c r="AL52" s="13">
        <f t="shared" si="19"/>
        <v>-3.825136612021858E-2</v>
      </c>
      <c r="AM52" s="13">
        <f t="shared" si="19"/>
        <v>-0.27539503386004516</v>
      </c>
      <c r="AN52" s="13">
        <f t="shared" si="19"/>
        <v>-0.31625835189309576</v>
      </c>
      <c r="AO52" s="13">
        <f t="shared" si="19"/>
        <v>-0.3559322033898305</v>
      </c>
      <c r="AP52" s="13">
        <f t="shared" si="19"/>
        <v>4.2296072507552872E-2</v>
      </c>
      <c r="AT52" s="2">
        <v>0</v>
      </c>
      <c r="AU52" s="14">
        <f t="shared" si="16"/>
        <v>0.75177304964539005</v>
      </c>
    </row>
    <row r="53" spans="1:47">
      <c r="A53" s="2" t="s">
        <v>80</v>
      </c>
      <c r="B53" s="6">
        <v>26299</v>
      </c>
      <c r="C53" s="7">
        <f t="shared" si="3"/>
        <v>1972</v>
      </c>
      <c r="D53" s="7">
        <f t="shared" si="4"/>
        <v>1</v>
      </c>
      <c r="E53" s="8" t="e">
        <v>#N/A</v>
      </c>
      <c r="F53" s="8" t="e">
        <v>#N/A</v>
      </c>
      <c r="G53" s="8" t="e">
        <v>#N/A</v>
      </c>
      <c r="H53" s="8" t="e">
        <v>#N/A</v>
      </c>
      <c r="I53" s="8" t="e">
        <v>#N/A</v>
      </c>
      <c r="J53" s="8">
        <v>146380</v>
      </c>
      <c r="K53" s="8" t="e">
        <v>#N/A</v>
      </c>
      <c r="L53" s="8" t="e">
        <v>#N/A</v>
      </c>
      <c r="M53" s="8" t="e">
        <v>#N/A</v>
      </c>
      <c r="N53" s="8" t="e">
        <v>#N/A</v>
      </c>
      <c r="O53" s="8" t="e">
        <v>#N/A</v>
      </c>
      <c r="P53" s="8" t="e">
        <v>#N/A</v>
      </c>
      <c r="Q53" s="8" t="e">
        <v>#N/A</v>
      </c>
      <c r="R53" s="8" t="e">
        <v>#N/A</v>
      </c>
      <c r="S53" s="8" t="e">
        <v>#N/A</v>
      </c>
      <c r="T53" s="13" t="e">
        <f t="shared" si="5"/>
        <v>#N/A</v>
      </c>
      <c r="AD53" s="2">
        <v>2011</v>
      </c>
      <c r="AE53" s="13">
        <f t="shared" si="20"/>
        <v>-0.29829545454545453</v>
      </c>
      <c r="AF53" s="13">
        <f t="shared" si="20"/>
        <v>-0.21183800623052959</v>
      </c>
      <c r="AG53" s="13">
        <f t="shared" si="20"/>
        <v>0.13029315960912052</v>
      </c>
      <c r="AH53" s="13">
        <f t="shared" si="20"/>
        <v>0.23355263157894737</v>
      </c>
      <c r="AI53" s="13">
        <f t="shared" si="20"/>
        <v>0.13333333333333333</v>
      </c>
      <c r="AJ53" s="13">
        <f t="shared" si="19"/>
        <v>0.78137651821862353</v>
      </c>
      <c r="AK53" s="13">
        <f t="shared" si="19"/>
        <v>0.52173913043478259</v>
      </c>
      <c r="AL53" s="13">
        <f t="shared" si="19"/>
        <v>0.23631123919308358</v>
      </c>
      <c r="AM53" s="13">
        <f t="shared" si="19"/>
        <v>-1.6E-2</v>
      </c>
      <c r="AN53" s="13">
        <f t="shared" si="19"/>
        <v>-0.12276214833759591</v>
      </c>
      <c r="AO53" s="13">
        <f t="shared" si="19"/>
        <v>-0.23863636363636365</v>
      </c>
      <c r="AP53" s="13">
        <f t="shared" si="19"/>
        <v>-9.350649350649351E-2</v>
      </c>
      <c r="AT53" s="2">
        <v>0</v>
      </c>
      <c r="AU53" s="14">
        <f t="shared" si="16"/>
        <v>0.8677966101694915</v>
      </c>
    </row>
    <row r="54" spans="1:47">
      <c r="A54" s="2" t="s">
        <v>81</v>
      </c>
      <c r="B54" s="6">
        <v>26330</v>
      </c>
      <c r="C54" s="7">
        <f t="shared" si="3"/>
        <v>1972</v>
      </c>
      <c r="D54" s="7">
        <f t="shared" si="4"/>
        <v>2</v>
      </c>
      <c r="E54" s="8" t="e">
        <v>#N/A</v>
      </c>
      <c r="F54" s="8" t="e">
        <v>#N/A</v>
      </c>
      <c r="G54" s="8" t="e">
        <v>#N/A</v>
      </c>
      <c r="H54" s="8" t="e">
        <v>#N/A</v>
      </c>
      <c r="I54" s="8" t="e">
        <v>#N/A</v>
      </c>
      <c r="J54" s="8">
        <v>168900</v>
      </c>
      <c r="K54" s="8" t="e">
        <v>#N/A</v>
      </c>
      <c r="L54" s="8" t="e">
        <v>#N/A</v>
      </c>
      <c r="M54" s="8" t="e">
        <v>#N/A</v>
      </c>
      <c r="N54" s="8" t="e">
        <v>#N/A</v>
      </c>
      <c r="O54" s="8" t="e">
        <v>#N/A</v>
      </c>
      <c r="P54" s="8" t="e">
        <v>#N/A</v>
      </c>
      <c r="Q54" s="8" t="e">
        <v>#N/A</v>
      </c>
      <c r="R54" s="8" t="e">
        <v>#N/A</v>
      </c>
      <c r="S54" s="8" t="e">
        <v>#N/A</v>
      </c>
      <c r="T54" s="13" t="e">
        <f t="shared" si="5"/>
        <v>#N/A</v>
      </c>
      <c r="AD54" s="2">
        <v>2012</v>
      </c>
      <c r="AE54" s="13">
        <f t="shared" si="20"/>
        <v>-0.39393939393939392</v>
      </c>
      <c r="AF54" s="13">
        <f t="shared" si="20"/>
        <v>-0.22222222222222221</v>
      </c>
      <c r="AG54" s="13">
        <f t="shared" si="20"/>
        <v>4.9562682215743441E-2</v>
      </c>
      <c r="AH54" s="13">
        <f t="shared" si="20"/>
        <v>0.19402985074626866</v>
      </c>
      <c r="AI54" s="13">
        <f t="shared" si="20"/>
        <v>0.28366762177650429</v>
      </c>
      <c r="AJ54" s="13">
        <f t="shared" si="19"/>
        <v>0.78076923076923077</v>
      </c>
      <c r="AK54" s="13">
        <f t="shared" si="19"/>
        <v>0.49825783972125437</v>
      </c>
      <c r="AL54" s="13">
        <f t="shared" si="19"/>
        <v>0.32222222222222224</v>
      </c>
      <c r="AM54" s="13">
        <f t="shared" si="19"/>
        <v>-7.0000000000000007E-2</v>
      </c>
      <c r="AN54" s="13">
        <f t="shared" si="19"/>
        <v>-0.10491071428571429</v>
      </c>
      <c r="AO54" s="13">
        <f t="shared" si="19"/>
        <v>-0.16846652267818574</v>
      </c>
      <c r="AP54" s="13">
        <f t="shared" si="19"/>
        <v>-0.13023255813953488</v>
      </c>
      <c r="AT54" s="2">
        <v>0</v>
      </c>
      <c r="AU54" s="14">
        <f t="shared" si="16"/>
        <v>0.63375796178343946</v>
      </c>
    </row>
    <row r="55" spans="1:47">
      <c r="A55" s="2" t="s">
        <v>82</v>
      </c>
      <c r="B55" s="6">
        <v>26359</v>
      </c>
      <c r="C55" s="7">
        <f t="shared" si="3"/>
        <v>1972</v>
      </c>
      <c r="D55" s="7">
        <f t="shared" si="4"/>
        <v>3</v>
      </c>
      <c r="E55" s="8" t="e">
        <v>#N/A</v>
      </c>
      <c r="F55" s="8" t="e">
        <v>#N/A</v>
      </c>
      <c r="G55" s="8" t="e">
        <v>#N/A</v>
      </c>
      <c r="H55" s="8" t="e">
        <v>#N/A</v>
      </c>
      <c r="I55" s="8" t="e">
        <v>#N/A</v>
      </c>
      <c r="J55" s="8">
        <v>206433</v>
      </c>
      <c r="K55" s="8" t="e">
        <v>#N/A</v>
      </c>
      <c r="L55" s="8" t="e">
        <v>#N/A</v>
      </c>
      <c r="M55" s="8" t="e">
        <v>#N/A</v>
      </c>
      <c r="N55" s="8" t="e">
        <v>#N/A</v>
      </c>
      <c r="O55" s="8" t="e">
        <v>#N/A</v>
      </c>
      <c r="P55" s="8" t="e">
        <v>#N/A</v>
      </c>
      <c r="Q55" s="8" t="e">
        <v>#N/A</v>
      </c>
      <c r="R55" s="8" t="e">
        <v>#N/A</v>
      </c>
      <c r="S55" s="8" t="e">
        <v>#N/A</v>
      </c>
      <c r="T55" s="13" t="e">
        <f t="shared" si="5"/>
        <v>#N/A</v>
      </c>
      <c r="AD55" s="2">
        <v>2013</v>
      </c>
      <c r="AE55" s="13">
        <f t="shared" si="20"/>
        <v>-0.38865546218487396</v>
      </c>
      <c r="AF55" s="13">
        <f t="shared" si="20"/>
        <v>-0.18279569892473119</v>
      </c>
      <c r="AG55" s="13">
        <f t="shared" si="20"/>
        <v>-3.4912718204488775E-2</v>
      </c>
      <c r="AH55" s="13">
        <f t="shared" si="20"/>
        <v>0.17922077922077922</v>
      </c>
      <c r="AI55" s="13">
        <f t="shared" si="20"/>
        <v>0.37433155080213903</v>
      </c>
      <c r="AJ55" s="13">
        <f t="shared" si="19"/>
        <v>0.71821305841924399</v>
      </c>
      <c r="AK55" s="13">
        <f t="shared" si="19"/>
        <v>0.70723684210526316</v>
      </c>
      <c r="AL55" s="13">
        <f t="shared" si="19"/>
        <v>0.33850129198966411</v>
      </c>
      <c r="AM55" s="13">
        <f t="shared" si="19"/>
        <v>-5.9471365638766517E-2</v>
      </c>
      <c r="AN55" s="13">
        <f t="shared" si="19"/>
        <v>-0.17509727626459143</v>
      </c>
      <c r="AO55" s="13">
        <f t="shared" si="19"/>
        <v>-0.27600000000000002</v>
      </c>
      <c r="AP55" s="13">
        <f t="shared" si="19"/>
        <v>-0.25433526011560692</v>
      </c>
      <c r="AT55" s="2">
        <v>0</v>
      </c>
      <c r="AU55" s="14">
        <f t="shared" si="16"/>
        <v>0.62857142857142856</v>
      </c>
    </row>
    <row r="56" spans="1:47">
      <c r="A56" s="2" t="s">
        <v>83</v>
      </c>
      <c r="B56" s="6">
        <v>26390</v>
      </c>
      <c r="C56" s="7">
        <f t="shared" si="3"/>
        <v>1972</v>
      </c>
      <c r="D56" s="7">
        <f t="shared" si="4"/>
        <v>4</v>
      </c>
      <c r="E56" s="8" t="e">
        <v>#N/A</v>
      </c>
      <c r="F56" s="8" t="e">
        <v>#N/A</v>
      </c>
      <c r="G56" s="8" t="e">
        <v>#N/A</v>
      </c>
      <c r="H56" s="8" t="e">
        <v>#N/A</v>
      </c>
      <c r="I56" s="8" t="e">
        <v>#N/A</v>
      </c>
      <c r="J56" s="8">
        <v>189543</v>
      </c>
      <c r="K56" s="8" t="e">
        <v>#N/A</v>
      </c>
      <c r="L56" s="8" t="e">
        <v>#N/A</v>
      </c>
      <c r="M56" s="8" t="e">
        <v>#N/A</v>
      </c>
      <c r="N56" s="8" t="e">
        <v>#N/A</v>
      </c>
      <c r="O56" s="8" t="e">
        <v>#N/A</v>
      </c>
      <c r="P56" s="8" t="e">
        <v>#N/A</v>
      </c>
      <c r="Q56" s="8" t="e">
        <v>#N/A</v>
      </c>
      <c r="R56" s="8" t="e">
        <v>#N/A</v>
      </c>
      <c r="S56" s="8" t="e">
        <v>#N/A</v>
      </c>
      <c r="T56" s="13" t="e">
        <f t="shared" si="5"/>
        <v>#N/A</v>
      </c>
      <c r="AD56" s="2">
        <v>2014</v>
      </c>
      <c r="AE56" s="13">
        <f t="shared" si="20"/>
        <v>-0.4575289575289575</v>
      </c>
      <c r="AF56" s="13">
        <f t="shared" si="20"/>
        <v>-0.33957845433255268</v>
      </c>
      <c r="AG56" s="13">
        <f t="shared" si="20"/>
        <v>-0.16273584905660377</v>
      </c>
      <c r="AH56" s="13">
        <f t="shared" si="20"/>
        <v>0.16574585635359115</v>
      </c>
      <c r="AI56" s="13">
        <f t="shared" si="20"/>
        <v>0.22222222222222221</v>
      </c>
      <c r="AJ56" s="13">
        <f t="shared" si="19"/>
        <v>0.80071174377224197</v>
      </c>
      <c r="AK56" s="13">
        <f t="shared" si="19"/>
        <v>0.75177304964539005</v>
      </c>
      <c r="AL56" s="13">
        <f t="shared" si="19"/>
        <v>0.3492957746478873</v>
      </c>
      <c r="AM56" s="13">
        <f t="shared" si="19"/>
        <v>3.3175355450236969E-2</v>
      </c>
      <c r="AN56" s="13">
        <f t="shared" si="19"/>
        <v>-6.3424947145877375E-2</v>
      </c>
      <c r="AO56" s="13">
        <f t="shared" si="19"/>
        <v>-0.30632411067193677</v>
      </c>
      <c r="AP56" s="13">
        <f t="shared" si="19"/>
        <v>-0.16396761133603238</v>
      </c>
      <c r="AT56" s="2">
        <v>0</v>
      </c>
      <c r="AU56" s="14">
        <f t="shared" si="16"/>
        <v>0.63949843260188088</v>
      </c>
    </row>
    <row r="57" spans="1:47">
      <c r="A57" s="2" t="s">
        <v>84</v>
      </c>
      <c r="B57" s="6">
        <v>26420</v>
      </c>
      <c r="C57" s="7">
        <f t="shared" si="3"/>
        <v>1972</v>
      </c>
      <c r="D57" s="7">
        <f t="shared" si="4"/>
        <v>5</v>
      </c>
      <c r="E57" s="8" t="e">
        <v>#N/A</v>
      </c>
      <c r="F57" s="8" t="e">
        <v>#N/A</v>
      </c>
      <c r="G57" s="8" t="e">
        <v>#N/A</v>
      </c>
      <c r="H57" s="8" t="e">
        <v>#N/A</v>
      </c>
      <c r="I57" s="8" t="e">
        <v>#N/A</v>
      </c>
      <c r="J57" s="8">
        <v>208310</v>
      </c>
      <c r="K57" s="8" t="e">
        <v>#N/A</v>
      </c>
      <c r="L57" s="8" t="e">
        <v>#N/A</v>
      </c>
      <c r="M57" s="8" t="e">
        <v>#N/A</v>
      </c>
      <c r="N57" s="8" t="e">
        <v>#N/A</v>
      </c>
      <c r="O57" s="8" t="e">
        <v>#N/A</v>
      </c>
      <c r="P57" s="8" t="e">
        <v>#N/A</v>
      </c>
      <c r="Q57" s="8" t="e">
        <v>#N/A</v>
      </c>
      <c r="R57" s="8" t="e">
        <v>#N/A</v>
      </c>
      <c r="S57" s="8" t="e">
        <v>#N/A</v>
      </c>
      <c r="T57" s="13" t="e">
        <f t="shared" si="5"/>
        <v>#N/A</v>
      </c>
      <c r="AD57" s="2">
        <v>2015</v>
      </c>
      <c r="AE57" s="13">
        <f t="shared" si="20"/>
        <v>-0.41336116910229648</v>
      </c>
      <c r="AF57" s="13">
        <f t="shared" si="20"/>
        <v>-0.32339449541284404</v>
      </c>
      <c r="AG57" s="13">
        <f t="shared" si="20"/>
        <v>-8.5778781038374718E-2</v>
      </c>
      <c r="AH57" s="13">
        <f t="shared" si="20"/>
        <v>0.27920227920227919</v>
      </c>
      <c r="AI57" s="13">
        <f t="shared" si="20"/>
        <v>0.19854721549636803</v>
      </c>
      <c r="AJ57" s="13">
        <f t="shared" si="19"/>
        <v>1.0355871886120998</v>
      </c>
      <c r="AK57" s="13">
        <f t="shared" si="19"/>
        <v>0.8677966101694915</v>
      </c>
      <c r="AL57" s="13">
        <f t="shared" si="19"/>
        <v>0.24444444444444444</v>
      </c>
      <c r="AM57" s="13">
        <f t="shared" si="19"/>
        <v>4.8997772828507792E-2</v>
      </c>
      <c r="AN57" s="13">
        <f t="shared" si="19"/>
        <v>-0.10303030303030303</v>
      </c>
      <c r="AO57" s="13">
        <f t="shared" si="19"/>
        <v>-0.38636363636363635</v>
      </c>
      <c r="AP57" s="13">
        <f t="shared" si="19"/>
        <v>-0.20871143375680581</v>
      </c>
      <c r="AT57" s="2">
        <v>0</v>
      </c>
      <c r="AU57" s="14">
        <f t="shared" si="16"/>
        <v>0.7363344051446945</v>
      </c>
    </row>
    <row r="58" spans="1:47">
      <c r="A58" s="2" t="s">
        <v>85</v>
      </c>
      <c r="B58" s="6">
        <v>26451</v>
      </c>
      <c r="C58" s="7">
        <f t="shared" si="3"/>
        <v>1972</v>
      </c>
      <c r="D58" s="7">
        <f t="shared" si="4"/>
        <v>6</v>
      </c>
      <c r="E58" s="8" t="e">
        <v>#N/A</v>
      </c>
      <c r="F58" s="8" t="e">
        <v>#N/A</v>
      </c>
      <c r="G58" s="8" t="e">
        <v>#N/A</v>
      </c>
      <c r="H58" s="8" t="e">
        <v>#N/A</v>
      </c>
      <c r="I58" s="8" t="e">
        <v>#N/A</v>
      </c>
      <c r="J58" s="8">
        <v>223323</v>
      </c>
      <c r="K58" s="8" t="e">
        <v>#N/A</v>
      </c>
      <c r="L58" s="8" t="e">
        <v>#N/A</v>
      </c>
      <c r="M58" s="8" t="e">
        <v>#N/A</v>
      </c>
      <c r="N58" s="8" t="e">
        <v>#N/A</v>
      </c>
      <c r="O58" s="8" t="e">
        <v>#N/A</v>
      </c>
      <c r="P58" s="8" t="e">
        <v>#N/A</v>
      </c>
      <c r="Q58" s="8" t="e">
        <v>#N/A</v>
      </c>
      <c r="R58" s="8" t="e">
        <v>#N/A</v>
      </c>
      <c r="S58" s="8" t="e">
        <v>#N/A</v>
      </c>
      <c r="T58" s="13" t="e">
        <f t="shared" si="5"/>
        <v>#N/A</v>
      </c>
      <c r="AD58" s="2">
        <v>2016</v>
      </c>
      <c r="AE58" s="13">
        <f t="shared" si="20"/>
        <v>-0.40079365079365081</v>
      </c>
      <c r="AF58" s="13">
        <f t="shared" si="20"/>
        <v>-0.33333333333333331</v>
      </c>
      <c r="AG58" s="13">
        <f t="shared" si="20"/>
        <v>-5.18018018018018E-2</v>
      </c>
      <c r="AH58" s="13">
        <f t="shared" si="20"/>
        <v>0.33903133903133903</v>
      </c>
      <c r="AI58" s="13">
        <f t="shared" si="20"/>
        <v>0.20412844036697247</v>
      </c>
      <c r="AJ58" s="13">
        <f t="shared" si="19"/>
        <v>0.92715231788079466</v>
      </c>
      <c r="AK58" s="13">
        <f t="shared" si="19"/>
        <v>0.63375796178343946</v>
      </c>
      <c r="AL58" s="13">
        <f t="shared" si="19"/>
        <v>0.28028503562945367</v>
      </c>
      <c r="AM58" s="13">
        <f t="shared" si="19"/>
        <v>3.4042553191489362E-2</v>
      </c>
      <c r="AN58" s="13">
        <f t="shared" si="19"/>
        <v>-0.15238095238095239</v>
      </c>
      <c r="AO58" s="13">
        <f t="shared" si="19"/>
        <v>-0.28178694158075601</v>
      </c>
      <c r="AP58" s="13">
        <f t="shared" si="19"/>
        <v>-0.14814814814814814</v>
      </c>
      <c r="AT58" s="2">
        <v>0</v>
      </c>
      <c r="AU58" s="14">
        <f t="shared" si="16"/>
        <v>0.78208955223880594</v>
      </c>
    </row>
    <row r="59" spans="1:47">
      <c r="A59" s="2" t="s">
        <v>86</v>
      </c>
      <c r="B59" s="6">
        <v>26481</v>
      </c>
      <c r="C59" s="7">
        <f t="shared" si="3"/>
        <v>1972</v>
      </c>
      <c r="D59" s="7">
        <f t="shared" si="4"/>
        <v>7</v>
      </c>
      <c r="E59" s="8" t="e">
        <v>#N/A</v>
      </c>
      <c r="F59" s="8" t="e">
        <v>#N/A</v>
      </c>
      <c r="G59" s="8" t="e">
        <v>#N/A</v>
      </c>
      <c r="H59" s="8" t="e">
        <v>#N/A</v>
      </c>
      <c r="I59" s="8" t="e">
        <v>#N/A</v>
      </c>
      <c r="J59" s="8">
        <v>206433</v>
      </c>
      <c r="K59" s="8" t="e">
        <v>#N/A</v>
      </c>
      <c r="L59" s="8" t="e">
        <v>#N/A</v>
      </c>
      <c r="M59" s="8" t="e">
        <v>#N/A</v>
      </c>
      <c r="N59" s="8" t="e">
        <v>#N/A</v>
      </c>
      <c r="O59" s="8" t="e">
        <v>#N/A</v>
      </c>
      <c r="P59" s="8" t="e">
        <v>#N/A</v>
      </c>
      <c r="Q59" s="8" t="e">
        <v>#N/A</v>
      </c>
      <c r="R59" s="8" t="e">
        <v>#N/A</v>
      </c>
      <c r="S59" s="8" t="e">
        <v>#N/A</v>
      </c>
      <c r="T59" s="13" t="e">
        <f t="shared" si="5"/>
        <v>#N/A</v>
      </c>
      <c r="AD59" s="2">
        <v>2017</v>
      </c>
      <c r="AE59" s="13">
        <f t="shared" si="20"/>
        <v>-0.40816326530612246</v>
      </c>
      <c r="AF59" s="13">
        <f t="shared" si="20"/>
        <v>-0.35185185185185186</v>
      </c>
      <c r="AG59" s="13">
        <f t="shared" si="20"/>
        <v>2.247191011235955E-2</v>
      </c>
      <c r="AH59" s="13">
        <f t="shared" si="20"/>
        <v>6.9377990430622011E-2</v>
      </c>
      <c r="AI59" s="13">
        <f t="shared" si="20"/>
        <v>0.27002288329519453</v>
      </c>
      <c r="AJ59" s="13">
        <f t="shared" si="19"/>
        <v>0.88087774294670851</v>
      </c>
      <c r="AK59" s="13">
        <f t="shared" si="19"/>
        <v>0.62857142857142856</v>
      </c>
      <c r="AL59" s="13">
        <f t="shared" si="19"/>
        <v>0.17582417582417584</v>
      </c>
      <c r="AM59" s="13">
        <f t="shared" si="19"/>
        <v>3.3557046979865772E-2</v>
      </c>
      <c r="AN59" s="13">
        <f t="shared" si="19"/>
        <v>-0.17477477477477477</v>
      </c>
      <c r="AO59" s="13">
        <f t="shared" si="19"/>
        <v>-0.29166666666666669</v>
      </c>
      <c r="AP59" s="13">
        <f t="shared" si="19"/>
        <v>-0.16764132553606237</v>
      </c>
      <c r="AT59" s="2">
        <v>0</v>
      </c>
      <c r="AU59" s="14">
        <f t="shared" si="16"/>
        <v>0.59562841530054644</v>
      </c>
    </row>
    <row r="60" spans="1:47">
      <c r="A60" s="2" t="s">
        <v>87</v>
      </c>
      <c r="B60" s="6">
        <v>26512</v>
      </c>
      <c r="C60" s="7">
        <f t="shared" si="3"/>
        <v>1972</v>
      </c>
      <c r="D60" s="7">
        <f t="shared" si="4"/>
        <v>8</v>
      </c>
      <c r="E60" s="8" t="e">
        <v>#N/A</v>
      </c>
      <c r="F60" s="8" t="e">
        <v>#N/A</v>
      </c>
      <c r="G60" s="8" t="e">
        <v>#N/A</v>
      </c>
      <c r="H60" s="8" t="e">
        <v>#N/A</v>
      </c>
      <c r="I60" s="8" t="e">
        <v>#N/A</v>
      </c>
      <c r="J60" s="8">
        <v>225200</v>
      </c>
      <c r="K60" s="8" t="e">
        <v>#N/A</v>
      </c>
      <c r="L60" s="8" t="e">
        <v>#N/A</v>
      </c>
      <c r="M60" s="8" t="e">
        <v>#N/A</v>
      </c>
      <c r="N60" s="8" t="e">
        <v>#N/A</v>
      </c>
      <c r="O60" s="8" t="e">
        <v>#N/A</v>
      </c>
      <c r="P60" s="8" t="e">
        <v>#N/A</v>
      </c>
      <c r="Q60" s="8" t="e">
        <v>#N/A</v>
      </c>
      <c r="R60" s="8" t="e">
        <v>#N/A</v>
      </c>
      <c r="S60" s="8" t="e">
        <v>#N/A</v>
      </c>
      <c r="T60" s="13" t="e">
        <f t="shared" si="5"/>
        <v>#N/A</v>
      </c>
      <c r="AD60" s="2">
        <v>2018</v>
      </c>
      <c r="AE60" s="13">
        <f t="shared" si="20"/>
        <v>-0.41495327102803736</v>
      </c>
      <c r="AF60" s="13">
        <f t="shared" si="20"/>
        <v>-0.30952380952380953</v>
      </c>
      <c r="AG60" s="13">
        <f t="shared" si="20"/>
        <v>-5.2401746724890827E-2</v>
      </c>
      <c r="AH60" s="13">
        <f t="shared" si="20"/>
        <v>8.2352941176470587E-2</v>
      </c>
      <c r="AI60" s="13">
        <f t="shared" si="20"/>
        <v>0.25292740046838408</v>
      </c>
      <c r="AJ60" s="13">
        <f t="shared" si="19"/>
        <v>0.82108626198083068</v>
      </c>
      <c r="AK60" s="13">
        <f t="shared" si="19"/>
        <v>0.63949843260188088</v>
      </c>
      <c r="AL60" s="13">
        <f t="shared" si="19"/>
        <v>0.24193548387096775</v>
      </c>
      <c r="AM60" s="13">
        <f t="shared" si="19"/>
        <v>-8.478260869565217E-2</v>
      </c>
      <c r="AN60" s="13">
        <f t="shared" si="19"/>
        <v>-0.16635514018691588</v>
      </c>
      <c r="AO60" s="13">
        <f t="shared" si="19"/>
        <v>-0.28771929824561404</v>
      </c>
      <c r="AP60" s="13">
        <f t="shared" si="19"/>
        <v>-0.27915869980879543</v>
      </c>
      <c r="AT60" s="2">
        <v>0</v>
      </c>
      <c r="AU60" s="14">
        <f t="shared" si="16"/>
        <v>0.28977272727272729</v>
      </c>
    </row>
    <row r="61" spans="1:47">
      <c r="A61" s="2" t="s">
        <v>88</v>
      </c>
      <c r="B61" s="6">
        <v>26543</v>
      </c>
      <c r="C61" s="7">
        <f t="shared" si="3"/>
        <v>1972</v>
      </c>
      <c r="D61" s="7">
        <f t="shared" si="4"/>
        <v>9</v>
      </c>
      <c r="E61" s="8" t="e">
        <v>#N/A</v>
      </c>
      <c r="F61" s="8" t="e">
        <v>#N/A</v>
      </c>
      <c r="G61" s="8" t="e">
        <v>#N/A</v>
      </c>
      <c r="H61" s="8" t="e">
        <v>#N/A</v>
      </c>
      <c r="I61" s="8" t="e">
        <v>#N/A</v>
      </c>
      <c r="J61" s="8">
        <v>193297</v>
      </c>
      <c r="K61" s="8" t="e">
        <v>#N/A</v>
      </c>
      <c r="L61" s="8" t="e">
        <v>#N/A</v>
      </c>
      <c r="M61" s="8" t="e">
        <v>#N/A</v>
      </c>
      <c r="N61" s="8" t="e">
        <v>#N/A</v>
      </c>
      <c r="O61" s="8" t="e">
        <v>#N/A</v>
      </c>
      <c r="P61" s="8" t="e">
        <v>#N/A</v>
      </c>
      <c r="Q61" s="8" t="e">
        <v>#N/A</v>
      </c>
      <c r="R61" s="8" t="e">
        <v>#N/A</v>
      </c>
      <c r="S61" s="8" t="e">
        <v>#N/A</v>
      </c>
      <c r="T61" s="13" t="e">
        <f t="shared" si="5"/>
        <v>#N/A</v>
      </c>
      <c r="AD61" s="2">
        <v>2019</v>
      </c>
      <c r="AE61" s="13">
        <f t="shared" si="20"/>
        <v>-0.4712430426716141</v>
      </c>
      <c r="AF61" s="13">
        <f t="shared" si="20"/>
        <v>-0.26128266033254155</v>
      </c>
      <c r="AG61" s="13">
        <f t="shared" si="20"/>
        <v>-0.1031390134529148</v>
      </c>
      <c r="AH61" s="13">
        <f t="shared" si="20"/>
        <v>0.12315270935960591</v>
      </c>
      <c r="AI61" s="13">
        <f t="shared" si="20"/>
        <v>0.43766578249336868</v>
      </c>
      <c r="AJ61" s="13">
        <f t="shared" si="19"/>
        <v>0.85263157894736841</v>
      </c>
      <c r="AK61" s="13">
        <f t="shared" si="19"/>
        <v>0.7363344051446945</v>
      </c>
      <c r="AL61" s="13">
        <f t="shared" si="19"/>
        <v>0.33</v>
      </c>
      <c r="AM61" s="13">
        <f t="shared" si="19"/>
        <v>-1.3157894736842105E-2</v>
      </c>
      <c r="AN61" s="13">
        <f t="shared" si="19"/>
        <v>-0.14760147601476015</v>
      </c>
      <c r="AO61" s="13">
        <f t="shared" si="19"/>
        <v>-0.23484848484848486</v>
      </c>
      <c r="AP61" s="13">
        <f t="shared" si="19"/>
        <v>-0.1962962962962963</v>
      </c>
      <c r="AT61" s="2">
        <v>0</v>
      </c>
      <c r="AU61" s="16">
        <v>0.38289962825278812</v>
      </c>
    </row>
    <row r="62" spans="1:47">
      <c r="A62" s="2" t="s">
        <v>89</v>
      </c>
      <c r="B62" s="6">
        <v>26573</v>
      </c>
      <c r="C62" s="7">
        <f t="shared" si="3"/>
        <v>1972</v>
      </c>
      <c r="D62" s="7">
        <f t="shared" si="4"/>
        <v>10</v>
      </c>
      <c r="E62" s="8" t="e">
        <v>#N/A</v>
      </c>
      <c r="F62" s="8" t="e">
        <v>#N/A</v>
      </c>
      <c r="G62" s="8" t="e">
        <v>#N/A</v>
      </c>
      <c r="H62" s="8" t="e">
        <v>#N/A</v>
      </c>
      <c r="I62" s="8" t="e">
        <v>#N/A</v>
      </c>
      <c r="J62" s="8">
        <v>185790</v>
      </c>
      <c r="K62" s="8" t="e">
        <v>#N/A</v>
      </c>
      <c r="L62" s="8" t="e">
        <v>#N/A</v>
      </c>
      <c r="M62" s="8" t="e">
        <v>#N/A</v>
      </c>
      <c r="N62" s="8" t="e">
        <v>#N/A</v>
      </c>
      <c r="O62" s="8" t="e">
        <v>#N/A</v>
      </c>
      <c r="P62" s="8" t="e">
        <v>#N/A</v>
      </c>
      <c r="Q62" s="8" t="e">
        <v>#N/A</v>
      </c>
      <c r="R62" s="8" t="e">
        <v>#N/A</v>
      </c>
      <c r="S62" s="8" t="e">
        <v>#N/A</v>
      </c>
      <c r="T62" s="13" t="e">
        <f t="shared" si="5"/>
        <v>#N/A</v>
      </c>
      <c r="AD62" s="2">
        <v>2020</v>
      </c>
      <c r="AE62" s="13">
        <f t="shared" si="20"/>
        <v>-0.40413533834586468</v>
      </c>
      <c r="AF62" s="13">
        <f t="shared" si="20"/>
        <v>-0.25555555555555554</v>
      </c>
      <c r="AG62" s="13">
        <f t="shared" si="20"/>
        <v>-9.9567099567099568E-2</v>
      </c>
      <c r="AH62" s="13">
        <f t="shared" si="20"/>
        <v>-7.6732673267326731E-2</v>
      </c>
      <c r="AI62" s="13">
        <f t="shared" si="20"/>
        <v>-0.14285714285714285</v>
      </c>
      <c r="AJ62" s="13">
        <f t="shared" si="19"/>
        <v>0.59936908517350163</v>
      </c>
      <c r="AK62" s="13">
        <f t="shared" si="19"/>
        <v>0.78208955223880594</v>
      </c>
      <c r="AL62" s="13">
        <f t="shared" si="19"/>
        <v>0.34615384615384615</v>
      </c>
      <c r="AM62" s="13">
        <f t="shared" si="19"/>
        <v>0.5093833780160858</v>
      </c>
      <c r="AN62" s="13">
        <f t="shared" si="19"/>
        <v>0.54032258064516125</v>
      </c>
      <c r="AO62" s="13">
        <f t="shared" si="19"/>
        <v>-2.7613412228796843E-2</v>
      </c>
      <c r="AP62" s="13">
        <f t="shared" si="19"/>
        <v>-9.8827470686767172E-2</v>
      </c>
    </row>
    <row r="63" spans="1:47">
      <c r="A63" s="2" t="s">
        <v>90</v>
      </c>
      <c r="B63" s="6">
        <v>26604</v>
      </c>
      <c r="C63" s="7">
        <f t="shared" si="3"/>
        <v>1972</v>
      </c>
      <c r="D63" s="7">
        <f t="shared" si="4"/>
        <v>11</v>
      </c>
      <c r="E63" s="8" t="e">
        <v>#N/A</v>
      </c>
      <c r="F63" s="8" t="e">
        <v>#N/A</v>
      </c>
      <c r="G63" s="8" t="e">
        <v>#N/A</v>
      </c>
      <c r="H63" s="8" t="e">
        <v>#N/A</v>
      </c>
      <c r="I63" s="8" t="e">
        <v>#N/A</v>
      </c>
      <c r="J63" s="8">
        <v>163270</v>
      </c>
      <c r="K63" s="8" t="e">
        <v>#N/A</v>
      </c>
      <c r="L63" s="8" t="e">
        <v>#N/A</v>
      </c>
      <c r="M63" s="8" t="e">
        <v>#N/A</v>
      </c>
      <c r="N63" s="8" t="e">
        <v>#N/A</v>
      </c>
      <c r="O63" s="8" t="e">
        <v>#N/A</v>
      </c>
      <c r="P63" s="8" t="e">
        <v>#N/A</v>
      </c>
      <c r="Q63" s="8" t="e">
        <v>#N/A</v>
      </c>
      <c r="R63" s="8" t="e">
        <v>#N/A</v>
      </c>
      <c r="S63" s="8" t="e">
        <v>#N/A</v>
      </c>
      <c r="T63" s="13" t="e">
        <f t="shared" si="5"/>
        <v>#N/A</v>
      </c>
      <c r="AD63" s="2">
        <v>2021</v>
      </c>
      <c r="AE63" s="13">
        <f t="shared" si="20"/>
        <v>-0.34642857142857142</v>
      </c>
      <c r="AF63" s="13">
        <f t="shared" si="20"/>
        <v>-0.34991119005328597</v>
      </c>
      <c r="AG63" s="13">
        <f t="shared" si="20"/>
        <v>-0.15532286212914484</v>
      </c>
      <c r="AH63" s="13">
        <f t="shared" si="20"/>
        <v>4.0567951318458417E-2</v>
      </c>
      <c r="AI63" s="13">
        <f t="shared" si="20"/>
        <v>-1.858736059479554E-2</v>
      </c>
      <c r="AJ63" s="13">
        <f t="shared" si="19"/>
        <v>0.68032786885245899</v>
      </c>
      <c r="AK63" s="13">
        <f t="shared" si="19"/>
        <v>0.59562841530054644</v>
      </c>
      <c r="AL63" s="13">
        <f t="shared" si="19"/>
        <v>0.19008264462809918</v>
      </c>
      <c r="AM63" s="13">
        <f t="shared" si="19"/>
        <v>6.4327485380116955E-2</v>
      </c>
      <c r="AN63" s="13">
        <f t="shared" si="19"/>
        <v>-3.787878787878788E-3</v>
      </c>
      <c r="AO63" s="13">
        <f t="shared" si="19"/>
        <v>-0.1821138211382114</v>
      </c>
      <c r="AP63" s="13">
        <f t="shared" si="19"/>
        <v>-0.12157534246575342</v>
      </c>
    </row>
    <row r="64" spans="1:47">
      <c r="A64" s="2" t="s">
        <v>91</v>
      </c>
      <c r="B64" s="6">
        <v>26634</v>
      </c>
      <c r="C64" s="7">
        <f t="shared" si="3"/>
        <v>1972</v>
      </c>
      <c r="D64" s="7">
        <f t="shared" si="4"/>
        <v>12</v>
      </c>
      <c r="E64" s="8" t="e">
        <v>#N/A</v>
      </c>
      <c r="F64" s="8" t="e">
        <v>#N/A</v>
      </c>
      <c r="G64" s="8" t="e">
        <v>#N/A</v>
      </c>
      <c r="H64" s="8" t="e">
        <v>#N/A</v>
      </c>
      <c r="I64" s="8" t="e">
        <v>#N/A</v>
      </c>
      <c r="J64" s="8">
        <v>135120</v>
      </c>
      <c r="K64" s="8" t="e">
        <v>#N/A</v>
      </c>
      <c r="L64" s="8" t="e">
        <v>#N/A</v>
      </c>
      <c r="M64" s="8" t="e">
        <v>#N/A</v>
      </c>
      <c r="N64" s="8" t="e">
        <v>#N/A</v>
      </c>
      <c r="O64" s="8" t="e">
        <v>#N/A</v>
      </c>
      <c r="P64" s="8" t="e">
        <v>#N/A</v>
      </c>
      <c r="Q64" s="8" t="e">
        <v>#N/A</v>
      </c>
      <c r="R64" s="8" t="e">
        <v>#N/A</v>
      </c>
      <c r="S64" s="8" t="e">
        <v>#N/A</v>
      </c>
      <c r="T64" s="13" t="e">
        <f t="shared" si="5"/>
        <v>#N/A</v>
      </c>
      <c r="AD64" s="2">
        <v>2022</v>
      </c>
      <c r="AE64" s="13">
        <f t="shared" si="20"/>
        <v>-0.3888888888888889</v>
      </c>
      <c r="AF64" s="13">
        <f t="shared" si="20"/>
        <v>-0.35531135531135533</v>
      </c>
      <c r="AG64" s="13">
        <f t="shared" si="20"/>
        <v>-0.13307984790874525</v>
      </c>
      <c r="AH64" s="13">
        <f t="shared" si="20"/>
        <v>-7.9522862823061632E-2</v>
      </c>
      <c r="AI64" s="13">
        <f t="shared" si="20"/>
        <v>-2.7290448343079921E-2</v>
      </c>
      <c r="AJ64" s="13">
        <f t="shared" si="19"/>
        <v>0.49147727272727271</v>
      </c>
      <c r="AK64" s="13">
        <f t="shared" si="19"/>
        <v>0.28977272727272729</v>
      </c>
      <c r="AL64" s="13">
        <f t="shared" si="19"/>
        <v>3.9473684210526314E-2</v>
      </c>
      <c r="AM64" s="13">
        <f t="shared" si="19"/>
        <v>-7.5593952483801297E-2</v>
      </c>
      <c r="AN64" s="13">
        <f t="shared" si="19"/>
        <v>-0.25651302605210419</v>
      </c>
      <c r="AO64" s="13">
        <f t="shared" si="19"/>
        <v>-0.38095238095238093</v>
      </c>
      <c r="AP64" s="13">
        <f t="shared" si="19"/>
        <v>-0.27973568281938327</v>
      </c>
    </row>
    <row r="65" spans="1:42">
      <c r="A65" s="2" t="s">
        <v>92</v>
      </c>
      <c r="B65" s="6">
        <v>26665</v>
      </c>
      <c r="C65" s="7">
        <f t="shared" si="3"/>
        <v>1973</v>
      </c>
      <c r="D65" s="7">
        <f t="shared" si="4"/>
        <v>1</v>
      </c>
      <c r="E65" s="8" t="e">
        <v>#N/A</v>
      </c>
      <c r="F65" s="8" t="e">
        <v>#N/A</v>
      </c>
      <c r="G65" s="8" t="e">
        <v>#N/A</v>
      </c>
      <c r="H65" s="8" t="e">
        <v>#N/A</v>
      </c>
      <c r="I65" s="8" t="e">
        <v>#N/A</v>
      </c>
      <c r="J65" s="8">
        <v>170777</v>
      </c>
      <c r="K65" s="8" t="e">
        <v>#N/A</v>
      </c>
      <c r="L65" s="8" t="e">
        <v>#N/A</v>
      </c>
      <c r="M65" s="8" t="e">
        <v>#N/A</v>
      </c>
      <c r="N65" s="8" t="e">
        <v>#N/A</v>
      </c>
      <c r="O65" s="8" t="e">
        <v>#N/A</v>
      </c>
      <c r="P65" s="8" t="e">
        <v>#N/A</v>
      </c>
      <c r="Q65" s="8" t="e">
        <v>#N/A</v>
      </c>
      <c r="R65" s="8" t="e">
        <v>#N/A</v>
      </c>
      <c r="S65" s="8" t="e">
        <v>#N/A</v>
      </c>
      <c r="T65" s="13" t="e">
        <f t="shared" si="5"/>
        <v>#N/A</v>
      </c>
      <c r="AD65" s="2">
        <v>2023</v>
      </c>
      <c r="AE65" s="13">
        <f t="shared" si="20"/>
        <v>-0.51265822784810122</v>
      </c>
      <c r="AF65" s="13">
        <f t="shared" si="20"/>
        <v>-0.37149532710280375</v>
      </c>
      <c r="AG65" s="13">
        <f t="shared" si="20"/>
        <v>-3.2345013477088951E-2</v>
      </c>
      <c r="AH65" s="13">
        <f t="shared" si="20"/>
        <v>3.6923076923076927E-2</v>
      </c>
      <c r="AI65" s="13">
        <f t="shared" si="20"/>
        <v>0.24770642201834864</v>
      </c>
      <c r="AJ65" s="13">
        <f>AVERAGEIFS($T$5:$T$1048576,$C$5:$C$1048576,$AD65,$D$5:$D$1048576,AJ$40)</f>
        <v>0.87445887445887449</v>
      </c>
      <c r="AK65" s="13">
        <f>AVERAGEIFS($T$5:$T$1048576,$C$5:$C$1048576,$AD65,$D$5:$D$1048576,AK$40)</f>
        <v>0.38289962825278812</v>
      </c>
      <c r="AL65" s="13"/>
      <c r="AM65" s="13"/>
      <c r="AN65" s="13"/>
      <c r="AO65" s="13"/>
      <c r="AP65" s="13"/>
    </row>
    <row r="66" spans="1:42">
      <c r="A66" s="2" t="s">
        <v>93</v>
      </c>
      <c r="B66" s="6">
        <v>26696</v>
      </c>
      <c r="C66" s="7">
        <f t="shared" si="3"/>
        <v>1973</v>
      </c>
      <c r="D66" s="7">
        <f t="shared" si="4"/>
        <v>2</v>
      </c>
      <c r="E66" s="8" t="e">
        <v>#N/A</v>
      </c>
      <c r="F66" s="8" t="e">
        <v>#N/A</v>
      </c>
      <c r="G66" s="8" t="e">
        <v>#N/A</v>
      </c>
      <c r="H66" s="8" t="e">
        <v>#N/A</v>
      </c>
      <c r="I66" s="8" t="e">
        <v>#N/A</v>
      </c>
      <c r="J66" s="8">
        <v>187667</v>
      </c>
      <c r="K66" s="8" t="e">
        <v>#N/A</v>
      </c>
      <c r="L66" s="8" t="e">
        <v>#N/A</v>
      </c>
      <c r="M66" s="8" t="e">
        <v>#N/A</v>
      </c>
      <c r="N66" s="8" t="e">
        <v>#N/A</v>
      </c>
      <c r="O66" s="8" t="e">
        <v>#N/A</v>
      </c>
      <c r="P66" s="8" t="e">
        <v>#N/A</v>
      </c>
      <c r="Q66" s="8" t="e">
        <v>#N/A</v>
      </c>
      <c r="R66" s="8" t="e">
        <v>#N/A</v>
      </c>
      <c r="S66" s="8" t="e">
        <v>#N/A</v>
      </c>
      <c r="T66" s="13" t="e">
        <f t="shared" si="5"/>
        <v>#N/A</v>
      </c>
      <c r="AD66" s="1" t="s">
        <v>713</v>
      </c>
      <c r="AE66" s="13">
        <f>STDEV(AE41:AE65)</f>
        <v>5.6052428614088802E-2</v>
      </c>
      <c r="AF66" s="13">
        <f t="shared" ref="AF66:AP66" si="21">STDEV(AF41:AF65)</f>
        <v>5.8449004499824798E-2</v>
      </c>
      <c r="AG66" s="13">
        <f t="shared" si="21"/>
        <v>7.5320030168483501E-2</v>
      </c>
      <c r="AH66" s="13">
        <f t="shared" si="21"/>
        <v>0.11866340080473281</v>
      </c>
      <c r="AI66" s="13">
        <f t="shared" si="21"/>
        <v>0.12862400654014849</v>
      </c>
      <c r="AJ66" s="13">
        <f t="shared" si="21"/>
        <v>0.14862017509301734</v>
      </c>
      <c r="AK66" s="13">
        <f t="shared" si="21"/>
        <v>0.1660392569576549</v>
      </c>
      <c r="AL66" s="13">
        <f t="shared" si="21"/>
        <v>0.10473268391344216</v>
      </c>
      <c r="AM66" s="13">
        <f t="shared" si="21"/>
        <v>0.14066798276185943</v>
      </c>
      <c r="AN66" s="13">
        <f t="shared" si="21"/>
        <v>0.16216686778285733</v>
      </c>
      <c r="AO66" s="13">
        <f t="shared" si="21"/>
        <v>8.5364212731979416E-2</v>
      </c>
      <c r="AP66" s="13">
        <f t="shared" si="21"/>
        <v>8.0313139250111867E-2</v>
      </c>
    </row>
    <row r="67" spans="1:42">
      <c r="A67" s="2" t="s">
        <v>94</v>
      </c>
      <c r="B67" s="6">
        <v>26724</v>
      </c>
      <c r="C67" s="7">
        <f t="shared" si="3"/>
        <v>1973</v>
      </c>
      <c r="D67" s="7">
        <f t="shared" si="4"/>
        <v>3</v>
      </c>
      <c r="E67" s="8" t="e">
        <v>#N/A</v>
      </c>
      <c r="F67" s="8" t="e">
        <v>#N/A</v>
      </c>
      <c r="G67" s="8" t="e">
        <v>#N/A</v>
      </c>
      <c r="H67" s="8" t="e">
        <v>#N/A</v>
      </c>
      <c r="I67" s="8" t="e">
        <v>#N/A</v>
      </c>
      <c r="J67" s="8">
        <v>225200</v>
      </c>
      <c r="K67" s="8" t="e">
        <v>#N/A</v>
      </c>
      <c r="L67" s="8" t="e">
        <v>#N/A</v>
      </c>
      <c r="M67" s="8" t="e">
        <v>#N/A</v>
      </c>
      <c r="N67" s="8" t="e">
        <v>#N/A</v>
      </c>
      <c r="O67" s="8" t="e">
        <v>#N/A</v>
      </c>
      <c r="P67" s="8" t="e">
        <v>#N/A</v>
      </c>
      <c r="Q67" s="8" t="e">
        <v>#N/A</v>
      </c>
      <c r="R67" s="8" t="e">
        <v>#N/A</v>
      </c>
      <c r="S67" s="8" t="e">
        <v>#N/A</v>
      </c>
      <c r="T67" s="13" t="e">
        <f t="shared" si="5"/>
        <v>#N/A</v>
      </c>
      <c r="AD67" s="2" t="s">
        <v>711</v>
      </c>
      <c r="AE67" s="13">
        <f>MEDIAN(AE41:AE65)</f>
        <v>-0.42534960449481629</v>
      </c>
      <c r="AF67" s="14">
        <f t="shared" ref="AF67:AP67" si="22">MEDIAN(AF41:AF65)</f>
        <v>-0.3174534553813656</v>
      </c>
      <c r="AG67" s="14">
        <f t="shared" si="22"/>
        <v>-5.2101774263346314E-2</v>
      </c>
      <c r="AH67" s="14">
        <f t="shared" si="22"/>
        <v>0.12233584835068903</v>
      </c>
      <c r="AI67" s="14">
        <f t="shared" si="22"/>
        <v>0.22810577222341927</v>
      </c>
      <c r="AJ67" s="14">
        <f t="shared" si="22"/>
        <v>0.85263157894736841</v>
      </c>
      <c r="AK67" s="14">
        <f t="shared" si="22"/>
        <v>0.63375796178343946</v>
      </c>
      <c r="AL67" s="14">
        <f t="shared" si="22"/>
        <v>0.27761897732508467</v>
      </c>
      <c r="AM67" s="14">
        <f t="shared" si="22"/>
        <v>-1.4578947368421052E-2</v>
      </c>
      <c r="AN67" s="14">
        <f t="shared" si="22"/>
        <v>-0.12363403859567543</v>
      </c>
      <c r="AO67" s="14">
        <f t="shared" si="22"/>
        <v>-0.27889347079037802</v>
      </c>
      <c r="AP67" s="14">
        <f t="shared" si="22"/>
        <v>-0.20347465960968042</v>
      </c>
    </row>
    <row r="68" spans="1:42">
      <c r="A68" s="2" t="s">
        <v>95</v>
      </c>
      <c r="B68" s="6">
        <v>26755</v>
      </c>
      <c r="C68" s="7">
        <f t="shared" si="3"/>
        <v>1973</v>
      </c>
      <c r="D68" s="7">
        <f t="shared" si="4"/>
        <v>4</v>
      </c>
      <c r="E68" s="8" t="e">
        <v>#N/A</v>
      </c>
      <c r="F68" s="8" t="e">
        <v>#N/A</v>
      </c>
      <c r="G68" s="8" t="e">
        <v>#N/A</v>
      </c>
      <c r="H68" s="8" t="e">
        <v>#N/A</v>
      </c>
      <c r="I68" s="8" t="e">
        <v>#N/A</v>
      </c>
      <c r="J68" s="8">
        <v>213940</v>
      </c>
      <c r="K68" s="8" t="e">
        <v>#N/A</v>
      </c>
      <c r="L68" s="8" t="e">
        <v>#N/A</v>
      </c>
      <c r="M68" s="8" t="e">
        <v>#N/A</v>
      </c>
      <c r="N68" s="8" t="e">
        <v>#N/A</v>
      </c>
      <c r="O68" s="8" t="e">
        <v>#N/A</v>
      </c>
      <c r="P68" s="8" t="e">
        <v>#N/A</v>
      </c>
      <c r="Q68" s="8" t="e">
        <v>#N/A</v>
      </c>
      <c r="R68" s="8" t="e">
        <v>#N/A</v>
      </c>
      <c r="S68" s="8" t="e">
        <v>#N/A</v>
      </c>
      <c r="T68" s="13" t="e">
        <f t="shared" si="5"/>
        <v>#N/A</v>
      </c>
      <c r="AD68" s="1" t="s">
        <v>714</v>
      </c>
      <c r="AE68" s="13">
        <f>-AE66</f>
        <v>-5.6052428614088802E-2</v>
      </c>
      <c r="AF68" s="13">
        <f t="shared" ref="AF68:AP68" si="23">-AF66</f>
        <v>-5.8449004499824798E-2</v>
      </c>
      <c r="AG68" s="13">
        <f t="shared" si="23"/>
        <v>-7.5320030168483501E-2</v>
      </c>
      <c r="AH68" s="13">
        <f t="shared" si="23"/>
        <v>-0.11866340080473281</v>
      </c>
      <c r="AI68" s="13">
        <f t="shared" si="23"/>
        <v>-0.12862400654014849</v>
      </c>
      <c r="AJ68" s="13">
        <f t="shared" si="23"/>
        <v>-0.14862017509301734</v>
      </c>
      <c r="AK68" s="13">
        <f t="shared" si="23"/>
        <v>-0.1660392569576549</v>
      </c>
      <c r="AL68" s="13">
        <f t="shared" si="23"/>
        <v>-0.10473268391344216</v>
      </c>
      <c r="AM68" s="13">
        <f t="shared" si="23"/>
        <v>-0.14066798276185943</v>
      </c>
      <c r="AN68" s="13">
        <f t="shared" si="23"/>
        <v>-0.16216686778285733</v>
      </c>
      <c r="AO68" s="13">
        <f t="shared" si="23"/>
        <v>-8.5364212731979416E-2</v>
      </c>
      <c r="AP68" s="13">
        <f t="shared" si="23"/>
        <v>-8.0313139250111867E-2</v>
      </c>
    </row>
    <row r="69" spans="1:42">
      <c r="A69" s="2" t="s">
        <v>96</v>
      </c>
      <c r="B69" s="6">
        <v>26785</v>
      </c>
      <c r="C69" s="7">
        <f t="shared" si="3"/>
        <v>1973</v>
      </c>
      <c r="D69" s="7">
        <f t="shared" si="4"/>
        <v>5</v>
      </c>
      <c r="E69" s="8" t="e">
        <v>#N/A</v>
      </c>
      <c r="F69" s="8" t="e">
        <v>#N/A</v>
      </c>
      <c r="G69" s="8" t="e">
        <v>#N/A</v>
      </c>
      <c r="H69" s="8" t="e">
        <v>#N/A</v>
      </c>
      <c r="I69" s="8" t="e">
        <v>#N/A</v>
      </c>
      <c r="J69" s="8">
        <v>227077</v>
      </c>
      <c r="K69" s="8" t="e">
        <v>#N/A</v>
      </c>
      <c r="L69" s="8" t="e">
        <v>#N/A</v>
      </c>
      <c r="M69" s="8" t="e">
        <v>#N/A</v>
      </c>
      <c r="N69" s="8" t="e">
        <v>#N/A</v>
      </c>
      <c r="O69" s="8" t="e">
        <v>#N/A</v>
      </c>
      <c r="P69" s="8" t="e">
        <v>#N/A</v>
      </c>
      <c r="Q69" s="8" t="e">
        <v>#N/A</v>
      </c>
      <c r="R69" s="8" t="e">
        <v>#N/A</v>
      </c>
      <c r="S69" s="8" t="e">
        <v>#N/A</v>
      </c>
      <c r="T69" s="13" t="e">
        <f t="shared" si="5"/>
        <v>#N/A</v>
      </c>
      <c r="AD69" s="11" t="s">
        <v>709</v>
      </c>
    </row>
    <row r="70" spans="1:42">
      <c r="A70" s="2" t="s">
        <v>97</v>
      </c>
      <c r="B70" s="6">
        <v>26816</v>
      </c>
      <c r="C70" s="7">
        <f t="shared" ref="C70:C133" si="24">YEAR(B70)</f>
        <v>1973</v>
      </c>
      <c r="D70" s="7">
        <f t="shared" ref="D70:D133" si="25">MONTH(B70)</f>
        <v>6</v>
      </c>
      <c r="E70" s="8" t="e">
        <v>#N/A</v>
      </c>
      <c r="F70" s="8" t="e">
        <v>#N/A</v>
      </c>
      <c r="G70" s="8" t="e">
        <v>#N/A</v>
      </c>
      <c r="H70" s="8" t="e">
        <v>#N/A</v>
      </c>
      <c r="I70" s="8" t="e">
        <v>#N/A</v>
      </c>
      <c r="J70" s="8">
        <v>234583</v>
      </c>
      <c r="K70" s="8" t="e">
        <v>#N/A</v>
      </c>
      <c r="L70" s="8" t="e">
        <v>#N/A</v>
      </c>
      <c r="M70" s="8" t="e">
        <v>#N/A</v>
      </c>
      <c r="N70" s="8" t="e">
        <v>#N/A</v>
      </c>
      <c r="O70" s="8" t="e">
        <v>#N/A</v>
      </c>
      <c r="P70" s="8" t="e">
        <v>#N/A</v>
      </c>
      <c r="Q70" s="8" t="e">
        <v>#N/A</v>
      </c>
      <c r="R70" s="8" t="e">
        <v>#N/A</v>
      </c>
      <c r="S70" s="8" t="e">
        <v>#N/A</v>
      </c>
      <c r="T70" s="13" t="e">
        <f t="shared" si="5"/>
        <v>#N/A</v>
      </c>
    </row>
    <row r="71" spans="1:42">
      <c r="A71" s="2" t="s">
        <v>98</v>
      </c>
      <c r="B71" s="6">
        <v>26846</v>
      </c>
      <c r="C71" s="7">
        <f t="shared" si="24"/>
        <v>1973</v>
      </c>
      <c r="D71" s="7">
        <f t="shared" si="25"/>
        <v>7</v>
      </c>
      <c r="E71" s="8" t="e">
        <v>#N/A</v>
      </c>
      <c r="F71" s="8" t="e">
        <v>#N/A</v>
      </c>
      <c r="G71" s="8" t="e">
        <v>#N/A</v>
      </c>
      <c r="H71" s="8" t="e">
        <v>#N/A</v>
      </c>
      <c r="I71" s="8" t="e">
        <v>#N/A</v>
      </c>
      <c r="J71" s="8">
        <v>225200</v>
      </c>
      <c r="K71" s="8" t="e">
        <v>#N/A</v>
      </c>
      <c r="L71" s="8" t="e">
        <v>#N/A</v>
      </c>
      <c r="M71" s="8" t="e">
        <v>#N/A</v>
      </c>
      <c r="N71" s="8" t="e">
        <v>#N/A</v>
      </c>
      <c r="O71" s="8" t="e">
        <v>#N/A</v>
      </c>
      <c r="P71" s="8" t="e">
        <v>#N/A</v>
      </c>
      <c r="Q71" s="8" t="e">
        <v>#N/A</v>
      </c>
      <c r="R71" s="8" t="e">
        <v>#N/A</v>
      </c>
      <c r="S71" s="8" t="e">
        <v>#N/A</v>
      </c>
      <c r="T71" s="13" t="e">
        <f t="shared" si="5"/>
        <v>#N/A</v>
      </c>
      <c r="AE71" s="2">
        <v>1</v>
      </c>
      <c r="AF71" s="2">
        <v>2</v>
      </c>
      <c r="AG71" s="2">
        <v>3</v>
      </c>
      <c r="AH71" s="2">
        <v>4</v>
      </c>
      <c r="AI71" s="2">
        <v>5</v>
      </c>
      <c r="AJ71" s="2">
        <v>6</v>
      </c>
      <c r="AK71" s="2">
        <v>7</v>
      </c>
      <c r="AL71" s="2">
        <v>8</v>
      </c>
      <c r="AM71" s="2">
        <v>9</v>
      </c>
      <c r="AN71" s="2">
        <v>10</v>
      </c>
      <c r="AO71" s="2">
        <v>11</v>
      </c>
      <c r="AP71" s="2">
        <v>12</v>
      </c>
    </row>
    <row r="72" spans="1:42">
      <c r="A72" s="2" t="s">
        <v>99</v>
      </c>
      <c r="B72" s="6">
        <v>26877</v>
      </c>
      <c r="C72" s="7">
        <f t="shared" si="24"/>
        <v>1973</v>
      </c>
      <c r="D72" s="7">
        <f t="shared" si="25"/>
        <v>8</v>
      </c>
      <c r="E72" s="8" t="e">
        <v>#N/A</v>
      </c>
      <c r="F72" s="8" t="e">
        <v>#N/A</v>
      </c>
      <c r="G72" s="8" t="e">
        <v>#N/A</v>
      </c>
      <c r="H72" s="8" t="e">
        <v>#N/A</v>
      </c>
      <c r="I72" s="8" t="e">
        <v>#N/A</v>
      </c>
      <c r="J72" s="8">
        <v>223323</v>
      </c>
      <c r="K72" s="8" t="e">
        <v>#N/A</v>
      </c>
      <c r="L72" s="8" t="e">
        <v>#N/A</v>
      </c>
      <c r="M72" s="8" t="e">
        <v>#N/A</v>
      </c>
      <c r="N72" s="8" t="e">
        <v>#N/A</v>
      </c>
      <c r="O72" s="8" t="e">
        <v>#N/A</v>
      </c>
      <c r="P72" s="8" t="e">
        <v>#N/A</v>
      </c>
      <c r="Q72" s="8" t="e">
        <v>#N/A</v>
      </c>
      <c r="R72" s="8" t="e">
        <v>#N/A</v>
      </c>
      <c r="S72" s="8" t="e">
        <v>#N/A</v>
      </c>
      <c r="T72" s="13" t="e">
        <f t="shared" si="5"/>
        <v>#N/A</v>
      </c>
      <c r="AD72" s="2">
        <v>1999</v>
      </c>
      <c r="AE72" s="12"/>
      <c r="AF72" s="12"/>
      <c r="AG72" s="12"/>
      <c r="AH72" s="15">
        <f t="shared" ref="AH72:AP72" si="26">AH41-AH$67</f>
        <v>-0.12233584835068903</v>
      </c>
      <c r="AI72" s="15">
        <f t="shared" si="26"/>
        <v>-0.22810577222341927</v>
      </c>
      <c r="AJ72" s="15">
        <f t="shared" si="26"/>
        <v>7.1767046482184904E-2</v>
      </c>
      <c r="AK72" s="15">
        <f t="shared" si="26"/>
        <v>0.16828981978652646</v>
      </c>
      <c r="AL72" s="15">
        <f t="shared" si="26"/>
        <v>6.3616051991871592E-3</v>
      </c>
      <c r="AM72" s="15">
        <f t="shared" si="26"/>
        <v>-3.3879202411314632E-2</v>
      </c>
      <c r="AN72" s="15">
        <f t="shared" si="26"/>
        <v>7.1086148668618732E-3</v>
      </c>
      <c r="AO72" s="15">
        <f t="shared" si="26"/>
        <v>-1.5749386352479133E-2</v>
      </c>
      <c r="AP72" s="15">
        <f t="shared" si="26"/>
        <v>-3.7055643420622619E-2</v>
      </c>
    </row>
    <row r="73" spans="1:42">
      <c r="A73" s="2" t="s">
        <v>100</v>
      </c>
      <c r="B73" s="6">
        <v>26908</v>
      </c>
      <c r="C73" s="7">
        <f t="shared" si="24"/>
        <v>1973</v>
      </c>
      <c r="D73" s="7">
        <f t="shared" si="25"/>
        <v>9</v>
      </c>
      <c r="E73" s="8" t="e">
        <v>#N/A</v>
      </c>
      <c r="F73" s="8" t="e">
        <v>#N/A</v>
      </c>
      <c r="G73" s="8" t="e">
        <v>#N/A</v>
      </c>
      <c r="H73" s="8" t="e">
        <v>#N/A</v>
      </c>
      <c r="I73" s="8" t="e">
        <v>#N/A</v>
      </c>
      <c r="J73" s="8">
        <v>170777</v>
      </c>
      <c r="K73" s="8" t="e">
        <v>#N/A</v>
      </c>
      <c r="L73" s="8" t="e">
        <v>#N/A</v>
      </c>
      <c r="M73" s="8" t="e">
        <v>#N/A</v>
      </c>
      <c r="N73" s="8" t="e">
        <v>#N/A</v>
      </c>
      <c r="O73" s="8" t="e">
        <v>#N/A</v>
      </c>
      <c r="P73" s="8" t="e">
        <v>#N/A</v>
      </c>
      <c r="Q73" s="8" t="e">
        <v>#N/A</v>
      </c>
      <c r="R73" s="8" t="e">
        <v>#N/A</v>
      </c>
      <c r="S73" s="8" t="e">
        <v>#N/A</v>
      </c>
      <c r="T73" s="13" t="e">
        <f t="shared" si="5"/>
        <v>#N/A</v>
      </c>
      <c r="AD73" s="2">
        <v>2000</v>
      </c>
      <c r="AE73" s="15">
        <f t="shared" ref="AE73:AG96" si="27">AE42-AE$67</f>
        <v>-3.4007673387981441E-2</v>
      </c>
      <c r="AF73" s="15">
        <f t="shared" si="27"/>
        <v>3.5046047973958216E-2</v>
      </c>
      <c r="AG73" s="15">
        <f t="shared" si="27"/>
        <v>5.9296018867662864E-2</v>
      </c>
      <c r="AH73" s="15">
        <f t="shared" ref="AH73:AP73" si="28">AH42-AH$67</f>
        <v>-2.8664962274739664E-2</v>
      </c>
      <c r="AI73" s="15">
        <f t="shared" si="28"/>
        <v>-8.6544006523469608E-3</v>
      </c>
      <c r="AJ73" s="15">
        <f t="shared" si="28"/>
        <v>3.8976812661023152E-2</v>
      </c>
      <c r="AK73" s="15">
        <f t="shared" si="28"/>
        <v>-4.6661187589891129E-2</v>
      </c>
      <c r="AL73" s="15">
        <f t="shared" si="28"/>
        <v>-8.5713582774656349E-3</v>
      </c>
      <c r="AM73" s="15">
        <f t="shared" si="28"/>
        <v>4.0041910331384017E-2</v>
      </c>
      <c r="AN73" s="15">
        <f t="shared" si="28"/>
        <v>1.1159600967863573E-2</v>
      </c>
      <c r="AO73" s="15">
        <f t="shared" si="28"/>
        <v>3.305243567023014E-2</v>
      </c>
      <c r="AP73" s="15">
        <f t="shared" si="28"/>
        <v>-1.4005015187067538E-2</v>
      </c>
    </row>
    <row r="74" spans="1:42">
      <c r="A74" s="2" t="s">
        <v>101</v>
      </c>
      <c r="B74" s="6">
        <v>26938</v>
      </c>
      <c r="C74" s="7">
        <f t="shared" si="24"/>
        <v>1973</v>
      </c>
      <c r="D74" s="7">
        <f t="shared" si="25"/>
        <v>10</v>
      </c>
      <c r="E74" s="8" t="e">
        <v>#N/A</v>
      </c>
      <c r="F74" s="8" t="e">
        <v>#N/A</v>
      </c>
      <c r="G74" s="8" t="e">
        <v>#N/A</v>
      </c>
      <c r="H74" s="8" t="e">
        <v>#N/A</v>
      </c>
      <c r="I74" s="8" t="e">
        <v>#N/A</v>
      </c>
      <c r="J74" s="8">
        <v>180160</v>
      </c>
      <c r="K74" s="8" t="e">
        <v>#N/A</v>
      </c>
      <c r="L74" s="8" t="e">
        <v>#N/A</v>
      </c>
      <c r="M74" s="8" t="e">
        <v>#N/A</v>
      </c>
      <c r="N74" s="8" t="e">
        <v>#N/A</v>
      </c>
      <c r="O74" s="8" t="e">
        <v>#N/A</v>
      </c>
      <c r="P74" s="8" t="e">
        <v>#N/A</v>
      </c>
      <c r="Q74" s="8" t="e">
        <v>#N/A</v>
      </c>
      <c r="R74" s="8" t="e">
        <v>#N/A</v>
      </c>
      <c r="S74" s="8" t="e">
        <v>#N/A</v>
      </c>
      <c r="T74" s="13" t="e">
        <f t="shared" si="5"/>
        <v>#N/A</v>
      </c>
      <c r="AD74" s="2">
        <v>2001</v>
      </c>
      <c r="AE74" s="15">
        <f t="shared" si="27"/>
        <v>-2.1179476180605838E-2</v>
      </c>
      <c r="AF74" s="15">
        <f t="shared" si="27"/>
        <v>5.941040031478495E-3</v>
      </c>
      <c r="AG74" s="15">
        <f t="shared" si="27"/>
        <v>6.1318364125097467E-2</v>
      </c>
      <c r="AH74" s="15">
        <f t="shared" ref="AH74:AP74" si="29">AH43-AH$67</f>
        <v>-9.5907503114733422E-3</v>
      </c>
      <c r="AI74" s="15">
        <f t="shared" si="29"/>
        <v>8.6179942062295012E-2</v>
      </c>
      <c r="AJ74" s="15">
        <f t="shared" si="29"/>
        <v>3.5504014272970563E-2</v>
      </c>
      <c r="AK74" s="15">
        <f t="shared" si="29"/>
        <v>0.12034039887229819</v>
      </c>
      <c r="AL74" s="15">
        <f t="shared" si="29"/>
        <v>1.4618465597289743E-2</v>
      </c>
      <c r="AM74" s="15">
        <f t="shared" si="29"/>
        <v>-6.0310920472988638E-2</v>
      </c>
      <c r="AN74" s="15">
        <f t="shared" si="29"/>
        <v>-8.7189025807951626E-4</v>
      </c>
      <c r="AO74" s="15">
        <f t="shared" si="29"/>
        <v>6.0029860507011534E-3</v>
      </c>
      <c r="AP74" s="15">
        <f t="shared" si="29"/>
        <v>-3.2039359081908358E-2</v>
      </c>
    </row>
    <row r="75" spans="1:42">
      <c r="A75" s="2" t="s">
        <v>102</v>
      </c>
      <c r="B75" s="6">
        <v>26969</v>
      </c>
      <c r="C75" s="7">
        <f t="shared" si="24"/>
        <v>1973</v>
      </c>
      <c r="D75" s="7">
        <f t="shared" si="25"/>
        <v>11</v>
      </c>
      <c r="E75" s="8" t="e">
        <v>#N/A</v>
      </c>
      <c r="F75" s="8" t="e">
        <v>#N/A</v>
      </c>
      <c r="G75" s="8" t="e">
        <v>#N/A</v>
      </c>
      <c r="H75" s="8" t="e">
        <v>#N/A</v>
      </c>
      <c r="I75" s="8" t="e">
        <v>#N/A</v>
      </c>
      <c r="J75" s="8">
        <v>155763</v>
      </c>
      <c r="K75" s="8" t="e">
        <v>#N/A</v>
      </c>
      <c r="L75" s="8" t="e">
        <v>#N/A</v>
      </c>
      <c r="M75" s="8" t="e">
        <v>#N/A</v>
      </c>
      <c r="N75" s="8" t="e">
        <v>#N/A</v>
      </c>
      <c r="O75" s="8" t="e">
        <v>#N/A</v>
      </c>
      <c r="P75" s="8" t="e">
        <v>#N/A</v>
      </c>
      <c r="Q75" s="8" t="e">
        <v>#N/A</v>
      </c>
      <c r="R75" s="8" t="e">
        <v>#N/A</v>
      </c>
      <c r="S75" s="8" t="e">
        <v>#N/A</v>
      </c>
      <c r="T75" s="13" t="e">
        <f t="shared" ref="T75:T138" si="30">(E75-E70)/E70</f>
        <v>#N/A</v>
      </c>
      <c r="AD75" s="2">
        <v>2002</v>
      </c>
      <c r="AE75" s="15">
        <f t="shared" si="27"/>
        <v>2.9589887180328678E-2</v>
      </c>
      <c r="AF75" s="15">
        <f t="shared" si="27"/>
        <v>0.13650107442898465</v>
      </c>
      <c r="AG75" s="15">
        <f t="shared" si="27"/>
        <v>4.0815092547770694E-2</v>
      </c>
      <c r="AH75" s="15">
        <f t="shared" ref="AH75:AP75" si="31">AH44-AH$67</f>
        <v>0.11717032448881715</v>
      </c>
      <c r="AI75" s="15">
        <f t="shared" si="31"/>
        <v>9.9522589634771452E-2</v>
      </c>
      <c r="AJ75" s="15">
        <f t="shared" si="31"/>
        <v>-0.26783625730994154</v>
      </c>
      <c r="AK75" s="15">
        <f t="shared" si="31"/>
        <v>-5.2362612946230125E-2</v>
      </c>
      <c r="AL75" s="15">
        <f t="shared" si="31"/>
        <v>-2.4194319790838081E-2</v>
      </c>
      <c r="AM75" s="15">
        <f t="shared" si="31"/>
        <v>-7.5062486894527158E-2</v>
      </c>
      <c r="AN75" s="15">
        <f t="shared" si="31"/>
        <v>9.4535597743126282E-3</v>
      </c>
      <c r="AO75" s="15">
        <f t="shared" si="31"/>
        <v>7.2251404369713806E-2</v>
      </c>
      <c r="AP75" s="15">
        <f t="shared" si="31"/>
        <v>4.7224659609680419E-2</v>
      </c>
    </row>
    <row r="76" spans="1:42">
      <c r="A76" s="2" t="s">
        <v>103</v>
      </c>
      <c r="B76" s="6">
        <v>26999</v>
      </c>
      <c r="C76" s="7">
        <f t="shared" si="24"/>
        <v>1973</v>
      </c>
      <c r="D76" s="7">
        <f t="shared" si="25"/>
        <v>12</v>
      </c>
      <c r="E76" s="8" t="e">
        <v>#N/A</v>
      </c>
      <c r="F76" s="8" t="e">
        <v>#N/A</v>
      </c>
      <c r="G76" s="8" t="e">
        <v>#N/A</v>
      </c>
      <c r="H76" s="8" t="e">
        <v>#N/A</v>
      </c>
      <c r="I76" s="8" t="e">
        <v>#N/A</v>
      </c>
      <c r="J76" s="8">
        <v>118230</v>
      </c>
      <c r="K76" s="8" t="e">
        <v>#N/A</v>
      </c>
      <c r="L76" s="8" t="e">
        <v>#N/A</v>
      </c>
      <c r="M76" s="8" t="e">
        <v>#N/A</v>
      </c>
      <c r="N76" s="8" t="e">
        <v>#N/A</v>
      </c>
      <c r="O76" s="8" t="e">
        <v>#N/A</v>
      </c>
      <c r="P76" s="8" t="e">
        <v>#N/A</v>
      </c>
      <c r="Q76" s="8" t="e">
        <v>#N/A</v>
      </c>
      <c r="R76" s="8" t="e">
        <v>#N/A</v>
      </c>
      <c r="S76" s="8" t="e">
        <v>#N/A</v>
      </c>
      <c r="T76" s="13" t="e">
        <f t="shared" si="30"/>
        <v>#N/A</v>
      </c>
      <c r="AD76" s="2">
        <v>2003</v>
      </c>
      <c r="AE76" s="15">
        <f t="shared" si="27"/>
        <v>6.6515360414670599E-2</v>
      </c>
      <c r="AF76" s="15">
        <f t="shared" si="27"/>
        <v>8.3317787985304342E-2</v>
      </c>
      <c r="AG76" s="15">
        <f t="shared" si="27"/>
        <v>-2.0663298501726456E-2</v>
      </c>
      <c r="AH76" s="15">
        <f t="shared" ref="AH76:AP76" si="32">AH45-AH$67</f>
        <v>7.9989733044659811E-2</v>
      </c>
      <c r="AI76" s="15">
        <f t="shared" si="32"/>
        <v>2.831046948694016E-3</v>
      </c>
      <c r="AJ76" s="15">
        <f t="shared" si="32"/>
        <v>-0.14524521531100476</v>
      </c>
      <c r="AK76" s="15">
        <f t="shared" si="32"/>
        <v>0.17195632393084626</v>
      </c>
      <c r="AL76" s="15">
        <f t="shared" si="32"/>
        <v>0.16856936348209023</v>
      </c>
      <c r="AM76" s="15">
        <f t="shared" si="32"/>
        <v>0.1093565102310903</v>
      </c>
      <c r="AN76" s="15">
        <f t="shared" si="32"/>
        <v>9.0005720011604631E-2</v>
      </c>
      <c r="AO76" s="15">
        <f t="shared" si="32"/>
        <v>2.0989976614005312E-2</v>
      </c>
      <c r="AP76" s="15">
        <f t="shared" si="32"/>
        <v>1.0436684926136114E-2</v>
      </c>
    </row>
    <row r="77" spans="1:42">
      <c r="A77" s="2" t="s">
        <v>104</v>
      </c>
      <c r="B77" s="6">
        <v>27030</v>
      </c>
      <c r="C77" s="7">
        <f t="shared" si="24"/>
        <v>1974</v>
      </c>
      <c r="D77" s="7">
        <f t="shared" si="25"/>
        <v>1</v>
      </c>
      <c r="E77" s="8" t="e">
        <v>#N/A</v>
      </c>
      <c r="F77" s="8" t="e">
        <v>#N/A</v>
      </c>
      <c r="G77" s="8" t="e">
        <v>#N/A</v>
      </c>
      <c r="H77" s="8" t="e">
        <v>#N/A</v>
      </c>
      <c r="I77" s="8" t="e">
        <v>#N/A</v>
      </c>
      <c r="J77" s="8">
        <v>165147</v>
      </c>
      <c r="K77" s="8" t="e">
        <v>#N/A</v>
      </c>
      <c r="L77" s="8" t="e">
        <v>#N/A</v>
      </c>
      <c r="M77" s="8" t="e">
        <v>#N/A</v>
      </c>
      <c r="N77" s="8" t="e">
        <v>#N/A</v>
      </c>
      <c r="O77" s="8" t="e">
        <v>#N/A</v>
      </c>
      <c r="P77" s="8" t="e">
        <v>#N/A</v>
      </c>
      <c r="Q77" s="8" t="e">
        <v>#N/A</v>
      </c>
      <c r="R77" s="8" t="e">
        <v>#N/A</v>
      </c>
      <c r="S77" s="8" t="e">
        <v>#N/A</v>
      </c>
      <c r="T77" s="13" t="e">
        <f t="shared" si="30"/>
        <v>#N/A</v>
      </c>
      <c r="AD77" s="2">
        <v>2004</v>
      </c>
      <c r="AE77" s="15">
        <f t="shared" si="27"/>
        <v>-2.8913961396656584E-2</v>
      </c>
      <c r="AF77" s="15">
        <f t="shared" si="27"/>
        <v>-1.4702021650436492E-2</v>
      </c>
      <c r="AG77" s="15">
        <f t="shared" si="27"/>
        <v>2.4629246790818841E-2</v>
      </c>
      <c r="AH77" s="15">
        <f t="shared" ref="AH77:AP77" si="33">AH46-AH$67</f>
        <v>0.23640854626814503</v>
      </c>
      <c r="AI77" s="15">
        <f t="shared" si="33"/>
        <v>-6.5371447724388854E-3</v>
      </c>
      <c r="AJ77" s="15">
        <f t="shared" si="33"/>
        <v>0.20702751196172242</v>
      </c>
      <c r="AK77" s="15">
        <f t="shared" si="33"/>
        <v>0.16782933980386217</v>
      </c>
      <c r="AL77" s="15">
        <f t="shared" si="33"/>
        <v>-2.6660583043690567E-3</v>
      </c>
      <c r="AM77" s="15">
        <f t="shared" si="33"/>
        <v>-4.4826993225638351E-2</v>
      </c>
      <c r="AN77" s="15">
        <f t="shared" si="33"/>
        <v>1.7695033780266115E-2</v>
      </c>
      <c r="AO77" s="15">
        <f t="shared" si="33"/>
        <v>1.268657423865388E-2</v>
      </c>
      <c r="AP77" s="15">
        <f t="shared" si="33"/>
        <v>5.236774147125367E-3</v>
      </c>
    </row>
    <row r="78" spans="1:42">
      <c r="A78" s="2" t="s">
        <v>105</v>
      </c>
      <c r="B78" s="6">
        <v>27061</v>
      </c>
      <c r="C78" s="7">
        <f t="shared" si="24"/>
        <v>1974</v>
      </c>
      <c r="D78" s="7">
        <f t="shared" si="25"/>
        <v>2</v>
      </c>
      <c r="E78" s="8" t="e">
        <v>#N/A</v>
      </c>
      <c r="F78" s="8" t="e">
        <v>#N/A</v>
      </c>
      <c r="G78" s="8" t="e">
        <v>#N/A</v>
      </c>
      <c r="H78" s="8" t="e">
        <v>#N/A</v>
      </c>
      <c r="I78" s="8" t="e">
        <v>#N/A</v>
      </c>
      <c r="J78" s="8">
        <v>178283</v>
      </c>
      <c r="K78" s="8" t="e">
        <v>#N/A</v>
      </c>
      <c r="L78" s="8" t="e">
        <v>#N/A</v>
      </c>
      <c r="M78" s="8" t="e">
        <v>#N/A</v>
      </c>
      <c r="N78" s="8" t="e">
        <v>#N/A</v>
      </c>
      <c r="O78" s="8" t="e">
        <v>#N/A</v>
      </c>
      <c r="P78" s="8" t="e">
        <v>#N/A</v>
      </c>
      <c r="Q78" s="8" t="e">
        <v>#N/A</v>
      </c>
      <c r="R78" s="8" t="e">
        <v>#N/A</v>
      </c>
      <c r="S78" s="8" t="e">
        <v>#N/A</v>
      </c>
      <c r="T78" s="13" t="e">
        <f t="shared" si="30"/>
        <v>#N/A</v>
      </c>
      <c r="AD78" s="2">
        <v>2005</v>
      </c>
      <c r="AE78" s="15">
        <f t="shared" si="27"/>
        <v>-1.0396333466778984E-2</v>
      </c>
      <c r="AF78" s="15">
        <f t="shared" si="27"/>
        <v>2.2716613276102471E-2</v>
      </c>
      <c r="AG78" s="15">
        <f t="shared" si="27"/>
        <v>5.0306442126901073E-2</v>
      </c>
      <c r="AH78" s="15">
        <f t="shared" ref="AH78:AP78" si="34">AH47-AH$67</f>
        <v>5.2476181724498944E-2</v>
      </c>
      <c r="AI78" s="15">
        <f t="shared" si="34"/>
        <v>-2.8310469486939882E-3</v>
      </c>
      <c r="AJ78" s="15">
        <f t="shared" si="34"/>
        <v>0.12119041058142743</v>
      </c>
      <c r="AK78" s="15">
        <f t="shared" si="34"/>
        <v>8.2659948664321692E-2</v>
      </c>
      <c r="AL78" s="15">
        <f t="shared" si="34"/>
        <v>6.0510519077793035E-2</v>
      </c>
      <c r="AM78" s="15">
        <f t="shared" si="34"/>
        <v>2.2578947368421053E-2</v>
      </c>
      <c r="AN78" s="15">
        <f t="shared" si="34"/>
        <v>-3.0327097428240857E-2</v>
      </c>
      <c r="AO78" s="15">
        <f t="shared" si="34"/>
        <v>-1.8188757326332849E-2</v>
      </c>
      <c r="AP78" s="15">
        <f t="shared" si="34"/>
        <v>-3.1307949085971759E-2</v>
      </c>
    </row>
    <row r="79" spans="1:42">
      <c r="A79" s="2" t="s">
        <v>106</v>
      </c>
      <c r="B79" s="6">
        <v>27089</v>
      </c>
      <c r="C79" s="7">
        <f t="shared" si="24"/>
        <v>1974</v>
      </c>
      <c r="D79" s="7">
        <f t="shared" si="25"/>
        <v>3</v>
      </c>
      <c r="E79" s="8" t="e">
        <v>#N/A</v>
      </c>
      <c r="F79" s="8" t="e">
        <v>#N/A</v>
      </c>
      <c r="G79" s="8" t="e">
        <v>#N/A</v>
      </c>
      <c r="H79" s="8" t="e">
        <v>#N/A</v>
      </c>
      <c r="I79" s="8" t="e">
        <v>#N/A</v>
      </c>
      <c r="J79" s="8">
        <v>219570</v>
      </c>
      <c r="K79" s="8" t="e">
        <v>#N/A</v>
      </c>
      <c r="L79" s="8" t="e">
        <v>#N/A</v>
      </c>
      <c r="M79" s="8" t="e">
        <v>#N/A</v>
      </c>
      <c r="N79" s="8" t="e">
        <v>#N/A</v>
      </c>
      <c r="O79" s="8" t="e">
        <v>#N/A</v>
      </c>
      <c r="P79" s="8" t="e">
        <v>#N/A</v>
      </c>
      <c r="Q79" s="8" t="e">
        <v>#N/A</v>
      </c>
      <c r="R79" s="8" t="e">
        <v>#N/A</v>
      </c>
      <c r="S79" s="8" t="e">
        <v>#N/A</v>
      </c>
      <c r="T79" s="13" t="e">
        <f t="shared" si="30"/>
        <v>#N/A</v>
      </c>
      <c r="AD79" s="2">
        <v>2006</v>
      </c>
      <c r="AE79" s="15">
        <f t="shared" si="27"/>
        <v>-7.1962223462172958E-2</v>
      </c>
      <c r="AF79" s="15">
        <f t="shared" si="27"/>
        <v>-4.4451306523396295E-2</v>
      </c>
      <c r="AG79" s="15">
        <f t="shared" si="27"/>
        <v>3.0900360835784475E-2</v>
      </c>
      <c r="AH79" s="15">
        <f t="shared" ref="AH79:AP79" si="35">AH48-AH$67</f>
        <v>-6.5732074765783369E-2</v>
      </c>
      <c r="AI79" s="15">
        <f t="shared" si="35"/>
        <v>-1.2196681314328356E-2</v>
      </c>
      <c r="AJ79" s="15">
        <f t="shared" si="35"/>
        <v>1.6352378271882961E-2</v>
      </c>
      <c r="AK79" s="15">
        <f t="shared" si="35"/>
        <v>-0.12878283740533003</v>
      </c>
      <c r="AL79" s="15">
        <f t="shared" si="35"/>
        <v>-9.7113562162629785E-2</v>
      </c>
      <c r="AM79" s="15">
        <f t="shared" si="35"/>
        <v>-4.0778195488721802E-2</v>
      </c>
      <c r="AN79" s="15">
        <f t="shared" si="35"/>
        <v>-6.9512378849807432E-2</v>
      </c>
      <c r="AO79" s="15">
        <f t="shared" si="35"/>
        <v>-4.5856171555830827E-2</v>
      </c>
      <c r="AP79" s="15">
        <f t="shared" si="35"/>
        <v>-2.1318728820071658E-2</v>
      </c>
    </row>
    <row r="80" spans="1:42">
      <c r="A80" s="2" t="s">
        <v>107</v>
      </c>
      <c r="B80" s="6">
        <v>27120</v>
      </c>
      <c r="C80" s="7">
        <f t="shared" si="24"/>
        <v>1974</v>
      </c>
      <c r="D80" s="7">
        <f t="shared" si="25"/>
        <v>4</v>
      </c>
      <c r="E80" s="8" t="e">
        <v>#N/A</v>
      </c>
      <c r="F80" s="8" t="e">
        <v>#N/A</v>
      </c>
      <c r="G80" s="8" t="e">
        <v>#N/A</v>
      </c>
      <c r="H80" s="8" t="e">
        <v>#N/A</v>
      </c>
      <c r="I80" s="8" t="e">
        <v>#N/A</v>
      </c>
      <c r="J80" s="8">
        <v>227077</v>
      </c>
      <c r="K80" s="8" t="e">
        <v>#N/A</v>
      </c>
      <c r="L80" s="8" t="e">
        <v>#N/A</v>
      </c>
      <c r="M80" s="8" t="e">
        <v>#N/A</v>
      </c>
      <c r="N80" s="8" t="e">
        <v>#N/A</v>
      </c>
      <c r="O80" s="8" t="e">
        <v>#N/A</v>
      </c>
      <c r="P80" s="8" t="e">
        <v>#N/A</v>
      </c>
      <c r="Q80" s="8" t="e">
        <v>#N/A</v>
      </c>
      <c r="R80" s="8" t="e">
        <v>#N/A</v>
      </c>
      <c r="S80" s="8" t="e">
        <v>#N/A</v>
      </c>
      <c r="T80" s="13" t="e">
        <f t="shared" si="30"/>
        <v>#N/A</v>
      </c>
      <c r="AD80" s="2">
        <v>2007</v>
      </c>
      <c r="AE80" s="15">
        <f t="shared" si="27"/>
        <v>-7.9237551468486433E-2</v>
      </c>
      <c r="AF80" s="15">
        <f t="shared" si="27"/>
        <v>-2.6591913238672216E-2</v>
      </c>
      <c r="AG80" s="15">
        <f t="shared" si="27"/>
        <v>-0.10619938403781198</v>
      </c>
      <c r="AH80" s="15">
        <f t="shared" ref="AH80:AP80" si="36">AH49-AH$67</f>
        <v>-0.15199686529984158</v>
      </c>
      <c r="AI80" s="15">
        <f t="shared" si="36"/>
        <v>-0.13855353341744914</v>
      </c>
      <c r="AJ80" s="15">
        <f t="shared" si="36"/>
        <v>-0.1983105912930474</v>
      </c>
      <c r="AK80" s="15">
        <f t="shared" si="36"/>
        <v>-0.19571761596211379</v>
      </c>
      <c r="AL80" s="15">
        <f t="shared" si="36"/>
        <v>-0.10789420668288283</v>
      </c>
      <c r="AM80" s="15">
        <f t="shared" si="36"/>
        <v>-0.18847782119053091</v>
      </c>
      <c r="AN80" s="15">
        <f t="shared" si="36"/>
        <v>-0.14642466981919736</v>
      </c>
      <c r="AO80" s="15">
        <f t="shared" si="36"/>
        <v>-8.1181156075293637E-2</v>
      </c>
      <c r="AP80" s="15">
        <f t="shared" si="36"/>
        <v>-0.15524277526005908</v>
      </c>
    </row>
    <row r="81" spans="1:42">
      <c r="A81" s="2" t="s">
        <v>108</v>
      </c>
      <c r="B81" s="6">
        <v>27150</v>
      </c>
      <c r="C81" s="7">
        <f t="shared" si="24"/>
        <v>1974</v>
      </c>
      <c r="D81" s="7">
        <f t="shared" si="25"/>
        <v>5</v>
      </c>
      <c r="E81" s="8" t="e">
        <v>#N/A</v>
      </c>
      <c r="F81" s="8" t="e">
        <v>#N/A</v>
      </c>
      <c r="G81" s="8" t="e">
        <v>#N/A</v>
      </c>
      <c r="H81" s="8" t="e">
        <v>#N/A</v>
      </c>
      <c r="I81" s="8" t="e">
        <v>#N/A</v>
      </c>
      <c r="J81" s="8">
        <v>236460</v>
      </c>
      <c r="K81" s="8" t="e">
        <v>#N/A</v>
      </c>
      <c r="L81" s="8" t="e">
        <v>#N/A</v>
      </c>
      <c r="M81" s="8" t="e">
        <v>#N/A</v>
      </c>
      <c r="N81" s="8" t="e">
        <v>#N/A</v>
      </c>
      <c r="O81" s="8" t="e">
        <v>#N/A</v>
      </c>
      <c r="P81" s="8" t="e">
        <v>#N/A</v>
      </c>
      <c r="Q81" s="8" t="e">
        <v>#N/A</v>
      </c>
      <c r="R81" s="8" t="e">
        <v>#N/A</v>
      </c>
      <c r="S81" s="8" t="e">
        <v>#N/A</v>
      </c>
      <c r="T81" s="13" t="e">
        <f t="shared" si="30"/>
        <v>#N/A</v>
      </c>
      <c r="AD81" s="2">
        <v>2008</v>
      </c>
      <c r="AE81" s="15">
        <f t="shared" si="27"/>
        <v>-0.11386608177969348</v>
      </c>
      <c r="AF81" s="15">
        <f t="shared" si="27"/>
        <v>3.5261674559447787E-2</v>
      </c>
      <c r="AG81" s="15">
        <f t="shared" si="27"/>
        <v>-0.10071323914147942</v>
      </c>
      <c r="AH81" s="15">
        <f t="shared" ref="AH81:AP81" si="37">AH50-AH$67</f>
        <v>-6.1111358554770664E-2</v>
      </c>
      <c r="AI81" s="15">
        <f t="shared" si="37"/>
        <v>3.1269227776580755E-2</v>
      </c>
      <c r="AJ81" s="15">
        <f t="shared" si="37"/>
        <v>-6.1142217245240715E-2</v>
      </c>
      <c r="AK81" s="15">
        <f t="shared" si="37"/>
        <v>-3.8338114455195194E-2</v>
      </c>
      <c r="AL81" s="15">
        <f t="shared" si="37"/>
        <v>1.6684820143269774E-2</v>
      </c>
      <c r="AM81" s="15">
        <f t="shared" si="37"/>
        <v>2.8315211104684788E-2</v>
      </c>
      <c r="AN81" s="15">
        <f t="shared" si="37"/>
        <v>-1.0360998625168233E-2</v>
      </c>
      <c r="AO81" s="15">
        <f t="shared" si="37"/>
        <v>-7.2650472202496097E-2</v>
      </c>
      <c r="AP81" s="15">
        <f t="shared" si="37"/>
        <v>-6.6860268619984675E-2</v>
      </c>
    </row>
    <row r="82" spans="1:42">
      <c r="A82" s="2" t="s">
        <v>109</v>
      </c>
      <c r="B82" s="6">
        <v>27181</v>
      </c>
      <c r="C82" s="7">
        <f t="shared" si="24"/>
        <v>1974</v>
      </c>
      <c r="D82" s="7">
        <f t="shared" si="25"/>
        <v>6</v>
      </c>
      <c r="E82" s="8" t="e">
        <v>#N/A</v>
      </c>
      <c r="F82" s="8" t="e">
        <v>#N/A</v>
      </c>
      <c r="G82" s="8" t="e">
        <v>#N/A</v>
      </c>
      <c r="H82" s="8" t="e">
        <v>#N/A</v>
      </c>
      <c r="I82" s="8" t="e">
        <v>#N/A</v>
      </c>
      <c r="J82" s="8">
        <v>213940</v>
      </c>
      <c r="K82" s="8" t="e">
        <v>#N/A</v>
      </c>
      <c r="L82" s="8" t="e">
        <v>#N/A</v>
      </c>
      <c r="M82" s="8" t="e">
        <v>#N/A</v>
      </c>
      <c r="N82" s="8" t="e">
        <v>#N/A</v>
      </c>
      <c r="O82" s="8" t="e">
        <v>#N/A</v>
      </c>
      <c r="P82" s="8" t="e">
        <v>#N/A</v>
      </c>
      <c r="Q82" s="8" t="e">
        <v>#N/A</v>
      </c>
      <c r="R82" s="8" t="e">
        <v>#N/A</v>
      </c>
      <c r="S82" s="8" t="e">
        <v>#N/A</v>
      </c>
      <c r="T82" s="13" t="e">
        <f t="shared" si="30"/>
        <v>#N/A</v>
      </c>
      <c r="AD82" s="2">
        <v>2009</v>
      </c>
      <c r="AE82" s="15">
        <f t="shared" si="27"/>
        <v>-4.1643060541858512E-2</v>
      </c>
      <c r="AF82" s="15">
        <f t="shared" si="27"/>
        <v>-3.7560094754135742E-2</v>
      </c>
      <c r="AG82" s="15">
        <f t="shared" si="27"/>
        <v>-7.6838053816882912E-2</v>
      </c>
      <c r="AH82" s="15">
        <f t="shared" ref="AH82:AP82" si="38">AH51-AH$67</f>
        <v>0.15605243003758937</v>
      </c>
      <c r="AI82" s="15">
        <f t="shared" si="38"/>
        <v>4.6811130224823638E-3</v>
      </c>
      <c r="AJ82" s="15">
        <f t="shared" si="38"/>
        <v>0.15654273297923704</v>
      </c>
      <c r="AK82" s="15">
        <f t="shared" si="38"/>
        <v>0.22338489535941763</v>
      </c>
      <c r="AL82" s="15">
        <f t="shared" si="38"/>
        <v>9.4091548990704821E-2</v>
      </c>
      <c r="AM82" s="15">
        <f t="shared" si="38"/>
        <v>0.13778811642286232</v>
      </c>
      <c r="AN82" s="15">
        <f t="shared" si="38"/>
        <v>0.23533616625524989</v>
      </c>
      <c r="AO82" s="15">
        <f t="shared" si="38"/>
        <v>0.18071995480864286</v>
      </c>
      <c r="AP82" s="15">
        <f t="shared" si="38"/>
        <v>-1.1457467087152173E-2</v>
      </c>
    </row>
    <row r="83" spans="1:42">
      <c r="A83" s="2" t="s">
        <v>110</v>
      </c>
      <c r="B83" s="6">
        <v>27211</v>
      </c>
      <c r="C83" s="7">
        <f t="shared" si="24"/>
        <v>1974</v>
      </c>
      <c r="D83" s="7">
        <f t="shared" si="25"/>
        <v>7</v>
      </c>
      <c r="E83" s="8" t="e">
        <v>#N/A</v>
      </c>
      <c r="F83" s="8" t="e">
        <v>#N/A</v>
      </c>
      <c r="G83" s="8" t="e">
        <v>#N/A</v>
      </c>
      <c r="H83" s="8" t="e">
        <v>#N/A</v>
      </c>
      <c r="I83" s="8" t="e">
        <v>#N/A</v>
      </c>
      <c r="J83" s="8">
        <v>227077</v>
      </c>
      <c r="K83" s="8" t="e">
        <v>#N/A</v>
      </c>
      <c r="L83" s="8" t="e">
        <v>#N/A</v>
      </c>
      <c r="M83" s="8" t="e">
        <v>#N/A</v>
      </c>
      <c r="N83" s="8" t="e">
        <v>#N/A</v>
      </c>
      <c r="O83" s="8" t="e">
        <v>#N/A</v>
      </c>
      <c r="P83" s="8" t="e">
        <v>#N/A</v>
      </c>
      <c r="Q83" s="8" t="e">
        <v>#N/A</v>
      </c>
      <c r="R83" s="8" t="e">
        <v>#N/A</v>
      </c>
      <c r="S83" s="8" t="e">
        <v>#N/A</v>
      </c>
      <c r="T83" s="13" t="e">
        <f t="shared" si="30"/>
        <v>#N/A</v>
      </c>
      <c r="AD83" s="2">
        <v>2010</v>
      </c>
      <c r="AE83" s="15">
        <f t="shared" si="27"/>
        <v>-1.3499316368493053E-2</v>
      </c>
      <c r="AF83" s="15">
        <f t="shared" si="27"/>
        <v>-2.4383279312511941E-2</v>
      </c>
      <c r="AG83" s="15">
        <f t="shared" si="27"/>
        <v>-7.2300139612251763E-2</v>
      </c>
      <c r="AH83" s="15">
        <f t="shared" ref="AH83:AP83" si="39">AH52-AH$67</f>
        <v>-8.1686100891688318E-4</v>
      </c>
      <c r="AI83" s="15">
        <f t="shared" si="39"/>
        <v>6.5842354577733464E-2</v>
      </c>
      <c r="AJ83" s="15">
        <f t="shared" si="39"/>
        <v>0.16446243814664863</v>
      </c>
      <c r="AK83" s="15">
        <f t="shared" si="39"/>
        <v>-0.35081222534933093</v>
      </c>
      <c r="AL83" s="15">
        <f t="shared" si="39"/>
        <v>-0.31587034344530324</v>
      </c>
      <c r="AM83" s="15">
        <f t="shared" si="39"/>
        <v>-0.26081608649162413</v>
      </c>
      <c r="AN83" s="15">
        <f t="shared" si="39"/>
        <v>-0.19262431329742033</v>
      </c>
      <c r="AO83" s="15">
        <f t="shared" si="39"/>
        <v>-7.7038732599452486E-2</v>
      </c>
      <c r="AP83" s="15">
        <f t="shared" si="39"/>
        <v>0.2457707321172333</v>
      </c>
    </row>
    <row r="84" spans="1:42">
      <c r="A84" s="2" t="s">
        <v>111</v>
      </c>
      <c r="B84" s="6">
        <v>27242</v>
      </c>
      <c r="C84" s="7">
        <f t="shared" si="24"/>
        <v>1974</v>
      </c>
      <c r="D84" s="7">
        <f t="shared" si="25"/>
        <v>8</v>
      </c>
      <c r="E84" s="8" t="e">
        <v>#N/A</v>
      </c>
      <c r="F84" s="8" t="e">
        <v>#N/A</v>
      </c>
      <c r="G84" s="8" t="e">
        <v>#N/A</v>
      </c>
      <c r="H84" s="8" t="e">
        <v>#N/A</v>
      </c>
      <c r="I84" s="8" t="e">
        <v>#N/A</v>
      </c>
      <c r="J84" s="8">
        <v>212063</v>
      </c>
      <c r="K84" s="8" t="e">
        <v>#N/A</v>
      </c>
      <c r="L84" s="8" t="e">
        <v>#N/A</v>
      </c>
      <c r="M84" s="8" t="e">
        <v>#N/A</v>
      </c>
      <c r="N84" s="8" t="e">
        <v>#N/A</v>
      </c>
      <c r="O84" s="8" t="e">
        <v>#N/A</v>
      </c>
      <c r="P84" s="8" t="e">
        <v>#N/A</v>
      </c>
      <c r="Q84" s="8" t="e">
        <v>#N/A</v>
      </c>
      <c r="R84" s="8" t="e">
        <v>#N/A</v>
      </c>
      <c r="S84" s="8" t="e">
        <v>#N/A</v>
      </c>
      <c r="T84" s="13" t="e">
        <f t="shared" si="30"/>
        <v>#N/A</v>
      </c>
      <c r="AD84" s="2">
        <v>2011</v>
      </c>
      <c r="AE84" s="15">
        <f t="shared" si="27"/>
        <v>0.12705414994936176</v>
      </c>
      <c r="AF84" s="15">
        <f t="shared" si="27"/>
        <v>0.10561544915083601</v>
      </c>
      <c r="AG84" s="15">
        <f t="shared" si="27"/>
        <v>0.18239493387246683</v>
      </c>
      <c r="AH84" s="15">
        <f t="shared" ref="AH84:AP84" si="40">AH53-AH$67</f>
        <v>0.11121678322825834</v>
      </c>
      <c r="AI84" s="15">
        <f t="shared" si="40"/>
        <v>-9.4772438890085936E-2</v>
      </c>
      <c r="AJ84" s="15">
        <f t="shared" si="40"/>
        <v>-7.1255060728744879E-2</v>
      </c>
      <c r="AK84" s="15">
        <f t="shared" si="40"/>
        <v>-0.11201883134865687</v>
      </c>
      <c r="AL84" s="15">
        <f t="shared" si="40"/>
        <v>-4.1307738132001087E-2</v>
      </c>
      <c r="AM84" s="15">
        <f t="shared" si="40"/>
        <v>-1.4210526315789479E-3</v>
      </c>
      <c r="AN84" s="15">
        <f t="shared" si="40"/>
        <v>8.7189025807951626E-4</v>
      </c>
      <c r="AO84" s="15">
        <f t="shared" si="40"/>
        <v>4.0257107154014371E-2</v>
      </c>
      <c r="AP84" s="15">
        <f t="shared" si="40"/>
        <v>0.10996816610318691</v>
      </c>
    </row>
    <row r="85" spans="1:42">
      <c r="A85" s="2" t="s">
        <v>112</v>
      </c>
      <c r="B85" s="6">
        <v>27273</v>
      </c>
      <c r="C85" s="7">
        <f t="shared" si="24"/>
        <v>1974</v>
      </c>
      <c r="D85" s="7">
        <f t="shared" si="25"/>
        <v>9</v>
      </c>
      <c r="E85" s="8" t="e">
        <v>#N/A</v>
      </c>
      <c r="F85" s="8" t="e">
        <v>#N/A</v>
      </c>
      <c r="G85" s="8" t="e">
        <v>#N/A</v>
      </c>
      <c r="H85" s="8" t="e">
        <v>#N/A</v>
      </c>
      <c r="I85" s="8" t="e">
        <v>#N/A</v>
      </c>
      <c r="J85" s="8">
        <v>168900</v>
      </c>
      <c r="K85" s="8" t="e">
        <v>#N/A</v>
      </c>
      <c r="L85" s="8" t="e">
        <v>#N/A</v>
      </c>
      <c r="M85" s="8" t="e">
        <v>#N/A</v>
      </c>
      <c r="N85" s="8" t="e">
        <v>#N/A</v>
      </c>
      <c r="O85" s="8" t="e">
        <v>#N/A</v>
      </c>
      <c r="P85" s="8" t="e">
        <v>#N/A</v>
      </c>
      <c r="Q85" s="8" t="e">
        <v>#N/A</v>
      </c>
      <c r="R85" s="8" t="e">
        <v>#N/A</v>
      </c>
      <c r="S85" s="8" t="e">
        <v>#N/A</v>
      </c>
      <c r="T85" s="13" t="e">
        <f t="shared" si="30"/>
        <v>#N/A</v>
      </c>
      <c r="AD85" s="2">
        <v>2012</v>
      </c>
      <c r="AE85" s="15">
        <f t="shared" si="27"/>
        <v>3.1410210555422369E-2</v>
      </c>
      <c r="AF85" s="15">
        <f t="shared" si="27"/>
        <v>9.5231233159143391E-2</v>
      </c>
      <c r="AG85" s="15">
        <f t="shared" si="27"/>
        <v>0.10166445647908975</v>
      </c>
      <c r="AH85" s="15">
        <f t="shared" ref="AH85:AP85" si="41">AH54-AH$67</f>
        <v>7.1694002395579631E-2</v>
      </c>
      <c r="AI85" s="15">
        <f t="shared" si="41"/>
        <v>5.5561849553085019E-2</v>
      </c>
      <c r="AJ85" s="15">
        <f t="shared" si="41"/>
        <v>-7.1862348178137636E-2</v>
      </c>
      <c r="AK85" s="15">
        <f t="shared" si="41"/>
        <v>-0.13550012206218509</v>
      </c>
      <c r="AL85" s="15">
        <f t="shared" si="41"/>
        <v>4.4603244897137573E-2</v>
      </c>
      <c r="AM85" s="15">
        <f t="shared" si="41"/>
        <v>-5.5421052631578954E-2</v>
      </c>
      <c r="AN85" s="15">
        <f t="shared" si="41"/>
        <v>1.872332430996114E-2</v>
      </c>
      <c r="AO85" s="15">
        <f t="shared" si="41"/>
        <v>0.11042694811219228</v>
      </c>
      <c r="AP85" s="15">
        <f t="shared" si="41"/>
        <v>7.3242101470145538E-2</v>
      </c>
    </row>
    <row r="86" spans="1:42">
      <c r="A86" s="2" t="s">
        <v>113</v>
      </c>
      <c r="B86" s="6">
        <v>27303</v>
      </c>
      <c r="C86" s="7">
        <f t="shared" si="24"/>
        <v>1974</v>
      </c>
      <c r="D86" s="7">
        <f t="shared" si="25"/>
        <v>10</v>
      </c>
      <c r="E86" s="8" t="e">
        <v>#N/A</v>
      </c>
      <c r="F86" s="8" t="e">
        <v>#N/A</v>
      </c>
      <c r="G86" s="8" t="e">
        <v>#N/A</v>
      </c>
      <c r="H86" s="8" t="e">
        <v>#N/A</v>
      </c>
      <c r="I86" s="8" t="e">
        <v>#N/A</v>
      </c>
      <c r="J86" s="8">
        <v>165147</v>
      </c>
      <c r="K86" s="8" t="e">
        <v>#N/A</v>
      </c>
      <c r="L86" s="8" t="e">
        <v>#N/A</v>
      </c>
      <c r="M86" s="8" t="e">
        <v>#N/A</v>
      </c>
      <c r="N86" s="8" t="e">
        <v>#N/A</v>
      </c>
      <c r="O86" s="8" t="e">
        <v>#N/A</v>
      </c>
      <c r="P86" s="8" t="e">
        <v>#N/A</v>
      </c>
      <c r="Q86" s="8" t="e">
        <v>#N/A</v>
      </c>
      <c r="R86" s="8" t="e">
        <v>#N/A</v>
      </c>
      <c r="S86" s="8" t="e">
        <v>#N/A</v>
      </c>
      <c r="T86" s="13" t="e">
        <f t="shared" si="30"/>
        <v>#N/A</v>
      </c>
      <c r="AD86" s="2">
        <v>2013</v>
      </c>
      <c r="AE86" s="15">
        <f t="shared" si="27"/>
        <v>3.6694142309942335E-2</v>
      </c>
      <c r="AF86" s="15">
        <f t="shared" si="27"/>
        <v>0.13465775645663441</v>
      </c>
      <c r="AG86" s="15">
        <f t="shared" si="27"/>
        <v>1.7189056058857538E-2</v>
      </c>
      <c r="AH86" s="15">
        <f t="shared" ref="AH86:AP86" si="42">AH55-AH$67</f>
        <v>5.6884930870090195E-2</v>
      </c>
      <c r="AI86" s="15">
        <f t="shared" si="42"/>
        <v>0.14622577857871977</v>
      </c>
      <c r="AJ86" s="15">
        <f t="shared" si="42"/>
        <v>-0.13441852052812442</v>
      </c>
      <c r="AK86" s="15">
        <f t="shared" si="42"/>
        <v>7.3478880321823703E-2</v>
      </c>
      <c r="AL86" s="15">
        <f t="shared" si="42"/>
        <v>6.088231466457944E-2</v>
      </c>
      <c r="AM86" s="15">
        <f t="shared" si="42"/>
        <v>-4.4892418270345465E-2</v>
      </c>
      <c r="AN86" s="15">
        <f t="shared" si="42"/>
        <v>-5.1463237668916001E-2</v>
      </c>
      <c r="AO86" s="15">
        <f t="shared" si="42"/>
        <v>2.8934707903779944E-3</v>
      </c>
      <c r="AP86" s="15">
        <f t="shared" si="42"/>
        <v>-5.0860600505926501E-2</v>
      </c>
    </row>
    <row r="87" spans="1:42">
      <c r="A87" s="2" t="s">
        <v>114</v>
      </c>
      <c r="B87" s="6">
        <v>27334</v>
      </c>
      <c r="C87" s="7">
        <f t="shared" si="24"/>
        <v>1974</v>
      </c>
      <c r="D87" s="7">
        <f t="shared" si="25"/>
        <v>11</v>
      </c>
      <c r="E87" s="8" t="e">
        <v>#N/A</v>
      </c>
      <c r="F87" s="8" t="e">
        <v>#N/A</v>
      </c>
      <c r="G87" s="8" t="e">
        <v>#N/A</v>
      </c>
      <c r="H87" s="8" t="e">
        <v>#N/A</v>
      </c>
      <c r="I87" s="8" t="e">
        <v>#N/A</v>
      </c>
      <c r="J87" s="8">
        <v>140750</v>
      </c>
      <c r="K87" s="8" t="e">
        <v>#N/A</v>
      </c>
      <c r="L87" s="8" t="e">
        <v>#N/A</v>
      </c>
      <c r="M87" s="8" t="e">
        <v>#N/A</v>
      </c>
      <c r="N87" s="8" t="e">
        <v>#N/A</v>
      </c>
      <c r="O87" s="8" t="e">
        <v>#N/A</v>
      </c>
      <c r="P87" s="8" t="e">
        <v>#N/A</v>
      </c>
      <c r="Q87" s="8" t="e">
        <v>#N/A</v>
      </c>
      <c r="R87" s="8" t="e">
        <v>#N/A</v>
      </c>
      <c r="S87" s="8" t="e">
        <v>#N/A</v>
      </c>
      <c r="T87" s="13" t="e">
        <f t="shared" si="30"/>
        <v>#N/A</v>
      </c>
      <c r="AD87" s="2">
        <v>2014</v>
      </c>
      <c r="AE87" s="15">
        <f t="shared" si="27"/>
        <v>-3.2179353034141212E-2</v>
      </c>
      <c r="AF87" s="15">
        <f t="shared" si="27"/>
        <v>-2.212499895118708E-2</v>
      </c>
      <c r="AG87" s="15">
        <f t="shared" si="27"/>
        <v>-0.11063407479325746</v>
      </c>
      <c r="AH87" s="15">
        <f t="shared" ref="AH87:AP87" si="43">AH56-AH$67</f>
        <v>4.3410008002902123E-2</v>
      </c>
      <c r="AI87" s="15">
        <f t="shared" si="43"/>
        <v>-5.8835500011970576E-3</v>
      </c>
      <c r="AJ87" s="15">
        <f t="shared" si="43"/>
        <v>-5.1919835175126439E-2</v>
      </c>
      <c r="AK87" s="15">
        <f t="shared" si="43"/>
        <v>0.11801508786195058</v>
      </c>
      <c r="AL87" s="15">
        <f t="shared" si="43"/>
        <v>7.1676797322802632E-2</v>
      </c>
      <c r="AM87" s="15">
        <f t="shared" si="43"/>
        <v>4.7754302818658022E-2</v>
      </c>
      <c r="AN87" s="15">
        <f t="shared" si="43"/>
        <v>6.0209091449798052E-2</v>
      </c>
      <c r="AO87" s="15">
        <f t="shared" si="43"/>
        <v>-2.7430639881558749E-2</v>
      </c>
      <c r="AP87" s="15">
        <f t="shared" si="43"/>
        <v>3.9507048273648038E-2</v>
      </c>
    </row>
    <row r="88" spans="1:42">
      <c r="A88" s="2" t="s">
        <v>115</v>
      </c>
      <c r="B88" s="6">
        <v>27364</v>
      </c>
      <c r="C88" s="7">
        <f t="shared" si="24"/>
        <v>1974</v>
      </c>
      <c r="D88" s="7">
        <f t="shared" si="25"/>
        <v>12</v>
      </c>
      <c r="E88" s="8" t="e">
        <v>#N/A</v>
      </c>
      <c r="F88" s="8" t="e">
        <v>#N/A</v>
      </c>
      <c r="G88" s="8" t="e">
        <v>#N/A</v>
      </c>
      <c r="H88" s="8" t="e">
        <v>#N/A</v>
      </c>
      <c r="I88" s="8" t="e">
        <v>#N/A</v>
      </c>
      <c r="J88" s="8">
        <v>116353</v>
      </c>
      <c r="K88" s="8" t="e">
        <v>#N/A</v>
      </c>
      <c r="L88" s="8" t="e">
        <v>#N/A</v>
      </c>
      <c r="M88" s="8" t="e">
        <v>#N/A</v>
      </c>
      <c r="N88" s="8" t="e">
        <v>#N/A</v>
      </c>
      <c r="O88" s="8" t="e">
        <v>#N/A</v>
      </c>
      <c r="P88" s="8" t="e">
        <v>#N/A</v>
      </c>
      <c r="Q88" s="8" t="e">
        <v>#N/A</v>
      </c>
      <c r="R88" s="8" t="e">
        <v>#N/A</v>
      </c>
      <c r="S88" s="8" t="e">
        <v>#N/A</v>
      </c>
      <c r="T88" s="13" t="e">
        <f t="shared" si="30"/>
        <v>#N/A</v>
      </c>
      <c r="AD88" s="2">
        <v>2015</v>
      </c>
      <c r="AE88" s="15">
        <f t="shared" si="27"/>
        <v>1.1988435392519814E-2</v>
      </c>
      <c r="AF88" s="15">
        <f t="shared" si="27"/>
        <v>-5.9410400314784395E-3</v>
      </c>
      <c r="AG88" s="15">
        <f t="shared" si="27"/>
        <v>-3.3677006775028405E-2</v>
      </c>
      <c r="AH88" s="15">
        <f t="shared" ref="AH88:AP88" si="44">AH57-AH$67</f>
        <v>0.15686643085159016</v>
      </c>
      <c r="AI88" s="15">
        <f t="shared" si="44"/>
        <v>-2.9558556727051238E-2</v>
      </c>
      <c r="AJ88" s="15">
        <f t="shared" si="44"/>
        <v>0.18295560966473134</v>
      </c>
      <c r="AK88" s="15">
        <f t="shared" si="44"/>
        <v>0.23403864838605204</v>
      </c>
      <c r="AL88" s="15">
        <f t="shared" si="44"/>
        <v>-3.3174532880640234E-2</v>
      </c>
      <c r="AM88" s="15">
        <f t="shared" si="44"/>
        <v>6.3576720196928838E-2</v>
      </c>
      <c r="AN88" s="15">
        <f t="shared" si="44"/>
        <v>2.06037355653724E-2</v>
      </c>
      <c r="AO88" s="15">
        <f t="shared" si="44"/>
        <v>-0.10747016557325834</v>
      </c>
      <c r="AP88" s="15">
        <f t="shared" si="44"/>
        <v>-5.2367741471253948E-3</v>
      </c>
    </row>
    <row r="89" spans="1:42">
      <c r="A89" s="2" t="s">
        <v>116</v>
      </c>
      <c r="B89" s="6">
        <v>27395</v>
      </c>
      <c r="C89" s="7">
        <f t="shared" si="24"/>
        <v>1975</v>
      </c>
      <c r="D89" s="7">
        <f t="shared" si="25"/>
        <v>1</v>
      </c>
      <c r="E89" s="8" t="e">
        <v>#N/A</v>
      </c>
      <c r="F89" s="8" t="e">
        <v>#N/A</v>
      </c>
      <c r="G89" s="8" t="e">
        <v>#N/A</v>
      </c>
      <c r="H89" s="8" t="e">
        <v>#N/A</v>
      </c>
      <c r="I89" s="8" t="e">
        <v>#N/A</v>
      </c>
      <c r="J89" s="8">
        <v>141000</v>
      </c>
      <c r="K89" s="8">
        <v>19000</v>
      </c>
      <c r="L89" s="8">
        <v>37000</v>
      </c>
      <c r="M89" s="8">
        <v>50000</v>
      </c>
      <c r="N89" s="8">
        <v>35000</v>
      </c>
      <c r="O89" s="8" t="e">
        <v>#N/A</v>
      </c>
      <c r="P89" s="8" t="e">
        <v>#N/A</v>
      </c>
      <c r="Q89" s="8" t="e">
        <v>#N/A</v>
      </c>
      <c r="R89" s="8" t="e">
        <v>#N/A</v>
      </c>
      <c r="S89" s="8" t="e">
        <v>#N/A</v>
      </c>
      <c r="T89" s="13" t="e">
        <f t="shared" si="30"/>
        <v>#N/A</v>
      </c>
      <c r="AD89" s="2">
        <v>2016</v>
      </c>
      <c r="AE89" s="15">
        <f t="shared" si="27"/>
        <v>2.4555953701165478E-2</v>
      </c>
      <c r="AF89" s="15">
        <f t="shared" si="27"/>
        <v>-1.5879877951967714E-2</v>
      </c>
      <c r="AG89" s="15">
        <f t="shared" si="27"/>
        <v>2.9997246154451346E-4</v>
      </c>
      <c r="AH89" s="15">
        <f t="shared" ref="AH89:AP89" si="45">AH58-AH$67</f>
        <v>0.21669549068065</v>
      </c>
      <c r="AI89" s="15">
        <f t="shared" si="45"/>
        <v>-2.3977331856446793E-2</v>
      </c>
      <c r="AJ89" s="15">
        <f t="shared" si="45"/>
        <v>7.4520738933426256E-2</v>
      </c>
      <c r="AK89" s="15">
        <f t="shared" si="45"/>
        <v>0</v>
      </c>
      <c r="AL89" s="15">
        <f t="shared" si="45"/>
        <v>2.6660583043690012E-3</v>
      </c>
      <c r="AM89" s="15">
        <f t="shared" si="45"/>
        <v>4.8621500559910415E-2</v>
      </c>
      <c r="AN89" s="15">
        <f t="shared" si="45"/>
        <v>-2.8746913785276967E-2</v>
      </c>
      <c r="AO89" s="15">
        <f t="shared" si="45"/>
        <v>-2.8934707903779944E-3</v>
      </c>
      <c r="AP89" s="15">
        <f t="shared" si="45"/>
        <v>5.532651146153228E-2</v>
      </c>
    </row>
    <row r="90" spans="1:42">
      <c r="A90" s="2" t="s">
        <v>117</v>
      </c>
      <c r="B90" s="6">
        <v>27426</v>
      </c>
      <c r="C90" s="7">
        <f t="shared" si="24"/>
        <v>1975</v>
      </c>
      <c r="D90" s="7">
        <f t="shared" si="25"/>
        <v>2</v>
      </c>
      <c r="E90" s="8" t="e">
        <v>#N/A</v>
      </c>
      <c r="F90" s="8" t="e">
        <v>#N/A</v>
      </c>
      <c r="G90" s="8" t="e">
        <v>#N/A</v>
      </c>
      <c r="H90" s="8" t="e">
        <v>#N/A</v>
      </c>
      <c r="I90" s="8" t="e">
        <v>#N/A</v>
      </c>
      <c r="J90" s="8">
        <v>166000</v>
      </c>
      <c r="K90" s="8">
        <v>23000</v>
      </c>
      <c r="L90" s="8">
        <v>47000</v>
      </c>
      <c r="M90" s="8">
        <v>58000</v>
      </c>
      <c r="N90" s="8">
        <v>39000</v>
      </c>
      <c r="O90" s="8" t="e">
        <v>#N/A</v>
      </c>
      <c r="P90" s="8" t="e">
        <v>#N/A</v>
      </c>
      <c r="Q90" s="8" t="e">
        <v>#N/A</v>
      </c>
      <c r="R90" s="8" t="e">
        <v>#N/A</v>
      </c>
      <c r="S90" s="8" t="e">
        <v>#N/A</v>
      </c>
      <c r="T90" s="13" t="e">
        <f t="shared" si="30"/>
        <v>#N/A</v>
      </c>
      <c r="AD90" s="2">
        <v>2017</v>
      </c>
      <c r="AE90" s="15">
        <f t="shared" si="27"/>
        <v>1.7186339188693833E-2</v>
      </c>
      <c r="AF90" s="15">
        <f t="shared" si="27"/>
        <v>-3.4398396470486259E-2</v>
      </c>
      <c r="AG90" s="15">
        <f t="shared" si="27"/>
        <v>7.4573684375705857E-2</v>
      </c>
      <c r="AH90" s="15">
        <f t="shared" ref="AH90:AP90" si="46">AH59-AH$67</f>
        <v>-5.295785792006702E-2</v>
      </c>
      <c r="AI90" s="15">
        <f t="shared" si="46"/>
        <v>4.1917111071775259E-2</v>
      </c>
      <c r="AJ90" s="15">
        <f t="shared" si="46"/>
        <v>2.8246163999340101E-2</v>
      </c>
      <c r="AK90" s="15">
        <f t="shared" si="46"/>
        <v>-5.186533212010902E-3</v>
      </c>
      <c r="AL90" s="15">
        <f t="shared" si="46"/>
        <v>-0.10179480150090883</v>
      </c>
      <c r="AM90" s="15">
        <f t="shared" si="46"/>
        <v>4.8135994348286824E-2</v>
      </c>
      <c r="AN90" s="15">
        <f t="shared" si="46"/>
        <v>-5.1140736179099339E-2</v>
      </c>
      <c r="AO90" s="15">
        <f t="shared" si="46"/>
        <v>-1.2773195876288668E-2</v>
      </c>
      <c r="AP90" s="15">
        <f t="shared" si="46"/>
        <v>3.5833334073618051E-2</v>
      </c>
    </row>
    <row r="91" spans="1:42">
      <c r="A91" s="2" t="s">
        <v>118</v>
      </c>
      <c r="B91" s="6">
        <v>27454</v>
      </c>
      <c r="C91" s="7">
        <f t="shared" si="24"/>
        <v>1975</v>
      </c>
      <c r="D91" s="7">
        <f t="shared" si="25"/>
        <v>3</v>
      </c>
      <c r="E91" s="8" t="e">
        <v>#N/A</v>
      </c>
      <c r="F91" s="8" t="e">
        <v>#N/A</v>
      </c>
      <c r="G91" s="8" t="e">
        <v>#N/A</v>
      </c>
      <c r="H91" s="8" t="e">
        <v>#N/A</v>
      </c>
      <c r="I91" s="8" t="e">
        <v>#N/A</v>
      </c>
      <c r="J91" s="8">
        <v>203000</v>
      </c>
      <c r="K91" s="8">
        <v>30000</v>
      </c>
      <c r="L91" s="8">
        <v>57000</v>
      </c>
      <c r="M91" s="8">
        <v>70000</v>
      </c>
      <c r="N91" s="8">
        <v>47000</v>
      </c>
      <c r="O91" s="8" t="e">
        <v>#N/A</v>
      </c>
      <c r="P91" s="8" t="e">
        <v>#N/A</v>
      </c>
      <c r="Q91" s="8" t="e">
        <v>#N/A</v>
      </c>
      <c r="R91" s="8" t="e">
        <v>#N/A</v>
      </c>
      <c r="S91" s="8" t="e">
        <v>#N/A</v>
      </c>
      <c r="T91" s="13" t="e">
        <f t="shared" si="30"/>
        <v>#N/A</v>
      </c>
      <c r="AD91" s="2">
        <v>2018</v>
      </c>
      <c r="AE91" s="15">
        <f t="shared" si="27"/>
        <v>1.0396333466778929E-2</v>
      </c>
      <c r="AF91" s="15">
        <f t="shared" si="27"/>
        <v>7.9296458575560669E-3</v>
      </c>
      <c r="AG91" s="15">
        <f t="shared" si="27"/>
        <v>-2.9997246154451346E-4</v>
      </c>
      <c r="AH91" s="15">
        <f t="shared" ref="AH91:AP91" si="47">AH60-AH$67</f>
        <v>-3.9982907174218443E-2</v>
      </c>
      <c r="AI91" s="15">
        <f t="shared" si="47"/>
        <v>2.4821628244964811E-2</v>
      </c>
      <c r="AJ91" s="15">
        <f t="shared" si="47"/>
        <v>-3.1545316966537729E-2</v>
      </c>
      <c r="AK91" s="15">
        <f t="shared" si="47"/>
        <v>5.7404708184414233E-3</v>
      </c>
      <c r="AL91" s="15">
        <f t="shared" si="47"/>
        <v>-3.5683493454116921E-2</v>
      </c>
      <c r="AM91" s="15">
        <f t="shared" si="47"/>
        <v>-7.0203661327231118E-2</v>
      </c>
      <c r="AN91" s="15">
        <f t="shared" si="47"/>
        <v>-4.2721101591240457E-2</v>
      </c>
      <c r="AO91" s="15">
        <f t="shared" si="47"/>
        <v>-8.8258274552360239E-3</v>
      </c>
      <c r="AP91" s="15">
        <f t="shared" si="47"/>
        <v>-7.568404019911501E-2</v>
      </c>
    </row>
    <row r="92" spans="1:42">
      <c r="A92" s="2" t="s">
        <v>119</v>
      </c>
      <c r="B92" s="6">
        <v>27485</v>
      </c>
      <c r="C92" s="7">
        <f t="shared" si="24"/>
        <v>1975</v>
      </c>
      <c r="D92" s="7">
        <f t="shared" si="25"/>
        <v>4</v>
      </c>
      <c r="E92" s="8" t="e">
        <v>#N/A</v>
      </c>
      <c r="F92" s="8" t="e">
        <v>#N/A</v>
      </c>
      <c r="G92" s="8" t="e">
        <v>#N/A</v>
      </c>
      <c r="H92" s="8" t="e">
        <v>#N/A</v>
      </c>
      <c r="I92" s="8" t="e">
        <v>#N/A</v>
      </c>
      <c r="J92" s="8">
        <v>225000</v>
      </c>
      <c r="K92" s="8">
        <v>32000</v>
      </c>
      <c r="L92" s="8">
        <v>64000</v>
      </c>
      <c r="M92" s="8">
        <v>78000</v>
      </c>
      <c r="N92" s="8">
        <v>52000</v>
      </c>
      <c r="O92" s="8" t="e">
        <v>#N/A</v>
      </c>
      <c r="P92" s="8" t="e">
        <v>#N/A</v>
      </c>
      <c r="Q92" s="8" t="e">
        <v>#N/A</v>
      </c>
      <c r="R92" s="8" t="e">
        <v>#N/A</v>
      </c>
      <c r="S92" s="8" t="e">
        <v>#N/A</v>
      </c>
      <c r="T92" s="13" t="e">
        <f t="shared" si="30"/>
        <v>#N/A</v>
      </c>
      <c r="AD92" s="2">
        <v>2019</v>
      </c>
      <c r="AE92" s="15">
        <f t="shared" si="27"/>
        <v>-4.5893438176797807E-2</v>
      </c>
      <c r="AF92" s="15">
        <f t="shared" si="27"/>
        <v>5.6170795048824051E-2</v>
      </c>
      <c r="AG92" s="15">
        <f t="shared" si="27"/>
        <v>-5.1037239189568491E-2</v>
      </c>
      <c r="AH92" s="15">
        <f t="shared" ref="AH92:AP92" si="48">AH61-AH$67</f>
        <v>8.1686100891688318E-4</v>
      </c>
      <c r="AI92" s="15">
        <f t="shared" si="48"/>
        <v>0.20956001026994941</v>
      </c>
      <c r="AJ92" s="15">
        <f t="shared" si="48"/>
        <v>0</v>
      </c>
      <c r="AK92" s="15">
        <f t="shared" si="48"/>
        <v>0.10257644336125504</v>
      </c>
      <c r="AL92" s="15">
        <f t="shared" si="48"/>
        <v>5.2381022674915345E-2</v>
      </c>
      <c r="AM92" s="15">
        <f t="shared" si="48"/>
        <v>1.4210526315789479E-3</v>
      </c>
      <c r="AN92" s="15">
        <f t="shared" si="48"/>
        <v>-2.3967437419084719E-2</v>
      </c>
      <c r="AO92" s="15">
        <f t="shared" si="48"/>
        <v>4.4044985941893156E-2</v>
      </c>
      <c r="AP92" s="15">
        <f t="shared" si="48"/>
        <v>7.1783633133841174E-3</v>
      </c>
    </row>
    <row r="93" spans="1:42">
      <c r="A93" s="2" t="s">
        <v>120</v>
      </c>
      <c r="B93" s="6">
        <v>27515</v>
      </c>
      <c r="C93" s="7">
        <f t="shared" si="24"/>
        <v>1975</v>
      </c>
      <c r="D93" s="7">
        <f t="shared" si="25"/>
        <v>5</v>
      </c>
      <c r="E93" s="8" t="e">
        <v>#N/A</v>
      </c>
      <c r="F93" s="8" t="e">
        <v>#N/A</v>
      </c>
      <c r="G93" s="8" t="e">
        <v>#N/A</v>
      </c>
      <c r="H93" s="8" t="e">
        <v>#N/A</v>
      </c>
      <c r="I93" s="8" t="e">
        <v>#N/A</v>
      </c>
      <c r="J93" s="8">
        <v>235000</v>
      </c>
      <c r="K93" s="8">
        <v>37000</v>
      </c>
      <c r="L93" s="8">
        <v>66000</v>
      </c>
      <c r="M93" s="8">
        <v>81000</v>
      </c>
      <c r="N93" s="8">
        <v>50000</v>
      </c>
      <c r="O93" s="8" t="e">
        <v>#N/A</v>
      </c>
      <c r="P93" s="8" t="e">
        <v>#N/A</v>
      </c>
      <c r="Q93" s="8" t="e">
        <v>#N/A</v>
      </c>
      <c r="R93" s="8" t="e">
        <v>#N/A</v>
      </c>
      <c r="S93" s="8" t="e">
        <v>#N/A</v>
      </c>
      <c r="T93" s="13" t="e">
        <f t="shared" si="30"/>
        <v>#N/A</v>
      </c>
      <c r="AD93" s="2">
        <v>2020</v>
      </c>
      <c r="AE93" s="15">
        <f t="shared" si="27"/>
        <v>2.121426614895161E-2</v>
      </c>
      <c r="AF93" s="15">
        <f t="shared" si="27"/>
        <v>6.1897899825810065E-2</v>
      </c>
      <c r="AG93" s="15">
        <f t="shared" si="27"/>
        <v>-4.7465325303753254E-2</v>
      </c>
      <c r="AH93" s="15">
        <f t="shared" ref="AH93:AP93" si="49">AH62-AH$67</f>
        <v>-0.19906852161801575</v>
      </c>
      <c r="AI93" s="15">
        <f t="shared" si="49"/>
        <v>-0.37096291508056212</v>
      </c>
      <c r="AJ93" s="15">
        <f t="shared" si="49"/>
        <v>-0.25326249377386678</v>
      </c>
      <c r="AK93" s="15">
        <f t="shared" si="49"/>
        <v>0.14833159045536648</v>
      </c>
      <c r="AL93" s="15">
        <f t="shared" si="49"/>
        <v>6.8534868828761475E-2</v>
      </c>
      <c r="AM93" s="15">
        <f t="shared" si="49"/>
        <v>0.52396232538450682</v>
      </c>
      <c r="AN93" s="15">
        <f t="shared" si="49"/>
        <v>0.66395661924083671</v>
      </c>
      <c r="AO93" s="15">
        <f t="shared" si="49"/>
        <v>0.2512800585615812</v>
      </c>
      <c r="AP93" s="15">
        <f t="shared" si="49"/>
        <v>0.10464718892291325</v>
      </c>
    </row>
    <row r="94" spans="1:42">
      <c r="A94" s="2" t="s">
        <v>121</v>
      </c>
      <c r="B94" s="6">
        <v>27546</v>
      </c>
      <c r="C94" s="7">
        <f t="shared" si="24"/>
        <v>1975</v>
      </c>
      <c r="D94" s="7">
        <f t="shared" si="25"/>
        <v>6</v>
      </c>
      <c r="E94" s="8" t="e">
        <v>#N/A</v>
      </c>
      <c r="F94" s="8" t="e">
        <v>#N/A</v>
      </c>
      <c r="G94" s="8" t="e">
        <v>#N/A</v>
      </c>
      <c r="H94" s="8" t="e">
        <v>#N/A</v>
      </c>
      <c r="I94" s="8" t="e">
        <v>#N/A</v>
      </c>
      <c r="J94" s="8">
        <v>240000</v>
      </c>
      <c r="K94" s="8">
        <v>35000</v>
      </c>
      <c r="L94" s="8">
        <v>72000</v>
      </c>
      <c r="M94" s="8">
        <v>85000</v>
      </c>
      <c r="N94" s="8">
        <v>49000</v>
      </c>
      <c r="O94" s="8" t="e">
        <v>#N/A</v>
      </c>
      <c r="P94" s="8" t="e">
        <v>#N/A</v>
      </c>
      <c r="Q94" s="8" t="e">
        <v>#N/A</v>
      </c>
      <c r="R94" s="8" t="e">
        <v>#N/A</v>
      </c>
      <c r="S94" s="8" t="e">
        <v>#N/A</v>
      </c>
      <c r="T94" s="13" t="e">
        <f t="shared" si="30"/>
        <v>#N/A</v>
      </c>
      <c r="AD94" s="2">
        <v>2021</v>
      </c>
      <c r="AE94" s="15">
        <f t="shared" si="27"/>
        <v>7.8921033066244872E-2</v>
      </c>
      <c r="AF94" s="15">
        <f t="shared" si="27"/>
        <v>-3.2457734671920369E-2</v>
      </c>
      <c r="AG94" s="15">
        <f t="shared" si="27"/>
        <v>-0.10322108786579853</v>
      </c>
      <c r="AH94" s="15">
        <f t="shared" ref="AH94:AP94" si="50">AH63-AH$67</f>
        <v>-8.1767897032230613E-2</v>
      </c>
      <c r="AI94" s="15">
        <f t="shared" si="50"/>
        <v>-0.24669313281821481</v>
      </c>
      <c r="AJ94" s="15">
        <f t="shared" si="50"/>
        <v>-0.17230371009490941</v>
      </c>
      <c r="AK94" s="15">
        <f t="shared" si="50"/>
        <v>-3.8129546482893018E-2</v>
      </c>
      <c r="AL94" s="15">
        <f t="shared" si="50"/>
        <v>-8.7536332696985492E-2</v>
      </c>
      <c r="AM94" s="15">
        <f t="shared" si="50"/>
        <v>7.8906432748538008E-2</v>
      </c>
      <c r="AN94" s="15">
        <f t="shared" si="50"/>
        <v>0.11984615980779664</v>
      </c>
      <c r="AO94" s="15">
        <f t="shared" si="50"/>
        <v>9.6779649652166622E-2</v>
      </c>
      <c r="AP94" s="15">
        <f t="shared" si="50"/>
        <v>8.1899317143926995E-2</v>
      </c>
    </row>
    <row r="95" spans="1:42">
      <c r="A95" s="2" t="s">
        <v>122</v>
      </c>
      <c r="B95" s="6">
        <v>27576</v>
      </c>
      <c r="C95" s="7">
        <f t="shared" si="24"/>
        <v>1975</v>
      </c>
      <c r="D95" s="7">
        <f t="shared" si="25"/>
        <v>7</v>
      </c>
      <c r="E95" s="8" t="e">
        <v>#N/A</v>
      </c>
      <c r="F95" s="8" t="e">
        <v>#N/A</v>
      </c>
      <c r="G95" s="8" t="e">
        <v>#N/A</v>
      </c>
      <c r="H95" s="8" t="e">
        <v>#N/A</v>
      </c>
      <c r="I95" s="8" t="e">
        <v>#N/A</v>
      </c>
      <c r="J95" s="8">
        <v>237000</v>
      </c>
      <c r="K95" s="8">
        <v>36000</v>
      </c>
      <c r="L95" s="8">
        <v>69000</v>
      </c>
      <c r="M95" s="8">
        <v>81000</v>
      </c>
      <c r="N95" s="8">
        <v>50000</v>
      </c>
      <c r="O95" s="8" t="e">
        <v>#N/A</v>
      </c>
      <c r="P95" s="8" t="e">
        <v>#N/A</v>
      </c>
      <c r="Q95" s="8" t="e">
        <v>#N/A</v>
      </c>
      <c r="R95" s="8" t="e">
        <v>#N/A</v>
      </c>
      <c r="S95" s="8" t="e">
        <v>#N/A</v>
      </c>
      <c r="T95" s="13" t="e">
        <f t="shared" si="30"/>
        <v>#N/A</v>
      </c>
      <c r="AD95" s="2">
        <v>2022</v>
      </c>
      <c r="AE95" s="15">
        <f t="shared" si="27"/>
        <v>3.6460715605927396E-2</v>
      </c>
      <c r="AF95" s="15">
        <f t="shared" si="27"/>
        <v>-3.7857899929989725E-2</v>
      </c>
      <c r="AG95" s="15">
        <f t="shared" si="27"/>
        <v>-8.097807364539894E-2</v>
      </c>
      <c r="AH95" s="15">
        <f t="shared" ref="AH95:AP95" si="51">AH64-AH$67</f>
        <v>-0.20185871117375065</v>
      </c>
      <c r="AI95" s="15">
        <f t="shared" si="51"/>
        <v>-0.25539622056649919</v>
      </c>
      <c r="AJ95" s="15">
        <f t="shared" si="51"/>
        <v>-0.3611543062200957</v>
      </c>
      <c r="AK95" s="15">
        <f t="shared" si="51"/>
        <v>-0.34398523451071217</v>
      </c>
      <c r="AL95" s="15">
        <f t="shared" si="51"/>
        <v>-0.23814529311455834</v>
      </c>
      <c r="AM95" s="15">
        <f t="shared" si="51"/>
        <v>-6.1015005115380244E-2</v>
      </c>
      <c r="AN95" s="15">
        <f t="shared" si="51"/>
        <v>-0.13287898745642876</v>
      </c>
      <c r="AO95" s="15">
        <f t="shared" si="51"/>
        <v>-0.10205891016200291</v>
      </c>
      <c r="AP95" s="15">
        <f t="shared" si="51"/>
        <v>-7.626102320970285E-2</v>
      </c>
    </row>
    <row r="96" spans="1:42">
      <c r="A96" s="2" t="s">
        <v>123</v>
      </c>
      <c r="B96" s="6">
        <v>27607</v>
      </c>
      <c r="C96" s="7">
        <f t="shared" si="24"/>
        <v>1975</v>
      </c>
      <c r="D96" s="7">
        <f t="shared" si="25"/>
        <v>8</v>
      </c>
      <c r="E96" s="8" t="e">
        <v>#N/A</v>
      </c>
      <c r="F96" s="8" t="e">
        <v>#N/A</v>
      </c>
      <c r="G96" s="8" t="e">
        <v>#N/A</v>
      </c>
      <c r="H96" s="8" t="e">
        <v>#N/A</v>
      </c>
      <c r="I96" s="8" t="e">
        <v>#N/A</v>
      </c>
      <c r="J96" s="8">
        <v>235000</v>
      </c>
      <c r="K96" s="8">
        <v>37000</v>
      </c>
      <c r="L96" s="8">
        <v>67000</v>
      </c>
      <c r="M96" s="8">
        <v>81000</v>
      </c>
      <c r="N96" s="8">
        <v>49000</v>
      </c>
      <c r="O96" s="8" t="e">
        <v>#N/A</v>
      </c>
      <c r="P96" s="8" t="e">
        <v>#N/A</v>
      </c>
      <c r="Q96" s="8" t="e">
        <v>#N/A</v>
      </c>
      <c r="R96" s="8" t="e">
        <v>#N/A</v>
      </c>
      <c r="S96" s="8" t="e">
        <v>#N/A</v>
      </c>
      <c r="T96" s="13" t="e">
        <f t="shared" si="30"/>
        <v>#N/A</v>
      </c>
      <c r="AD96" s="2">
        <v>2023</v>
      </c>
      <c r="AE96" s="15">
        <f t="shared" si="27"/>
        <v>-8.7308623353284931E-2</v>
      </c>
      <c r="AF96" s="15">
        <f t="shared" si="27"/>
        <v>-5.4041871721438151E-2</v>
      </c>
      <c r="AG96" s="15">
        <f t="shared" si="27"/>
        <v>1.9756760786257363E-2</v>
      </c>
      <c r="AH96" s="15">
        <f>AH65-AH$67</f>
        <v>-8.5412771427612111E-2</v>
      </c>
      <c r="AI96" s="15">
        <f>AI65-AI$67</f>
        <v>1.960064979492937E-2</v>
      </c>
      <c r="AJ96" s="15">
        <f>AJ65-AJ$67</f>
        <v>2.1827295511506084E-2</v>
      </c>
      <c r="AK96" s="15">
        <f>AK65-AK$67</f>
        <v>-0.25085833353065135</v>
      </c>
      <c r="AL96" s="15"/>
      <c r="AM96" s="15"/>
      <c r="AN96" s="15"/>
      <c r="AO96" s="15"/>
      <c r="AP96" s="15"/>
    </row>
    <row r="97" spans="1:42">
      <c r="A97" s="2" t="s">
        <v>124</v>
      </c>
      <c r="B97" s="6">
        <v>27638</v>
      </c>
      <c r="C97" s="7">
        <f t="shared" si="24"/>
        <v>1975</v>
      </c>
      <c r="D97" s="7">
        <f t="shared" si="25"/>
        <v>9</v>
      </c>
      <c r="E97" s="8" t="e">
        <v>#N/A</v>
      </c>
      <c r="F97" s="8" t="e">
        <v>#N/A</v>
      </c>
      <c r="G97" s="8" t="e">
        <v>#N/A</v>
      </c>
      <c r="H97" s="8" t="e">
        <v>#N/A</v>
      </c>
      <c r="I97" s="8" t="e">
        <v>#N/A</v>
      </c>
      <c r="J97" s="8">
        <v>223000</v>
      </c>
      <c r="K97" s="8">
        <v>35000</v>
      </c>
      <c r="L97" s="8">
        <v>65000</v>
      </c>
      <c r="M97" s="8">
        <v>75000</v>
      </c>
      <c r="N97" s="8">
        <v>47000</v>
      </c>
      <c r="O97" s="8" t="e">
        <v>#N/A</v>
      </c>
      <c r="P97" s="8" t="e">
        <v>#N/A</v>
      </c>
      <c r="Q97" s="8" t="e">
        <v>#N/A</v>
      </c>
      <c r="R97" s="8" t="e">
        <v>#N/A</v>
      </c>
      <c r="S97" s="8" t="e">
        <v>#N/A</v>
      </c>
      <c r="T97" s="13" t="e">
        <f t="shared" si="30"/>
        <v>#N/A</v>
      </c>
    </row>
    <row r="98" spans="1:42">
      <c r="A98" s="2" t="s">
        <v>125</v>
      </c>
      <c r="B98" s="6">
        <v>27668</v>
      </c>
      <c r="C98" s="7">
        <f t="shared" si="24"/>
        <v>1975</v>
      </c>
      <c r="D98" s="7">
        <f t="shared" si="25"/>
        <v>10</v>
      </c>
      <c r="E98" s="8" t="e">
        <v>#N/A</v>
      </c>
      <c r="F98" s="8" t="e">
        <v>#N/A</v>
      </c>
      <c r="G98" s="8" t="e">
        <v>#N/A</v>
      </c>
      <c r="H98" s="8" t="e">
        <v>#N/A</v>
      </c>
      <c r="I98" s="8" t="e">
        <v>#N/A</v>
      </c>
      <c r="J98" s="8">
        <v>222000</v>
      </c>
      <c r="K98" s="8">
        <v>36000</v>
      </c>
      <c r="L98" s="8">
        <v>61000</v>
      </c>
      <c r="M98" s="8">
        <v>79000</v>
      </c>
      <c r="N98" s="8">
        <v>47000</v>
      </c>
      <c r="O98" s="8" t="e">
        <v>#N/A</v>
      </c>
      <c r="P98" s="8" t="e">
        <v>#N/A</v>
      </c>
      <c r="Q98" s="8" t="e">
        <v>#N/A</v>
      </c>
      <c r="R98" s="8" t="e">
        <v>#N/A</v>
      </c>
      <c r="S98" s="8" t="e">
        <v>#N/A</v>
      </c>
      <c r="T98" s="13" t="e">
        <f t="shared" si="30"/>
        <v>#N/A</v>
      </c>
      <c r="AD98" s="11" t="s">
        <v>728</v>
      </c>
    </row>
    <row r="99" spans="1:42">
      <c r="A99" s="2" t="s">
        <v>126</v>
      </c>
      <c r="B99" s="6">
        <v>27699</v>
      </c>
      <c r="C99" s="7">
        <f t="shared" si="24"/>
        <v>1975</v>
      </c>
      <c r="D99" s="7">
        <f t="shared" si="25"/>
        <v>11</v>
      </c>
      <c r="E99" s="8" t="e">
        <v>#N/A</v>
      </c>
      <c r="F99" s="8" t="e">
        <v>#N/A</v>
      </c>
      <c r="G99" s="8" t="e">
        <v>#N/A</v>
      </c>
      <c r="H99" s="8" t="e">
        <v>#N/A</v>
      </c>
      <c r="I99" s="8" t="e">
        <v>#N/A</v>
      </c>
      <c r="J99" s="8">
        <v>181000</v>
      </c>
      <c r="K99" s="8">
        <v>26000</v>
      </c>
      <c r="L99" s="8">
        <v>50000</v>
      </c>
      <c r="M99" s="8">
        <v>64000</v>
      </c>
      <c r="N99" s="8">
        <v>41000</v>
      </c>
      <c r="O99" s="8" t="e">
        <v>#N/A</v>
      </c>
      <c r="P99" s="8" t="e">
        <v>#N/A</v>
      </c>
      <c r="Q99" s="8" t="e">
        <v>#N/A</v>
      </c>
      <c r="R99" s="8" t="e">
        <v>#N/A</v>
      </c>
      <c r="S99" s="8" t="e">
        <v>#N/A</v>
      </c>
      <c r="T99" s="13" t="e">
        <f t="shared" si="30"/>
        <v>#N/A</v>
      </c>
    </row>
    <row r="100" spans="1:42">
      <c r="A100" s="2" t="s">
        <v>127</v>
      </c>
      <c r="B100" s="6">
        <v>27729</v>
      </c>
      <c r="C100" s="7">
        <f t="shared" si="24"/>
        <v>1975</v>
      </c>
      <c r="D100" s="7">
        <f t="shared" si="25"/>
        <v>12</v>
      </c>
      <c r="E100" s="8" t="e">
        <v>#N/A</v>
      </c>
      <c r="F100" s="8" t="e">
        <v>#N/A</v>
      </c>
      <c r="G100" s="8" t="e">
        <v>#N/A</v>
      </c>
      <c r="H100" s="8" t="e">
        <v>#N/A</v>
      </c>
      <c r="I100" s="8" t="e">
        <v>#N/A</v>
      </c>
      <c r="J100" s="8">
        <v>169000</v>
      </c>
      <c r="K100" s="8">
        <v>25000</v>
      </c>
      <c r="L100" s="8">
        <v>47000</v>
      </c>
      <c r="M100" s="8">
        <v>60000</v>
      </c>
      <c r="N100" s="8">
        <v>36000</v>
      </c>
      <c r="O100" s="8" t="e">
        <v>#N/A</v>
      </c>
      <c r="P100" s="8" t="e">
        <v>#N/A</v>
      </c>
      <c r="Q100" s="8" t="e">
        <v>#N/A</v>
      </c>
      <c r="R100" s="8" t="e">
        <v>#N/A</v>
      </c>
      <c r="S100" s="8" t="e">
        <v>#N/A</v>
      </c>
      <c r="T100" s="13" t="e">
        <f t="shared" si="30"/>
        <v>#N/A</v>
      </c>
      <c r="AE100" s="2">
        <v>1</v>
      </c>
      <c r="AF100" s="2">
        <v>2</v>
      </c>
      <c r="AG100" s="2">
        <v>3</v>
      </c>
      <c r="AH100" s="2">
        <v>4</v>
      </c>
      <c r="AI100" s="2">
        <v>5</v>
      </c>
      <c r="AJ100" s="2">
        <v>6</v>
      </c>
      <c r="AK100" s="2">
        <v>7</v>
      </c>
      <c r="AL100" s="2">
        <v>8</v>
      </c>
      <c r="AM100" s="2">
        <v>9</v>
      </c>
      <c r="AN100" s="2">
        <v>10</v>
      </c>
      <c r="AO100" s="2">
        <v>11</v>
      </c>
      <c r="AP100" s="2">
        <v>12</v>
      </c>
    </row>
    <row r="101" spans="1:42">
      <c r="A101" s="2" t="s">
        <v>128</v>
      </c>
      <c r="B101" s="6">
        <v>27760</v>
      </c>
      <c r="C101" s="7">
        <f t="shared" si="24"/>
        <v>1976</v>
      </c>
      <c r="D101" s="7">
        <f t="shared" si="25"/>
        <v>1</v>
      </c>
      <c r="E101" s="8" t="e">
        <v>#N/A</v>
      </c>
      <c r="F101" s="8" t="e">
        <v>#N/A</v>
      </c>
      <c r="G101" s="8" t="e">
        <v>#N/A</v>
      </c>
      <c r="H101" s="8" t="e">
        <v>#N/A</v>
      </c>
      <c r="I101" s="8" t="e">
        <v>#N/A</v>
      </c>
      <c r="J101" s="8">
        <v>184000</v>
      </c>
      <c r="K101" s="8">
        <v>24000</v>
      </c>
      <c r="L101" s="8">
        <v>48000</v>
      </c>
      <c r="M101" s="8">
        <v>62000</v>
      </c>
      <c r="N101" s="8">
        <v>51000</v>
      </c>
      <c r="O101" s="8" t="e">
        <v>#N/A</v>
      </c>
      <c r="P101" s="8" t="e">
        <v>#N/A</v>
      </c>
      <c r="Q101" s="8" t="e">
        <v>#N/A</v>
      </c>
      <c r="R101" s="8" t="e">
        <v>#N/A</v>
      </c>
      <c r="S101" s="8" t="e">
        <v>#N/A</v>
      </c>
      <c r="T101" s="13" t="e">
        <f t="shared" si="30"/>
        <v>#N/A</v>
      </c>
      <c r="AD101" s="2">
        <v>1999</v>
      </c>
      <c r="AE101" s="9">
        <f t="shared" ref="AE101:AP101" si="52">AE5-AE$30</f>
        <v>-10200</v>
      </c>
      <c r="AF101" s="9">
        <f t="shared" si="52"/>
        <v>-22640</v>
      </c>
      <c r="AG101" s="9">
        <f t="shared" si="52"/>
        <v>-7840</v>
      </c>
      <c r="AH101" s="9">
        <f t="shared" si="52"/>
        <v>-1320</v>
      </c>
      <c r="AI101" s="9">
        <f t="shared" si="52"/>
        <v>-29320</v>
      </c>
      <c r="AJ101" s="9">
        <f t="shared" si="52"/>
        <v>12520</v>
      </c>
      <c r="AK101" s="9">
        <f t="shared" si="52"/>
        <v>13120</v>
      </c>
      <c r="AL101" s="9">
        <f t="shared" si="52"/>
        <v>-2083.3333333333721</v>
      </c>
      <c r="AM101" s="9">
        <f t="shared" si="52"/>
        <v>-23208.333333333314</v>
      </c>
      <c r="AN101" s="9">
        <f t="shared" si="52"/>
        <v>-30708.333333333314</v>
      </c>
      <c r="AO101" s="9">
        <f t="shared" si="52"/>
        <v>-8791.6666666666861</v>
      </c>
      <c r="AP101" s="9">
        <f t="shared" si="52"/>
        <v>-17166.666666666686</v>
      </c>
    </row>
    <row r="102" spans="1:42">
      <c r="A102" s="2" t="s">
        <v>129</v>
      </c>
      <c r="B102" s="6">
        <v>27791</v>
      </c>
      <c r="C102" s="7">
        <f t="shared" si="24"/>
        <v>1976</v>
      </c>
      <c r="D102" s="7">
        <f t="shared" si="25"/>
        <v>2</v>
      </c>
      <c r="E102" s="8" t="e">
        <v>#N/A</v>
      </c>
      <c r="F102" s="8" t="e">
        <v>#N/A</v>
      </c>
      <c r="G102" s="8" t="e">
        <v>#N/A</v>
      </c>
      <c r="H102" s="8" t="e">
        <v>#N/A</v>
      </c>
      <c r="I102" s="8" t="e">
        <v>#N/A</v>
      </c>
      <c r="J102" s="8">
        <v>215000</v>
      </c>
      <c r="K102" s="8">
        <v>27000</v>
      </c>
      <c r="L102" s="8">
        <v>61000</v>
      </c>
      <c r="M102" s="8">
        <v>73000</v>
      </c>
      <c r="N102" s="8">
        <v>64000</v>
      </c>
      <c r="O102" s="8" t="e">
        <v>#N/A</v>
      </c>
      <c r="P102" s="8" t="e">
        <v>#N/A</v>
      </c>
      <c r="Q102" s="8" t="e">
        <v>#N/A</v>
      </c>
      <c r="R102" s="8" t="e">
        <v>#N/A</v>
      </c>
      <c r="S102" s="8" t="e">
        <v>#N/A</v>
      </c>
      <c r="T102" s="13" t="e">
        <f t="shared" si="30"/>
        <v>#N/A</v>
      </c>
      <c r="AD102" s="2">
        <v>2000</v>
      </c>
      <c r="AE102" s="9">
        <f t="shared" ref="AE102:AP102" si="53">AE6-AE$30</f>
        <v>-15200</v>
      </c>
      <c r="AF102" s="9">
        <f t="shared" si="53"/>
        <v>-5640</v>
      </c>
      <c r="AG102" s="9">
        <f t="shared" si="53"/>
        <v>160</v>
      </c>
      <c r="AH102" s="9">
        <f t="shared" si="53"/>
        <v>-23320</v>
      </c>
      <c r="AI102" s="9">
        <f t="shared" si="53"/>
        <v>-12320</v>
      </c>
      <c r="AJ102" s="9">
        <f t="shared" si="53"/>
        <v>-6480</v>
      </c>
      <c r="AK102" s="9">
        <f t="shared" si="53"/>
        <v>-22880</v>
      </c>
      <c r="AL102" s="9">
        <f t="shared" si="53"/>
        <v>1916.6666666666279</v>
      </c>
      <c r="AM102" s="9">
        <f t="shared" si="53"/>
        <v>-12208.333333333314</v>
      </c>
      <c r="AN102" s="9">
        <f t="shared" si="53"/>
        <v>-13708.333333333314</v>
      </c>
      <c r="AO102" s="9">
        <f t="shared" si="53"/>
        <v>4208.3333333333139</v>
      </c>
      <c r="AP102" s="9">
        <f t="shared" si="53"/>
        <v>-33166.666666666686</v>
      </c>
    </row>
    <row r="103" spans="1:42">
      <c r="A103" s="2" t="s">
        <v>130</v>
      </c>
      <c r="B103" s="6">
        <v>27820</v>
      </c>
      <c r="C103" s="7">
        <f t="shared" si="24"/>
        <v>1976</v>
      </c>
      <c r="D103" s="7">
        <f t="shared" si="25"/>
        <v>3</v>
      </c>
      <c r="E103" s="8" t="e">
        <v>#N/A</v>
      </c>
      <c r="F103" s="8" t="e">
        <v>#N/A</v>
      </c>
      <c r="G103" s="8" t="e">
        <v>#N/A</v>
      </c>
      <c r="H103" s="8" t="e">
        <v>#N/A</v>
      </c>
      <c r="I103" s="8" t="e">
        <v>#N/A</v>
      </c>
      <c r="J103" s="8">
        <v>276000</v>
      </c>
      <c r="K103" s="8">
        <v>36000</v>
      </c>
      <c r="L103" s="8">
        <v>84000</v>
      </c>
      <c r="M103" s="8">
        <v>92000</v>
      </c>
      <c r="N103" s="8">
        <v>64000</v>
      </c>
      <c r="O103" s="8" t="e">
        <v>#N/A</v>
      </c>
      <c r="P103" s="8" t="e">
        <v>#N/A</v>
      </c>
      <c r="Q103" s="8" t="e">
        <v>#N/A</v>
      </c>
      <c r="R103" s="8" t="e">
        <v>#N/A</v>
      </c>
      <c r="S103" s="8" t="e">
        <v>#N/A</v>
      </c>
      <c r="T103" s="13" t="e">
        <f t="shared" si="30"/>
        <v>#N/A</v>
      </c>
      <c r="AD103" s="2">
        <v>2001</v>
      </c>
      <c r="AE103" s="9">
        <f t="shared" ref="AE103:AP103" si="54">AE7-AE$30</f>
        <v>-6200</v>
      </c>
      <c r="AF103" s="9">
        <f t="shared" si="54"/>
        <v>-10640</v>
      </c>
      <c r="AG103" s="9">
        <f t="shared" si="54"/>
        <v>18160</v>
      </c>
      <c r="AH103" s="9">
        <f t="shared" si="54"/>
        <v>-1320</v>
      </c>
      <c r="AI103" s="9">
        <f t="shared" si="54"/>
        <v>4680</v>
      </c>
      <c r="AJ103" s="9">
        <f t="shared" si="54"/>
        <v>9520</v>
      </c>
      <c r="AK103" s="9">
        <f t="shared" si="54"/>
        <v>20120</v>
      </c>
      <c r="AL103" s="9">
        <f t="shared" si="54"/>
        <v>34916.666666666628</v>
      </c>
      <c r="AM103" s="9">
        <f t="shared" si="54"/>
        <v>-35208.333333333314</v>
      </c>
      <c r="AN103" s="9">
        <f t="shared" si="54"/>
        <v>-4708.3333333333139</v>
      </c>
      <c r="AO103" s="9">
        <f t="shared" si="54"/>
        <v>1208.3333333333139</v>
      </c>
      <c r="AP103" s="9">
        <f t="shared" si="54"/>
        <v>-9166.6666666666861</v>
      </c>
    </row>
    <row r="104" spans="1:42">
      <c r="A104" s="2" t="s">
        <v>131</v>
      </c>
      <c r="B104" s="6">
        <v>27851</v>
      </c>
      <c r="C104" s="7">
        <f t="shared" si="24"/>
        <v>1976</v>
      </c>
      <c r="D104" s="7">
        <f t="shared" si="25"/>
        <v>4</v>
      </c>
      <c r="E104" s="8" t="e">
        <v>#N/A</v>
      </c>
      <c r="F104" s="8" t="e">
        <v>#N/A</v>
      </c>
      <c r="G104" s="8" t="e">
        <v>#N/A</v>
      </c>
      <c r="H104" s="8" t="e">
        <v>#N/A</v>
      </c>
      <c r="I104" s="8" t="e">
        <v>#N/A</v>
      </c>
      <c r="J104" s="8">
        <v>272000</v>
      </c>
      <c r="K104" s="8">
        <v>39000</v>
      </c>
      <c r="L104" s="8">
        <v>81000</v>
      </c>
      <c r="M104" s="8">
        <v>92000</v>
      </c>
      <c r="N104" s="8">
        <v>61000</v>
      </c>
      <c r="O104" s="8" t="e">
        <v>#N/A</v>
      </c>
      <c r="P104" s="8" t="e">
        <v>#N/A</v>
      </c>
      <c r="Q104" s="8" t="e">
        <v>#N/A</v>
      </c>
      <c r="R104" s="8" t="e">
        <v>#N/A</v>
      </c>
      <c r="S104" s="8" t="e">
        <v>#N/A</v>
      </c>
      <c r="T104" s="13" t="e">
        <f t="shared" si="30"/>
        <v>#N/A</v>
      </c>
      <c r="AD104" s="2">
        <v>2002</v>
      </c>
      <c r="AE104" s="9">
        <f t="shared" ref="AE104:AP104" si="55">AE8-AE$30</f>
        <v>40800</v>
      </c>
      <c r="AF104" s="9">
        <f t="shared" si="55"/>
        <v>28360</v>
      </c>
      <c r="AG104" s="9">
        <f t="shared" si="55"/>
        <v>18160</v>
      </c>
      <c r="AH104" s="9">
        <f t="shared" si="55"/>
        <v>46680</v>
      </c>
      <c r="AI104" s="9">
        <f t="shared" si="55"/>
        <v>41680</v>
      </c>
      <c r="AJ104" s="9">
        <f t="shared" si="55"/>
        <v>-5480</v>
      </c>
      <c r="AK104" s="9">
        <f t="shared" si="55"/>
        <v>29120</v>
      </c>
      <c r="AL104" s="9">
        <f t="shared" si="55"/>
        <v>17916.666666666628</v>
      </c>
      <c r="AM104" s="9">
        <f t="shared" si="55"/>
        <v>1791.6666666666861</v>
      </c>
      <c r="AN104" s="9">
        <f t="shared" si="55"/>
        <v>33291.666666666686</v>
      </c>
      <c r="AO104" s="9">
        <f t="shared" si="55"/>
        <v>26208.333333333314</v>
      </c>
      <c r="AP104" s="9">
        <f t="shared" si="55"/>
        <v>40833.333333333314</v>
      </c>
    </row>
    <row r="105" spans="1:42">
      <c r="A105" s="2" t="s">
        <v>132</v>
      </c>
      <c r="B105" s="6">
        <v>27881</v>
      </c>
      <c r="C105" s="7">
        <f t="shared" si="24"/>
        <v>1976</v>
      </c>
      <c r="D105" s="7">
        <f t="shared" si="25"/>
        <v>5</v>
      </c>
      <c r="E105" s="8" t="e">
        <v>#N/A</v>
      </c>
      <c r="F105" s="8" t="e">
        <v>#N/A</v>
      </c>
      <c r="G105" s="8" t="e">
        <v>#N/A</v>
      </c>
      <c r="H105" s="8" t="e">
        <v>#N/A</v>
      </c>
      <c r="I105" s="8" t="e">
        <v>#N/A</v>
      </c>
      <c r="J105" s="8">
        <v>269000</v>
      </c>
      <c r="K105" s="8">
        <v>41000</v>
      </c>
      <c r="L105" s="8">
        <v>80000</v>
      </c>
      <c r="M105" s="8">
        <v>91000</v>
      </c>
      <c r="N105" s="8">
        <v>58000</v>
      </c>
      <c r="O105" s="8" t="e">
        <v>#N/A</v>
      </c>
      <c r="P105" s="8" t="e">
        <v>#N/A</v>
      </c>
      <c r="Q105" s="8" t="e">
        <v>#N/A</v>
      </c>
      <c r="R105" s="8" t="e">
        <v>#N/A</v>
      </c>
      <c r="S105" s="8" t="e">
        <v>#N/A</v>
      </c>
      <c r="T105" s="13" t="e">
        <f t="shared" si="30"/>
        <v>#N/A</v>
      </c>
      <c r="AD105" s="2">
        <v>2003</v>
      </c>
      <c r="AE105" s="9">
        <f t="shared" ref="AE105:AP105" si="56">AE9-AE$30</f>
        <v>50800</v>
      </c>
      <c r="AF105" s="9">
        <f t="shared" si="56"/>
        <v>34360</v>
      </c>
      <c r="AG105" s="9">
        <f t="shared" si="56"/>
        <v>26160</v>
      </c>
      <c r="AH105" s="9">
        <f t="shared" si="56"/>
        <v>61680</v>
      </c>
      <c r="AI105" s="9">
        <f t="shared" si="56"/>
        <v>63680</v>
      </c>
      <c r="AJ105" s="9">
        <f t="shared" si="56"/>
        <v>53520</v>
      </c>
      <c r="AK105" s="9">
        <f t="shared" si="56"/>
        <v>117120</v>
      </c>
      <c r="AL105" s="9">
        <f t="shared" si="56"/>
        <v>113916.66666666663</v>
      </c>
      <c r="AM105" s="9">
        <f t="shared" si="56"/>
        <v>110791.66666666669</v>
      </c>
      <c r="AN105" s="9">
        <f t="shared" si="56"/>
        <v>98291.666666666686</v>
      </c>
      <c r="AO105" s="9">
        <f t="shared" si="56"/>
        <v>42208.333333333314</v>
      </c>
      <c r="AP105" s="9">
        <f t="shared" si="56"/>
        <v>91833.333333333314</v>
      </c>
    </row>
    <row r="106" spans="1:42">
      <c r="A106" s="2" t="s">
        <v>133</v>
      </c>
      <c r="B106" s="6">
        <v>27912</v>
      </c>
      <c r="C106" s="7">
        <f t="shared" si="24"/>
        <v>1976</v>
      </c>
      <c r="D106" s="7">
        <f t="shared" si="25"/>
        <v>6</v>
      </c>
      <c r="E106" s="8" t="e">
        <v>#N/A</v>
      </c>
      <c r="F106" s="8" t="e">
        <v>#N/A</v>
      </c>
      <c r="G106" s="8" t="e">
        <v>#N/A</v>
      </c>
      <c r="H106" s="8" t="e">
        <v>#N/A</v>
      </c>
      <c r="I106" s="8" t="e">
        <v>#N/A</v>
      </c>
      <c r="J106" s="8">
        <v>307000</v>
      </c>
      <c r="K106" s="8">
        <v>47000</v>
      </c>
      <c r="L106" s="8">
        <v>89000</v>
      </c>
      <c r="M106" s="8">
        <v>104000</v>
      </c>
      <c r="N106" s="8">
        <v>67000</v>
      </c>
      <c r="O106" s="8" t="e">
        <v>#N/A</v>
      </c>
      <c r="P106" s="8" t="e">
        <v>#N/A</v>
      </c>
      <c r="Q106" s="8" t="e">
        <v>#N/A</v>
      </c>
      <c r="R106" s="8" t="e">
        <v>#N/A</v>
      </c>
      <c r="S106" s="8" t="e">
        <v>#N/A</v>
      </c>
      <c r="T106" s="13" t="e">
        <f t="shared" si="30"/>
        <v>#N/A</v>
      </c>
      <c r="AD106" s="2">
        <v>2004</v>
      </c>
      <c r="AE106" s="9">
        <f t="shared" ref="AE106:AP106" si="57">AE10-AE$30</f>
        <v>50800</v>
      </c>
      <c r="AF106" s="9">
        <f t="shared" si="57"/>
        <v>62360</v>
      </c>
      <c r="AG106" s="9">
        <f t="shared" si="57"/>
        <v>111160</v>
      </c>
      <c r="AH106" s="9">
        <f t="shared" si="57"/>
        <v>150680</v>
      </c>
      <c r="AI106" s="9">
        <f t="shared" si="57"/>
        <v>121680</v>
      </c>
      <c r="AJ106" s="9">
        <f t="shared" si="57"/>
        <v>177520</v>
      </c>
      <c r="AK106" s="9">
        <f t="shared" si="57"/>
        <v>166120</v>
      </c>
      <c r="AL106" s="9">
        <f t="shared" si="57"/>
        <v>145916.66666666663</v>
      </c>
      <c r="AM106" s="9">
        <f t="shared" si="57"/>
        <v>114791.66666666669</v>
      </c>
      <c r="AN106" s="9">
        <f t="shared" si="57"/>
        <v>109291.66666666669</v>
      </c>
      <c r="AO106" s="9">
        <f t="shared" si="57"/>
        <v>128208.33333333331</v>
      </c>
      <c r="AP106" s="9">
        <f t="shared" si="57"/>
        <v>127833.33333333331</v>
      </c>
    </row>
    <row r="107" spans="1:42">
      <c r="A107" s="2" t="s">
        <v>134</v>
      </c>
      <c r="B107" s="6">
        <v>27942</v>
      </c>
      <c r="C107" s="7">
        <f t="shared" si="24"/>
        <v>1976</v>
      </c>
      <c r="D107" s="7">
        <f t="shared" si="25"/>
        <v>7</v>
      </c>
      <c r="E107" s="8" t="e">
        <v>#N/A</v>
      </c>
      <c r="F107" s="8" t="e">
        <v>#N/A</v>
      </c>
      <c r="G107" s="8" t="e">
        <v>#N/A</v>
      </c>
      <c r="H107" s="8" t="e">
        <v>#N/A</v>
      </c>
      <c r="I107" s="8" t="e">
        <v>#N/A</v>
      </c>
      <c r="J107" s="8">
        <v>286000</v>
      </c>
      <c r="K107" s="8">
        <v>44000</v>
      </c>
      <c r="L107" s="8">
        <v>81000</v>
      </c>
      <c r="M107" s="8">
        <v>97000</v>
      </c>
      <c r="N107" s="8">
        <v>65000</v>
      </c>
      <c r="O107" s="8" t="e">
        <v>#N/A</v>
      </c>
      <c r="P107" s="8" t="e">
        <v>#N/A</v>
      </c>
      <c r="Q107" s="8" t="e">
        <v>#N/A</v>
      </c>
      <c r="R107" s="8" t="e">
        <v>#N/A</v>
      </c>
      <c r="S107" s="8" t="e">
        <v>#N/A</v>
      </c>
      <c r="T107" s="13" t="e">
        <f t="shared" si="30"/>
        <v>#N/A</v>
      </c>
      <c r="AD107" s="2">
        <v>2005</v>
      </c>
      <c r="AE107" s="9">
        <f t="shared" ref="AE107:AP107" si="58">AE11-AE$30</f>
        <v>80800</v>
      </c>
      <c r="AF107" s="9">
        <f t="shared" si="58"/>
        <v>86360</v>
      </c>
      <c r="AG107" s="9">
        <f t="shared" si="58"/>
        <v>136160</v>
      </c>
      <c r="AH107" s="9">
        <f t="shared" si="58"/>
        <v>169680</v>
      </c>
      <c r="AI107" s="9">
        <f t="shared" si="58"/>
        <v>167680</v>
      </c>
      <c r="AJ107" s="9">
        <f t="shared" si="58"/>
        <v>206520</v>
      </c>
      <c r="AK107" s="9">
        <f t="shared" si="58"/>
        <v>175120</v>
      </c>
      <c r="AL107" s="9">
        <f t="shared" si="58"/>
        <v>212916.66666666663</v>
      </c>
      <c r="AM107" s="9">
        <f t="shared" si="58"/>
        <v>174791.66666666669</v>
      </c>
      <c r="AN107" s="9">
        <f t="shared" si="58"/>
        <v>118291.66666666669</v>
      </c>
      <c r="AO107" s="9">
        <f t="shared" si="58"/>
        <v>126208.33333333331</v>
      </c>
      <c r="AP107" s="9">
        <f t="shared" si="58"/>
        <v>109833.33333333331</v>
      </c>
    </row>
    <row r="108" spans="1:42">
      <c r="A108" s="2" t="s">
        <v>135</v>
      </c>
      <c r="B108" s="6">
        <v>27973</v>
      </c>
      <c r="C108" s="7">
        <f t="shared" si="24"/>
        <v>1976</v>
      </c>
      <c r="D108" s="7">
        <f t="shared" si="25"/>
        <v>8</v>
      </c>
      <c r="E108" s="8" t="e">
        <v>#N/A</v>
      </c>
      <c r="F108" s="8" t="e">
        <v>#N/A</v>
      </c>
      <c r="G108" s="8" t="e">
        <v>#N/A</v>
      </c>
      <c r="H108" s="8" t="e">
        <v>#N/A</v>
      </c>
      <c r="I108" s="8" t="e">
        <v>#N/A</v>
      </c>
      <c r="J108" s="8">
        <v>296000</v>
      </c>
      <c r="K108" s="8">
        <v>45000</v>
      </c>
      <c r="L108" s="8">
        <v>87000</v>
      </c>
      <c r="M108" s="8">
        <v>97000</v>
      </c>
      <c r="N108" s="8">
        <v>66000</v>
      </c>
      <c r="O108" s="8" t="e">
        <v>#N/A</v>
      </c>
      <c r="P108" s="8" t="e">
        <v>#N/A</v>
      </c>
      <c r="Q108" s="8" t="e">
        <v>#N/A</v>
      </c>
      <c r="R108" s="8" t="e">
        <v>#N/A</v>
      </c>
      <c r="S108" s="8" t="e">
        <v>#N/A</v>
      </c>
      <c r="T108" s="13" t="e">
        <f t="shared" si="30"/>
        <v>#N/A</v>
      </c>
      <c r="AD108" s="2">
        <v>2006</v>
      </c>
      <c r="AE108" s="9">
        <f t="shared" ref="AE108:AP108" si="59">AE12-AE$30</f>
        <v>72800</v>
      </c>
      <c r="AF108" s="9">
        <f t="shared" si="59"/>
        <v>86360</v>
      </c>
      <c r="AG108" s="9">
        <f t="shared" si="59"/>
        <v>134160</v>
      </c>
      <c r="AH108" s="9">
        <f t="shared" si="59"/>
        <v>104680</v>
      </c>
      <c r="AI108" s="9">
        <f t="shared" si="59"/>
        <v>140680</v>
      </c>
      <c r="AJ108" s="9">
        <f t="shared" si="59"/>
        <v>151520</v>
      </c>
      <c r="AK108" s="9">
        <f t="shared" si="59"/>
        <v>90120</v>
      </c>
      <c r="AL108" s="9">
        <f t="shared" si="59"/>
        <v>122916.66666666663</v>
      </c>
      <c r="AM108" s="9">
        <f t="shared" si="59"/>
        <v>73791.666666666686</v>
      </c>
      <c r="AN108" s="9">
        <f t="shared" si="59"/>
        <v>70291.666666666686</v>
      </c>
      <c r="AO108" s="9">
        <f t="shared" si="59"/>
        <v>68208.333333333314</v>
      </c>
      <c r="AP108" s="9">
        <f t="shared" si="59"/>
        <v>50833.333333333314</v>
      </c>
    </row>
    <row r="109" spans="1:42">
      <c r="A109" s="2" t="s">
        <v>136</v>
      </c>
      <c r="B109" s="6">
        <v>28004</v>
      </c>
      <c r="C109" s="7">
        <f t="shared" si="24"/>
        <v>1976</v>
      </c>
      <c r="D109" s="7">
        <f t="shared" si="25"/>
        <v>9</v>
      </c>
      <c r="E109" s="8" t="e">
        <v>#N/A</v>
      </c>
      <c r="F109" s="8" t="e">
        <v>#N/A</v>
      </c>
      <c r="G109" s="8" t="e">
        <v>#N/A</v>
      </c>
      <c r="H109" s="8" t="e">
        <v>#N/A</v>
      </c>
      <c r="I109" s="8" t="e">
        <v>#N/A</v>
      </c>
      <c r="J109" s="8">
        <v>270000</v>
      </c>
      <c r="K109" s="8">
        <v>43000</v>
      </c>
      <c r="L109" s="8">
        <v>76000</v>
      </c>
      <c r="M109" s="8">
        <v>88000</v>
      </c>
      <c r="N109" s="8">
        <v>62000</v>
      </c>
      <c r="O109" s="8" t="e">
        <v>#N/A</v>
      </c>
      <c r="P109" s="8" t="e">
        <v>#N/A</v>
      </c>
      <c r="Q109" s="8" t="e">
        <v>#N/A</v>
      </c>
      <c r="R109" s="8" t="e">
        <v>#N/A</v>
      </c>
      <c r="S109" s="8" t="e">
        <v>#N/A</v>
      </c>
      <c r="T109" s="13" t="e">
        <f t="shared" si="30"/>
        <v>#N/A</v>
      </c>
      <c r="AD109" s="2">
        <v>2007</v>
      </c>
      <c r="AE109" s="9">
        <f t="shared" ref="AE109:AP109" si="60">AE13-AE$30</f>
        <v>22800</v>
      </c>
      <c r="AF109" s="9">
        <f t="shared" si="60"/>
        <v>31360</v>
      </c>
      <c r="AG109" s="9">
        <f t="shared" si="60"/>
        <v>16160</v>
      </c>
      <c r="AH109" s="9">
        <f t="shared" si="60"/>
        <v>2680</v>
      </c>
      <c r="AI109" s="9">
        <f t="shared" si="60"/>
        <v>9680</v>
      </c>
      <c r="AJ109" s="9">
        <f t="shared" si="60"/>
        <v>-11480</v>
      </c>
      <c r="AK109" s="9">
        <f t="shared" si="60"/>
        <v>-15880</v>
      </c>
      <c r="AL109" s="9">
        <f t="shared" si="60"/>
        <v>-21083.333333333372</v>
      </c>
      <c r="AM109" s="9">
        <f t="shared" si="60"/>
        <v>-90208.333333333314</v>
      </c>
      <c r="AN109" s="9">
        <f t="shared" si="60"/>
        <v>-74708.333333333314</v>
      </c>
      <c r="AO109" s="9">
        <f t="shared" si="60"/>
        <v>-60791.666666666686</v>
      </c>
      <c r="AP109" s="9">
        <f t="shared" si="60"/>
        <v>-98166.666666666686</v>
      </c>
    </row>
    <row r="110" spans="1:42">
      <c r="A110" s="2" t="s">
        <v>137</v>
      </c>
      <c r="B110" s="6">
        <v>28034</v>
      </c>
      <c r="C110" s="7">
        <f t="shared" si="24"/>
        <v>1976</v>
      </c>
      <c r="D110" s="7">
        <f t="shared" si="25"/>
        <v>10</v>
      </c>
      <c r="E110" s="8" t="e">
        <v>#N/A</v>
      </c>
      <c r="F110" s="8" t="e">
        <v>#N/A</v>
      </c>
      <c r="G110" s="8" t="e">
        <v>#N/A</v>
      </c>
      <c r="H110" s="8" t="e">
        <v>#N/A</v>
      </c>
      <c r="I110" s="8" t="e">
        <v>#N/A</v>
      </c>
      <c r="J110" s="8">
        <v>251000</v>
      </c>
      <c r="K110" s="8">
        <v>38000</v>
      </c>
      <c r="L110" s="8">
        <v>73000</v>
      </c>
      <c r="M110" s="8">
        <v>81000</v>
      </c>
      <c r="N110" s="8">
        <v>59000</v>
      </c>
      <c r="O110" s="8" t="e">
        <v>#N/A</v>
      </c>
      <c r="P110" s="8" t="e">
        <v>#N/A</v>
      </c>
      <c r="Q110" s="8" t="e">
        <v>#N/A</v>
      </c>
      <c r="R110" s="8" t="e">
        <v>#N/A</v>
      </c>
      <c r="S110" s="8" t="e">
        <v>#N/A</v>
      </c>
      <c r="T110" s="13" t="e">
        <f t="shared" si="30"/>
        <v>#N/A</v>
      </c>
      <c r="AD110" s="2">
        <v>2008</v>
      </c>
      <c r="AE110" s="9">
        <f t="shared" ref="AE110:AP110" si="61">AE14-AE$30</f>
        <v>-66200</v>
      </c>
      <c r="AF110" s="9">
        <f t="shared" si="61"/>
        <v>-53640</v>
      </c>
      <c r="AG110" s="9">
        <f t="shared" si="61"/>
        <v>-103840</v>
      </c>
      <c r="AH110" s="9">
        <f t="shared" si="61"/>
        <v>-91320</v>
      </c>
      <c r="AI110" s="9">
        <f t="shared" si="61"/>
        <v>-98320</v>
      </c>
      <c r="AJ110" s="9">
        <f t="shared" si="61"/>
        <v>-126480</v>
      </c>
      <c r="AK110" s="9">
        <f t="shared" si="61"/>
        <v>-96880</v>
      </c>
      <c r="AL110" s="9">
        <f t="shared" si="61"/>
        <v>-122083.33333333337</v>
      </c>
      <c r="AM110" s="9">
        <f t="shared" si="61"/>
        <v>-86208.333333333314</v>
      </c>
      <c r="AN110" s="9">
        <f t="shared" si="61"/>
        <v>-98708.333333333314</v>
      </c>
      <c r="AO110" s="9">
        <f t="shared" si="61"/>
        <v>-130791.66666666669</v>
      </c>
      <c r="AP110" s="9">
        <f t="shared" si="61"/>
        <v>-113166.66666666669</v>
      </c>
    </row>
    <row r="111" spans="1:42">
      <c r="A111" s="2" t="s">
        <v>138</v>
      </c>
      <c r="B111" s="6">
        <v>28065</v>
      </c>
      <c r="C111" s="7">
        <f t="shared" si="24"/>
        <v>1976</v>
      </c>
      <c r="D111" s="7">
        <f t="shared" si="25"/>
        <v>11</v>
      </c>
      <c r="E111" s="8" t="e">
        <v>#N/A</v>
      </c>
      <c r="F111" s="8" t="e">
        <v>#N/A</v>
      </c>
      <c r="G111" s="8" t="e">
        <v>#N/A</v>
      </c>
      <c r="H111" s="8" t="e">
        <v>#N/A</v>
      </c>
      <c r="I111" s="8" t="e">
        <v>#N/A</v>
      </c>
      <c r="J111" s="8">
        <v>233000</v>
      </c>
      <c r="K111" s="8">
        <v>30000</v>
      </c>
      <c r="L111" s="8">
        <v>64000</v>
      </c>
      <c r="M111" s="8">
        <v>82000</v>
      </c>
      <c r="N111" s="8">
        <v>56000</v>
      </c>
      <c r="O111" s="8" t="e">
        <v>#N/A</v>
      </c>
      <c r="P111" s="8" t="e">
        <v>#N/A</v>
      </c>
      <c r="Q111" s="8" t="e">
        <v>#N/A</v>
      </c>
      <c r="R111" s="8" t="e">
        <v>#N/A</v>
      </c>
      <c r="S111" s="8" t="e">
        <v>#N/A</v>
      </c>
      <c r="T111" s="13" t="e">
        <f t="shared" si="30"/>
        <v>#N/A</v>
      </c>
      <c r="AD111" s="2">
        <v>2009</v>
      </c>
      <c r="AE111" s="9">
        <f t="shared" ref="AE111:AP111" si="62">AE15-AE$30</f>
        <v>-83200</v>
      </c>
      <c r="AF111" s="9">
        <f t="shared" si="62"/>
        <v>-77640</v>
      </c>
      <c r="AG111" s="9">
        <f t="shared" si="62"/>
        <v>-115840</v>
      </c>
      <c r="AH111" s="9">
        <f t="shared" si="62"/>
        <v>-106320</v>
      </c>
      <c r="AI111" s="9">
        <f t="shared" si="62"/>
        <v>-125320</v>
      </c>
      <c r="AJ111" s="9">
        <f t="shared" si="62"/>
        <v>-109480</v>
      </c>
      <c r="AK111" s="9">
        <f t="shared" si="62"/>
        <v>-72880</v>
      </c>
      <c r="AL111" s="9">
        <f t="shared" si="62"/>
        <v>-114083.33333333337</v>
      </c>
      <c r="AM111" s="9">
        <f t="shared" si="62"/>
        <v>-63208.333333333314</v>
      </c>
      <c r="AN111" s="9">
        <f t="shared" si="62"/>
        <v>-29708.333333333314</v>
      </c>
      <c r="AO111" s="9">
        <f t="shared" si="62"/>
        <v>-8791.6666666666861</v>
      </c>
      <c r="AP111" s="9">
        <f t="shared" si="62"/>
        <v>-71166.666666666686</v>
      </c>
    </row>
    <row r="112" spans="1:42">
      <c r="A112" s="2" t="s">
        <v>139</v>
      </c>
      <c r="B112" s="6">
        <v>28095</v>
      </c>
      <c r="C112" s="7">
        <f t="shared" si="24"/>
        <v>1976</v>
      </c>
      <c r="D112" s="7">
        <f t="shared" si="25"/>
        <v>12</v>
      </c>
      <c r="E112" s="8" t="e">
        <v>#N/A</v>
      </c>
      <c r="F112" s="8" t="e">
        <v>#N/A</v>
      </c>
      <c r="G112" s="8" t="e">
        <v>#N/A</v>
      </c>
      <c r="H112" s="8" t="e">
        <v>#N/A</v>
      </c>
      <c r="I112" s="8" t="e">
        <v>#N/A</v>
      </c>
      <c r="J112" s="8">
        <v>206000</v>
      </c>
      <c r="K112" s="8">
        <v>25000</v>
      </c>
      <c r="L112" s="8">
        <v>57000</v>
      </c>
      <c r="M112" s="8">
        <v>75000</v>
      </c>
      <c r="N112" s="8">
        <v>49000</v>
      </c>
      <c r="O112" s="8" t="e">
        <v>#N/A</v>
      </c>
      <c r="P112" s="8" t="e">
        <v>#N/A</v>
      </c>
      <c r="Q112" s="8" t="e">
        <v>#N/A</v>
      </c>
      <c r="R112" s="8" t="e">
        <v>#N/A</v>
      </c>
      <c r="S112" s="8" t="e">
        <v>#N/A</v>
      </c>
      <c r="T112" s="13" t="e">
        <f t="shared" si="30"/>
        <v>#N/A</v>
      </c>
      <c r="AD112" s="2">
        <v>2010</v>
      </c>
      <c r="AE112" s="9">
        <f t="shared" ref="AE112:AP112" si="63">AE16-AE$30</f>
        <v>-67200</v>
      </c>
      <c r="AF112" s="9">
        <f t="shared" si="63"/>
        <v>-57640</v>
      </c>
      <c r="AG112" s="9">
        <f t="shared" si="63"/>
        <v>-53840</v>
      </c>
      <c r="AH112" s="9">
        <f t="shared" si="63"/>
        <v>-12320</v>
      </c>
      <c r="AI112" s="9">
        <f t="shared" si="63"/>
        <v>-52320</v>
      </c>
      <c r="AJ112" s="9">
        <f t="shared" si="63"/>
        <v>-75480</v>
      </c>
      <c r="AK112" s="9">
        <f t="shared" si="63"/>
        <v>-183880</v>
      </c>
      <c r="AL112" s="9">
        <f t="shared" si="63"/>
        <v>-179083.33333333337</v>
      </c>
      <c r="AM112" s="9">
        <f t="shared" si="63"/>
        <v>-134208.33333333331</v>
      </c>
      <c r="AN112" s="9">
        <f t="shared" si="63"/>
        <v>-140708.33333333331</v>
      </c>
      <c r="AO112" s="9">
        <f t="shared" si="63"/>
        <v>-99791.666666666686</v>
      </c>
      <c r="AP112" s="9">
        <f t="shared" si="63"/>
        <v>-73166.666666666686</v>
      </c>
    </row>
    <row r="113" spans="1:42">
      <c r="A113" s="2" t="s">
        <v>140</v>
      </c>
      <c r="B113" s="6">
        <v>28126</v>
      </c>
      <c r="C113" s="7">
        <f t="shared" si="24"/>
        <v>1977</v>
      </c>
      <c r="D113" s="7">
        <f t="shared" si="25"/>
        <v>1</v>
      </c>
      <c r="E113" s="8" t="e">
        <v>#N/A</v>
      </c>
      <c r="F113" s="8" t="e">
        <v>#N/A</v>
      </c>
      <c r="G113" s="8" t="e">
        <v>#N/A</v>
      </c>
      <c r="H113" s="8" t="e">
        <v>#N/A</v>
      </c>
      <c r="I113" s="8" t="e">
        <v>#N/A</v>
      </c>
      <c r="J113" s="8">
        <v>215000</v>
      </c>
      <c r="K113" s="8">
        <v>25000</v>
      </c>
      <c r="L113" s="8">
        <v>61000</v>
      </c>
      <c r="M113" s="8">
        <v>70000</v>
      </c>
      <c r="N113" s="8">
        <v>59000</v>
      </c>
      <c r="O113" s="8" t="e">
        <v>#N/A</v>
      </c>
      <c r="P113" s="8" t="e">
        <v>#N/A</v>
      </c>
      <c r="Q113" s="8" t="e">
        <v>#N/A</v>
      </c>
      <c r="R113" s="8" t="e">
        <v>#N/A</v>
      </c>
      <c r="S113" s="8" t="e">
        <v>#N/A</v>
      </c>
      <c r="T113" s="13" t="e">
        <f t="shared" si="30"/>
        <v>#N/A</v>
      </c>
      <c r="AD113" s="2">
        <v>2011</v>
      </c>
      <c r="AE113" s="9">
        <f t="shared" ref="AE113:AP113" si="64">AE17-AE$30</f>
        <v>-54200</v>
      </c>
      <c r="AF113" s="9">
        <f t="shared" si="64"/>
        <v>-62640</v>
      </c>
      <c r="AG113" s="9">
        <f t="shared" si="64"/>
        <v>-72840</v>
      </c>
      <c r="AH113" s="9">
        <f t="shared" si="64"/>
        <v>-80320</v>
      </c>
      <c r="AI113" s="9">
        <f t="shared" si="64"/>
        <v>-110320</v>
      </c>
      <c r="AJ113" s="9">
        <f t="shared" si="64"/>
        <v>-107480</v>
      </c>
      <c r="AK113" s="9">
        <f t="shared" si="64"/>
        <v>-129880</v>
      </c>
      <c r="AL113" s="9">
        <f t="shared" si="64"/>
        <v>-102083.33333333337</v>
      </c>
      <c r="AM113" s="9">
        <f t="shared" si="64"/>
        <v>-86208.333333333314</v>
      </c>
      <c r="AN113" s="9">
        <f t="shared" si="64"/>
        <v>-104708.33333333331</v>
      </c>
      <c r="AO113" s="9">
        <f t="shared" si="64"/>
        <v>-68791.666666666686</v>
      </c>
      <c r="AP113" s="9">
        <f t="shared" si="64"/>
        <v>-69166.666666666686</v>
      </c>
    </row>
    <row r="114" spans="1:42">
      <c r="A114" s="2" t="s">
        <v>141</v>
      </c>
      <c r="B114" s="6">
        <v>28157</v>
      </c>
      <c r="C114" s="7">
        <f t="shared" si="24"/>
        <v>1977</v>
      </c>
      <c r="D114" s="7">
        <f t="shared" si="25"/>
        <v>2</v>
      </c>
      <c r="E114" s="8" t="e">
        <v>#N/A</v>
      </c>
      <c r="F114" s="8" t="e">
        <v>#N/A</v>
      </c>
      <c r="G114" s="8" t="e">
        <v>#N/A</v>
      </c>
      <c r="H114" s="8" t="e">
        <v>#N/A</v>
      </c>
      <c r="I114" s="8" t="e">
        <v>#N/A</v>
      </c>
      <c r="J114" s="8">
        <v>243000</v>
      </c>
      <c r="K114" s="8">
        <v>29000</v>
      </c>
      <c r="L114" s="8">
        <v>70000</v>
      </c>
      <c r="M114" s="8">
        <v>76000</v>
      </c>
      <c r="N114" s="8">
        <v>68000</v>
      </c>
      <c r="O114" s="8" t="e">
        <v>#N/A</v>
      </c>
      <c r="P114" s="8" t="e">
        <v>#N/A</v>
      </c>
      <c r="Q114" s="8" t="e">
        <v>#N/A</v>
      </c>
      <c r="R114" s="8" t="e">
        <v>#N/A</v>
      </c>
      <c r="S114" s="8" t="e">
        <v>#N/A</v>
      </c>
      <c r="T114" s="13" t="e">
        <f t="shared" si="30"/>
        <v>#N/A</v>
      </c>
      <c r="AD114" s="2">
        <v>2012</v>
      </c>
      <c r="AE114" s="9">
        <f t="shared" ref="AE114:AP114" si="65">AE18-AE$30</f>
        <v>-41200</v>
      </c>
      <c r="AF114" s="9">
        <f t="shared" si="65"/>
        <v>-28640</v>
      </c>
      <c r="AG114" s="9">
        <f t="shared" si="65"/>
        <v>-59840</v>
      </c>
      <c r="AH114" s="9">
        <f t="shared" si="65"/>
        <v>-55320</v>
      </c>
      <c r="AI114" s="9">
        <f t="shared" si="65"/>
        <v>-53320</v>
      </c>
      <c r="AJ114" s="9">
        <f t="shared" si="65"/>
        <v>-84480</v>
      </c>
      <c r="AK114" s="9">
        <f t="shared" si="65"/>
        <v>-84880</v>
      </c>
      <c r="AL114" s="9">
        <f t="shared" si="65"/>
        <v>-55083.333333333372</v>
      </c>
      <c r="AM114" s="9">
        <f t="shared" si="65"/>
        <v>-83208.333333333314</v>
      </c>
      <c r="AN114" s="9">
        <f t="shared" si="65"/>
        <v>-46708.333333333314</v>
      </c>
      <c r="AO114" s="9">
        <f t="shared" si="65"/>
        <v>-18791.666666666686</v>
      </c>
      <c r="AP114" s="9">
        <f t="shared" si="65"/>
        <v>-44166.666666666686</v>
      </c>
    </row>
    <row r="115" spans="1:42">
      <c r="A115" s="2" t="s">
        <v>142</v>
      </c>
      <c r="B115" s="6">
        <v>28185</v>
      </c>
      <c r="C115" s="7">
        <f t="shared" si="24"/>
        <v>1977</v>
      </c>
      <c r="D115" s="7">
        <f t="shared" si="25"/>
        <v>3</v>
      </c>
      <c r="E115" s="8" t="e">
        <v>#N/A</v>
      </c>
      <c r="F115" s="8" t="e">
        <v>#N/A</v>
      </c>
      <c r="G115" s="8" t="e">
        <v>#N/A</v>
      </c>
      <c r="H115" s="8" t="e">
        <v>#N/A</v>
      </c>
      <c r="I115" s="8" t="e">
        <v>#N/A</v>
      </c>
      <c r="J115" s="8">
        <v>334000</v>
      </c>
      <c r="K115" s="8">
        <v>39000</v>
      </c>
      <c r="L115" s="8">
        <v>99000</v>
      </c>
      <c r="M115" s="8">
        <v>110000</v>
      </c>
      <c r="N115" s="8">
        <v>87000</v>
      </c>
      <c r="O115" s="8" t="e">
        <v>#N/A</v>
      </c>
      <c r="P115" s="8" t="e">
        <v>#N/A</v>
      </c>
      <c r="Q115" s="8" t="e">
        <v>#N/A</v>
      </c>
      <c r="R115" s="8" t="e">
        <v>#N/A</v>
      </c>
      <c r="S115" s="8" t="e">
        <v>#N/A</v>
      </c>
      <c r="T115" s="13" t="e">
        <f t="shared" si="30"/>
        <v>#N/A</v>
      </c>
      <c r="AD115" s="2">
        <v>2013</v>
      </c>
      <c r="AE115" s="9">
        <f t="shared" ref="AE115:AP115" si="66">AE19-AE$30</f>
        <v>-10200</v>
      </c>
      <c r="AF115" s="9">
        <f t="shared" si="66"/>
        <v>-11640</v>
      </c>
      <c r="AG115" s="9">
        <f t="shared" si="66"/>
        <v>-32840</v>
      </c>
      <c r="AH115" s="9">
        <f t="shared" si="66"/>
        <v>-1320</v>
      </c>
      <c r="AI115" s="9">
        <f t="shared" si="66"/>
        <v>12680</v>
      </c>
      <c r="AJ115" s="9">
        <f t="shared" si="66"/>
        <v>-47480</v>
      </c>
      <c r="AK115" s="9">
        <f t="shared" si="66"/>
        <v>4120</v>
      </c>
      <c r="AL115" s="9">
        <f t="shared" si="66"/>
        <v>-13083.333333333372</v>
      </c>
      <c r="AM115" s="9">
        <f t="shared" si="66"/>
        <v>-28208.333333333314</v>
      </c>
      <c r="AN115" s="9">
        <f t="shared" si="66"/>
        <v>-23708.333333333314</v>
      </c>
      <c r="AO115" s="9">
        <f t="shared" si="66"/>
        <v>-41791.666666666686</v>
      </c>
      <c r="AP115" s="9">
        <f t="shared" si="66"/>
        <v>-31166.666666666686</v>
      </c>
    </row>
    <row r="116" spans="1:42">
      <c r="A116" s="2" t="s">
        <v>143</v>
      </c>
      <c r="B116" s="6">
        <v>28216</v>
      </c>
      <c r="C116" s="7">
        <f t="shared" si="24"/>
        <v>1977</v>
      </c>
      <c r="D116" s="7">
        <f t="shared" si="25"/>
        <v>4</v>
      </c>
      <c r="E116" s="8" t="e">
        <v>#N/A</v>
      </c>
      <c r="F116" s="8" t="e">
        <v>#N/A</v>
      </c>
      <c r="G116" s="8" t="e">
        <v>#N/A</v>
      </c>
      <c r="H116" s="8" t="e">
        <v>#N/A</v>
      </c>
      <c r="I116" s="8" t="e">
        <v>#N/A</v>
      </c>
      <c r="J116" s="8">
        <v>318000</v>
      </c>
      <c r="K116" s="8">
        <v>42000</v>
      </c>
      <c r="L116" s="8">
        <v>99000</v>
      </c>
      <c r="M116" s="8">
        <v>104000</v>
      </c>
      <c r="N116" s="8">
        <v>72000</v>
      </c>
      <c r="O116" s="8" t="e">
        <v>#N/A</v>
      </c>
      <c r="P116" s="8" t="e">
        <v>#N/A</v>
      </c>
      <c r="Q116" s="8" t="e">
        <v>#N/A</v>
      </c>
      <c r="R116" s="8" t="e">
        <v>#N/A</v>
      </c>
      <c r="S116" s="8" t="e">
        <v>#N/A</v>
      </c>
      <c r="T116" s="13" t="e">
        <f t="shared" si="30"/>
        <v>#N/A</v>
      </c>
      <c r="AD116" s="2">
        <v>2014</v>
      </c>
      <c r="AE116" s="9">
        <f t="shared" ref="AE116:AP116" si="67">AE20-AE$30</f>
        <v>-20200</v>
      </c>
      <c r="AF116" s="9">
        <f t="shared" si="67"/>
        <v>-33640</v>
      </c>
      <c r="AG116" s="9">
        <f t="shared" si="67"/>
        <v>-64840</v>
      </c>
      <c r="AH116" s="9">
        <f t="shared" si="67"/>
        <v>-33320</v>
      </c>
      <c r="AI116" s="9">
        <f t="shared" si="67"/>
        <v>-28320</v>
      </c>
      <c r="AJ116" s="9">
        <f t="shared" si="67"/>
        <v>-41480</v>
      </c>
      <c r="AK116" s="9">
        <f t="shared" si="67"/>
        <v>-20880</v>
      </c>
      <c r="AL116" s="9">
        <f t="shared" si="67"/>
        <v>-52083.333333333372</v>
      </c>
      <c r="AM116" s="9">
        <f t="shared" si="67"/>
        <v>-19208.333333333314</v>
      </c>
      <c r="AN116" s="9">
        <f t="shared" si="67"/>
        <v>-4708.3333333333139</v>
      </c>
      <c r="AO116" s="9">
        <f t="shared" si="67"/>
        <v>-52791.666666666686</v>
      </c>
      <c r="AP116" s="9">
        <f t="shared" si="67"/>
        <v>-5166.6666666666861</v>
      </c>
    </row>
    <row r="117" spans="1:42">
      <c r="A117" s="2" t="s">
        <v>144</v>
      </c>
      <c r="B117" s="6">
        <v>28246</v>
      </c>
      <c r="C117" s="7">
        <f t="shared" si="24"/>
        <v>1977</v>
      </c>
      <c r="D117" s="7">
        <f t="shared" si="25"/>
        <v>5</v>
      </c>
      <c r="E117" s="8" t="e">
        <v>#N/A</v>
      </c>
      <c r="F117" s="8" t="e">
        <v>#N/A</v>
      </c>
      <c r="G117" s="8" t="e">
        <v>#N/A</v>
      </c>
      <c r="H117" s="8" t="e">
        <v>#N/A</v>
      </c>
      <c r="I117" s="8" t="e">
        <v>#N/A</v>
      </c>
      <c r="J117" s="8">
        <v>339000</v>
      </c>
      <c r="K117" s="8">
        <v>50000</v>
      </c>
      <c r="L117" s="8">
        <v>105000</v>
      </c>
      <c r="M117" s="8">
        <v>113000</v>
      </c>
      <c r="N117" s="8">
        <v>71000</v>
      </c>
      <c r="O117" s="8" t="e">
        <v>#N/A</v>
      </c>
      <c r="P117" s="8" t="e">
        <v>#N/A</v>
      </c>
      <c r="Q117" s="8" t="e">
        <v>#N/A</v>
      </c>
      <c r="R117" s="8" t="e">
        <v>#N/A</v>
      </c>
      <c r="S117" s="8" t="e">
        <v>#N/A</v>
      </c>
      <c r="T117" s="13" t="e">
        <f t="shared" si="30"/>
        <v>#N/A</v>
      </c>
      <c r="AD117" s="2">
        <v>2015</v>
      </c>
      <c r="AE117" s="9">
        <f t="shared" ref="AE117:AP117" si="68">AE21-AE$30</f>
        <v>-20200</v>
      </c>
      <c r="AF117" s="9">
        <f t="shared" si="68"/>
        <v>-20640</v>
      </c>
      <c r="AG117" s="9">
        <f t="shared" si="68"/>
        <v>-14840</v>
      </c>
      <c r="AH117" s="9">
        <f t="shared" si="68"/>
        <v>-6320</v>
      </c>
      <c r="AI117" s="9">
        <f t="shared" si="68"/>
        <v>-6320</v>
      </c>
      <c r="AJ117" s="9">
        <f t="shared" si="68"/>
        <v>24520</v>
      </c>
      <c r="AK117" s="9">
        <f t="shared" si="68"/>
        <v>36120</v>
      </c>
      <c r="AL117" s="9">
        <f t="shared" si="68"/>
        <v>-27083.333333333372</v>
      </c>
      <c r="AM117" s="9">
        <f t="shared" si="68"/>
        <v>15791.666666666686</v>
      </c>
      <c r="AN117" s="9">
        <f t="shared" si="68"/>
        <v>-3708.3333333333139</v>
      </c>
      <c r="AO117" s="9">
        <f t="shared" si="68"/>
        <v>-52791.666666666686</v>
      </c>
      <c r="AP117" s="9">
        <f t="shared" si="68"/>
        <v>17833.333333333314</v>
      </c>
    </row>
    <row r="118" spans="1:42">
      <c r="A118" s="2" t="s">
        <v>145</v>
      </c>
      <c r="B118" s="6">
        <v>28277</v>
      </c>
      <c r="C118" s="7">
        <f t="shared" si="24"/>
        <v>1977</v>
      </c>
      <c r="D118" s="7">
        <f t="shared" si="25"/>
        <v>6</v>
      </c>
      <c r="E118" s="8" t="e">
        <v>#N/A</v>
      </c>
      <c r="F118" s="8" t="e">
        <v>#N/A</v>
      </c>
      <c r="G118" s="8" t="e">
        <v>#N/A</v>
      </c>
      <c r="H118" s="8" t="e">
        <v>#N/A</v>
      </c>
      <c r="I118" s="8" t="e">
        <v>#N/A</v>
      </c>
      <c r="J118" s="8">
        <v>352000</v>
      </c>
      <c r="K118" s="8">
        <v>51000</v>
      </c>
      <c r="L118" s="8">
        <v>112000</v>
      </c>
      <c r="M118" s="8">
        <v>117000</v>
      </c>
      <c r="N118" s="8">
        <v>72000</v>
      </c>
      <c r="O118" s="8" t="e">
        <v>#N/A</v>
      </c>
      <c r="P118" s="8" t="e">
        <v>#N/A</v>
      </c>
      <c r="Q118" s="8" t="e">
        <v>#N/A</v>
      </c>
      <c r="R118" s="8" t="e">
        <v>#N/A</v>
      </c>
      <c r="S118" s="8" t="e">
        <v>#N/A</v>
      </c>
      <c r="T118" s="13" t="e">
        <f t="shared" si="30"/>
        <v>#N/A</v>
      </c>
      <c r="AD118" s="2">
        <v>2016</v>
      </c>
      <c r="AE118" s="9">
        <f t="shared" ref="AE118:AP118" si="69">AE22-AE$30</f>
        <v>800</v>
      </c>
      <c r="AF118" s="9">
        <f t="shared" si="69"/>
        <v>-1640</v>
      </c>
      <c r="AG118" s="9">
        <f t="shared" si="69"/>
        <v>1160</v>
      </c>
      <c r="AH118" s="9">
        <f t="shared" si="69"/>
        <v>14680</v>
      </c>
      <c r="AI118" s="9">
        <f t="shared" si="69"/>
        <v>23680</v>
      </c>
      <c r="AJ118" s="9">
        <f t="shared" si="69"/>
        <v>34520</v>
      </c>
      <c r="AK118" s="9">
        <f t="shared" si="69"/>
        <v>-1880</v>
      </c>
      <c r="AL118" s="9">
        <f t="shared" si="69"/>
        <v>7916.6666666666279</v>
      </c>
      <c r="AM118" s="9">
        <f t="shared" si="69"/>
        <v>30791.666666666686</v>
      </c>
      <c r="AN118" s="9">
        <f t="shared" si="69"/>
        <v>-2708.3333333333139</v>
      </c>
      <c r="AO118" s="9">
        <f t="shared" si="69"/>
        <v>14208.333333333314</v>
      </c>
      <c r="AP118" s="9">
        <f t="shared" si="69"/>
        <v>18833.333333333314</v>
      </c>
    </row>
    <row r="119" spans="1:42">
      <c r="A119" s="2" t="s">
        <v>146</v>
      </c>
      <c r="B119" s="6">
        <v>28307</v>
      </c>
      <c r="C119" s="7">
        <f t="shared" si="24"/>
        <v>1977</v>
      </c>
      <c r="D119" s="7">
        <f t="shared" si="25"/>
        <v>7</v>
      </c>
      <c r="E119" s="8" t="e">
        <v>#N/A</v>
      </c>
      <c r="F119" s="8" t="e">
        <v>#N/A</v>
      </c>
      <c r="G119" s="8" t="e">
        <v>#N/A</v>
      </c>
      <c r="H119" s="8" t="e">
        <v>#N/A</v>
      </c>
      <c r="I119" s="8" t="e">
        <v>#N/A</v>
      </c>
      <c r="J119" s="8">
        <v>328000</v>
      </c>
      <c r="K119" s="8">
        <v>52000</v>
      </c>
      <c r="L119" s="8">
        <v>96000</v>
      </c>
      <c r="M119" s="8">
        <v>114000</v>
      </c>
      <c r="N119" s="8">
        <v>64000</v>
      </c>
      <c r="O119" s="8" t="e">
        <v>#N/A</v>
      </c>
      <c r="P119" s="8" t="e">
        <v>#N/A</v>
      </c>
      <c r="Q119" s="8" t="e">
        <v>#N/A</v>
      </c>
      <c r="R119" s="8" t="e">
        <v>#N/A</v>
      </c>
      <c r="S119" s="8" t="e">
        <v>#N/A</v>
      </c>
      <c r="T119" s="13" t="e">
        <f t="shared" si="30"/>
        <v>#N/A</v>
      </c>
      <c r="AD119" s="2">
        <v>2017</v>
      </c>
      <c r="AE119" s="9">
        <f t="shared" ref="AE119:AP119" si="70">AE23-AE$30</f>
        <v>17800</v>
      </c>
      <c r="AF119" s="9">
        <f t="shared" si="70"/>
        <v>-640</v>
      </c>
      <c r="AG119" s="9">
        <f t="shared" si="70"/>
        <v>35160</v>
      </c>
      <c r="AH119" s="9">
        <f t="shared" si="70"/>
        <v>-8320</v>
      </c>
      <c r="AI119" s="9">
        <f t="shared" si="70"/>
        <v>53680</v>
      </c>
      <c r="AJ119" s="9">
        <f t="shared" si="70"/>
        <v>52520</v>
      </c>
      <c r="AK119" s="9">
        <f t="shared" si="70"/>
        <v>-1880</v>
      </c>
      <c r="AL119" s="9">
        <f t="shared" si="70"/>
        <v>3916.6666666666279</v>
      </c>
      <c r="AM119" s="9">
        <f t="shared" si="70"/>
        <v>6791.6666666666861</v>
      </c>
      <c r="AN119" s="9">
        <f t="shared" si="70"/>
        <v>10291.666666666686</v>
      </c>
      <c r="AO119" s="9">
        <f t="shared" si="70"/>
        <v>21208.333333333314</v>
      </c>
      <c r="AP119" s="9">
        <f t="shared" si="70"/>
        <v>8833.3333333333139</v>
      </c>
    </row>
    <row r="120" spans="1:42">
      <c r="A120" s="2" t="s">
        <v>147</v>
      </c>
      <c r="B120" s="6">
        <v>28338</v>
      </c>
      <c r="C120" s="7">
        <f t="shared" si="24"/>
        <v>1977</v>
      </c>
      <c r="D120" s="7">
        <f t="shared" si="25"/>
        <v>8</v>
      </c>
      <c r="E120" s="8" t="e">
        <v>#N/A</v>
      </c>
      <c r="F120" s="8" t="e">
        <v>#N/A</v>
      </c>
      <c r="G120" s="8" t="e">
        <v>#N/A</v>
      </c>
      <c r="H120" s="8" t="e">
        <v>#N/A</v>
      </c>
      <c r="I120" s="8" t="e">
        <v>#N/A</v>
      </c>
      <c r="J120" s="8">
        <v>371000</v>
      </c>
      <c r="K120" s="8">
        <v>57000</v>
      </c>
      <c r="L120" s="8">
        <v>118000</v>
      </c>
      <c r="M120" s="8">
        <v>124000</v>
      </c>
      <c r="N120" s="8">
        <v>72000</v>
      </c>
      <c r="O120" s="8" t="e">
        <v>#N/A</v>
      </c>
      <c r="P120" s="8" t="e">
        <v>#N/A</v>
      </c>
      <c r="Q120" s="8" t="e">
        <v>#N/A</v>
      </c>
      <c r="R120" s="8" t="e">
        <v>#N/A</v>
      </c>
      <c r="S120" s="8" t="e">
        <v>#N/A</v>
      </c>
      <c r="T120" s="13" t="e">
        <f t="shared" si="30"/>
        <v>#N/A</v>
      </c>
      <c r="AD120" s="2">
        <v>2018</v>
      </c>
      <c r="AE120" s="9">
        <f t="shared" ref="AE120:AP120" si="71">AE24-AE$30</f>
        <v>11800</v>
      </c>
      <c r="AF120" s="9">
        <f t="shared" si="71"/>
        <v>3360</v>
      </c>
      <c r="AG120" s="9">
        <f t="shared" si="71"/>
        <v>14160</v>
      </c>
      <c r="AH120" s="9">
        <f t="shared" si="71"/>
        <v>4680</v>
      </c>
      <c r="AI120" s="9">
        <f t="shared" si="71"/>
        <v>33680</v>
      </c>
      <c r="AJ120" s="9">
        <f t="shared" si="71"/>
        <v>22520</v>
      </c>
      <c r="AK120" s="9">
        <f t="shared" si="71"/>
        <v>8120</v>
      </c>
      <c r="AL120" s="9">
        <f t="shared" si="71"/>
        <v>7916.6666666666279</v>
      </c>
      <c r="AM120" s="9">
        <f t="shared" si="71"/>
        <v>-34208.333333333314</v>
      </c>
      <c r="AN120" s="9">
        <f t="shared" si="71"/>
        <v>-1708.3333333333139</v>
      </c>
      <c r="AO120" s="9">
        <f t="shared" si="71"/>
        <v>2208.3333333333139</v>
      </c>
      <c r="AP120" s="9">
        <f t="shared" si="71"/>
        <v>-41166.666666666686</v>
      </c>
    </row>
    <row r="121" spans="1:42">
      <c r="A121" s="2" t="s">
        <v>148</v>
      </c>
      <c r="B121" s="6">
        <v>28369</v>
      </c>
      <c r="C121" s="7">
        <f t="shared" si="24"/>
        <v>1977</v>
      </c>
      <c r="D121" s="7">
        <f t="shared" si="25"/>
        <v>9</v>
      </c>
      <c r="E121" s="8" t="e">
        <v>#N/A</v>
      </c>
      <c r="F121" s="8" t="e">
        <v>#N/A</v>
      </c>
      <c r="G121" s="8" t="e">
        <v>#N/A</v>
      </c>
      <c r="H121" s="8" t="e">
        <v>#N/A</v>
      </c>
      <c r="I121" s="8" t="e">
        <v>#N/A</v>
      </c>
      <c r="J121" s="8">
        <v>326000</v>
      </c>
      <c r="K121" s="8">
        <v>51000</v>
      </c>
      <c r="L121" s="8">
        <v>99000</v>
      </c>
      <c r="M121" s="8">
        <v>109000</v>
      </c>
      <c r="N121" s="8">
        <v>68000</v>
      </c>
      <c r="O121" s="8" t="e">
        <v>#N/A</v>
      </c>
      <c r="P121" s="8" t="e">
        <v>#N/A</v>
      </c>
      <c r="Q121" s="8" t="e">
        <v>#N/A</v>
      </c>
      <c r="R121" s="8" t="e">
        <v>#N/A</v>
      </c>
      <c r="S121" s="8" t="e">
        <v>#N/A</v>
      </c>
      <c r="T121" s="13" t="e">
        <f t="shared" si="30"/>
        <v>#N/A</v>
      </c>
      <c r="AD121" s="2">
        <v>2019</v>
      </c>
      <c r="AE121" s="9">
        <f t="shared" ref="AE121:AP121" si="72">AE25-AE$30</f>
        <v>-16200</v>
      </c>
      <c r="AF121" s="9">
        <f t="shared" si="72"/>
        <v>-4640</v>
      </c>
      <c r="AG121" s="9">
        <f t="shared" si="72"/>
        <v>-19840</v>
      </c>
      <c r="AH121" s="9">
        <f t="shared" si="72"/>
        <v>680</v>
      </c>
      <c r="AI121" s="9">
        <f t="shared" si="72"/>
        <v>40680</v>
      </c>
      <c r="AJ121" s="9">
        <f t="shared" si="72"/>
        <v>-19480</v>
      </c>
      <c r="AK121" s="9">
        <f t="shared" si="72"/>
        <v>25120</v>
      </c>
      <c r="AL121" s="9">
        <f t="shared" si="72"/>
        <v>916.66666666662786</v>
      </c>
      <c r="AM121" s="9">
        <f t="shared" si="72"/>
        <v>-5208.3333333333139</v>
      </c>
      <c r="AN121" s="9">
        <f t="shared" si="72"/>
        <v>14291.666666666686</v>
      </c>
      <c r="AO121" s="9">
        <f t="shared" si="72"/>
        <v>208.33333333331393</v>
      </c>
      <c r="AP121" s="9">
        <f t="shared" si="72"/>
        <v>15833.333333333314</v>
      </c>
    </row>
    <row r="122" spans="1:42">
      <c r="A122" s="2" t="s">
        <v>149</v>
      </c>
      <c r="B122" s="6">
        <v>28399</v>
      </c>
      <c r="C122" s="7">
        <f t="shared" si="24"/>
        <v>1977</v>
      </c>
      <c r="D122" s="7">
        <f t="shared" si="25"/>
        <v>10</v>
      </c>
      <c r="E122" s="8" t="e">
        <v>#N/A</v>
      </c>
      <c r="F122" s="8" t="e">
        <v>#N/A</v>
      </c>
      <c r="G122" s="8" t="e">
        <v>#N/A</v>
      </c>
      <c r="H122" s="8" t="e">
        <v>#N/A</v>
      </c>
      <c r="I122" s="8" t="e">
        <v>#N/A</v>
      </c>
      <c r="J122" s="8">
        <v>300000</v>
      </c>
      <c r="K122" s="8">
        <v>44000</v>
      </c>
      <c r="L122" s="8">
        <v>93000</v>
      </c>
      <c r="M122" s="8">
        <v>102000</v>
      </c>
      <c r="N122" s="8">
        <v>62000</v>
      </c>
      <c r="O122" s="8" t="e">
        <v>#N/A</v>
      </c>
      <c r="P122" s="8" t="e">
        <v>#N/A</v>
      </c>
      <c r="Q122" s="8" t="e">
        <v>#N/A</v>
      </c>
      <c r="R122" s="8" t="e">
        <v>#N/A</v>
      </c>
      <c r="S122" s="8" t="e">
        <v>#N/A</v>
      </c>
      <c r="T122" s="13" t="e">
        <f t="shared" si="30"/>
        <v>#N/A</v>
      </c>
      <c r="AD122" s="2">
        <v>2020</v>
      </c>
      <c r="AE122" s="9">
        <f t="shared" ref="AE122:AP122" si="73">AE26-AE$30</f>
        <v>15800</v>
      </c>
      <c r="AF122" s="9">
        <f t="shared" si="73"/>
        <v>19360</v>
      </c>
      <c r="AG122" s="9">
        <f t="shared" si="73"/>
        <v>-3840</v>
      </c>
      <c r="AH122" s="9">
        <f t="shared" si="73"/>
        <v>-82320</v>
      </c>
      <c r="AI122" s="9">
        <f t="shared" si="73"/>
        <v>-129320</v>
      </c>
      <c r="AJ122" s="9">
        <f t="shared" si="73"/>
        <v>-40480</v>
      </c>
      <c r="AK122" s="9">
        <f t="shared" si="73"/>
        <v>82120</v>
      </c>
      <c r="AL122" s="9">
        <f t="shared" si="73"/>
        <v>28916.666666666628</v>
      </c>
      <c r="AM122" s="9">
        <f t="shared" si="73"/>
        <v>107791.66666666669</v>
      </c>
      <c r="AN122" s="9">
        <f t="shared" si="73"/>
        <v>125291.66666666669</v>
      </c>
      <c r="AO122" s="9">
        <f t="shared" si="73"/>
        <v>89208.333333333314</v>
      </c>
      <c r="AP122" s="9">
        <f t="shared" si="73"/>
        <v>119833.33333333331</v>
      </c>
    </row>
    <row r="123" spans="1:42">
      <c r="A123" s="2" t="s">
        <v>150</v>
      </c>
      <c r="B123" s="6">
        <v>28430</v>
      </c>
      <c r="C123" s="7">
        <f t="shared" si="24"/>
        <v>1977</v>
      </c>
      <c r="D123" s="7">
        <f t="shared" si="25"/>
        <v>11</v>
      </c>
      <c r="E123" s="8" t="e">
        <v>#N/A</v>
      </c>
      <c r="F123" s="8" t="e">
        <v>#N/A</v>
      </c>
      <c r="G123" s="8" t="e">
        <v>#N/A</v>
      </c>
      <c r="H123" s="8" t="e">
        <v>#N/A</v>
      </c>
      <c r="I123" s="8" t="e">
        <v>#N/A</v>
      </c>
      <c r="J123" s="8">
        <v>286000</v>
      </c>
      <c r="K123" s="8">
        <v>41000</v>
      </c>
      <c r="L123" s="8">
        <v>84000</v>
      </c>
      <c r="M123" s="8">
        <v>104000</v>
      </c>
      <c r="N123" s="8">
        <v>57000</v>
      </c>
      <c r="O123" s="8" t="e">
        <v>#N/A</v>
      </c>
      <c r="P123" s="8" t="e">
        <v>#N/A</v>
      </c>
      <c r="Q123" s="8" t="e">
        <v>#N/A</v>
      </c>
      <c r="R123" s="8" t="e">
        <v>#N/A</v>
      </c>
      <c r="S123" s="8" t="e">
        <v>#N/A</v>
      </c>
      <c r="T123" s="13" t="e">
        <f t="shared" si="30"/>
        <v>#N/A</v>
      </c>
      <c r="AD123" s="2">
        <v>2021</v>
      </c>
      <c r="AE123" s="9">
        <f t="shared" ref="AE123:AP123" si="74">AE27-AE$30</f>
        <v>64800</v>
      </c>
      <c r="AF123" s="9">
        <f t="shared" si="74"/>
        <v>50360</v>
      </c>
      <c r="AG123" s="9">
        <f t="shared" si="74"/>
        <v>64160</v>
      </c>
      <c r="AH123" s="9">
        <f t="shared" si="74"/>
        <v>57680</v>
      </c>
      <c r="AI123" s="9">
        <f t="shared" si="74"/>
        <v>26680</v>
      </c>
      <c r="AJ123" s="9">
        <f t="shared" si="74"/>
        <v>67520</v>
      </c>
      <c r="AK123" s="9">
        <f t="shared" si="74"/>
        <v>69120</v>
      </c>
      <c r="AL123" s="9">
        <f t="shared" si="74"/>
        <v>44916.666666666628</v>
      </c>
      <c r="AM123" s="9">
        <f t="shared" si="74"/>
        <v>90791.666666666686</v>
      </c>
      <c r="AN123" s="9">
        <f t="shared" si="74"/>
        <v>78291.666666666686</v>
      </c>
      <c r="AO123" s="9">
        <f t="shared" si="74"/>
        <v>99208.333333333314</v>
      </c>
      <c r="AP123" s="9">
        <f t="shared" si="74"/>
        <v>94833.333333333314</v>
      </c>
    </row>
    <row r="124" spans="1:42">
      <c r="A124" s="2" t="s">
        <v>151</v>
      </c>
      <c r="B124" s="6">
        <v>28460</v>
      </c>
      <c r="C124" s="7">
        <f t="shared" si="24"/>
        <v>1977</v>
      </c>
      <c r="D124" s="7">
        <f t="shared" si="25"/>
        <v>12</v>
      </c>
      <c r="E124" s="8" t="e">
        <v>#N/A</v>
      </c>
      <c r="F124" s="8" t="e">
        <v>#N/A</v>
      </c>
      <c r="G124" s="8" t="e">
        <v>#N/A</v>
      </c>
      <c r="H124" s="8" t="e">
        <v>#N/A</v>
      </c>
      <c r="I124" s="8" t="e">
        <v>#N/A</v>
      </c>
      <c r="J124" s="8">
        <v>239000</v>
      </c>
      <c r="K124" s="8">
        <v>34000</v>
      </c>
      <c r="L124" s="8">
        <v>66000</v>
      </c>
      <c r="M124" s="8">
        <v>89000</v>
      </c>
      <c r="N124" s="8">
        <v>51000</v>
      </c>
      <c r="O124" s="8" t="e">
        <v>#N/A</v>
      </c>
      <c r="P124" s="8" t="e">
        <v>#N/A</v>
      </c>
      <c r="Q124" s="8" t="e">
        <v>#N/A</v>
      </c>
      <c r="R124" s="8" t="e">
        <v>#N/A</v>
      </c>
      <c r="S124" s="8" t="e">
        <v>#N/A</v>
      </c>
      <c r="T124" s="13" t="e">
        <f t="shared" si="30"/>
        <v>#N/A</v>
      </c>
      <c r="AD124" s="2">
        <v>2022</v>
      </c>
      <c r="AE124" s="9">
        <f t="shared" ref="AE124:AP124" si="75">AE28-AE$30</f>
        <v>50800</v>
      </c>
      <c r="AF124" s="9">
        <f t="shared" si="75"/>
        <v>36360</v>
      </c>
      <c r="AG124" s="9">
        <f t="shared" si="75"/>
        <v>36160</v>
      </c>
      <c r="AH124" s="9">
        <f t="shared" si="75"/>
        <v>7680</v>
      </c>
      <c r="AI124" s="9">
        <f t="shared" si="75"/>
        <v>-2320</v>
      </c>
      <c r="AJ124" s="9">
        <f t="shared" si="75"/>
        <v>-22480</v>
      </c>
      <c r="AK124" s="9">
        <f t="shared" si="75"/>
        <v>-60880</v>
      </c>
      <c r="AL124" s="9">
        <f t="shared" si="75"/>
        <v>-57083.333333333372</v>
      </c>
      <c r="AM124" s="9">
        <f t="shared" si="75"/>
        <v>-27208.333333333314</v>
      </c>
      <c r="AN124" s="9">
        <f t="shared" si="75"/>
        <v>-76708.333333333314</v>
      </c>
      <c r="AO124" s="9">
        <f t="shared" si="75"/>
        <v>-78791.666666666686</v>
      </c>
      <c r="AP124" s="9">
        <f t="shared" si="75"/>
        <v>-91166.666666666686</v>
      </c>
    </row>
    <row r="125" spans="1:42">
      <c r="A125" s="2" t="s">
        <v>152</v>
      </c>
      <c r="B125" s="6">
        <v>28491</v>
      </c>
      <c r="C125" s="7">
        <f t="shared" si="24"/>
        <v>1978</v>
      </c>
      <c r="D125" s="7">
        <f t="shared" si="25"/>
        <v>1</v>
      </c>
      <c r="E125" s="8" t="e">
        <v>#N/A</v>
      </c>
      <c r="F125" s="8" t="e">
        <v>#N/A</v>
      </c>
      <c r="G125" s="8" t="e">
        <v>#N/A</v>
      </c>
      <c r="H125" s="8" t="e">
        <v>#N/A</v>
      </c>
      <c r="I125" s="8" t="e">
        <v>#N/A</v>
      </c>
      <c r="J125" s="8">
        <v>249000</v>
      </c>
      <c r="K125" s="8">
        <v>32000</v>
      </c>
      <c r="L125" s="8">
        <v>70000</v>
      </c>
      <c r="M125" s="8">
        <v>83000</v>
      </c>
      <c r="N125" s="8">
        <v>64000</v>
      </c>
      <c r="O125" s="8" t="e">
        <v>#N/A</v>
      </c>
      <c r="P125" s="8" t="e">
        <v>#N/A</v>
      </c>
      <c r="Q125" s="8" t="e">
        <v>#N/A</v>
      </c>
      <c r="R125" s="8" t="e">
        <v>#N/A</v>
      </c>
      <c r="S125" s="8" t="e">
        <v>#N/A</v>
      </c>
      <c r="T125" s="13" t="e">
        <f t="shared" si="30"/>
        <v>#N/A</v>
      </c>
      <c r="AD125" s="2">
        <v>2023</v>
      </c>
      <c r="AE125" s="9">
        <f t="shared" ref="AE125:AK125" si="76">AE29-AE$30</f>
        <v>-70200</v>
      </c>
      <c r="AF125" s="9">
        <f t="shared" si="76"/>
        <v>-46640</v>
      </c>
      <c r="AG125" s="9">
        <f t="shared" si="76"/>
        <v>-60840</v>
      </c>
      <c r="AH125" s="9">
        <f t="shared" si="76"/>
        <v>-118320</v>
      </c>
      <c r="AI125" s="9">
        <f t="shared" si="76"/>
        <v>-93320</v>
      </c>
      <c r="AJ125" s="9">
        <f t="shared" si="76"/>
        <v>-114480</v>
      </c>
      <c r="AK125" s="9">
        <f t="shared" si="76"/>
        <v>-142880</v>
      </c>
      <c r="AL125" s="9"/>
      <c r="AM125" s="9"/>
      <c r="AN125" s="9"/>
      <c r="AO125" s="9"/>
      <c r="AP125" s="9"/>
    </row>
    <row r="126" spans="1:42">
      <c r="A126" s="2" t="s">
        <v>153</v>
      </c>
      <c r="B126" s="6">
        <v>28522</v>
      </c>
      <c r="C126" s="7">
        <f t="shared" si="24"/>
        <v>1978</v>
      </c>
      <c r="D126" s="7">
        <f t="shared" si="25"/>
        <v>2</v>
      </c>
      <c r="E126" s="8" t="e">
        <v>#N/A</v>
      </c>
      <c r="F126" s="8" t="e">
        <v>#N/A</v>
      </c>
      <c r="G126" s="8" t="e">
        <v>#N/A</v>
      </c>
      <c r="H126" s="8" t="e">
        <v>#N/A</v>
      </c>
      <c r="I126" s="8" t="e">
        <v>#N/A</v>
      </c>
      <c r="J126" s="8">
        <v>269000</v>
      </c>
      <c r="K126" s="8">
        <v>30000</v>
      </c>
      <c r="L126" s="8">
        <v>81000</v>
      </c>
      <c r="M126" s="8">
        <v>89000</v>
      </c>
      <c r="N126" s="8">
        <v>68000</v>
      </c>
      <c r="O126" s="8" t="e">
        <v>#N/A</v>
      </c>
      <c r="P126" s="8" t="e">
        <v>#N/A</v>
      </c>
      <c r="Q126" s="8" t="e">
        <v>#N/A</v>
      </c>
      <c r="R126" s="8" t="e">
        <v>#N/A</v>
      </c>
      <c r="S126" s="8" t="e">
        <v>#N/A</v>
      </c>
      <c r="T126" s="13" t="e">
        <f t="shared" si="30"/>
        <v>#N/A</v>
      </c>
    </row>
    <row r="127" spans="1:42">
      <c r="A127" s="2" t="s">
        <v>154</v>
      </c>
      <c r="B127" s="6">
        <v>28550</v>
      </c>
      <c r="C127" s="7">
        <f t="shared" si="24"/>
        <v>1978</v>
      </c>
      <c r="D127" s="7">
        <f t="shared" si="25"/>
        <v>3</v>
      </c>
      <c r="E127" s="8" t="e">
        <v>#N/A</v>
      </c>
      <c r="F127" s="8" t="e">
        <v>#N/A</v>
      </c>
      <c r="G127" s="8" t="e">
        <v>#N/A</v>
      </c>
      <c r="H127" s="8" t="e">
        <v>#N/A</v>
      </c>
      <c r="I127" s="8" t="e">
        <v>#N/A</v>
      </c>
      <c r="J127" s="8">
        <v>368000</v>
      </c>
      <c r="K127" s="8">
        <v>41000</v>
      </c>
      <c r="L127" s="8">
        <v>101000</v>
      </c>
      <c r="M127" s="8">
        <v>135000</v>
      </c>
      <c r="N127" s="8">
        <v>61000</v>
      </c>
      <c r="O127" s="8" t="e">
        <v>#N/A</v>
      </c>
      <c r="P127" s="8" t="e">
        <v>#N/A</v>
      </c>
      <c r="Q127" s="8" t="e">
        <v>#N/A</v>
      </c>
      <c r="R127" s="8" t="e">
        <v>#N/A</v>
      </c>
      <c r="S127" s="8" t="e">
        <v>#N/A</v>
      </c>
      <c r="T127" s="13" t="e">
        <f t="shared" si="30"/>
        <v>#N/A</v>
      </c>
    </row>
    <row r="128" spans="1:42">
      <c r="A128" s="2" t="s">
        <v>155</v>
      </c>
      <c r="B128" s="6">
        <v>28581</v>
      </c>
      <c r="C128" s="7">
        <f t="shared" si="24"/>
        <v>1978</v>
      </c>
      <c r="D128" s="7">
        <f t="shared" si="25"/>
        <v>4</v>
      </c>
      <c r="E128" s="8" t="e">
        <v>#N/A</v>
      </c>
      <c r="F128" s="8" t="e">
        <v>#N/A</v>
      </c>
      <c r="G128" s="8" t="e">
        <v>#N/A</v>
      </c>
      <c r="H128" s="8" t="e">
        <v>#N/A</v>
      </c>
      <c r="I128" s="8" t="e">
        <v>#N/A</v>
      </c>
      <c r="J128" s="8">
        <v>347000</v>
      </c>
      <c r="K128" s="8">
        <v>40000</v>
      </c>
      <c r="L128" s="8">
        <v>108000</v>
      </c>
      <c r="M128" s="8">
        <v>119000</v>
      </c>
      <c r="N128" s="8">
        <v>80000</v>
      </c>
      <c r="O128" s="8" t="e">
        <v>#N/A</v>
      </c>
      <c r="P128" s="8" t="e">
        <v>#N/A</v>
      </c>
      <c r="Q128" s="8" t="e">
        <v>#N/A</v>
      </c>
      <c r="R128" s="8" t="e">
        <v>#N/A</v>
      </c>
      <c r="S128" s="8" t="e">
        <v>#N/A</v>
      </c>
      <c r="T128" s="13" t="e">
        <f t="shared" si="30"/>
        <v>#N/A</v>
      </c>
    </row>
    <row r="129" spans="1:20">
      <c r="A129" s="2" t="s">
        <v>156</v>
      </c>
      <c r="B129" s="6">
        <v>28611</v>
      </c>
      <c r="C129" s="7">
        <f t="shared" si="24"/>
        <v>1978</v>
      </c>
      <c r="D129" s="7">
        <f t="shared" si="25"/>
        <v>5</v>
      </c>
      <c r="E129" s="8" t="e">
        <v>#N/A</v>
      </c>
      <c r="F129" s="8" t="e">
        <v>#N/A</v>
      </c>
      <c r="G129" s="8" t="e">
        <v>#N/A</v>
      </c>
      <c r="H129" s="8" t="e">
        <v>#N/A</v>
      </c>
      <c r="I129" s="8" t="e">
        <v>#N/A</v>
      </c>
      <c r="J129" s="8">
        <v>384000</v>
      </c>
      <c r="K129" s="8">
        <v>53000</v>
      </c>
      <c r="L129" s="8">
        <v>115000</v>
      </c>
      <c r="M129" s="8">
        <v>136000</v>
      </c>
      <c r="N129" s="8">
        <v>80000</v>
      </c>
      <c r="O129" s="8" t="e">
        <v>#N/A</v>
      </c>
      <c r="P129" s="8" t="e">
        <v>#N/A</v>
      </c>
      <c r="Q129" s="8" t="e">
        <v>#N/A</v>
      </c>
      <c r="R129" s="8" t="e">
        <v>#N/A</v>
      </c>
      <c r="S129" s="8" t="e">
        <v>#N/A</v>
      </c>
      <c r="T129" s="13" t="e">
        <f t="shared" si="30"/>
        <v>#N/A</v>
      </c>
    </row>
    <row r="130" spans="1:20">
      <c r="A130" s="2" t="s">
        <v>157</v>
      </c>
      <c r="B130" s="6">
        <v>28642</v>
      </c>
      <c r="C130" s="7">
        <f t="shared" si="24"/>
        <v>1978</v>
      </c>
      <c r="D130" s="7">
        <f t="shared" si="25"/>
        <v>6</v>
      </c>
      <c r="E130" s="8" t="e">
        <v>#N/A</v>
      </c>
      <c r="F130" s="8" t="e">
        <v>#N/A</v>
      </c>
      <c r="G130" s="8" t="e">
        <v>#N/A</v>
      </c>
      <c r="H130" s="8" t="e">
        <v>#N/A</v>
      </c>
      <c r="I130" s="8" t="e">
        <v>#N/A</v>
      </c>
      <c r="J130" s="8">
        <v>389000</v>
      </c>
      <c r="K130" s="8">
        <v>55000</v>
      </c>
      <c r="L130" s="8">
        <v>115000</v>
      </c>
      <c r="M130" s="8">
        <v>135000</v>
      </c>
      <c r="N130" s="8">
        <v>84000</v>
      </c>
      <c r="O130" s="8" t="e">
        <v>#N/A</v>
      </c>
      <c r="P130" s="8" t="e">
        <v>#N/A</v>
      </c>
      <c r="Q130" s="8" t="e">
        <v>#N/A</v>
      </c>
      <c r="R130" s="8" t="e">
        <v>#N/A</v>
      </c>
      <c r="S130" s="8" t="e">
        <v>#N/A</v>
      </c>
      <c r="T130" s="13" t="e">
        <f t="shared" si="30"/>
        <v>#N/A</v>
      </c>
    </row>
    <row r="131" spans="1:20">
      <c r="A131" s="2" t="s">
        <v>158</v>
      </c>
      <c r="B131" s="6">
        <v>28672</v>
      </c>
      <c r="C131" s="7">
        <f t="shared" si="24"/>
        <v>1978</v>
      </c>
      <c r="D131" s="7">
        <f t="shared" si="25"/>
        <v>7</v>
      </c>
      <c r="E131" s="8" t="e">
        <v>#N/A</v>
      </c>
      <c r="F131" s="8" t="e">
        <v>#N/A</v>
      </c>
      <c r="G131" s="8" t="e">
        <v>#N/A</v>
      </c>
      <c r="H131" s="8" t="e">
        <v>#N/A</v>
      </c>
      <c r="I131" s="8" t="e">
        <v>#N/A</v>
      </c>
      <c r="J131" s="8">
        <v>356000</v>
      </c>
      <c r="K131" s="8">
        <v>55000</v>
      </c>
      <c r="L131" s="8">
        <v>101000</v>
      </c>
      <c r="M131" s="8">
        <v>126000</v>
      </c>
      <c r="N131" s="8">
        <v>74000</v>
      </c>
      <c r="O131" s="8" t="e">
        <v>#N/A</v>
      </c>
      <c r="P131" s="8" t="e">
        <v>#N/A</v>
      </c>
      <c r="Q131" s="8" t="e">
        <v>#N/A</v>
      </c>
      <c r="R131" s="8" t="e">
        <v>#N/A</v>
      </c>
      <c r="S131" s="8" t="e">
        <v>#N/A</v>
      </c>
      <c r="T131" s="13" t="e">
        <f t="shared" si="30"/>
        <v>#N/A</v>
      </c>
    </row>
    <row r="132" spans="1:20">
      <c r="A132" s="2" t="s">
        <v>159</v>
      </c>
      <c r="B132" s="6">
        <v>28703</v>
      </c>
      <c r="C132" s="7">
        <f t="shared" si="24"/>
        <v>1978</v>
      </c>
      <c r="D132" s="7">
        <f t="shared" si="25"/>
        <v>8</v>
      </c>
      <c r="E132" s="8" t="e">
        <v>#N/A</v>
      </c>
      <c r="F132" s="8" t="e">
        <v>#N/A</v>
      </c>
      <c r="G132" s="8" t="e">
        <v>#N/A</v>
      </c>
      <c r="H132" s="8" t="e">
        <v>#N/A</v>
      </c>
      <c r="I132" s="8" t="e">
        <v>#N/A</v>
      </c>
      <c r="J132" s="8">
        <v>396000</v>
      </c>
      <c r="K132" s="8">
        <v>53000</v>
      </c>
      <c r="L132" s="8">
        <v>113000</v>
      </c>
      <c r="M132" s="8">
        <v>144000</v>
      </c>
      <c r="N132" s="8">
        <v>86000</v>
      </c>
      <c r="O132" s="8" t="e">
        <v>#N/A</v>
      </c>
      <c r="P132" s="8" t="e">
        <v>#N/A</v>
      </c>
      <c r="Q132" s="8" t="e">
        <v>#N/A</v>
      </c>
      <c r="R132" s="8" t="e">
        <v>#N/A</v>
      </c>
      <c r="S132" s="8" t="e">
        <v>#N/A</v>
      </c>
      <c r="T132" s="13" t="e">
        <f t="shared" si="30"/>
        <v>#N/A</v>
      </c>
    </row>
    <row r="133" spans="1:20">
      <c r="A133" s="2" t="s">
        <v>160</v>
      </c>
      <c r="B133" s="6">
        <v>28734</v>
      </c>
      <c r="C133" s="7">
        <f t="shared" si="24"/>
        <v>1978</v>
      </c>
      <c r="D133" s="7">
        <f t="shared" si="25"/>
        <v>9</v>
      </c>
      <c r="E133" s="8" t="e">
        <v>#N/A</v>
      </c>
      <c r="F133" s="8" t="e">
        <v>#N/A</v>
      </c>
      <c r="G133" s="8" t="e">
        <v>#N/A</v>
      </c>
      <c r="H133" s="8" t="e">
        <v>#N/A</v>
      </c>
      <c r="I133" s="8" t="e">
        <v>#N/A</v>
      </c>
      <c r="J133" s="8">
        <v>338000</v>
      </c>
      <c r="K133" s="8">
        <v>46000</v>
      </c>
      <c r="L133" s="8">
        <v>93000</v>
      </c>
      <c r="M133" s="8">
        <v>115000</v>
      </c>
      <c r="N133" s="8">
        <v>85000</v>
      </c>
      <c r="O133" s="8" t="e">
        <v>#N/A</v>
      </c>
      <c r="P133" s="8" t="e">
        <v>#N/A</v>
      </c>
      <c r="Q133" s="8" t="e">
        <v>#N/A</v>
      </c>
      <c r="R133" s="8" t="e">
        <v>#N/A</v>
      </c>
      <c r="S133" s="8" t="e">
        <v>#N/A</v>
      </c>
      <c r="T133" s="13" t="e">
        <f t="shared" si="30"/>
        <v>#N/A</v>
      </c>
    </row>
    <row r="134" spans="1:20">
      <c r="A134" s="2" t="s">
        <v>161</v>
      </c>
      <c r="B134" s="6">
        <v>28764</v>
      </c>
      <c r="C134" s="7">
        <f t="shared" ref="C134:C197" si="77">YEAR(B134)</f>
        <v>1978</v>
      </c>
      <c r="D134" s="7">
        <f t="shared" ref="D134:D197" si="78">MONTH(B134)</f>
        <v>10</v>
      </c>
      <c r="E134" s="8" t="e">
        <v>#N/A</v>
      </c>
      <c r="F134" s="8" t="e">
        <v>#N/A</v>
      </c>
      <c r="G134" s="8" t="e">
        <v>#N/A</v>
      </c>
      <c r="H134" s="8" t="e">
        <v>#N/A</v>
      </c>
      <c r="I134" s="8" t="e">
        <v>#N/A</v>
      </c>
      <c r="J134" s="8">
        <v>342000</v>
      </c>
      <c r="K134" s="8">
        <v>43000</v>
      </c>
      <c r="L134" s="8">
        <v>100000</v>
      </c>
      <c r="M134" s="8">
        <v>122000</v>
      </c>
      <c r="N134" s="8">
        <v>78000</v>
      </c>
      <c r="O134" s="8" t="e">
        <v>#N/A</v>
      </c>
      <c r="P134" s="8" t="e">
        <v>#N/A</v>
      </c>
      <c r="Q134" s="8" t="e">
        <v>#N/A</v>
      </c>
      <c r="R134" s="8" t="e">
        <v>#N/A</v>
      </c>
      <c r="S134" s="8" t="e">
        <v>#N/A</v>
      </c>
      <c r="T134" s="13" t="e">
        <f t="shared" si="30"/>
        <v>#N/A</v>
      </c>
    </row>
    <row r="135" spans="1:20">
      <c r="A135" s="2" t="s">
        <v>162</v>
      </c>
      <c r="B135" s="6">
        <v>28795</v>
      </c>
      <c r="C135" s="7">
        <f t="shared" si="77"/>
        <v>1978</v>
      </c>
      <c r="D135" s="7">
        <f t="shared" si="78"/>
        <v>11</v>
      </c>
      <c r="E135" s="8" t="e">
        <v>#N/A</v>
      </c>
      <c r="F135" s="8" t="e">
        <v>#N/A</v>
      </c>
      <c r="G135" s="8" t="e">
        <v>#N/A</v>
      </c>
      <c r="H135" s="8" t="e">
        <v>#N/A</v>
      </c>
      <c r="I135" s="8" t="e">
        <v>#N/A</v>
      </c>
      <c r="J135" s="8">
        <v>308000</v>
      </c>
      <c r="K135" s="8">
        <v>38000</v>
      </c>
      <c r="L135" s="8">
        <v>81000</v>
      </c>
      <c r="M135" s="8">
        <v>120000</v>
      </c>
      <c r="N135" s="8">
        <v>68000</v>
      </c>
      <c r="O135" s="8" t="e">
        <v>#N/A</v>
      </c>
      <c r="P135" s="8" t="e">
        <v>#N/A</v>
      </c>
      <c r="Q135" s="8" t="e">
        <v>#N/A</v>
      </c>
      <c r="R135" s="8" t="e">
        <v>#N/A</v>
      </c>
      <c r="S135" s="8" t="e">
        <v>#N/A</v>
      </c>
      <c r="T135" s="13" t="e">
        <f t="shared" si="30"/>
        <v>#N/A</v>
      </c>
    </row>
    <row r="136" spans="1:20">
      <c r="A136" s="2" t="s">
        <v>163</v>
      </c>
      <c r="B136" s="6">
        <v>28825</v>
      </c>
      <c r="C136" s="7">
        <f t="shared" si="77"/>
        <v>1978</v>
      </c>
      <c r="D136" s="7">
        <f t="shared" si="78"/>
        <v>12</v>
      </c>
      <c r="E136" s="8" t="e">
        <v>#N/A</v>
      </c>
      <c r="F136" s="8" t="e">
        <v>#N/A</v>
      </c>
      <c r="G136" s="8" t="e">
        <v>#N/A</v>
      </c>
      <c r="H136" s="8" t="e">
        <v>#N/A</v>
      </c>
      <c r="I136" s="8" t="e">
        <v>#N/A</v>
      </c>
      <c r="J136" s="8">
        <v>240000</v>
      </c>
      <c r="K136" s="8">
        <v>30000</v>
      </c>
      <c r="L136" s="8">
        <v>65000</v>
      </c>
      <c r="M136" s="8">
        <v>91000</v>
      </c>
      <c r="N136" s="8">
        <v>54000</v>
      </c>
      <c r="O136" s="8" t="e">
        <v>#N/A</v>
      </c>
      <c r="P136" s="8" t="e">
        <v>#N/A</v>
      </c>
      <c r="Q136" s="8" t="e">
        <v>#N/A</v>
      </c>
      <c r="R136" s="8" t="e">
        <v>#N/A</v>
      </c>
      <c r="S136" s="8" t="e">
        <v>#N/A</v>
      </c>
      <c r="T136" s="13" t="e">
        <f t="shared" si="30"/>
        <v>#N/A</v>
      </c>
    </row>
    <row r="137" spans="1:20">
      <c r="A137" s="2" t="s">
        <v>164</v>
      </c>
      <c r="B137" s="6">
        <v>28856</v>
      </c>
      <c r="C137" s="7">
        <f t="shared" si="77"/>
        <v>1979</v>
      </c>
      <c r="D137" s="7">
        <f t="shared" si="78"/>
        <v>1</v>
      </c>
      <c r="E137" s="8" t="e">
        <v>#N/A</v>
      </c>
      <c r="F137" s="8" t="e">
        <v>#N/A</v>
      </c>
      <c r="G137" s="8" t="e">
        <v>#N/A</v>
      </c>
      <c r="H137" s="8" t="e">
        <v>#N/A</v>
      </c>
      <c r="I137" s="8" t="e">
        <v>#N/A</v>
      </c>
      <c r="J137" s="8">
        <v>253000</v>
      </c>
      <c r="K137" s="8">
        <v>29000</v>
      </c>
      <c r="L137" s="8">
        <v>67000</v>
      </c>
      <c r="M137" s="8">
        <v>91000</v>
      </c>
      <c r="N137" s="8">
        <v>66000</v>
      </c>
      <c r="O137" s="8" t="e">
        <v>#N/A</v>
      </c>
      <c r="P137" s="8" t="e">
        <v>#N/A</v>
      </c>
      <c r="Q137" s="8" t="e">
        <v>#N/A</v>
      </c>
      <c r="R137" s="8" t="e">
        <v>#N/A</v>
      </c>
      <c r="S137" s="8" t="e">
        <v>#N/A</v>
      </c>
      <c r="T137" s="13" t="e">
        <f t="shared" si="30"/>
        <v>#N/A</v>
      </c>
    </row>
    <row r="138" spans="1:20">
      <c r="A138" s="2" t="s">
        <v>165</v>
      </c>
      <c r="B138" s="6">
        <v>28887</v>
      </c>
      <c r="C138" s="7">
        <f t="shared" si="77"/>
        <v>1979</v>
      </c>
      <c r="D138" s="7">
        <f t="shared" si="78"/>
        <v>2</v>
      </c>
      <c r="E138" s="8" t="e">
        <v>#N/A</v>
      </c>
      <c r="F138" s="8" t="e">
        <v>#N/A</v>
      </c>
      <c r="G138" s="8" t="e">
        <v>#N/A</v>
      </c>
      <c r="H138" s="8" t="e">
        <v>#N/A</v>
      </c>
      <c r="I138" s="8" t="e">
        <v>#N/A</v>
      </c>
      <c r="J138" s="8">
        <v>272000</v>
      </c>
      <c r="K138" s="8">
        <v>35000</v>
      </c>
      <c r="L138" s="8">
        <v>77000</v>
      </c>
      <c r="M138" s="8">
        <v>90000</v>
      </c>
      <c r="N138" s="8">
        <v>71000</v>
      </c>
      <c r="O138" s="8" t="e">
        <v>#N/A</v>
      </c>
      <c r="P138" s="8" t="e">
        <v>#N/A</v>
      </c>
      <c r="Q138" s="8" t="e">
        <v>#N/A</v>
      </c>
      <c r="R138" s="8" t="e">
        <v>#N/A</v>
      </c>
      <c r="S138" s="8" t="e">
        <v>#N/A</v>
      </c>
      <c r="T138" s="13" t="e">
        <f t="shared" si="30"/>
        <v>#N/A</v>
      </c>
    </row>
    <row r="139" spans="1:20">
      <c r="A139" s="2" t="s">
        <v>166</v>
      </c>
      <c r="B139" s="6">
        <v>28915</v>
      </c>
      <c r="C139" s="7">
        <f t="shared" si="77"/>
        <v>1979</v>
      </c>
      <c r="D139" s="7">
        <f t="shared" si="78"/>
        <v>3</v>
      </c>
      <c r="E139" s="8" t="e">
        <v>#N/A</v>
      </c>
      <c r="F139" s="8" t="e">
        <v>#N/A</v>
      </c>
      <c r="G139" s="8" t="e">
        <v>#N/A</v>
      </c>
      <c r="H139" s="8" t="e">
        <v>#N/A</v>
      </c>
      <c r="I139" s="8" t="e">
        <v>#N/A</v>
      </c>
      <c r="J139" s="8">
        <v>348000</v>
      </c>
      <c r="K139" s="8">
        <v>47000</v>
      </c>
      <c r="L139" s="8">
        <v>93000</v>
      </c>
      <c r="M139" s="8">
        <v>122000</v>
      </c>
      <c r="N139" s="8">
        <v>86000</v>
      </c>
      <c r="O139" s="8" t="e">
        <v>#N/A</v>
      </c>
      <c r="P139" s="8" t="e">
        <v>#N/A</v>
      </c>
      <c r="Q139" s="8" t="e">
        <v>#N/A</v>
      </c>
      <c r="R139" s="8" t="e">
        <v>#N/A</v>
      </c>
      <c r="S139" s="8" t="e">
        <v>#N/A</v>
      </c>
      <c r="T139" s="13" t="e">
        <f t="shared" ref="T139:T202" si="79">(E139-E134)/E134</f>
        <v>#N/A</v>
      </c>
    </row>
    <row r="140" spans="1:20">
      <c r="A140" s="2" t="s">
        <v>167</v>
      </c>
      <c r="B140" s="6">
        <v>28946</v>
      </c>
      <c r="C140" s="7">
        <f t="shared" si="77"/>
        <v>1979</v>
      </c>
      <c r="D140" s="7">
        <f t="shared" si="78"/>
        <v>4</v>
      </c>
      <c r="E140" s="8" t="e">
        <v>#N/A</v>
      </c>
      <c r="F140" s="8" t="e">
        <v>#N/A</v>
      </c>
      <c r="G140" s="8" t="e">
        <v>#N/A</v>
      </c>
      <c r="H140" s="8" t="e">
        <v>#N/A</v>
      </c>
      <c r="I140" s="8" t="e">
        <v>#N/A</v>
      </c>
      <c r="J140" s="8">
        <v>345000</v>
      </c>
      <c r="K140" s="8">
        <v>46000</v>
      </c>
      <c r="L140" s="8">
        <v>97000</v>
      </c>
      <c r="M140" s="8">
        <v>123000</v>
      </c>
      <c r="N140" s="8">
        <v>80000</v>
      </c>
      <c r="O140" s="8" t="e">
        <v>#N/A</v>
      </c>
      <c r="P140" s="8" t="e">
        <v>#N/A</v>
      </c>
      <c r="Q140" s="8" t="e">
        <v>#N/A</v>
      </c>
      <c r="R140" s="8" t="e">
        <v>#N/A</v>
      </c>
      <c r="S140" s="8" t="e">
        <v>#N/A</v>
      </c>
      <c r="T140" s="13" t="e">
        <f t="shared" si="79"/>
        <v>#N/A</v>
      </c>
    </row>
    <row r="141" spans="1:20">
      <c r="A141" s="2" t="s">
        <v>168</v>
      </c>
      <c r="B141" s="6">
        <v>28976</v>
      </c>
      <c r="C141" s="7">
        <f t="shared" si="77"/>
        <v>1979</v>
      </c>
      <c r="D141" s="7">
        <f t="shared" si="78"/>
        <v>5</v>
      </c>
      <c r="E141" s="8" t="e">
        <v>#N/A</v>
      </c>
      <c r="F141" s="8" t="e">
        <v>#N/A</v>
      </c>
      <c r="G141" s="8" t="e">
        <v>#N/A</v>
      </c>
      <c r="H141" s="8" t="e">
        <v>#N/A</v>
      </c>
      <c r="I141" s="8" t="e">
        <v>#N/A</v>
      </c>
      <c r="J141" s="8">
        <v>382000</v>
      </c>
      <c r="K141" s="8">
        <v>52000</v>
      </c>
      <c r="L141" s="8">
        <v>110000</v>
      </c>
      <c r="M141" s="8">
        <v>136000</v>
      </c>
      <c r="N141" s="8">
        <v>84000</v>
      </c>
      <c r="O141" s="8" t="e">
        <v>#N/A</v>
      </c>
      <c r="P141" s="8" t="e">
        <v>#N/A</v>
      </c>
      <c r="Q141" s="8" t="e">
        <v>#N/A</v>
      </c>
      <c r="R141" s="8" t="e">
        <v>#N/A</v>
      </c>
      <c r="S141" s="8" t="e">
        <v>#N/A</v>
      </c>
      <c r="T141" s="13" t="e">
        <f t="shared" si="79"/>
        <v>#N/A</v>
      </c>
    </row>
    <row r="142" spans="1:20">
      <c r="A142" s="2" t="s">
        <v>169</v>
      </c>
      <c r="B142" s="6">
        <v>29007</v>
      </c>
      <c r="C142" s="7">
        <f t="shared" si="77"/>
        <v>1979</v>
      </c>
      <c r="D142" s="7">
        <f t="shared" si="78"/>
        <v>6</v>
      </c>
      <c r="E142" s="8" t="e">
        <v>#N/A</v>
      </c>
      <c r="F142" s="8" t="e">
        <v>#N/A</v>
      </c>
      <c r="G142" s="8" t="e">
        <v>#N/A</v>
      </c>
      <c r="H142" s="8" t="e">
        <v>#N/A</v>
      </c>
      <c r="I142" s="8" t="e">
        <v>#N/A</v>
      </c>
      <c r="J142" s="8">
        <v>355000</v>
      </c>
      <c r="K142" s="8">
        <v>52000</v>
      </c>
      <c r="L142" s="8">
        <v>103000</v>
      </c>
      <c r="M142" s="8">
        <v>123000</v>
      </c>
      <c r="N142" s="8">
        <v>77000</v>
      </c>
      <c r="O142" s="8" t="e">
        <v>#N/A</v>
      </c>
      <c r="P142" s="8" t="e">
        <v>#N/A</v>
      </c>
      <c r="Q142" s="8" t="e">
        <v>#N/A</v>
      </c>
      <c r="R142" s="8" t="e">
        <v>#N/A</v>
      </c>
      <c r="S142" s="8" t="e">
        <v>#N/A</v>
      </c>
      <c r="T142" s="13" t="e">
        <f t="shared" si="79"/>
        <v>#N/A</v>
      </c>
    </row>
    <row r="143" spans="1:20">
      <c r="A143" s="2" t="s">
        <v>170</v>
      </c>
      <c r="B143" s="6">
        <v>29037</v>
      </c>
      <c r="C143" s="7">
        <f t="shared" si="77"/>
        <v>1979</v>
      </c>
      <c r="D143" s="7">
        <f t="shared" si="78"/>
        <v>7</v>
      </c>
      <c r="E143" s="8" t="e">
        <v>#N/A</v>
      </c>
      <c r="F143" s="8" t="e">
        <v>#N/A</v>
      </c>
      <c r="G143" s="8" t="e">
        <v>#N/A</v>
      </c>
      <c r="H143" s="8" t="e">
        <v>#N/A</v>
      </c>
      <c r="I143" s="8" t="e">
        <v>#N/A</v>
      </c>
      <c r="J143" s="8">
        <v>354000</v>
      </c>
      <c r="K143" s="8">
        <v>51000</v>
      </c>
      <c r="L143" s="8">
        <v>105000</v>
      </c>
      <c r="M143" s="8">
        <v>123000</v>
      </c>
      <c r="N143" s="8">
        <v>75000</v>
      </c>
      <c r="O143" s="8" t="e">
        <v>#N/A</v>
      </c>
      <c r="P143" s="8" t="e">
        <v>#N/A</v>
      </c>
      <c r="Q143" s="8" t="e">
        <v>#N/A</v>
      </c>
      <c r="R143" s="8" t="e">
        <v>#N/A</v>
      </c>
      <c r="S143" s="8" t="e">
        <v>#N/A</v>
      </c>
      <c r="T143" s="13" t="e">
        <f t="shared" si="79"/>
        <v>#N/A</v>
      </c>
    </row>
    <row r="144" spans="1:20">
      <c r="A144" s="2" t="s">
        <v>171</v>
      </c>
      <c r="B144" s="6">
        <v>29068</v>
      </c>
      <c r="C144" s="7">
        <f t="shared" si="77"/>
        <v>1979</v>
      </c>
      <c r="D144" s="7">
        <f t="shared" si="78"/>
        <v>8</v>
      </c>
      <c r="E144" s="8" t="e">
        <v>#N/A</v>
      </c>
      <c r="F144" s="8" t="e">
        <v>#N/A</v>
      </c>
      <c r="G144" s="8" t="e">
        <v>#N/A</v>
      </c>
      <c r="H144" s="8" t="e">
        <v>#N/A</v>
      </c>
      <c r="I144" s="8" t="e">
        <v>#N/A</v>
      </c>
      <c r="J144" s="8">
        <v>389000</v>
      </c>
      <c r="K144" s="8">
        <v>55000</v>
      </c>
      <c r="L144" s="8">
        <v>108000</v>
      </c>
      <c r="M144" s="8">
        <v>138000</v>
      </c>
      <c r="N144" s="8">
        <v>88000</v>
      </c>
      <c r="O144" s="8" t="e">
        <v>#N/A</v>
      </c>
      <c r="P144" s="8" t="e">
        <v>#N/A</v>
      </c>
      <c r="Q144" s="8" t="e">
        <v>#N/A</v>
      </c>
      <c r="R144" s="8" t="e">
        <v>#N/A</v>
      </c>
      <c r="S144" s="8" t="e">
        <v>#N/A</v>
      </c>
      <c r="T144" s="13" t="e">
        <f t="shared" si="79"/>
        <v>#N/A</v>
      </c>
    </row>
    <row r="145" spans="1:20">
      <c r="A145" s="2" t="s">
        <v>172</v>
      </c>
      <c r="B145" s="6">
        <v>29099</v>
      </c>
      <c r="C145" s="7">
        <f t="shared" si="77"/>
        <v>1979</v>
      </c>
      <c r="D145" s="7">
        <f t="shared" si="78"/>
        <v>9</v>
      </c>
      <c r="E145" s="8" t="e">
        <v>#N/A</v>
      </c>
      <c r="F145" s="8" t="e">
        <v>#N/A</v>
      </c>
      <c r="G145" s="8" t="e">
        <v>#N/A</v>
      </c>
      <c r="H145" s="8" t="e">
        <v>#N/A</v>
      </c>
      <c r="I145" s="8" t="e">
        <v>#N/A</v>
      </c>
      <c r="J145" s="8">
        <v>322000</v>
      </c>
      <c r="K145" s="8">
        <v>44000</v>
      </c>
      <c r="L145" s="8">
        <v>85000</v>
      </c>
      <c r="M145" s="8">
        <v>13000</v>
      </c>
      <c r="N145" s="8">
        <v>81000</v>
      </c>
      <c r="O145" s="8" t="e">
        <v>#N/A</v>
      </c>
      <c r="P145" s="8" t="e">
        <v>#N/A</v>
      </c>
      <c r="Q145" s="8" t="e">
        <v>#N/A</v>
      </c>
      <c r="R145" s="8" t="e">
        <v>#N/A</v>
      </c>
      <c r="S145" s="8" t="e">
        <v>#N/A</v>
      </c>
      <c r="T145" s="13" t="e">
        <f t="shared" si="79"/>
        <v>#N/A</v>
      </c>
    </row>
    <row r="146" spans="1:20">
      <c r="A146" s="2" t="s">
        <v>173</v>
      </c>
      <c r="B146" s="6">
        <v>29129</v>
      </c>
      <c r="C146" s="7">
        <f t="shared" si="77"/>
        <v>1979</v>
      </c>
      <c r="D146" s="7">
        <f t="shared" si="78"/>
        <v>10</v>
      </c>
      <c r="E146" s="8" t="e">
        <v>#N/A</v>
      </c>
      <c r="F146" s="8" t="e">
        <v>#N/A</v>
      </c>
      <c r="G146" s="8" t="e">
        <v>#N/A</v>
      </c>
      <c r="H146" s="8" t="e">
        <v>#N/A</v>
      </c>
      <c r="I146" s="8" t="e">
        <v>#N/A</v>
      </c>
      <c r="J146" s="8">
        <v>341000</v>
      </c>
      <c r="K146" s="8">
        <v>48000</v>
      </c>
      <c r="L146" s="8">
        <v>97000</v>
      </c>
      <c r="M146" s="8">
        <v>116000</v>
      </c>
      <c r="N146" s="8">
        <v>80000</v>
      </c>
      <c r="O146" s="8" t="e">
        <v>#N/A</v>
      </c>
      <c r="P146" s="8" t="e">
        <v>#N/A</v>
      </c>
      <c r="Q146" s="8" t="e">
        <v>#N/A</v>
      </c>
      <c r="R146" s="8" t="e">
        <v>#N/A</v>
      </c>
      <c r="S146" s="8" t="e">
        <v>#N/A</v>
      </c>
      <c r="T146" s="13" t="e">
        <f t="shared" si="79"/>
        <v>#N/A</v>
      </c>
    </row>
    <row r="147" spans="1:20">
      <c r="A147" s="2" t="s">
        <v>174</v>
      </c>
      <c r="B147" s="6">
        <v>29160</v>
      </c>
      <c r="C147" s="7">
        <f t="shared" si="77"/>
        <v>1979</v>
      </c>
      <c r="D147" s="7">
        <f t="shared" si="78"/>
        <v>11</v>
      </c>
      <c r="E147" s="8" t="e">
        <v>#N/A</v>
      </c>
      <c r="F147" s="8" t="e">
        <v>#N/A</v>
      </c>
      <c r="G147" s="8" t="e">
        <v>#N/A</v>
      </c>
      <c r="H147" s="8" t="e">
        <v>#N/A</v>
      </c>
      <c r="I147" s="8" t="e">
        <v>#N/A</v>
      </c>
      <c r="J147" s="8">
        <v>262000</v>
      </c>
      <c r="K147" s="8">
        <v>40000</v>
      </c>
      <c r="L147" s="8">
        <v>66000</v>
      </c>
      <c r="M147" s="8">
        <v>101000</v>
      </c>
      <c r="N147" s="8">
        <v>54000</v>
      </c>
      <c r="O147" s="8" t="e">
        <v>#N/A</v>
      </c>
      <c r="P147" s="8" t="e">
        <v>#N/A</v>
      </c>
      <c r="Q147" s="8" t="e">
        <v>#N/A</v>
      </c>
      <c r="R147" s="8" t="e">
        <v>#N/A</v>
      </c>
      <c r="S147" s="8" t="e">
        <v>#N/A</v>
      </c>
      <c r="T147" s="13" t="e">
        <f t="shared" si="79"/>
        <v>#N/A</v>
      </c>
    </row>
    <row r="148" spans="1:20">
      <c r="A148" s="2" t="s">
        <v>175</v>
      </c>
      <c r="B148" s="6">
        <v>29190</v>
      </c>
      <c r="C148" s="7">
        <f t="shared" si="77"/>
        <v>1979</v>
      </c>
      <c r="D148" s="7">
        <f t="shared" si="78"/>
        <v>12</v>
      </c>
      <c r="E148" s="8" t="e">
        <v>#N/A</v>
      </c>
      <c r="F148" s="8" t="e">
        <v>#N/A</v>
      </c>
      <c r="G148" s="8" t="e">
        <v>#N/A</v>
      </c>
      <c r="H148" s="8" t="e">
        <v>#N/A</v>
      </c>
      <c r="I148" s="8" t="e">
        <v>#N/A</v>
      </c>
      <c r="J148" s="8">
        <v>203000</v>
      </c>
      <c r="K148" s="8">
        <v>27000</v>
      </c>
      <c r="L148" s="8">
        <v>54000</v>
      </c>
      <c r="M148" s="8">
        <v>78000</v>
      </c>
      <c r="N148" s="8">
        <v>45000</v>
      </c>
      <c r="O148" s="8" t="e">
        <v>#N/A</v>
      </c>
      <c r="P148" s="8" t="e">
        <v>#N/A</v>
      </c>
      <c r="Q148" s="8" t="e">
        <v>#N/A</v>
      </c>
      <c r="R148" s="8" t="e">
        <v>#N/A</v>
      </c>
      <c r="S148" s="8" t="e">
        <v>#N/A</v>
      </c>
      <c r="T148" s="13" t="e">
        <f t="shared" si="79"/>
        <v>#N/A</v>
      </c>
    </row>
    <row r="149" spans="1:20">
      <c r="A149" s="2" t="s">
        <v>176</v>
      </c>
      <c r="B149" s="6">
        <v>29221</v>
      </c>
      <c r="C149" s="7">
        <f t="shared" si="77"/>
        <v>1980</v>
      </c>
      <c r="D149" s="7">
        <f t="shared" si="78"/>
        <v>1</v>
      </c>
      <c r="E149" s="8" t="e">
        <v>#N/A</v>
      </c>
      <c r="F149" s="8" t="e">
        <v>#N/A</v>
      </c>
      <c r="G149" s="8" t="e">
        <v>#N/A</v>
      </c>
      <c r="H149" s="8" t="e">
        <v>#N/A</v>
      </c>
      <c r="I149" s="8" t="e">
        <v>#N/A</v>
      </c>
      <c r="J149" s="8">
        <v>217000</v>
      </c>
      <c r="K149" s="8">
        <v>28000</v>
      </c>
      <c r="L149" s="8">
        <v>56000</v>
      </c>
      <c r="M149" s="8">
        <v>81000</v>
      </c>
      <c r="N149" s="8">
        <v>52000</v>
      </c>
      <c r="O149" s="8" t="e">
        <v>#N/A</v>
      </c>
      <c r="P149" s="8" t="e">
        <v>#N/A</v>
      </c>
      <c r="Q149" s="8" t="e">
        <v>#N/A</v>
      </c>
      <c r="R149" s="8" t="e">
        <v>#N/A</v>
      </c>
      <c r="S149" s="8" t="e">
        <v>#N/A</v>
      </c>
      <c r="T149" s="13" t="e">
        <f t="shared" si="79"/>
        <v>#N/A</v>
      </c>
    </row>
    <row r="150" spans="1:20">
      <c r="A150" s="2" t="s">
        <v>177</v>
      </c>
      <c r="B150" s="6">
        <v>29252</v>
      </c>
      <c r="C150" s="7">
        <f t="shared" si="77"/>
        <v>1980</v>
      </c>
      <c r="D150" s="7">
        <f t="shared" si="78"/>
        <v>2</v>
      </c>
      <c r="E150" s="8" t="e">
        <v>#N/A</v>
      </c>
      <c r="F150" s="8" t="e">
        <v>#N/A</v>
      </c>
      <c r="G150" s="8" t="e">
        <v>#N/A</v>
      </c>
      <c r="H150" s="8" t="e">
        <v>#N/A</v>
      </c>
      <c r="I150" s="8" t="e">
        <v>#N/A</v>
      </c>
      <c r="J150" s="8">
        <v>228000</v>
      </c>
      <c r="K150" s="8">
        <v>26000</v>
      </c>
      <c r="L150" s="8">
        <v>59000</v>
      </c>
      <c r="M150" s="8">
        <v>83000</v>
      </c>
      <c r="N150" s="8">
        <v>60000</v>
      </c>
      <c r="O150" s="8" t="e">
        <v>#N/A</v>
      </c>
      <c r="P150" s="8" t="e">
        <v>#N/A</v>
      </c>
      <c r="Q150" s="8" t="e">
        <v>#N/A</v>
      </c>
      <c r="R150" s="8" t="e">
        <v>#N/A</v>
      </c>
      <c r="S150" s="8" t="e">
        <v>#N/A</v>
      </c>
      <c r="T150" s="13" t="e">
        <f t="shared" si="79"/>
        <v>#N/A</v>
      </c>
    </row>
    <row r="151" spans="1:20">
      <c r="A151" s="2" t="s">
        <v>178</v>
      </c>
      <c r="B151" s="6">
        <v>29281</v>
      </c>
      <c r="C151" s="7">
        <f t="shared" si="77"/>
        <v>1980</v>
      </c>
      <c r="D151" s="7">
        <f t="shared" si="78"/>
        <v>3</v>
      </c>
      <c r="E151" s="8" t="e">
        <v>#N/A</v>
      </c>
      <c r="F151" s="8" t="e">
        <v>#N/A</v>
      </c>
      <c r="G151" s="8" t="e">
        <v>#N/A</v>
      </c>
      <c r="H151" s="8" t="e">
        <v>#N/A</v>
      </c>
      <c r="I151" s="8" t="e">
        <v>#N/A</v>
      </c>
      <c r="J151" s="8">
        <v>250000</v>
      </c>
      <c r="K151" s="8">
        <v>30000</v>
      </c>
      <c r="L151" s="8">
        <v>69000</v>
      </c>
      <c r="M151" s="8">
        <v>93000</v>
      </c>
      <c r="N151" s="8">
        <v>58000</v>
      </c>
      <c r="O151" s="8" t="e">
        <v>#N/A</v>
      </c>
      <c r="P151" s="8" t="e">
        <v>#N/A</v>
      </c>
      <c r="Q151" s="8" t="e">
        <v>#N/A</v>
      </c>
      <c r="R151" s="8" t="e">
        <v>#N/A</v>
      </c>
      <c r="S151" s="8" t="e">
        <v>#N/A</v>
      </c>
      <c r="T151" s="13" t="e">
        <f t="shared" si="79"/>
        <v>#N/A</v>
      </c>
    </row>
    <row r="152" spans="1:20">
      <c r="A152" s="2" t="s">
        <v>179</v>
      </c>
      <c r="B152" s="6">
        <v>29312</v>
      </c>
      <c r="C152" s="7">
        <f t="shared" si="77"/>
        <v>1980</v>
      </c>
      <c r="D152" s="7">
        <f t="shared" si="78"/>
        <v>4</v>
      </c>
      <c r="E152" s="8" t="e">
        <v>#N/A</v>
      </c>
      <c r="F152" s="8" t="e">
        <v>#N/A</v>
      </c>
      <c r="G152" s="8" t="e">
        <v>#N/A</v>
      </c>
      <c r="H152" s="8" t="e">
        <v>#N/A</v>
      </c>
      <c r="I152" s="8" t="e">
        <v>#N/A</v>
      </c>
      <c r="J152" s="8">
        <v>230000</v>
      </c>
      <c r="K152" s="8">
        <v>31000</v>
      </c>
      <c r="L152" s="8">
        <v>65000</v>
      </c>
      <c r="M152" s="8">
        <v>88000</v>
      </c>
      <c r="N152" s="8">
        <v>46000</v>
      </c>
      <c r="O152" s="8" t="e">
        <v>#N/A</v>
      </c>
      <c r="P152" s="8" t="e">
        <v>#N/A</v>
      </c>
      <c r="Q152" s="8" t="e">
        <v>#N/A</v>
      </c>
      <c r="R152" s="8" t="e">
        <v>#N/A</v>
      </c>
      <c r="S152" s="8" t="e">
        <v>#N/A</v>
      </c>
      <c r="T152" s="13" t="e">
        <f t="shared" si="79"/>
        <v>#N/A</v>
      </c>
    </row>
    <row r="153" spans="1:20">
      <c r="A153" s="2" t="s">
        <v>180</v>
      </c>
      <c r="B153" s="6">
        <v>29342</v>
      </c>
      <c r="C153" s="7">
        <f t="shared" si="77"/>
        <v>1980</v>
      </c>
      <c r="D153" s="7">
        <f t="shared" si="78"/>
        <v>5</v>
      </c>
      <c r="E153" s="8" t="e">
        <v>#N/A</v>
      </c>
      <c r="F153" s="8" t="e">
        <v>#N/A</v>
      </c>
      <c r="G153" s="8" t="e">
        <v>#N/A</v>
      </c>
      <c r="H153" s="8" t="e">
        <v>#N/A</v>
      </c>
      <c r="I153" s="8" t="e">
        <v>#N/A</v>
      </c>
      <c r="J153" s="8">
        <v>226000</v>
      </c>
      <c r="K153" s="8">
        <v>30000</v>
      </c>
      <c r="L153" s="8">
        <v>60000</v>
      </c>
      <c r="M153" s="8">
        <v>84000</v>
      </c>
      <c r="N153" s="8">
        <v>51000</v>
      </c>
      <c r="O153" s="8" t="e">
        <v>#N/A</v>
      </c>
      <c r="P153" s="8" t="e">
        <v>#N/A</v>
      </c>
      <c r="Q153" s="8" t="e">
        <v>#N/A</v>
      </c>
      <c r="R153" s="8" t="e">
        <v>#N/A</v>
      </c>
      <c r="S153" s="8" t="e">
        <v>#N/A</v>
      </c>
      <c r="T153" s="13" t="e">
        <f t="shared" si="79"/>
        <v>#N/A</v>
      </c>
    </row>
    <row r="154" spans="1:20">
      <c r="A154" s="2" t="s">
        <v>181</v>
      </c>
      <c r="B154" s="6">
        <v>29373</v>
      </c>
      <c r="C154" s="7">
        <f t="shared" si="77"/>
        <v>1980</v>
      </c>
      <c r="D154" s="7">
        <f t="shared" si="78"/>
        <v>6</v>
      </c>
      <c r="E154" s="8" t="e">
        <v>#N/A</v>
      </c>
      <c r="F154" s="8" t="e">
        <v>#N/A</v>
      </c>
      <c r="G154" s="8" t="e">
        <v>#N/A</v>
      </c>
      <c r="H154" s="8" t="e">
        <v>#N/A</v>
      </c>
      <c r="I154" s="8" t="e">
        <v>#N/A</v>
      </c>
      <c r="J154" s="8">
        <v>241000</v>
      </c>
      <c r="K154" s="8">
        <v>30000</v>
      </c>
      <c r="L154" s="8">
        <v>69000</v>
      </c>
      <c r="M154" s="8">
        <v>88000</v>
      </c>
      <c r="N154" s="8">
        <v>54000</v>
      </c>
      <c r="O154" s="8" t="e">
        <v>#N/A</v>
      </c>
      <c r="P154" s="8" t="e">
        <v>#N/A</v>
      </c>
      <c r="Q154" s="8" t="e">
        <v>#N/A</v>
      </c>
      <c r="R154" s="8" t="e">
        <v>#N/A</v>
      </c>
      <c r="S154" s="8" t="e">
        <v>#N/A</v>
      </c>
      <c r="T154" s="13" t="e">
        <f t="shared" si="79"/>
        <v>#N/A</v>
      </c>
    </row>
    <row r="155" spans="1:20">
      <c r="A155" s="2" t="s">
        <v>182</v>
      </c>
      <c r="B155" s="6">
        <v>29403</v>
      </c>
      <c r="C155" s="7">
        <f t="shared" si="77"/>
        <v>1980</v>
      </c>
      <c r="D155" s="7">
        <f t="shared" si="78"/>
        <v>7</v>
      </c>
      <c r="E155" s="8" t="e">
        <v>#N/A</v>
      </c>
      <c r="F155" s="8" t="e">
        <v>#N/A</v>
      </c>
      <c r="G155" s="8" t="e">
        <v>#N/A</v>
      </c>
      <c r="H155" s="8" t="e">
        <v>#N/A</v>
      </c>
      <c r="I155" s="8" t="e">
        <v>#N/A</v>
      </c>
      <c r="J155" s="8">
        <v>283000</v>
      </c>
      <c r="K155" s="8">
        <v>37000</v>
      </c>
      <c r="L155" s="8">
        <v>79000</v>
      </c>
      <c r="M155" s="8">
        <v>105000</v>
      </c>
      <c r="N155" s="8">
        <v>62000</v>
      </c>
      <c r="O155" s="8" t="e">
        <v>#N/A</v>
      </c>
      <c r="P155" s="8" t="e">
        <v>#N/A</v>
      </c>
      <c r="Q155" s="8" t="e">
        <v>#N/A</v>
      </c>
      <c r="R155" s="8" t="e">
        <v>#N/A</v>
      </c>
      <c r="S155" s="8" t="e">
        <v>#N/A</v>
      </c>
      <c r="T155" s="13" t="e">
        <f t="shared" si="79"/>
        <v>#N/A</v>
      </c>
    </row>
    <row r="156" spans="1:20">
      <c r="A156" s="2" t="s">
        <v>183</v>
      </c>
      <c r="B156" s="6">
        <v>29434</v>
      </c>
      <c r="C156" s="7">
        <f t="shared" si="77"/>
        <v>1980</v>
      </c>
      <c r="D156" s="7">
        <f t="shared" si="78"/>
        <v>8</v>
      </c>
      <c r="E156" s="8" t="e">
        <v>#N/A</v>
      </c>
      <c r="F156" s="8" t="e">
        <v>#N/A</v>
      </c>
      <c r="G156" s="8" t="e">
        <v>#N/A</v>
      </c>
      <c r="H156" s="8" t="e">
        <v>#N/A</v>
      </c>
      <c r="I156" s="8" t="e">
        <v>#N/A</v>
      </c>
      <c r="J156" s="8">
        <v>295000</v>
      </c>
      <c r="K156" s="8">
        <v>42000</v>
      </c>
      <c r="L156" s="8">
        <v>83000</v>
      </c>
      <c r="M156" s="8">
        <v>104000</v>
      </c>
      <c r="N156" s="8">
        <v>66000</v>
      </c>
      <c r="O156" s="8" t="e">
        <v>#N/A</v>
      </c>
      <c r="P156" s="8" t="e">
        <v>#N/A</v>
      </c>
      <c r="Q156" s="8" t="e">
        <v>#N/A</v>
      </c>
      <c r="R156" s="8" t="e">
        <v>#N/A</v>
      </c>
      <c r="S156" s="8" t="e">
        <v>#N/A</v>
      </c>
      <c r="T156" s="13" t="e">
        <f t="shared" si="79"/>
        <v>#N/A</v>
      </c>
    </row>
    <row r="157" spans="1:20">
      <c r="A157" s="2" t="s">
        <v>184</v>
      </c>
      <c r="B157" s="6">
        <v>29465</v>
      </c>
      <c r="C157" s="7">
        <f t="shared" si="77"/>
        <v>1980</v>
      </c>
      <c r="D157" s="7">
        <f t="shared" si="78"/>
        <v>9</v>
      </c>
      <c r="E157" s="8" t="e">
        <v>#N/A</v>
      </c>
      <c r="F157" s="8" t="e">
        <v>#N/A</v>
      </c>
      <c r="G157" s="8" t="e">
        <v>#N/A</v>
      </c>
      <c r="H157" s="8" t="e">
        <v>#N/A</v>
      </c>
      <c r="I157" s="8" t="e">
        <v>#N/A</v>
      </c>
      <c r="J157" s="8">
        <v>303000</v>
      </c>
      <c r="K157" s="8">
        <v>46000</v>
      </c>
      <c r="L157" s="8">
        <v>81000</v>
      </c>
      <c r="M157" s="8">
        <v>105000</v>
      </c>
      <c r="N157" s="8">
        <v>71000</v>
      </c>
      <c r="O157" s="8" t="e">
        <v>#N/A</v>
      </c>
      <c r="P157" s="8" t="e">
        <v>#N/A</v>
      </c>
      <c r="Q157" s="8" t="e">
        <v>#N/A</v>
      </c>
      <c r="R157" s="8" t="e">
        <v>#N/A</v>
      </c>
      <c r="S157" s="8" t="e">
        <v>#N/A</v>
      </c>
      <c r="T157" s="13" t="e">
        <f t="shared" si="79"/>
        <v>#N/A</v>
      </c>
    </row>
    <row r="158" spans="1:20">
      <c r="A158" s="2" t="s">
        <v>185</v>
      </c>
      <c r="B158" s="6">
        <v>29495</v>
      </c>
      <c r="C158" s="7">
        <f t="shared" si="77"/>
        <v>1980</v>
      </c>
      <c r="D158" s="7">
        <f t="shared" si="78"/>
        <v>10</v>
      </c>
      <c r="E158" s="8" t="e">
        <v>#N/A</v>
      </c>
      <c r="F158" s="8" t="e">
        <v>#N/A</v>
      </c>
      <c r="G158" s="8" t="e">
        <v>#N/A</v>
      </c>
      <c r="H158" s="8" t="e">
        <v>#N/A</v>
      </c>
      <c r="I158" s="8" t="e">
        <v>#N/A</v>
      </c>
      <c r="J158" s="8">
        <v>292000</v>
      </c>
      <c r="K158" s="8">
        <v>45000</v>
      </c>
      <c r="L158" s="8">
        <v>78000</v>
      </c>
      <c r="M158" s="8">
        <v>105000</v>
      </c>
      <c r="N158" s="8">
        <v>64000</v>
      </c>
      <c r="O158" s="8" t="e">
        <v>#N/A</v>
      </c>
      <c r="P158" s="8" t="e">
        <v>#N/A</v>
      </c>
      <c r="Q158" s="8" t="e">
        <v>#N/A</v>
      </c>
      <c r="R158" s="8" t="e">
        <v>#N/A</v>
      </c>
      <c r="S158" s="8" t="e">
        <v>#N/A</v>
      </c>
      <c r="T158" s="13" t="e">
        <f t="shared" si="79"/>
        <v>#N/A</v>
      </c>
    </row>
    <row r="159" spans="1:20">
      <c r="A159" s="2" t="s">
        <v>186</v>
      </c>
      <c r="B159" s="6">
        <v>29526</v>
      </c>
      <c r="C159" s="7">
        <f t="shared" si="77"/>
        <v>1980</v>
      </c>
      <c r="D159" s="7">
        <f t="shared" si="78"/>
        <v>11</v>
      </c>
      <c r="E159" s="8" t="e">
        <v>#N/A</v>
      </c>
      <c r="F159" s="8" t="e">
        <v>#N/A</v>
      </c>
      <c r="G159" s="8" t="e">
        <v>#N/A</v>
      </c>
      <c r="H159" s="8" t="e">
        <v>#N/A</v>
      </c>
      <c r="I159" s="8" t="e">
        <v>#N/A</v>
      </c>
      <c r="J159" s="8">
        <v>217000</v>
      </c>
      <c r="K159" s="8">
        <v>31000</v>
      </c>
      <c r="L159" s="8">
        <v>57000</v>
      </c>
      <c r="M159" s="8">
        <v>83000</v>
      </c>
      <c r="N159" s="8">
        <v>45000</v>
      </c>
      <c r="O159" s="8" t="e">
        <v>#N/A</v>
      </c>
      <c r="P159" s="8" t="e">
        <v>#N/A</v>
      </c>
      <c r="Q159" s="8" t="e">
        <v>#N/A</v>
      </c>
      <c r="R159" s="8" t="e">
        <v>#N/A</v>
      </c>
      <c r="S159" s="8" t="e">
        <v>#N/A</v>
      </c>
      <c r="T159" s="13" t="e">
        <f t="shared" si="79"/>
        <v>#N/A</v>
      </c>
    </row>
    <row r="160" spans="1:20">
      <c r="A160" s="2" t="s">
        <v>187</v>
      </c>
      <c r="B160" s="6">
        <v>29556</v>
      </c>
      <c r="C160" s="7">
        <f t="shared" si="77"/>
        <v>1980</v>
      </c>
      <c r="D160" s="7">
        <f t="shared" si="78"/>
        <v>12</v>
      </c>
      <c r="E160" s="8" t="e">
        <v>#N/A</v>
      </c>
      <c r="F160" s="8" t="e">
        <v>#N/A</v>
      </c>
      <c r="G160" s="8" t="e">
        <v>#N/A</v>
      </c>
      <c r="H160" s="8" t="e">
        <v>#N/A</v>
      </c>
      <c r="I160" s="8" t="e">
        <v>#N/A</v>
      </c>
      <c r="J160" s="8">
        <v>192000</v>
      </c>
      <c r="K160" s="8">
        <v>26000</v>
      </c>
      <c r="L160" s="8">
        <v>50000</v>
      </c>
      <c r="M160" s="8">
        <v>73000</v>
      </c>
      <c r="N160" s="8">
        <v>43000</v>
      </c>
      <c r="O160" s="8" t="e">
        <v>#N/A</v>
      </c>
      <c r="P160" s="8" t="e">
        <v>#N/A</v>
      </c>
      <c r="Q160" s="8" t="e">
        <v>#N/A</v>
      </c>
      <c r="R160" s="8" t="e">
        <v>#N/A</v>
      </c>
      <c r="S160" s="8" t="e">
        <v>#N/A</v>
      </c>
      <c r="T160" s="13" t="e">
        <f t="shared" si="79"/>
        <v>#N/A</v>
      </c>
    </row>
    <row r="161" spans="1:20">
      <c r="A161" s="2" t="s">
        <v>188</v>
      </c>
      <c r="B161" s="6">
        <v>29587</v>
      </c>
      <c r="C161" s="7">
        <f t="shared" si="77"/>
        <v>1981</v>
      </c>
      <c r="D161" s="7">
        <f t="shared" si="78"/>
        <v>1</v>
      </c>
      <c r="E161" s="8" t="e">
        <v>#N/A</v>
      </c>
      <c r="F161" s="8" t="e">
        <v>#N/A</v>
      </c>
      <c r="G161" s="8" t="e">
        <v>#N/A</v>
      </c>
      <c r="H161" s="8" t="e">
        <v>#N/A</v>
      </c>
      <c r="I161" s="8" t="e">
        <v>#N/A</v>
      </c>
      <c r="J161" s="8">
        <v>170000</v>
      </c>
      <c r="K161" s="8">
        <v>20000</v>
      </c>
      <c r="L161" s="8">
        <v>41000</v>
      </c>
      <c r="M161" s="8">
        <v>70000</v>
      </c>
      <c r="N161" s="8">
        <v>40000</v>
      </c>
      <c r="O161" s="8" t="e">
        <v>#N/A</v>
      </c>
      <c r="P161" s="8" t="e">
        <v>#N/A</v>
      </c>
      <c r="Q161" s="8" t="e">
        <v>#N/A</v>
      </c>
      <c r="R161" s="8" t="e">
        <v>#N/A</v>
      </c>
      <c r="S161" s="8" t="e">
        <v>#N/A</v>
      </c>
      <c r="T161" s="13" t="e">
        <f t="shared" si="79"/>
        <v>#N/A</v>
      </c>
    </row>
    <row r="162" spans="1:20">
      <c r="A162" s="2" t="s">
        <v>189</v>
      </c>
      <c r="B162" s="6">
        <v>29618</v>
      </c>
      <c r="C162" s="7">
        <f t="shared" si="77"/>
        <v>1981</v>
      </c>
      <c r="D162" s="7">
        <f t="shared" si="78"/>
        <v>2</v>
      </c>
      <c r="E162" s="8" t="e">
        <v>#N/A</v>
      </c>
      <c r="F162" s="8" t="e">
        <v>#N/A</v>
      </c>
      <c r="G162" s="8" t="e">
        <v>#N/A</v>
      </c>
      <c r="H162" s="8" t="e">
        <v>#N/A</v>
      </c>
      <c r="I162" s="8" t="e">
        <v>#N/A</v>
      </c>
      <c r="J162" s="8">
        <v>181000</v>
      </c>
      <c r="K162" s="8">
        <v>24000</v>
      </c>
      <c r="L162" s="8">
        <v>48000</v>
      </c>
      <c r="M162" s="8">
        <v>69000</v>
      </c>
      <c r="N162" s="8">
        <v>41000</v>
      </c>
      <c r="O162" s="8" t="e">
        <v>#N/A</v>
      </c>
      <c r="P162" s="8" t="e">
        <v>#N/A</v>
      </c>
      <c r="Q162" s="8" t="e">
        <v>#N/A</v>
      </c>
      <c r="R162" s="8" t="e">
        <v>#N/A</v>
      </c>
      <c r="S162" s="8" t="e">
        <v>#N/A</v>
      </c>
      <c r="T162" s="13" t="e">
        <f t="shared" si="79"/>
        <v>#N/A</v>
      </c>
    </row>
    <row r="163" spans="1:20">
      <c r="A163" s="2" t="s">
        <v>190</v>
      </c>
      <c r="B163" s="6">
        <v>29646</v>
      </c>
      <c r="C163" s="7">
        <f t="shared" si="77"/>
        <v>1981</v>
      </c>
      <c r="D163" s="7">
        <f t="shared" si="78"/>
        <v>3</v>
      </c>
      <c r="E163" s="8" t="e">
        <v>#N/A</v>
      </c>
      <c r="F163" s="8" t="e">
        <v>#N/A</v>
      </c>
      <c r="G163" s="8" t="e">
        <v>#N/A</v>
      </c>
      <c r="H163" s="8" t="e">
        <v>#N/A</v>
      </c>
      <c r="I163" s="8" t="e">
        <v>#N/A</v>
      </c>
      <c r="J163" s="8">
        <v>226000</v>
      </c>
      <c r="K163" s="8">
        <v>28000</v>
      </c>
      <c r="L163" s="8">
        <v>60000</v>
      </c>
      <c r="M163" s="8">
        <v>88000</v>
      </c>
      <c r="N163" s="8">
        <v>50000</v>
      </c>
      <c r="O163" s="8" t="e">
        <v>#N/A</v>
      </c>
      <c r="P163" s="8" t="e">
        <v>#N/A</v>
      </c>
      <c r="Q163" s="8" t="e">
        <v>#N/A</v>
      </c>
      <c r="R163" s="8" t="e">
        <v>#N/A</v>
      </c>
      <c r="S163" s="8" t="e">
        <v>#N/A</v>
      </c>
      <c r="T163" s="13" t="e">
        <f t="shared" si="79"/>
        <v>#N/A</v>
      </c>
    </row>
    <row r="164" spans="1:20">
      <c r="A164" s="2" t="s">
        <v>191</v>
      </c>
      <c r="B164" s="6">
        <v>29677</v>
      </c>
      <c r="C164" s="7">
        <f t="shared" si="77"/>
        <v>1981</v>
      </c>
      <c r="D164" s="7">
        <f t="shared" si="78"/>
        <v>4</v>
      </c>
      <c r="E164" s="8" t="e">
        <v>#N/A</v>
      </c>
      <c r="F164" s="8" t="e">
        <v>#N/A</v>
      </c>
      <c r="G164" s="8" t="e">
        <v>#N/A</v>
      </c>
      <c r="H164" s="8" t="e">
        <v>#N/A</v>
      </c>
      <c r="I164" s="8" t="e">
        <v>#N/A</v>
      </c>
      <c r="J164" s="8">
        <v>240000</v>
      </c>
      <c r="K164" s="8">
        <v>34000</v>
      </c>
      <c r="L164" s="8">
        <v>66000</v>
      </c>
      <c r="M164" s="8">
        <v>89000</v>
      </c>
      <c r="N164" s="8">
        <v>50000</v>
      </c>
      <c r="O164" s="8" t="e">
        <v>#N/A</v>
      </c>
      <c r="P164" s="8" t="e">
        <v>#N/A</v>
      </c>
      <c r="Q164" s="8" t="e">
        <v>#N/A</v>
      </c>
      <c r="R164" s="8" t="e">
        <v>#N/A</v>
      </c>
      <c r="S164" s="8" t="e">
        <v>#N/A</v>
      </c>
      <c r="T164" s="13" t="e">
        <f t="shared" si="79"/>
        <v>#N/A</v>
      </c>
    </row>
    <row r="165" spans="1:20">
      <c r="A165" s="2" t="s">
        <v>192</v>
      </c>
      <c r="B165" s="6">
        <v>29707</v>
      </c>
      <c r="C165" s="7">
        <f t="shared" si="77"/>
        <v>1981</v>
      </c>
      <c r="D165" s="7">
        <f t="shared" si="78"/>
        <v>5</v>
      </c>
      <c r="E165" s="8" t="e">
        <v>#N/A</v>
      </c>
      <c r="F165" s="8" t="e">
        <v>#N/A</v>
      </c>
      <c r="G165" s="8" t="e">
        <v>#N/A</v>
      </c>
      <c r="H165" s="8" t="e">
        <v>#N/A</v>
      </c>
      <c r="I165" s="8" t="e">
        <v>#N/A</v>
      </c>
      <c r="J165" s="8">
        <v>233000</v>
      </c>
      <c r="K165" s="8">
        <v>33000</v>
      </c>
      <c r="L165" s="8">
        <v>65000</v>
      </c>
      <c r="M165" s="8">
        <v>86000</v>
      </c>
      <c r="N165" s="8">
        <v>49000</v>
      </c>
      <c r="O165" s="8" t="e">
        <v>#N/A</v>
      </c>
      <c r="P165" s="8" t="e">
        <v>#N/A</v>
      </c>
      <c r="Q165" s="8" t="e">
        <v>#N/A</v>
      </c>
      <c r="R165" s="8" t="e">
        <v>#N/A</v>
      </c>
      <c r="S165" s="8" t="e">
        <v>#N/A</v>
      </c>
      <c r="T165" s="13" t="e">
        <f t="shared" si="79"/>
        <v>#N/A</v>
      </c>
    </row>
    <row r="166" spans="1:20">
      <c r="A166" s="2" t="s">
        <v>193</v>
      </c>
      <c r="B166" s="6">
        <v>29738</v>
      </c>
      <c r="C166" s="7">
        <f t="shared" si="77"/>
        <v>1981</v>
      </c>
      <c r="D166" s="7">
        <f t="shared" si="78"/>
        <v>6</v>
      </c>
      <c r="E166" s="8" t="e">
        <v>#N/A</v>
      </c>
      <c r="F166" s="8" t="e">
        <v>#N/A</v>
      </c>
      <c r="G166" s="8" t="e">
        <v>#N/A</v>
      </c>
      <c r="H166" s="8" t="e">
        <v>#N/A</v>
      </c>
      <c r="I166" s="8" t="e">
        <v>#N/A</v>
      </c>
      <c r="J166" s="8">
        <v>256000</v>
      </c>
      <c r="K166" s="8">
        <v>38000</v>
      </c>
      <c r="L166" s="8">
        <v>70000</v>
      </c>
      <c r="M166" s="8">
        <v>95000</v>
      </c>
      <c r="N166" s="8">
        <v>54000</v>
      </c>
      <c r="O166" s="8" t="e">
        <v>#N/A</v>
      </c>
      <c r="P166" s="8" t="e">
        <v>#N/A</v>
      </c>
      <c r="Q166" s="8" t="e">
        <v>#N/A</v>
      </c>
      <c r="R166" s="8" t="e">
        <v>#N/A</v>
      </c>
      <c r="S166" s="8" t="e">
        <v>#N/A</v>
      </c>
      <c r="T166" s="13" t="e">
        <f t="shared" si="79"/>
        <v>#N/A</v>
      </c>
    </row>
    <row r="167" spans="1:20">
      <c r="A167" s="2" t="s">
        <v>194</v>
      </c>
      <c r="B167" s="6">
        <v>29768</v>
      </c>
      <c r="C167" s="7">
        <f t="shared" si="77"/>
        <v>1981</v>
      </c>
      <c r="D167" s="7">
        <f t="shared" si="78"/>
        <v>7</v>
      </c>
      <c r="E167" s="8" t="e">
        <v>#N/A</v>
      </c>
      <c r="F167" s="8" t="e">
        <v>#N/A</v>
      </c>
      <c r="G167" s="8" t="e">
        <v>#N/A</v>
      </c>
      <c r="H167" s="8" t="e">
        <v>#N/A</v>
      </c>
      <c r="I167" s="8" t="e">
        <v>#N/A</v>
      </c>
      <c r="J167" s="8">
        <v>245000</v>
      </c>
      <c r="K167" s="8">
        <v>39000</v>
      </c>
      <c r="L167" s="8">
        <v>60000</v>
      </c>
      <c r="M167" s="8">
        <v>95000</v>
      </c>
      <c r="N167" s="8">
        <v>51000</v>
      </c>
      <c r="O167" s="8" t="e">
        <v>#N/A</v>
      </c>
      <c r="P167" s="8" t="e">
        <v>#N/A</v>
      </c>
      <c r="Q167" s="8" t="e">
        <v>#N/A</v>
      </c>
      <c r="R167" s="8" t="e">
        <v>#N/A</v>
      </c>
      <c r="S167" s="8" t="e">
        <v>#N/A</v>
      </c>
      <c r="T167" s="13" t="e">
        <f t="shared" si="79"/>
        <v>#N/A</v>
      </c>
    </row>
    <row r="168" spans="1:20">
      <c r="A168" s="2" t="s">
        <v>195</v>
      </c>
      <c r="B168" s="6">
        <v>29799</v>
      </c>
      <c r="C168" s="7">
        <f t="shared" si="77"/>
        <v>1981</v>
      </c>
      <c r="D168" s="7">
        <f t="shared" si="78"/>
        <v>8</v>
      </c>
      <c r="E168" s="8" t="e">
        <v>#N/A</v>
      </c>
      <c r="F168" s="8" t="e">
        <v>#N/A</v>
      </c>
      <c r="G168" s="8" t="e">
        <v>#N/A</v>
      </c>
      <c r="H168" s="8" t="e">
        <v>#N/A</v>
      </c>
      <c r="I168" s="8" t="e">
        <v>#N/A</v>
      </c>
      <c r="J168" s="8">
        <v>221000</v>
      </c>
      <c r="K168" s="8">
        <v>34000</v>
      </c>
      <c r="L168" s="8">
        <v>62000</v>
      </c>
      <c r="M168" s="8">
        <v>82000</v>
      </c>
      <c r="N168" s="8">
        <v>43000</v>
      </c>
      <c r="O168" s="8" t="e">
        <v>#N/A</v>
      </c>
      <c r="P168" s="8" t="e">
        <v>#N/A</v>
      </c>
      <c r="Q168" s="8" t="e">
        <v>#N/A</v>
      </c>
      <c r="R168" s="8" t="e">
        <v>#N/A</v>
      </c>
      <c r="S168" s="8" t="e">
        <v>#N/A</v>
      </c>
      <c r="T168" s="13" t="e">
        <f t="shared" si="79"/>
        <v>#N/A</v>
      </c>
    </row>
    <row r="169" spans="1:20">
      <c r="A169" s="2" t="s">
        <v>196</v>
      </c>
      <c r="B169" s="6">
        <v>29830</v>
      </c>
      <c r="C169" s="7">
        <f t="shared" si="77"/>
        <v>1981</v>
      </c>
      <c r="D169" s="7">
        <f t="shared" si="78"/>
        <v>9</v>
      </c>
      <c r="E169" s="8" t="e">
        <v>#N/A</v>
      </c>
      <c r="F169" s="8" t="e">
        <v>#N/A</v>
      </c>
      <c r="G169" s="8" t="e">
        <v>#N/A</v>
      </c>
      <c r="H169" s="8" t="e">
        <v>#N/A</v>
      </c>
      <c r="I169" s="8" t="e">
        <v>#N/A</v>
      </c>
      <c r="J169" s="8">
        <v>191000</v>
      </c>
      <c r="K169" s="8">
        <v>30000</v>
      </c>
      <c r="L169" s="8">
        <v>50000</v>
      </c>
      <c r="M169" s="8">
        <v>66000</v>
      </c>
      <c r="N169" s="8">
        <v>44000</v>
      </c>
      <c r="O169" s="8" t="e">
        <v>#N/A</v>
      </c>
      <c r="P169" s="8" t="e">
        <v>#N/A</v>
      </c>
      <c r="Q169" s="8" t="e">
        <v>#N/A</v>
      </c>
      <c r="R169" s="8" t="e">
        <v>#N/A</v>
      </c>
      <c r="S169" s="8" t="e">
        <v>#N/A</v>
      </c>
      <c r="T169" s="13" t="e">
        <f t="shared" si="79"/>
        <v>#N/A</v>
      </c>
    </row>
    <row r="170" spans="1:20">
      <c r="A170" s="2" t="s">
        <v>197</v>
      </c>
      <c r="B170" s="6">
        <v>29860</v>
      </c>
      <c r="C170" s="7">
        <f t="shared" si="77"/>
        <v>1981</v>
      </c>
      <c r="D170" s="7">
        <f t="shared" si="78"/>
        <v>10</v>
      </c>
      <c r="E170" s="8" t="e">
        <v>#N/A</v>
      </c>
      <c r="F170" s="8" t="e">
        <v>#N/A</v>
      </c>
      <c r="G170" s="8" t="e">
        <v>#N/A</v>
      </c>
      <c r="H170" s="8" t="e">
        <v>#N/A</v>
      </c>
      <c r="I170" s="8" t="e">
        <v>#N/A</v>
      </c>
      <c r="J170" s="8">
        <v>179000</v>
      </c>
      <c r="K170" s="8">
        <v>32000</v>
      </c>
      <c r="L170" s="8">
        <v>44000</v>
      </c>
      <c r="M170" s="8">
        <v>66000</v>
      </c>
      <c r="N170" s="8">
        <v>36000</v>
      </c>
      <c r="O170" s="8" t="e">
        <v>#N/A</v>
      </c>
      <c r="P170" s="8" t="e">
        <v>#N/A</v>
      </c>
      <c r="Q170" s="8" t="e">
        <v>#N/A</v>
      </c>
      <c r="R170" s="8" t="e">
        <v>#N/A</v>
      </c>
      <c r="S170" s="8" t="e">
        <v>#N/A</v>
      </c>
      <c r="T170" s="13" t="e">
        <f t="shared" si="79"/>
        <v>#N/A</v>
      </c>
    </row>
    <row r="171" spans="1:20">
      <c r="A171" s="2" t="s">
        <v>198</v>
      </c>
      <c r="B171" s="6">
        <v>29891</v>
      </c>
      <c r="C171" s="7">
        <f t="shared" si="77"/>
        <v>1981</v>
      </c>
      <c r="D171" s="7">
        <f t="shared" si="78"/>
        <v>11</v>
      </c>
      <c r="E171" s="8" t="e">
        <v>#N/A</v>
      </c>
      <c r="F171" s="8" t="e">
        <v>#N/A</v>
      </c>
      <c r="G171" s="8" t="e">
        <v>#N/A</v>
      </c>
      <c r="H171" s="8" t="e">
        <v>#N/A</v>
      </c>
      <c r="I171" s="8" t="e">
        <v>#N/A</v>
      </c>
      <c r="J171" s="8">
        <v>146000</v>
      </c>
      <c r="K171" s="8">
        <v>21000</v>
      </c>
      <c r="L171" s="8">
        <v>34000</v>
      </c>
      <c r="M171" s="8">
        <v>61000</v>
      </c>
      <c r="N171" s="8">
        <v>29000</v>
      </c>
      <c r="O171" s="8" t="e">
        <v>#N/A</v>
      </c>
      <c r="P171" s="8" t="e">
        <v>#N/A</v>
      </c>
      <c r="Q171" s="8" t="e">
        <v>#N/A</v>
      </c>
      <c r="R171" s="8" t="e">
        <v>#N/A</v>
      </c>
      <c r="S171" s="8" t="e">
        <v>#N/A</v>
      </c>
      <c r="T171" s="13" t="e">
        <f t="shared" si="79"/>
        <v>#N/A</v>
      </c>
    </row>
    <row r="172" spans="1:20">
      <c r="A172" s="2" t="s">
        <v>199</v>
      </c>
      <c r="B172" s="6">
        <v>29921</v>
      </c>
      <c r="C172" s="7">
        <f t="shared" si="77"/>
        <v>1981</v>
      </c>
      <c r="D172" s="7">
        <f t="shared" si="78"/>
        <v>12</v>
      </c>
      <c r="E172" s="8" t="e">
        <v>#N/A</v>
      </c>
      <c r="F172" s="8" t="e">
        <v>#N/A</v>
      </c>
      <c r="G172" s="8" t="e">
        <v>#N/A</v>
      </c>
      <c r="H172" s="8" t="e">
        <v>#N/A</v>
      </c>
      <c r="I172" s="8" t="e">
        <v>#N/A</v>
      </c>
      <c r="J172" s="8">
        <v>130000</v>
      </c>
      <c r="K172" s="8">
        <v>17000</v>
      </c>
      <c r="L172" s="8">
        <v>33000</v>
      </c>
      <c r="M172" s="8">
        <v>52000</v>
      </c>
      <c r="N172" s="8">
        <v>29000</v>
      </c>
      <c r="O172" s="8" t="e">
        <v>#N/A</v>
      </c>
      <c r="P172" s="8" t="e">
        <v>#N/A</v>
      </c>
      <c r="Q172" s="8" t="e">
        <v>#N/A</v>
      </c>
      <c r="R172" s="8" t="e">
        <v>#N/A</v>
      </c>
      <c r="S172" s="8" t="e">
        <v>#N/A</v>
      </c>
      <c r="T172" s="13" t="e">
        <f t="shared" si="79"/>
        <v>#N/A</v>
      </c>
    </row>
    <row r="173" spans="1:20">
      <c r="A173" s="2" t="s">
        <v>200</v>
      </c>
      <c r="B173" s="6">
        <v>29952</v>
      </c>
      <c r="C173" s="7">
        <f t="shared" si="77"/>
        <v>1982</v>
      </c>
      <c r="D173" s="7">
        <f t="shared" si="78"/>
        <v>1</v>
      </c>
      <c r="E173" s="8" t="e">
        <v>#N/A</v>
      </c>
      <c r="F173" s="8" t="e">
        <v>#N/A</v>
      </c>
      <c r="G173" s="8" t="e">
        <v>#N/A</v>
      </c>
      <c r="H173" s="8" t="e">
        <v>#N/A</v>
      </c>
      <c r="I173" s="8" t="e">
        <v>#N/A</v>
      </c>
      <c r="J173" s="8">
        <v>116000</v>
      </c>
      <c r="K173" s="8">
        <v>17000</v>
      </c>
      <c r="L173" s="8">
        <v>25000</v>
      </c>
      <c r="M173" s="8">
        <v>51000</v>
      </c>
      <c r="N173" s="8">
        <v>24000</v>
      </c>
      <c r="O173" s="8" t="e">
        <v>#N/A</v>
      </c>
      <c r="P173" s="8" t="e">
        <v>#N/A</v>
      </c>
      <c r="Q173" s="8" t="e">
        <v>#N/A</v>
      </c>
      <c r="R173" s="8" t="e">
        <v>#N/A</v>
      </c>
      <c r="S173" s="8" t="e">
        <v>#N/A</v>
      </c>
      <c r="T173" s="13" t="e">
        <f t="shared" si="79"/>
        <v>#N/A</v>
      </c>
    </row>
    <row r="174" spans="1:20">
      <c r="A174" s="2" t="s">
        <v>201</v>
      </c>
      <c r="B174" s="6">
        <v>29983</v>
      </c>
      <c r="C174" s="7">
        <f t="shared" si="77"/>
        <v>1982</v>
      </c>
      <c r="D174" s="7">
        <f t="shared" si="78"/>
        <v>2</v>
      </c>
      <c r="E174" s="8" t="e">
        <v>#N/A</v>
      </c>
      <c r="F174" s="8" t="e">
        <v>#N/A</v>
      </c>
      <c r="G174" s="8" t="e">
        <v>#N/A</v>
      </c>
      <c r="H174" s="8" t="e">
        <v>#N/A</v>
      </c>
      <c r="I174" s="8" t="e">
        <v>#N/A</v>
      </c>
      <c r="J174" s="8">
        <v>134000</v>
      </c>
      <c r="K174" s="8">
        <v>20000</v>
      </c>
      <c r="L174" s="8">
        <v>34000</v>
      </c>
      <c r="M174" s="8">
        <v>52000</v>
      </c>
      <c r="N174" s="8">
        <v>28000</v>
      </c>
      <c r="O174" s="8" t="e">
        <v>#N/A</v>
      </c>
      <c r="P174" s="8" t="e">
        <v>#N/A</v>
      </c>
      <c r="Q174" s="8" t="e">
        <v>#N/A</v>
      </c>
      <c r="R174" s="8" t="e">
        <v>#N/A</v>
      </c>
      <c r="S174" s="8" t="e">
        <v>#N/A</v>
      </c>
      <c r="T174" s="13" t="e">
        <f t="shared" si="79"/>
        <v>#N/A</v>
      </c>
    </row>
    <row r="175" spans="1:20">
      <c r="A175" s="2" t="s">
        <v>202</v>
      </c>
      <c r="B175" s="6">
        <v>30011</v>
      </c>
      <c r="C175" s="7">
        <f t="shared" si="77"/>
        <v>1982</v>
      </c>
      <c r="D175" s="7">
        <f t="shared" si="78"/>
        <v>3</v>
      </c>
      <c r="E175" s="8" t="e">
        <v>#N/A</v>
      </c>
      <c r="F175" s="8" t="e">
        <v>#N/A</v>
      </c>
      <c r="G175" s="8" t="e">
        <v>#N/A</v>
      </c>
      <c r="H175" s="8" t="e">
        <v>#N/A</v>
      </c>
      <c r="I175" s="8" t="e">
        <v>#N/A</v>
      </c>
      <c r="J175" s="8">
        <v>181000</v>
      </c>
      <c r="K175" s="8">
        <v>28000</v>
      </c>
      <c r="L175" s="8">
        <v>44000</v>
      </c>
      <c r="M175" s="8">
        <v>71000</v>
      </c>
      <c r="N175" s="8">
        <v>38000</v>
      </c>
      <c r="O175" s="8" t="e">
        <v>#N/A</v>
      </c>
      <c r="P175" s="8" t="e">
        <v>#N/A</v>
      </c>
      <c r="Q175" s="8" t="e">
        <v>#N/A</v>
      </c>
      <c r="R175" s="8" t="e">
        <v>#N/A</v>
      </c>
      <c r="S175" s="8" t="e">
        <v>#N/A</v>
      </c>
      <c r="T175" s="13" t="e">
        <f t="shared" si="79"/>
        <v>#N/A</v>
      </c>
    </row>
    <row r="176" spans="1:20">
      <c r="A176" s="2" t="s">
        <v>203</v>
      </c>
      <c r="B176" s="6">
        <v>30042</v>
      </c>
      <c r="C176" s="7">
        <f t="shared" si="77"/>
        <v>1982</v>
      </c>
      <c r="D176" s="7">
        <f t="shared" si="78"/>
        <v>4</v>
      </c>
      <c r="E176" s="8" t="e">
        <v>#N/A</v>
      </c>
      <c r="F176" s="8" t="e">
        <v>#N/A</v>
      </c>
      <c r="G176" s="8" t="e">
        <v>#N/A</v>
      </c>
      <c r="H176" s="8" t="e">
        <v>#N/A</v>
      </c>
      <c r="I176" s="8" t="e">
        <v>#N/A</v>
      </c>
      <c r="J176" s="8">
        <v>174000</v>
      </c>
      <c r="K176" s="8">
        <v>29000</v>
      </c>
      <c r="L176" s="8">
        <v>44000</v>
      </c>
      <c r="M176" s="8">
        <v>69000</v>
      </c>
      <c r="N176" s="8">
        <v>32000</v>
      </c>
      <c r="O176" s="8" t="e">
        <v>#N/A</v>
      </c>
      <c r="P176" s="8" t="e">
        <v>#N/A</v>
      </c>
      <c r="Q176" s="8" t="e">
        <v>#N/A</v>
      </c>
      <c r="R176" s="8" t="e">
        <v>#N/A</v>
      </c>
      <c r="S176" s="8" t="e">
        <v>#N/A</v>
      </c>
      <c r="T176" s="13" t="e">
        <f t="shared" si="79"/>
        <v>#N/A</v>
      </c>
    </row>
    <row r="177" spans="1:20">
      <c r="A177" s="2" t="s">
        <v>204</v>
      </c>
      <c r="B177" s="6">
        <v>30072</v>
      </c>
      <c r="C177" s="7">
        <f t="shared" si="77"/>
        <v>1982</v>
      </c>
      <c r="D177" s="7">
        <f t="shared" si="78"/>
        <v>5</v>
      </c>
      <c r="E177" s="8" t="e">
        <v>#N/A</v>
      </c>
      <c r="F177" s="8" t="e">
        <v>#N/A</v>
      </c>
      <c r="G177" s="8" t="e">
        <v>#N/A</v>
      </c>
      <c r="H177" s="8" t="e">
        <v>#N/A</v>
      </c>
      <c r="I177" s="8" t="e">
        <v>#N/A</v>
      </c>
      <c r="J177" s="8">
        <v>169000</v>
      </c>
      <c r="K177" s="8">
        <v>29000</v>
      </c>
      <c r="L177" s="8">
        <v>42000</v>
      </c>
      <c r="M177" s="8">
        <v>66000</v>
      </c>
      <c r="N177" s="8">
        <v>31000</v>
      </c>
      <c r="O177" s="8" t="e">
        <v>#N/A</v>
      </c>
      <c r="P177" s="8" t="e">
        <v>#N/A</v>
      </c>
      <c r="Q177" s="8" t="e">
        <v>#N/A</v>
      </c>
      <c r="R177" s="8" t="e">
        <v>#N/A</v>
      </c>
      <c r="S177" s="8" t="e">
        <v>#N/A</v>
      </c>
      <c r="T177" s="13" t="e">
        <f t="shared" si="79"/>
        <v>#N/A</v>
      </c>
    </row>
    <row r="178" spans="1:20">
      <c r="A178" s="2" t="s">
        <v>205</v>
      </c>
      <c r="B178" s="6">
        <v>30103</v>
      </c>
      <c r="C178" s="7">
        <f t="shared" si="77"/>
        <v>1982</v>
      </c>
      <c r="D178" s="7">
        <f t="shared" si="78"/>
        <v>6</v>
      </c>
      <c r="E178" s="8" t="e">
        <v>#N/A</v>
      </c>
      <c r="F178" s="8" t="e">
        <v>#N/A</v>
      </c>
      <c r="G178" s="8" t="e">
        <v>#N/A</v>
      </c>
      <c r="H178" s="8" t="e">
        <v>#N/A</v>
      </c>
      <c r="I178" s="8" t="e">
        <v>#N/A</v>
      </c>
      <c r="J178" s="8">
        <v>192000</v>
      </c>
      <c r="K178" s="8">
        <v>34000</v>
      </c>
      <c r="L178" s="8">
        <v>48000</v>
      </c>
      <c r="M178" s="8">
        <v>73000</v>
      </c>
      <c r="N178" s="8">
        <v>37000</v>
      </c>
      <c r="O178" s="8" t="e">
        <v>#N/A</v>
      </c>
      <c r="P178" s="8" t="e">
        <v>#N/A</v>
      </c>
      <c r="Q178" s="8" t="e">
        <v>#N/A</v>
      </c>
      <c r="R178" s="8" t="e">
        <v>#N/A</v>
      </c>
      <c r="S178" s="8" t="e">
        <v>#N/A</v>
      </c>
      <c r="T178" s="13" t="e">
        <f t="shared" si="79"/>
        <v>#N/A</v>
      </c>
    </row>
    <row r="179" spans="1:20">
      <c r="A179" s="2" t="s">
        <v>206</v>
      </c>
      <c r="B179" s="6">
        <v>30133</v>
      </c>
      <c r="C179" s="7">
        <f t="shared" si="77"/>
        <v>1982</v>
      </c>
      <c r="D179" s="7">
        <f t="shared" si="78"/>
        <v>7</v>
      </c>
      <c r="E179" s="8" t="e">
        <v>#N/A</v>
      </c>
      <c r="F179" s="8" t="e">
        <v>#N/A</v>
      </c>
      <c r="G179" s="8" t="e">
        <v>#N/A</v>
      </c>
      <c r="H179" s="8" t="e">
        <v>#N/A</v>
      </c>
      <c r="I179" s="8" t="e">
        <v>#N/A</v>
      </c>
      <c r="J179" s="8">
        <v>183000</v>
      </c>
      <c r="K179" s="8">
        <v>37000</v>
      </c>
      <c r="L179" s="8">
        <v>44000</v>
      </c>
      <c r="M179" s="8">
        <v>71000</v>
      </c>
      <c r="N179" s="8">
        <v>31000</v>
      </c>
      <c r="O179" s="8" t="e">
        <v>#N/A</v>
      </c>
      <c r="P179" s="8" t="e">
        <v>#N/A</v>
      </c>
      <c r="Q179" s="8" t="e">
        <v>#N/A</v>
      </c>
      <c r="R179" s="8" t="e">
        <v>#N/A</v>
      </c>
      <c r="S179" s="8" t="e">
        <v>#N/A</v>
      </c>
      <c r="T179" s="13" t="e">
        <f t="shared" si="79"/>
        <v>#N/A</v>
      </c>
    </row>
    <row r="180" spans="1:20">
      <c r="A180" s="2" t="s">
        <v>207</v>
      </c>
      <c r="B180" s="6">
        <v>30164</v>
      </c>
      <c r="C180" s="7">
        <f t="shared" si="77"/>
        <v>1982</v>
      </c>
      <c r="D180" s="7">
        <f t="shared" si="78"/>
        <v>8</v>
      </c>
      <c r="E180" s="8" t="e">
        <v>#N/A</v>
      </c>
      <c r="F180" s="8" t="e">
        <v>#N/A</v>
      </c>
      <c r="G180" s="8" t="e">
        <v>#N/A</v>
      </c>
      <c r="H180" s="8" t="e">
        <v>#N/A</v>
      </c>
      <c r="I180" s="8" t="e">
        <v>#N/A</v>
      </c>
      <c r="J180" s="8">
        <v>186000</v>
      </c>
      <c r="K180" s="8">
        <v>35000</v>
      </c>
      <c r="L180" s="8">
        <v>48000</v>
      </c>
      <c r="M180" s="8">
        <v>71000</v>
      </c>
      <c r="N180" s="8">
        <v>32000</v>
      </c>
      <c r="O180" s="8" t="e">
        <v>#N/A</v>
      </c>
      <c r="P180" s="8" t="e">
        <v>#N/A</v>
      </c>
      <c r="Q180" s="8" t="e">
        <v>#N/A</v>
      </c>
      <c r="R180" s="8" t="e">
        <v>#N/A</v>
      </c>
      <c r="S180" s="8" t="e">
        <v>#N/A</v>
      </c>
      <c r="T180" s="13" t="e">
        <f t="shared" si="79"/>
        <v>#N/A</v>
      </c>
    </row>
    <row r="181" spans="1:20">
      <c r="A181" s="2" t="s">
        <v>208</v>
      </c>
      <c r="B181" s="6">
        <v>30195</v>
      </c>
      <c r="C181" s="7">
        <f t="shared" si="77"/>
        <v>1982</v>
      </c>
      <c r="D181" s="7">
        <f t="shared" si="78"/>
        <v>9</v>
      </c>
      <c r="E181" s="8" t="e">
        <v>#N/A</v>
      </c>
      <c r="F181" s="8" t="e">
        <v>#N/A</v>
      </c>
      <c r="G181" s="8" t="e">
        <v>#N/A</v>
      </c>
      <c r="H181" s="8" t="e">
        <v>#N/A</v>
      </c>
      <c r="I181" s="8" t="e">
        <v>#N/A</v>
      </c>
      <c r="J181" s="8">
        <v>168000</v>
      </c>
      <c r="K181" s="8">
        <v>34000</v>
      </c>
      <c r="L181" s="8">
        <v>41000</v>
      </c>
      <c r="M181" s="8">
        <v>61000</v>
      </c>
      <c r="N181" s="8">
        <v>31000</v>
      </c>
      <c r="O181" s="8" t="e">
        <v>#N/A</v>
      </c>
      <c r="P181" s="8" t="e">
        <v>#N/A</v>
      </c>
      <c r="Q181" s="8" t="e">
        <v>#N/A</v>
      </c>
      <c r="R181" s="8" t="e">
        <v>#N/A</v>
      </c>
      <c r="S181" s="8" t="e">
        <v>#N/A</v>
      </c>
      <c r="T181" s="13" t="e">
        <f t="shared" si="79"/>
        <v>#N/A</v>
      </c>
    </row>
    <row r="182" spans="1:20">
      <c r="A182" s="2" t="s">
        <v>209</v>
      </c>
      <c r="B182" s="6">
        <v>30225</v>
      </c>
      <c r="C182" s="7">
        <f t="shared" si="77"/>
        <v>1982</v>
      </c>
      <c r="D182" s="7">
        <f t="shared" si="78"/>
        <v>10</v>
      </c>
      <c r="E182" s="8" t="e">
        <v>#N/A</v>
      </c>
      <c r="F182" s="8" t="e">
        <v>#N/A</v>
      </c>
      <c r="G182" s="8" t="e">
        <v>#N/A</v>
      </c>
      <c r="H182" s="8" t="e">
        <v>#N/A</v>
      </c>
      <c r="I182" s="8" t="e">
        <v>#N/A</v>
      </c>
      <c r="J182" s="8">
        <v>173000</v>
      </c>
      <c r="K182" s="8">
        <v>34000</v>
      </c>
      <c r="L182" s="8">
        <v>42000</v>
      </c>
      <c r="M182" s="8">
        <v>68000</v>
      </c>
      <c r="N182" s="8">
        <v>29000</v>
      </c>
      <c r="O182" s="8" t="e">
        <v>#N/A</v>
      </c>
      <c r="P182" s="8" t="e">
        <v>#N/A</v>
      </c>
      <c r="Q182" s="8" t="e">
        <v>#N/A</v>
      </c>
      <c r="R182" s="8" t="e">
        <v>#N/A</v>
      </c>
      <c r="S182" s="8" t="e">
        <v>#N/A</v>
      </c>
      <c r="T182" s="13" t="e">
        <f t="shared" si="79"/>
        <v>#N/A</v>
      </c>
    </row>
    <row r="183" spans="1:20">
      <c r="A183" s="2" t="s">
        <v>210</v>
      </c>
      <c r="B183" s="6">
        <v>30256</v>
      </c>
      <c r="C183" s="7">
        <f t="shared" si="77"/>
        <v>1982</v>
      </c>
      <c r="D183" s="7">
        <f t="shared" si="78"/>
        <v>11</v>
      </c>
      <c r="E183" s="8" t="e">
        <v>#N/A</v>
      </c>
      <c r="F183" s="8" t="e">
        <v>#N/A</v>
      </c>
      <c r="G183" s="8" t="e">
        <v>#N/A</v>
      </c>
      <c r="H183" s="8" t="e">
        <v>#N/A</v>
      </c>
      <c r="I183" s="8" t="e">
        <v>#N/A</v>
      </c>
      <c r="J183" s="8">
        <v>167000</v>
      </c>
      <c r="K183" s="8">
        <v>30000</v>
      </c>
      <c r="L183" s="8">
        <v>40000</v>
      </c>
      <c r="M183" s="8">
        <v>70000</v>
      </c>
      <c r="N183" s="8">
        <v>28000</v>
      </c>
      <c r="O183" s="8" t="e">
        <v>#N/A</v>
      </c>
      <c r="P183" s="8" t="e">
        <v>#N/A</v>
      </c>
      <c r="Q183" s="8" t="e">
        <v>#N/A</v>
      </c>
      <c r="R183" s="8" t="e">
        <v>#N/A</v>
      </c>
      <c r="S183" s="8" t="e">
        <v>#N/A</v>
      </c>
      <c r="T183" s="13" t="e">
        <f t="shared" si="79"/>
        <v>#N/A</v>
      </c>
    </row>
    <row r="184" spans="1:20">
      <c r="A184" s="2" t="s">
        <v>211</v>
      </c>
      <c r="B184" s="6">
        <v>30286</v>
      </c>
      <c r="C184" s="7">
        <f t="shared" si="77"/>
        <v>1982</v>
      </c>
      <c r="D184" s="7">
        <f t="shared" si="78"/>
        <v>12</v>
      </c>
      <c r="E184" s="8" t="e">
        <v>#N/A</v>
      </c>
      <c r="F184" s="8" t="e">
        <v>#N/A</v>
      </c>
      <c r="G184" s="8" t="e">
        <v>#N/A</v>
      </c>
      <c r="H184" s="8" t="e">
        <v>#N/A</v>
      </c>
      <c r="I184" s="8" t="e">
        <v>#N/A</v>
      </c>
      <c r="J184" s="8">
        <v>148000</v>
      </c>
      <c r="K184" s="8">
        <v>27000</v>
      </c>
      <c r="L184" s="8">
        <v>37000</v>
      </c>
      <c r="M184" s="8">
        <v>59000</v>
      </c>
      <c r="N184" s="8">
        <v>26000</v>
      </c>
      <c r="O184" s="8" t="e">
        <v>#N/A</v>
      </c>
      <c r="P184" s="8" t="e">
        <v>#N/A</v>
      </c>
      <c r="Q184" s="8" t="e">
        <v>#N/A</v>
      </c>
      <c r="R184" s="8" t="e">
        <v>#N/A</v>
      </c>
      <c r="S184" s="8" t="e">
        <v>#N/A</v>
      </c>
      <c r="T184" s="13" t="e">
        <f t="shared" si="79"/>
        <v>#N/A</v>
      </c>
    </row>
    <row r="185" spans="1:20">
      <c r="A185" s="2" t="s">
        <v>212</v>
      </c>
      <c r="B185" s="6">
        <v>30317</v>
      </c>
      <c r="C185" s="7">
        <f t="shared" si="77"/>
        <v>1983</v>
      </c>
      <c r="D185" s="7">
        <f t="shared" si="78"/>
        <v>1</v>
      </c>
      <c r="E185" s="8" t="e">
        <v>#N/A</v>
      </c>
      <c r="F185" s="8" t="e">
        <v>#N/A</v>
      </c>
      <c r="G185" s="8" t="e">
        <v>#N/A</v>
      </c>
      <c r="H185" s="8" t="e">
        <v>#N/A</v>
      </c>
      <c r="I185" s="8" t="e">
        <v>#N/A</v>
      </c>
      <c r="J185" s="8">
        <v>154000</v>
      </c>
      <c r="K185" s="8">
        <v>26000</v>
      </c>
      <c r="L185" s="8">
        <v>34000</v>
      </c>
      <c r="M185" s="8">
        <v>65000</v>
      </c>
      <c r="N185" s="8">
        <v>29000</v>
      </c>
      <c r="O185" s="8" t="e">
        <v>#N/A</v>
      </c>
      <c r="P185" s="8" t="e">
        <v>#N/A</v>
      </c>
      <c r="Q185" s="8" t="e">
        <v>#N/A</v>
      </c>
      <c r="R185" s="8" t="e">
        <v>#N/A</v>
      </c>
      <c r="S185" s="8" t="e">
        <v>#N/A</v>
      </c>
      <c r="T185" s="13" t="e">
        <f t="shared" si="79"/>
        <v>#N/A</v>
      </c>
    </row>
    <row r="186" spans="1:20">
      <c r="A186" s="2" t="s">
        <v>213</v>
      </c>
      <c r="B186" s="6">
        <v>30348</v>
      </c>
      <c r="C186" s="7">
        <f t="shared" si="77"/>
        <v>1983</v>
      </c>
      <c r="D186" s="7">
        <f t="shared" si="78"/>
        <v>2</v>
      </c>
      <c r="E186" s="8" t="e">
        <v>#N/A</v>
      </c>
      <c r="F186" s="8" t="e">
        <v>#N/A</v>
      </c>
      <c r="G186" s="8" t="e">
        <v>#N/A</v>
      </c>
      <c r="H186" s="8" t="e">
        <v>#N/A</v>
      </c>
      <c r="I186" s="8" t="e">
        <v>#N/A</v>
      </c>
      <c r="J186" s="8">
        <v>161000</v>
      </c>
      <c r="K186" s="8">
        <v>25000</v>
      </c>
      <c r="L186" s="8">
        <v>46000</v>
      </c>
      <c r="M186" s="8">
        <v>59000</v>
      </c>
      <c r="N186" s="8">
        <v>32000</v>
      </c>
      <c r="O186" s="8" t="e">
        <v>#N/A</v>
      </c>
      <c r="P186" s="8" t="e">
        <v>#N/A</v>
      </c>
      <c r="Q186" s="8" t="e">
        <v>#N/A</v>
      </c>
      <c r="R186" s="8" t="e">
        <v>#N/A</v>
      </c>
      <c r="S186" s="8" t="e">
        <v>#N/A</v>
      </c>
      <c r="T186" s="13" t="e">
        <f t="shared" si="79"/>
        <v>#N/A</v>
      </c>
    </row>
    <row r="187" spans="1:20">
      <c r="A187" s="2" t="s">
        <v>214</v>
      </c>
      <c r="B187" s="6">
        <v>30376</v>
      </c>
      <c r="C187" s="7">
        <f t="shared" si="77"/>
        <v>1983</v>
      </c>
      <c r="D187" s="7">
        <f t="shared" si="78"/>
        <v>3</v>
      </c>
      <c r="E187" s="8" t="e">
        <v>#N/A</v>
      </c>
      <c r="F187" s="8" t="e">
        <v>#N/A</v>
      </c>
      <c r="G187" s="8" t="e">
        <v>#N/A</v>
      </c>
      <c r="H187" s="8" t="e">
        <v>#N/A</v>
      </c>
      <c r="I187" s="8" t="e">
        <v>#N/A</v>
      </c>
      <c r="J187" s="8">
        <v>235000</v>
      </c>
      <c r="K187" s="8">
        <v>39000</v>
      </c>
      <c r="L187" s="8">
        <v>68000</v>
      </c>
      <c r="M187" s="8">
        <v>84000</v>
      </c>
      <c r="N187" s="8">
        <v>44000</v>
      </c>
      <c r="O187" s="8" t="e">
        <v>#N/A</v>
      </c>
      <c r="P187" s="8" t="e">
        <v>#N/A</v>
      </c>
      <c r="Q187" s="8" t="e">
        <v>#N/A</v>
      </c>
      <c r="R187" s="8" t="e">
        <v>#N/A</v>
      </c>
      <c r="S187" s="8" t="e">
        <v>#N/A</v>
      </c>
      <c r="T187" s="13" t="e">
        <f t="shared" si="79"/>
        <v>#N/A</v>
      </c>
    </row>
    <row r="188" spans="1:20">
      <c r="A188" s="2" t="s">
        <v>215</v>
      </c>
      <c r="B188" s="6">
        <v>30407</v>
      </c>
      <c r="C188" s="7">
        <f t="shared" si="77"/>
        <v>1983</v>
      </c>
      <c r="D188" s="7">
        <f t="shared" si="78"/>
        <v>4</v>
      </c>
      <c r="E188" s="8" t="e">
        <v>#N/A</v>
      </c>
      <c r="F188" s="8" t="e">
        <v>#N/A</v>
      </c>
      <c r="G188" s="8" t="e">
        <v>#N/A</v>
      </c>
      <c r="H188" s="8" t="e">
        <v>#N/A</v>
      </c>
      <c r="I188" s="8" t="e">
        <v>#N/A</v>
      </c>
      <c r="J188" s="8">
        <v>234000</v>
      </c>
      <c r="K188" s="8">
        <v>42000</v>
      </c>
      <c r="L188" s="8">
        <v>65000</v>
      </c>
      <c r="M188" s="8">
        <v>84000</v>
      </c>
      <c r="N188" s="8">
        <v>43000</v>
      </c>
      <c r="O188" s="8" t="e">
        <v>#N/A</v>
      </c>
      <c r="P188" s="8" t="e">
        <v>#N/A</v>
      </c>
      <c r="Q188" s="8" t="e">
        <v>#N/A</v>
      </c>
      <c r="R188" s="8" t="e">
        <v>#N/A</v>
      </c>
      <c r="S188" s="8" t="e">
        <v>#N/A</v>
      </c>
      <c r="T188" s="13" t="e">
        <f t="shared" si="79"/>
        <v>#N/A</v>
      </c>
    </row>
    <row r="189" spans="1:20">
      <c r="A189" s="2" t="s">
        <v>216</v>
      </c>
      <c r="B189" s="6">
        <v>30437</v>
      </c>
      <c r="C189" s="7">
        <f t="shared" si="77"/>
        <v>1983</v>
      </c>
      <c r="D189" s="7">
        <f t="shared" si="78"/>
        <v>5</v>
      </c>
      <c r="E189" s="8" t="e">
        <v>#N/A</v>
      </c>
      <c r="F189" s="8" t="e">
        <v>#N/A</v>
      </c>
      <c r="G189" s="8" t="e">
        <v>#N/A</v>
      </c>
      <c r="H189" s="8" t="e">
        <v>#N/A</v>
      </c>
      <c r="I189" s="8" t="e">
        <v>#N/A</v>
      </c>
      <c r="J189" s="8">
        <v>257000</v>
      </c>
      <c r="K189" s="8">
        <v>46000</v>
      </c>
      <c r="L189" s="8">
        <v>69000</v>
      </c>
      <c r="M189" s="8">
        <v>95000</v>
      </c>
      <c r="N189" s="8">
        <v>47000</v>
      </c>
      <c r="O189" s="8" t="e">
        <v>#N/A</v>
      </c>
      <c r="P189" s="8" t="e">
        <v>#N/A</v>
      </c>
      <c r="Q189" s="8" t="e">
        <v>#N/A</v>
      </c>
      <c r="R189" s="8" t="e">
        <v>#N/A</v>
      </c>
      <c r="S189" s="8" t="e">
        <v>#N/A</v>
      </c>
      <c r="T189" s="13" t="e">
        <f t="shared" si="79"/>
        <v>#N/A</v>
      </c>
    </row>
    <row r="190" spans="1:20">
      <c r="A190" s="2" t="s">
        <v>217</v>
      </c>
      <c r="B190" s="6">
        <v>30468</v>
      </c>
      <c r="C190" s="7">
        <f t="shared" si="77"/>
        <v>1983</v>
      </c>
      <c r="D190" s="7">
        <f t="shared" si="78"/>
        <v>6</v>
      </c>
      <c r="E190" s="8" t="e">
        <v>#N/A</v>
      </c>
      <c r="F190" s="8" t="e">
        <v>#N/A</v>
      </c>
      <c r="G190" s="8" t="e">
        <v>#N/A</v>
      </c>
      <c r="H190" s="8" t="e">
        <v>#N/A</v>
      </c>
      <c r="I190" s="8" t="e">
        <v>#N/A</v>
      </c>
      <c r="J190" s="8">
        <v>280000</v>
      </c>
      <c r="K190" s="8">
        <v>50000</v>
      </c>
      <c r="L190" s="8">
        <v>76000</v>
      </c>
      <c r="M190" s="8">
        <v>100000</v>
      </c>
      <c r="N190" s="8">
        <v>55000</v>
      </c>
      <c r="O190" s="8" t="e">
        <v>#N/A</v>
      </c>
      <c r="P190" s="8" t="e">
        <v>#N/A</v>
      </c>
      <c r="Q190" s="8" t="e">
        <v>#N/A</v>
      </c>
      <c r="R190" s="8" t="e">
        <v>#N/A</v>
      </c>
      <c r="S190" s="8" t="e">
        <v>#N/A</v>
      </c>
      <c r="T190" s="13" t="e">
        <f t="shared" si="79"/>
        <v>#N/A</v>
      </c>
    </row>
    <row r="191" spans="1:20">
      <c r="A191" s="2" t="s">
        <v>218</v>
      </c>
      <c r="B191" s="6">
        <v>30498</v>
      </c>
      <c r="C191" s="7">
        <f t="shared" si="77"/>
        <v>1983</v>
      </c>
      <c r="D191" s="7">
        <f t="shared" si="78"/>
        <v>7</v>
      </c>
      <c r="E191" s="8" t="e">
        <v>#N/A</v>
      </c>
      <c r="F191" s="8" t="e">
        <v>#N/A</v>
      </c>
      <c r="G191" s="8" t="e">
        <v>#N/A</v>
      </c>
      <c r="H191" s="8" t="e">
        <v>#N/A</v>
      </c>
      <c r="I191" s="8" t="e">
        <v>#N/A</v>
      </c>
      <c r="J191" s="8">
        <v>258000</v>
      </c>
      <c r="K191" s="8">
        <v>47000</v>
      </c>
      <c r="L191" s="8">
        <v>65000</v>
      </c>
      <c r="M191" s="8">
        <v>97000</v>
      </c>
      <c r="N191" s="8">
        <v>48000</v>
      </c>
      <c r="O191" s="8" t="e">
        <v>#N/A</v>
      </c>
      <c r="P191" s="8" t="e">
        <v>#N/A</v>
      </c>
      <c r="Q191" s="8" t="e">
        <v>#N/A</v>
      </c>
      <c r="R191" s="8" t="e">
        <v>#N/A</v>
      </c>
      <c r="S191" s="8" t="e">
        <v>#N/A</v>
      </c>
      <c r="T191" s="13" t="e">
        <f t="shared" si="79"/>
        <v>#N/A</v>
      </c>
    </row>
    <row r="192" spans="1:20">
      <c r="A192" s="2" t="s">
        <v>219</v>
      </c>
      <c r="B192" s="6">
        <v>30529</v>
      </c>
      <c r="C192" s="7">
        <f t="shared" si="77"/>
        <v>1983</v>
      </c>
      <c r="D192" s="7">
        <f t="shared" si="78"/>
        <v>8</v>
      </c>
      <c r="E192" s="8" t="e">
        <v>#N/A</v>
      </c>
      <c r="F192" s="8" t="e">
        <v>#N/A</v>
      </c>
      <c r="G192" s="8" t="e">
        <v>#N/A</v>
      </c>
      <c r="H192" s="8" t="e">
        <v>#N/A</v>
      </c>
      <c r="I192" s="8" t="e">
        <v>#N/A</v>
      </c>
      <c r="J192" s="8">
        <v>277000</v>
      </c>
      <c r="K192" s="8">
        <v>51000</v>
      </c>
      <c r="L192" s="8">
        <v>74000</v>
      </c>
      <c r="M192" s="8">
        <v>100000</v>
      </c>
      <c r="N192" s="8">
        <v>52000</v>
      </c>
      <c r="O192" s="8" t="e">
        <v>#N/A</v>
      </c>
      <c r="P192" s="8" t="e">
        <v>#N/A</v>
      </c>
      <c r="Q192" s="8" t="e">
        <v>#N/A</v>
      </c>
      <c r="R192" s="8" t="e">
        <v>#N/A</v>
      </c>
      <c r="S192" s="8" t="e">
        <v>#N/A</v>
      </c>
      <c r="T192" s="13" t="e">
        <f t="shared" si="79"/>
        <v>#N/A</v>
      </c>
    </row>
    <row r="193" spans="1:20">
      <c r="A193" s="2" t="s">
        <v>220</v>
      </c>
      <c r="B193" s="6">
        <v>30560</v>
      </c>
      <c r="C193" s="7">
        <f t="shared" si="77"/>
        <v>1983</v>
      </c>
      <c r="D193" s="7">
        <f t="shared" si="78"/>
        <v>9</v>
      </c>
      <c r="E193" s="8" t="e">
        <v>#N/A</v>
      </c>
      <c r="F193" s="8" t="e">
        <v>#N/A</v>
      </c>
      <c r="G193" s="8" t="e">
        <v>#N/A</v>
      </c>
      <c r="H193" s="8" t="e">
        <v>#N/A</v>
      </c>
      <c r="I193" s="8" t="e">
        <v>#N/A</v>
      </c>
      <c r="J193" s="8">
        <v>240000</v>
      </c>
      <c r="K193" s="8">
        <v>46000</v>
      </c>
      <c r="L193" s="8">
        <v>55000</v>
      </c>
      <c r="M193" s="8">
        <v>83000</v>
      </c>
      <c r="N193" s="8">
        <v>55000</v>
      </c>
      <c r="O193" s="8" t="e">
        <v>#N/A</v>
      </c>
      <c r="P193" s="8" t="e">
        <v>#N/A</v>
      </c>
      <c r="Q193" s="8" t="e">
        <v>#N/A</v>
      </c>
      <c r="R193" s="8" t="e">
        <v>#N/A</v>
      </c>
      <c r="S193" s="8" t="e">
        <v>#N/A</v>
      </c>
      <c r="T193" s="13" t="e">
        <f t="shared" si="79"/>
        <v>#N/A</v>
      </c>
    </row>
    <row r="194" spans="1:20">
      <c r="A194" s="2" t="s">
        <v>221</v>
      </c>
      <c r="B194" s="6">
        <v>30590</v>
      </c>
      <c r="C194" s="7">
        <f t="shared" si="77"/>
        <v>1983</v>
      </c>
      <c r="D194" s="7">
        <f t="shared" si="78"/>
        <v>10</v>
      </c>
      <c r="E194" s="8" t="e">
        <v>#N/A</v>
      </c>
      <c r="F194" s="8" t="e">
        <v>#N/A</v>
      </c>
      <c r="G194" s="8" t="e">
        <v>#N/A</v>
      </c>
      <c r="H194" s="8" t="e">
        <v>#N/A</v>
      </c>
      <c r="I194" s="8" t="e">
        <v>#N/A</v>
      </c>
      <c r="J194" s="8">
        <v>222000</v>
      </c>
      <c r="K194" s="8">
        <v>43000</v>
      </c>
      <c r="L194" s="8">
        <v>53000</v>
      </c>
      <c r="M194" s="8">
        <v>84000</v>
      </c>
      <c r="N194" s="8">
        <v>42000</v>
      </c>
      <c r="O194" s="8" t="e">
        <v>#N/A</v>
      </c>
      <c r="P194" s="8" t="e">
        <v>#N/A</v>
      </c>
      <c r="Q194" s="8" t="e">
        <v>#N/A</v>
      </c>
      <c r="R194" s="8" t="e">
        <v>#N/A</v>
      </c>
      <c r="S194" s="8" t="e">
        <v>#N/A</v>
      </c>
      <c r="T194" s="13" t="e">
        <f t="shared" si="79"/>
        <v>#N/A</v>
      </c>
    </row>
    <row r="195" spans="1:20">
      <c r="A195" s="2" t="s">
        <v>222</v>
      </c>
      <c r="B195" s="6">
        <v>30621</v>
      </c>
      <c r="C195" s="7">
        <f t="shared" si="77"/>
        <v>1983</v>
      </c>
      <c r="D195" s="7">
        <f t="shared" si="78"/>
        <v>11</v>
      </c>
      <c r="E195" s="8" t="e">
        <v>#N/A</v>
      </c>
      <c r="F195" s="8" t="e">
        <v>#N/A</v>
      </c>
      <c r="G195" s="8" t="e">
        <v>#N/A</v>
      </c>
      <c r="H195" s="8" t="e">
        <v>#N/A</v>
      </c>
      <c r="I195" s="8" t="e">
        <v>#N/A</v>
      </c>
      <c r="J195" s="8">
        <v>200000</v>
      </c>
      <c r="K195" s="8">
        <v>33000</v>
      </c>
      <c r="L195" s="8">
        <v>45000</v>
      </c>
      <c r="M195" s="8">
        <v>84000</v>
      </c>
      <c r="N195" s="8">
        <v>39000</v>
      </c>
      <c r="O195" s="8" t="e">
        <v>#N/A</v>
      </c>
      <c r="P195" s="8" t="e">
        <v>#N/A</v>
      </c>
      <c r="Q195" s="8" t="e">
        <v>#N/A</v>
      </c>
      <c r="R195" s="8" t="e">
        <v>#N/A</v>
      </c>
      <c r="S195" s="8" t="e">
        <v>#N/A</v>
      </c>
      <c r="T195" s="13" t="e">
        <f t="shared" si="79"/>
        <v>#N/A</v>
      </c>
    </row>
    <row r="196" spans="1:20">
      <c r="A196" s="2" t="s">
        <v>223</v>
      </c>
      <c r="B196" s="6">
        <v>30651</v>
      </c>
      <c r="C196" s="7">
        <f t="shared" si="77"/>
        <v>1983</v>
      </c>
      <c r="D196" s="7">
        <f t="shared" si="78"/>
        <v>12</v>
      </c>
      <c r="E196" s="8" t="e">
        <v>#N/A</v>
      </c>
      <c r="F196" s="8" t="e">
        <v>#N/A</v>
      </c>
      <c r="G196" s="8" t="e">
        <v>#N/A</v>
      </c>
      <c r="H196" s="8" t="e">
        <v>#N/A</v>
      </c>
      <c r="I196" s="8" t="e">
        <v>#N/A</v>
      </c>
      <c r="J196" s="8">
        <v>179000</v>
      </c>
      <c r="K196" s="8">
        <v>30000</v>
      </c>
      <c r="L196" s="8">
        <v>43000</v>
      </c>
      <c r="M196" s="8">
        <v>68000</v>
      </c>
      <c r="N196" s="8">
        <v>38000</v>
      </c>
      <c r="O196" s="8" t="e">
        <v>#N/A</v>
      </c>
      <c r="P196" s="8" t="e">
        <v>#N/A</v>
      </c>
      <c r="Q196" s="8" t="e">
        <v>#N/A</v>
      </c>
      <c r="R196" s="8" t="e">
        <v>#N/A</v>
      </c>
      <c r="S196" s="8" t="e">
        <v>#N/A</v>
      </c>
      <c r="T196" s="13" t="e">
        <f t="shared" si="79"/>
        <v>#N/A</v>
      </c>
    </row>
    <row r="197" spans="1:20">
      <c r="A197" s="2" t="s">
        <v>224</v>
      </c>
      <c r="B197" s="6">
        <v>30682</v>
      </c>
      <c r="C197" s="7">
        <f t="shared" si="77"/>
        <v>1984</v>
      </c>
      <c r="D197" s="7">
        <f t="shared" si="78"/>
        <v>1</v>
      </c>
      <c r="E197" s="8" t="e">
        <v>#N/A</v>
      </c>
      <c r="F197" s="8" t="e">
        <v>#N/A</v>
      </c>
      <c r="G197" s="8" t="e">
        <v>#N/A</v>
      </c>
      <c r="H197" s="8" t="e">
        <v>#N/A</v>
      </c>
      <c r="I197" s="8" t="e">
        <v>#N/A</v>
      </c>
      <c r="J197" s="8">
        <v>175000</v>
      </c>
      <c r="K197" s="8">
        <v>28000</v>
      </c>
      <c r="L197" s="8">
        <v>41000</v>
      </c>
      <c r="M197" s="8">
        <v>68000</v>
      </c>
      <c r="N197" s="8">
        <v>38000</v>
      </c>
      <c r="O197" s="8" t="e">
        <v>#N/A</v>
      </c>
      <c r="P197" s="8" t="e">
        <v>#N/A</v>
      </c>
      <c r="Q197" s="8" t="e">
        <v>#N/A</v>
      </c>
      <c r="R197" s="8" t="e">
        <v>#N/A</v>
      </c>
      <c r="S197" s="8" t="e">
        <v>#N/A</v>
      </c>
      <c r="T197" s="13" t="e">
        <f t="shared" si="79"/>
        <v>#N/A</v>
      </c>
    </row>
    <row r="198" spans="1:20">
      <c r="A198" s="2" t="s">
        <v>225</v>
      </c>
      <c r="B198" s="6">
        <v>30713</v>
      </c>
      <c r="C198" s="7">
        <f t="shared" ref="C198:C261" si="80">YEAR(B198)</f>
        <v>1984</v>
      </c>
      <c r="D198" s="7">
        <f t="shared" ref="D198:D261" si="81">MONTH(B198)</f>
        <v>2</v>
      </c>
      <c r="E198" s="8" t="e">
        <v>#N/A</v>
      </c>
      <c r="F198" s="8" t="e">
        <v>#N/A</v>
      </c>
      <c r="G198" s="8" t="e">
        <v>#N/A</v>
      </c>
      <c r="H198" s="8" t="e">
        <v>#N/A</v>
      </c>
      <c r="I198" s="8" t="e">
        <v>#N/A</v>
      </c>
      <c r="J198" s="8">
        <v>199000</v>
      </c>
      <c r="K198" s="8">
        <v>28000</v>
      </c>
      <c r="L198" s="8">
        <v>55000</v>
      </c>
      <c r="M198" s="8">
        <v>73000</v>
      </c>
      <c r="N198" s="8">
        <v>43000</v>
      </c>
      <c r="O198" s="8" t="e">
        <v>#N/A</v>
      </c>
      <c r="P198" s="8" t="e">
        <v>#N/A</v>
      </c>
      <c r="Q198" s="8" t="e">
        <v>#N/A</v>
      </c>
      <c r="R198" s="8" t="e">
        <v>#N/A</v>
      </c>
      <c r="S198" s="8" t="e">
        <v>#N/A</v>
      </c>
      <c r="T198" s="13" t="e">
        <f t="shared" si="79"/>
        <v>#N/A</v>
      </c>
    </row>
    <row r="199" spans="1:20">
      <c r="A199" s="2" t="s">
        <v>226</v>
      </c>
      <c r="B199" s="6">
        <v>30742</v>
      </c>
      <c r="C199" s="7">
        <f t="shared" si="80"/>
        <v>1984</v>
      </c>
      <c r="D199" s="7">
        <f t="shared" si="81"/>
        <v>3</v>
      </c>
      <c r="E199" s="8" t="e">
        <v>#N/A</v>
      </c>
      <c r="F199" s="8" t="e">
        <v>#N/A</v>
      </c>
      <c r="G199" s="8" t="e">
        <v>#N/A</v>
      </c>
      <c r="H199" s="8" t="e">
        <v>#N/A</v>
      </c>
      <c r="I199" s="8" t="e">
        <v>#N/A</v>
      </c>
      <c r="J199" s="8">
        <v>260000</v>
      </c>
      <c r="K199" s="8">
        <v>38000</v>
      </c>
      <c r="L199" s="8">
        <v>67000</v>
      </c>
      <c r="M199" s="8">
        <v>93000</v>
      </c>
      <c r="N199" s="8">
        <v>62000</v>
      </c>
      <c r="O199" s="8" t="e">
        <v>#N/A</v>
      </c>
      <c r="P199" s="8" t="e">
        <v>#N/A</v>
      </c>
      <c r="Q199" s="8" t="e">
        <v>#N/A</v>
      </c>
      <c r="R199" s="8" t="e">
        <v>#N/A</v>
      </c>
      <c r="S199" s="8" t="e">
        <v>#N/A</v>
      </c>
      <c r="T199" s="13" t="e">
        <f t="shared" si="79"/>
        <v>#N/A</v>
      </c>
    </row>
    <row r="200" spans="1:20">
      <c r="A200" s="2" t="s">
        <v>227</v>
      </c>
      <c r="B200" s="6">
        <v>30773</v>
      </c>
      <c r="C200" s="7">
        <f t="shared" si="80"/>
        <v>1984</v>
      </c>
      <c r="D200" s="7">
        <f t="shared" si="81"/>
        <v>4</v>
      </c>
      <c r="E200" s="8" t="e">
        <v>#N/A</v>
      </c>
      <c r="F200" s="8" t="e">
        <v>#N/A</v>
      </c>
      <c r="G200" s="8" t="e">
        <v>#N/A</v>
      </c>
      <c r="H200" s="8" t="e">
        <v>#N/A</v>
      </c>
      <c r="I200" s="8" t="e">
        <v>#N/A</v>
      </c>
      <c r="J200" s="8">
        <v>265000</v>
      </c>
      <c r="K200" s="8">
        <v>42000</v>
      </c>
      <c r="L200" s="8">
        <v>72000</v>
      </c>
      <c r="M200" s="8">
        <v>96000</v>
      </c>
      <c r="N200" s="8">
        <v>55000</v>
      </c>
      <c r="O200" s="8" t="e">
        <v>#N/A</v>
      </c>
      <c r="P200" s="8" t="e">
        <v>#N/A</v>
      </c>
      <c r="Q200" s="8" t="e">
        <v>#N/A</v>
      </c>
      <c r="R200" s="8" t="e">
        <v>#N/A</v>
      </c>
      <c r="S200" s="8" t="e">
        <v>#N/A</v>
      </c>
      <c r="T200" s="13" t="e">
        <f t="shared" si="79"/>
        <v>#N/A</v>
      </c>
    </row>
    <row r="201" spans="1:20">
      <c r="A201" s="2" t="s">
        <v>228</v>
      </c>
      <c r="B201" s="6">
        <v>30803</v>
      </c>
      <c r="C201" s="7">
        <f t="shared" si="80"/>
        <v>1984</v>
      </c>
      <c r="D201" s="7">
        <f t="shared" si="81"/>
        <v>5</v>
      </c>
      <c r="E201" s="8" t="e">
        <v>#N/A</v>
      </c>
      <c r="F201" s="8" t="e">
        <v>#N/A</v>
      </c>
      <c r="G201" s="8" t="e">
        <v>#N/A</v>
      </c>
      <c r="H201" s="8" t="e">
        <v>#N/A</v>
      </c>
      <c r="I201" s="8" t="e">
        <v>#N/A</v>
      </c>
      <c r="J201" s="8">
        <v>284000</v>
      </c>
      <c r="K201" s="8">
        <v>45000</v>
      </c>
      <c r="L201" s="8">
        <v>76000</v>
      </c>
      <c r="M201" s="8">
        <v>101000</v>
      </c>
      <c r="N201" s="8">
        <v>62000</v>
      </c>
      <c r="O201" s="8" t="e">
        <v>#N/A</v>
      </c>
      <c r="P201" s="8" t="e">
        <v>#N/A</v>
      </c>
      <c r="Q201" s="8" t="e">
        <v>#N/A</v>
      </c>
      <c r="R201" s="8" t="e">
        <v>#N/A</v>
      </c>
      <c r="S201" s="8" t="e">
        <v>#N/A</v>
      </c>
      <c r="T201" s="13" t="e">
        <f t="shared" si="79"/>
        <v>#N/A</v>
      </c>
    </row>
    <row r="202" spans="1:20">
      <c r="A202" s="2" t="s">
        <v>229</v>
      </c>
      <c r="B202" s="6">
        <v>30834</v>
      </c>
      <c r="C202" s="7">
        <f t="shared" si="80"/>
        <v>1984</v>
      </c>
      <c r="D202" s="7">
        <f t="shared" si="81"/>
        <v>6</v>
      </c>
      <c r="E202" s="8" t="e">
        <v>#N/A</v>
      </c>
      <c r="F202" s="8" t="e">
        <v>#N/A</v>
      </c>
      <c r="G202" s="8" t="e">
        <v>#N/A</v>
      </c>
      <c r="H202" s="8" t="e">
        <v>#N/A</v>
      </c>
      <c r="I202" s="8" t="e">
        <v>#N/A</v>
      </c>
      <c r="J202" s="8">
        <v>291000</v>
      </c>
      <c r="K202" s="8">
        <v>51000</v>
      </c>
      <c r="L202" s="8">
        <v>73000</v>
      </c>
      <c r="M202" s="8">
        <v>98000</v>
      </c>
      <c r="N202" s="8">
        <v>69000</v>
      </c>
      <c r="O202" s="8" t="e">
        <v>#N/A</v>
      </c>
      <c r="P202" s="8" t="e">
        <v>#N/A</v>
      </c>
      <c r="Q202" s="8" t="e">
        <v>#N/A</v>
      </c>
      <c r="R202" s="8" t="e">
        <v>#N/A</v>
      </c>
      <c r="S202" s="8" t="e">
        <v>#N/A</v>
      </c>
      <c r="T202" s="13" t="e">
        <f t="shared" si="79"/>
        <v>#N/A</v>
      </c>
    </row>
    <row r="203" spans="1:20">
      <c r="A203" s="2" t="s">
        <v>230</v>
      </c>
      <c r="B203" s="6">
        <v>30864</v>
      </c>
      <c r="C203" s="7">
        <f t="shared" si="80"/>
        <v>1984</v>
      </c>
      <c r="D203" s="7">
        <f t="shared" si="81"/>
        <v>7</v>
      </c>
      <c r="E203" s="8" t="e">
        <v>#N/A</v>
      </c>
      <c r="F203" s="8" t="e">
        <v>#N/A</v>
      </c>
      <c r="G203" s="8" t="e">
        <v>#N/A</v>
      </c>
      <c r="H203" s="8" t="e">
        <v>#N/A</v>
      </c>
      <c r="I203" s="8" t="e">
        <v>#N/A</v>
      </c>
      <c r="J203" s="8">
        <v>262000</v>
      </c>
      <c r="K203" s="8">
        <v>47000</v>
      </c>
      <c r="L203" s="8">
        <v>69000</v>
      </c>
      <c r="M203" s="8">
        <v>92000</v>
      </c>
      <c r="N203" s="8">
        <v>55000</v>
      </c>
      <c r="O203" s="8" t="e">
        <v>#N/A</v>
      </c>
      <c r="P203" s="8" t="e">
        <v>#N/A</v>
      </c>
      <c r="Q203" s="8" t="e">
        <v>#N/A</v>
      </c>
      <c r="R203" s="8" t="e">
        <v>#N/A</v>
      </c>
      <c r="S203" s="8" t="e">
        <v>#N/A</v>
      </c>
      <c r="T203" s="13" t="e">
        <f t="shared" ref="T203:T266" si="82">(E203-E198)/E198</f>
        <v>#N/A</v>
      </c>
    </row>
    <row r="204" spans="1:20">
      <c r="A204" s="2" t="s">
        <v>231</v>
      </c>
      <c r="B204" s="6">
        <v>30895</v>
      </c>
      <c r="C204" s="7">
        <f t="shared" si="80"/>
        <v>1984</v>
      </c>
      <c r="D204" s="7">
        <f t="shared" si="81"/>
        <v>8</v>
      </c>
      <c r="E204" s="8" t="e">
        <v>#N/A</v>
      </c>
      <c r="F204" s="8" t="e">
        <v>#N/A</v>
      </c>
      <c r="G204" s="8" t="e">
        <v>#N/A</v>
      </c>
      <c r="H204" s="8" t="e">
        <v>#N/A</v>
      </c>
      <c r="I204" s="8" t="e">
        <v>#N/A</v>
      </c>
      <c r="J204" s="8">
        <v>270000</v>
      </c>
      <c r="K204" s="8">
        <v>52000</v>
      </c>
      <c r="L204" s="8">
        <v>68000</v>
      </c>
      <c r="M204" s="8">
        <v>91000</v>
      </c>
      <c r="N204" s="8">
        <v>59000</v>
      </c>
      <c r="O204" s="8" t="e">
        <v>#N/A</v>
      </c>
      <c r="P204" s="8" t="e">
        <v>#N/A</v>
      </c>
      <c r="Q204" s="8" t="e">
        <v>#N/A</v>
      </c>
      <c r="R204" s="8" t="e">
        <v>#N/A</v>
      </c>
      <c r="S204" s="8" t="e">
        <v>#N/A</v>
      </c>
      <c r="T204" s="13" t="e">
        <f t="shared" si="82"/>
        <v>#N/A</v>
      </c>
    </row>
    <row r="205" spans="1:20">
      <c r="A205" s="2" t="s">
        <v>232</v>
      </c>
      <c r="B205" s="6">
        <v>30926</v>
      </c>
      <c r="C205" s="7">
        <f t="shared" si="80"/>
        <v>1984</v>
      </c>
      <c r="D205" s="7">
        <f t="shared" si="81"/>
        <v>9</v>
      </c>
      <c r="E205" s="8" t="e">
        <v>#N/A</v>
      </c>
      <c r="F205" s="8" t="e">
        <v>#N/A</v>
      </c>
      <c r="G205" s="8" t="e">
        <v>#N/A</v>
      </c>
      <c r="H205" s="8" t="e">
        <v>#N/A</v>
      </c>
      <c r="I205" s="8" t="e">
        <v>#N/A</v>
      </c>
      <c r="J205" s="8">
        <v>213000</v>
      </c>
      <c r="K205" s="8">
        <v>40000</v>
      </c>
      <c r="L205" s="8">
        <v>53000</v>
      </c>
      <c r="M205" s="8">
        <v>71000</v>
      </c>
      <c r="N205" s="8">
        <v>49000</v>
      </c>
      <c r="O205" s="8" t="e">
        <v>#N/A</v>
      </c>
      <c r="P205" s="8" t="e">
        <v>#N/A</v>
      </c>
      <c r="Q205" s="8" t="e">
        <v>#N/A</v>
      </c>
      <c r="R205" s="8" t="e">
        <v>#N/A</v>
      </c>
      <c r="S205" s="8" t="e">
        <v>#N/A</v>
      </c>
      <c r="T205" s="13" t="e">
        <f t="shared" si="82"/>
        <v>#N/A</v>
      </c>
    </row>
    <row r="206" spans="1:20">
      <c r="A206" s="2" t="s">
        <v>233</v>
      </c>
      <c r="B206" s="6">
        <v>30956</v>
      </c>
      <c r="C206" s="7">
        <f t="shared" si="80"/>
        <v>1984</v>
      </c>
      <c r="D206" s="7">
        <f t="shared" si="81"/>
        <v>10</v>
      </c>
      <c r="E206" s="8" t="e">
        <v>#N/A</v>
      </c>
      <c r="F206" s="8" t="e">
        <v>#N/A</v>
      </c>
      <c r="G206" s="8" t="e">
        <v>#N/A</v>
      </c>
      <c r="H206" s="8" t="e">
        <v>#N/A</v>
      </c>
      <c r="I206" s="8" t="e">
        <v>#N/A</v>
      </c>
      <c r="J206" s="8">
        <v>230000</v>
      </c>
      <c r="K206" s="8">
        <v>42000</v>
      </c>
      <c r="L206" s="8">
        <v>60000</v>
      </c>
      <c r="M206" s="8">
        <v>78000</v>
      </c>
      <c r="N206" s="8">
        <v>50000</v>
      </c>
      <c r="O206" s="8" t="e">
        <v>#N/A</v>
      </c>
      <c r="P206" s="8" t="e">
        <v>#N/A</v>
      </c>
      <c r="Q206" s="8" t="e">
        <v>#N/A</v>
      </c>
      <c r="R206" s="8" t="e">
        <v>#N/A</v>
      </c>
      <c r="S206" s="8" t="e">
        <v>#N/A</v>
      </c>
      <c r="T206" s="13" t="e">
        <f t="shared" si="82"/>
        <v>#N/A</v>
      </c>
    </row>
    <row r="207" spans="1:20">
      <c r="A207" s="2" t="s">
        <v>234</v>
      </c>
      <c r="B207" s="6">
        <v>30987</v>
      </c>
      <c r="C207" s="7">
        <f t="shared" si="80"/>
        <v>1984</v>
      </c>
      <c r="D207" s="7">
        <f t="shared" si="81"/>
        <v>11</v>
      </c>
      <c r="E207" s="8" t="e">
        <v>#N/A</v>
      </c>
      <c r="F207" s="8" t="e">
        <v>#N/A</v>
      </c>
      <c r="G207" s="8" t="e">
        <v>#N/A</v>
      </c>
      <c r="H207" s="8" t="e">
        <v>#N/A</v>
      </c>
      <c r="I207" s="8" t="e">
        <v>#N/A</v>
      </c>
      <c r="J207" s="8">
        <v>207000</v>
      </c>
      <c r="K207" s="8">
        <v>35000</v>
      </c>
      <c r="L207" s="8">
        <v>45000</v>
      </c>
      <c r="M207" s="8">
        <v>81000</v>
      </c>
      <c r="N207" s="8">
        <v>45000</v>
      </c>
      <c r="O207" s="8" t="e">
        <v>#N/A</v>
      </c>
      <c r="P207" s="8" t="e">
        <v>#N/A</v>
      </c>
      <c r="Q207" s="8" t="e">
        <v>#N/A</v>
      </c>
      <c r="R207" s="8" t="e">
        <v>#N/A</v>
      </c>
      <c r="S207" s="8" t="e">
        <v>#N/A</v>
      </c>
      <c r="T207" s="13" t="e">
        <f t="shared" si="82"/>
        <v>#N/A</v>
      </c>
    </row>
    <row r="208" spans="1:20">
      <c r="A208" s="2" t="s">
        <v>235</v>
      </c>
      <c r="B208" s="6">
        <v>31017</v>
      </c>
      <c r="C208" s="7">
        <f t="shared" si="80"/>
        <v>1984</v>
      </c>
      <c r="D208" s="7">
        <f t="shared" si="81"/>
        <v>12</v>
      </c>
      <c r="E208" s="8" t="e">
        <v>#N/A</v>
      </c>
      <c r="F208" s="8" t="e">
        <v>#N/A</v>
      </c>
      <c r="G208" s="8" t="e">
        <v>#N/A</v>
      </c>
      <c r="H208" s="8" t="e">
        <v>#N/A</v>
      </c>
      <c r="I208" s="8" t="e">
        <v>#N/A</v>
      </c>
      <c r="J208" s="8">
        <v>172000</v>
      </c>
      <c r="K208" s="8">
        <v>28000</v>
      </c>
      <c r="L208" s="8">
        <v>40000</v>
      </c>
      <c r="M208" s="8">
        <v>64000</v>
      </c>
      <c r="N208" s="8">
        <v>38000</v>
      </c>
      <c r="O208" s="8" t="e">
        <v>#N/A</v>
      </c>
      <c r="P208" s="8" t="e">
        <v>#N/A</v>
      </c>
      <c r="Q208" s="8" t="e">
        <v>#N/A</v>
      </c>
      <c r="R208" s="8" t="e">
        <v>#N/A</v>
      </c>
      <c r="S208" s="8" t="e">
        <v>#N/A</v>
      </c>
      <c r="T208" s="13" t="e">
        <f t="shared" si="82"/>
        <v>#N/A</v>
      </c>
    </row>
    <row r="209" spans="1:20">
      <c r="A209" s="2" t="s">
        <v>236</v>
      </c>
      <c r="B209" s="6">
        <v>31048</v>
      </c>
      <c r="C209" s="7">
        <f t="shared" si="80"/>
        <v>1985</v>
      </c>
      <c r="D209" s="7">
        <f t="shared" si="81"/>
        <v>1</v>
      </c>
      <c r="E209" s="8" t="e">
        <v>#N/A</v>
      </c>
      <c r="F209" s="8" t="e">
        <v>#N/A</v>
      </c>
      <c r="G209" s="8" t="e">
        <v>#N/A</v>
      </c>
      <c r="H209" s="8" t="e">
        <v>#N/A</v>
      </c>
      <c r="I209" s="8" t="e">
        <v>#N/A</v>
      </c>
      <c r="J209" s="8">
        <v>185000</v>
      </c>
      <c r="K209" s="8">
        <v>32000</v>
      </c>
      <c r="L209" s="8">
        <v>43000</v>
      </c>
      <c r="M209" s="8">
        <v>69000</v>
      </c>
      <c r="N209" s="8">
        <v>41000</v>
      </c>
      <c r="O209" s="8" t="e">
        <v>#N/A</v>
      </c>
      <c r="P209" s="8" t="e">
        <v>#N/A</v>
      </c>
      <c r="Q209" s="8" t="e">
        <v>#N/A</v>
      </c>
      <c r="R209" s="8" t="e">
        <v>#N/A</v>
      </c>
      <c r="S209" s="8" t="e">
        <v>#N/A</v>
      </c>
      <c r="T209" s="13" t="e">
        <f t="shared" si="82"/>
        <v>#N/A</v>
      </c>
    </row>
    <row r="210" spans="1:20">
      <c r="A210" s="2" t="s">
        <v>237</v>
      </c>
      <c r="B210" s="6">
        <v>31079</v>
      </c>
      <c r="C210" s="7">
        <f t="shared" si="80"/>
        <v>1985</v>
      </c>
      <c r="D210" s="7">
        <f t="shared" si="81"/>
        <v>2</v>
      </c>
      <c r="E210" s="8" t="e">
        <v>#N/A</v>
      </c>
      <c r="F210" s="8" t="e">
        <v>#N/A</v>
      </c>
      <c r="G210" s="8" t="e">
        <v>#N/A</v>
      </c>
      <c r="H210" s="8" t="e">
        <v>#N/A</v>
      </c>
      <c r="I210" s="8" t="e">
        <v>#N/A</v>
      </c>
      <c r="J210" s="8">
        <v>188000</v>
      </c>
      <c r="K210" s="8">
        <v>28000</v>
      </c>
      <c r="L210" s="8">
        <v>50000</v>
      </c>
      <c r="M210" s="8">
        <v>67000</v>
      </c>
      <c r="N210" s="8">
        <v>43000</v>
      </c>
      <c r="O210" s="8" t="e">
        <v>#N/A</v>
      </c>
      <c r="P210" s="8" t="e">
        <v>#N/A</v>
      </c>
      <c r="Q210" s="8" t="e">
        <v>#N/A</v>
      </c>
      <c r="R210" s="8" t="e">
        <v>#N/A</v>
      </c>
      <c r="S210" s="8" t="e">
        <v>#N/A</v>
      </c>
      <c r="T210" s="13" t="e">
        <f t="shared" si="82"/>
        <v>#N/A</v>
      </c>
    </row>
    <row r="211" spans="1:20">
      <c r="A211" s="2" t="s">
        <v>238</v>
      </c>
      <c r="B211" s="6">
        <v>31107</v>
      </c>
      <c r="C211" s="7">
        <f t="shared" si="80"/>
        <v>1985</v>
      </c>
      <c r="D211" s="7">
        <f t="shared" si="81"/>
        <v>3</v>
      </c>
      <c r="E211" s="8" t="e">
        <v>#N/A</v>
      </c>
      <c r="F211" s="8" t="e">
        <v>#N/A</v>
      </c>
      <c r="G211" s="8" t="e">
        <v>#N/A</v>
      </c>
      <c r="H211" s="8" t="e">
        <v>#N/A</v>
      </c>
      <c r="I211" s="8" t="e">
        <v>#N/A</v>
      </c>
      <c r="J211" s="8">
        <v>256000</v>
      </c>
      <c r="K211" s="8">
        <v>41000</v>
      </c>
      <c r="L211" s="8">
        <v>65000</v>
      </c>
      <c r="M211" s="8">
        <v>90000</v>
      </c>
      <c r="N211" s="8">
        <v>61000</v>
      </c>
      <c r="O211" s="8" t="e">
        <v>#N/A</v>
      </c>
      <c r="P211" s="8" t="e">
        <v>#N/A</v>
      </c>
      <c r="Q211" s="8" t="e">
        <v>#N/A</v>
      </c>
      <c r="R211" s="8" t="e">
        <v>#N/A</v>
      </c>
      <c r="S211" s="8" t="e">
        <v>#N/A</v>
      </c>
      <c r="T211" s="13" t="e">
        <f t="shared" si="82"/>
        <v>#N/A</v>
      </c>
    </row>
    <row r="212" spans="1:20">
      <c r="A212" s="2" t="s">
        <v>239</v>
      </c>
      <c r="B212" s="6">
        <v>31138</v>
      </c>
      <c r="C212" s="7">
        <f t="shared" si="80"/>
        <v>1985</v>
      </c>
      <c r="D212" s="7">
        <f t="shared" si="81"/>
        <v>4</v>
      </c>
      <c r="E212" s="8" t="e">
        <v>#N/A</v>
      </c>
      <c r="F212" s="8" t="e">
        <v>#N/A</v>
      </c>
      <c r="G212" s="8" t="e">
        <v>#N/A</v>
      </c>
      <c r="H212" s="8" t="e">
        <v>#N/A</v>
      </c>
      <c r="I212" s="8" t="e">
        <v>#N/A</v>
      </c>
      <c r="J212" s="8">
        <v>274000</v>
      </c>
      <c r="K212" s="8">
        <v>45000</v>
      </c>
      <c r="L212" s="8">
        <v>75000</v>
      </c>
      <c r="M212" s="8">
        <v>96000</v>
      </c>
      <c r="N212" s="8">
        <v>58000</v>
      </c>
      <c r="O212" s="8" t="e">
        <v>#N/A</v>
      </c>
      <c r="P212" s="8" t="e">
        <v>#N/A</v>
      </c>
      <c r="Q212" s="8" t="e">
        <v>#N/A</v>
      </c>
      <c r="R212" s="8" t="e">
        <v>#N/A</v>
      </c>
      <c r="S212" s="8" t="e">
        <v>#N/A</v>
      </c>
      <c r="T212" s="13" t="e">
        <f t="shared" si="82"/>
        <v>#N/A</v>
      </c>
    </row>
    <row r="213" spans="1:20">
      <c r="A213" s="2" t="s">
        <v>240</v>
      </c>
      <c r="B213" s="6">
        <v>31168</v>
      </c>
      <c r="C213" s="7">
        <f t="shared" si="80"/>
        <v>1985</v>
      </c>
      <c r="D213" s="7">
        <f t="shared" si="81"/>
        <v>5</v>
      </c>
      <c r="E213" s="8" t="e">
        <v>#N/A</v>
      </c>
      <c r="F213" s="8" t="e">
        <v>#N/A</v>
      </c>
      <c r="G213" s="8" t="e">
        <v>#N/A</v>
      </c>
      <c r="H213" s="8" t="e">
        <v>#N/A</v>
      </c>
      <c r="I213" s="8" t="e">
        <v>#N/A</v>
      </c>
      <c r="J213" s="8">
        <v>290000</v>
      </c>
      <c r="K213" s="8">
        <v>49000</v>
      </c>
      <c r="L213" s="8">
        <v>76000</v>
      </c>
      <c r="M213" s="8">
        <v>98000</v>
      </c>
      <c r="N213" s="8">
        <v>66000</v>
      </c>
      <c r="O213" s="8" t="e">
        <v>#N/A</v>
      </c>
      <c r="P213" s="8" t="e">
        <v>#N/A</v>
      </c>
      <c r="Q213" s="8" t="e">
        <v>#N/A</v>
      </c>
      <c r="R213" s="8" t="e">
        <v>#N/A</v>
      </c>
      <c r="S213" s="8" t="e">
        <v>#N/A</v>
      </c>
      <c r="T213" s="13" t="e">
        <f t="shared" si="82"/>
        <v>#N/A</v>
      </c>
    </row>
    <row r="214" spans="1:20">
      <c r="A214" s="2" t="s">
        <v>241</v>
      </c>
      <c r="B214" s="6">
        <v>31199</v>
      </c>
      <c r="C214" s="7">
        <f t="shared" si="80"/>
        <v>1985</v>
      </c>
      <c r="D214" s="7">
        <f t="shared" si="81"/>
        <v>6</v>
      </c>
      <c r="E214" s="8" t="e">
        <v>#N/A</v>
      </c>
      <c r="F214" s="8" t="e">
        <v>#N/A</v>
      </c>
      <c r="G214" s="8" t="e">
        <v>#N/A</v>
      </c>
      <c r="H214" s="8" t="e">
        <v>#N/A</v>
      </c>
      <c r="I214" s="8" t="e">
        <v>#N/A</v>
      </c>
      <c r="J214" s="8">
        <v>290000</v>
      </c>
      <c r="K214" s="8">
        <v>53000</v>
      </c>
      <c r="L214" s="8">
        <v>78000</v>
      </c>
      <c r="M214" s="8">
        <v>91000</v>
      </c>
      <c r="N214" s="8">
        <v>68000</v>
      </c>
      <c r="O214" s="8" t="e">
        <v>#N/A</v>
      </c>
      <c r="P214" s="8" t="e">
        <v>#N/A</v>
      </c>
      <c r="Q214" s="8" t="e">
        <v>#N/A</v>
      </c>
      <c r="R214" s="8" t="e">
        <v>#N/A</v>
      </c>
      <c r="S214" s="8" t="e">
        <v>#N/A</v>
      </c>
      <c r="T214" s="13" t="e">
        <f t="shared" si="82"/>
        <v>#N/A</v>
      </c>
    </row>
    <row r="215" spans="1:20">
      <c r="A215" s="2" t="s">
        <v>242</v>
      </c>
      <c r="B215" s="6">
        <v>31229</v>
      </c>
      <c r="C215" s="7">
        <f t="shared" si="80"/>
        <v>1985</v>
      </c>
      <c r="D215" s="7">
        <f t="shared" si="81"/>
        <v>7</v>
      </c>
      <c r="E215" s="8" t="e">
        <v>#N/A</v>
      </c>
      <c r="F215" s="8" t="e">
        <v>#N/A</v>
      </c>
      <c r="G215" s="8" t="e">
        <v>#N/A</v>
      </c>
      <c r="H215" s="8" t="e">
        <v>#N/A</v>
      </c>
      <c r="I215" s="8" t="e">
        <v>#N/A</v>
      </c>
      <c r="J215" s="8">
        <v>300000</v>
      </c>
      <c r="K215" s="8">
        <v>57000</v>
      </c>
      <c r="L215" s="8">
        <v>85000</v>
      </c>
      <c r="M215" s="8">
        <v>100000</v>
      </c>
      <c r="N215" s="8">
        <v>58000</v>
      </c>
      <c r="O215" s="8" t="e">
        <v>#N/A</v>
      </c>
      <c r="P215" s="8" t="e">
        <v>#N/A</v>
      </c>
      <c r="Q215" s="8" t="e">
        <v>#N/A</v>
      </c>
      <c r="R215" s="8" t="e">
        <v>#N/A</v>
      </c>
      <c r="S215" s="8" t="e">
        <v>#N/A</v>
      </c>
      <c r="T215" s="13" t="e">
        <f t="shared" si="82"/>
        <v>#N/A</v>
      </c>
    </row>
    <row r="216" spans="1:20">
      <c r="A216" s="2" t="s">
        <v>243</v>
      </c>
      <c r="B216" s="6">
        <v>31260</v>
      </c>
      <c r="C216" s="7">
        <f t="shared" si="80"/>
        <v>1985</v>
      </c>
      <c r="D216" s="7">
        <f t="shared" si="81"/>
        <v>8</v>
      </c>
      <c r="E216" s="8" t="e">
        <v>#N/A</v>
      </c>
      <c r="F216" s="8" t="e">
        <v>#N/A</v>
      </c>
      <c r="G216" s="8" t="e">
        <v>#N/A</v>
      </c>
      <c r="H216" s="8" t="e">
        <v>#N/A</v>
      </c>
      <c r="I216" s="8" t="e">
        <v>#N/A</v>
      </c>
      <c r="J216" s="8">
        <v>327000</v>
      </c>
      <c r="K216" s="8">
        <v>65000</v>
      </c>
      <c r="L216" s="8">
        <v>85000</v>
      </c>
      <c r="M216" s="8">
        <v>106000</v>
      </c>
      <c r="N216" s="8">
        <v>71000</v>
      </c>
      <c r="O216" s="8" t="e">
        <v>#N/A</v>
      </c>
      <c r="P216" s="8" t="e">
        <v>#N/A</v>
      </c>
      <c r="Q216" s="8" t="e">
        <v>#N/A</v>
      </c>
      <c r="R216" s="8" t="e">
        <v>#N/A</v>
      </c>
      <c r="S216" s="8" t="e">
        <v>#N/A</v>
      </c>
      <c r="T216" s="13" t="e">
        <f t="shared" si="82"/>
        <v>#N/A</v>
      </c>
    </row>
    <row r="217" spans="1:20">
      <c r="A217" s="2" t="s">
        <v>244</v>
      </c>
      <c r="B217" s="6">
        <v>31291</v>
      </c>
      <c r="C217" s="7">
        <f t="shared" si="80"/>
        <v>1985</v>
      </c>
      <c r="D217" s="7">
        <f t="shared" si="81"/>
        <v>9</v>
      </c>
      <c r="E217" s="8" t="e">
        <v>#N/A</v>
      </c>
      <c r="F217" s="8" t="e">
        <v>#N/A</v>
      </c>
      <c r="G217" s="8" t="e">
        <v>#N/A</v>
      </c>
      <c r="H217" s="8" t="e">
        <v>#N/A</v>
      </c>
      <c r="I217" s="8" t="e">
        <v>#N/A</v>
      </c>
      <c r="J217" s="8">
        <v>275000</v>
      </c>
      <c r="K217" s="8">
        <v>55000</v>
      </c>
      <c r="L217" s="8">
        <v>69000</v>
      </c>
      <c r="M217" s="8">
        <v>85000</v>
      </c>
      <c r="N217" s="8">
        <v>66000</v>
      </c>
      <c r="O217" s="8" t="e">
        <v>#N/A</v>
      </c>
      <c r="P217" s="8" t="e">
        <v>#N/A</v>
      </c>
      <c r="Q217" s="8" t="e">
        <v>#N/A</v>
      </c>
      <c r="R217" s="8" t="e">
        <v>#N/A</v>
      </c>
      <c r="S217" s="8" t="e">
        <v>#N/A</v>
      </c>
      <c r="T217" s="13" t="e">
        <f t="shared" si="82"/>
        <v>#N/A</v>
      </c>
    </row>
    <row r="218" spans="1:20">
      <c r="A218" s="2" t="s">
        <v>245</v>
      </c>
      <c r="B218" s="6">
        <v>31321</v>
      </c>
      <c r="C218" s="7">
        <f t="shared" si="80"/>
        <v>1985</v>
      </c>
      <c r="D218" s="7">
        <f t="shared" si="81"/>
        <v>10</v>
      </c>
      <c r="E218" s="8" t="e">
        <v>#N/A</v>
      </c>
      <c r="F218" s="8" t="e">
        <v>#N/A</v>
      </c>
      <c r="G218" s="8" t="e">
        <v>#N/A</v>
      </c>
      <c r="H218" s="8" t="e">
        <v>#N/A</v>
      </c>
      <c r="I218" s="8" t="e">
        <v>#N/A</v>
      </c>
      <c r="J218" s="8">
        <v>294000</v>
      </c>
      <c r="K218" s="8">
        <v>58000</v>
      </c>
      <c r="L218" s="8">
        <v>74000</v>
      </c>
      <c r="M218" s="8">
        <v>95000</v>
      </c>
      <c r="N218" s="8">
        <v>67000</v>
      </c>
      <c r="O218" s="8" t="e">
        <v>#N/A</v>
      </c>
      <c r="P218" s="8" t="e">
        <v>#N/A</v>
      </c>
      <c r="Q218" s="8" t="e">
        <v>#N/A</v>
      </c>
      <c r="R218" s="8" t="e">
        <v>#N/A</v>
      </c>
      <c r="S218" s="8" t="e">
        <v>#N/A</v>
      </c>
      <c r="T218" s="13" t="e">
        <f t="shared" si="82"/>
        <v>#N/A</v>
      </c>
    </row>
    <row r="219" spans="1:20">
      <c r="A219" s="2" t="s">
        <v>246</v>
      </c>
      <c r="B219" s="6">
        <v>31352</v>
      </c>
      <c r="C219" s="7">
        <f t="shared" si="80"/>
        <v>1985</v>
      </c>
      <c r="D219" s="7">
        <f t="shared" si="81"/>
        <v>11</v>
      </c>
      <c r="E219" s="8" t="e">
        <v>#N/A</v>
      </c>
      <c r="F219" s="8" t="e">
        <v>#N/A</v>
      </c>
      <c r="G219" s="8" t="e">
        <v>#N/A</v>
      </c>
      <c r="H219" s="8" t="e">
        <v>#N/A</v>
      </c>
      <c r="I219" s="8" t="e">
        <v>#N/A</v>
      </c>
      <c r="J219" s="8">
        <v>239000</v>
      </c>
      <c r="K219" s="8">
        <v>42000</v>
      </c>
      <c r="L219" s="8">
        <v>53000</v>
      </c>
      <c r="M219" s="8">
        <v>91000</v>
      </c>
      <c r="N219" s="8">
        <v>53000</v>
      </c>
      <c r="O219" s="8" t="e">
        <v>#N/A</v>
      </c>
      <c r="P219" s="8" t="e">
        <v>#N/A</v>
      </c>
      <c r="Q219" s="8" t="e">
        <v>#N/A</v>
      </c>
      <c r="R219" s="8" t="e">
        <v>#N/A</v>
      </c>
      <c r="S219" s="8" t="e">
        <v>#N/A</v>
      </c>
      <c r="T219" s="13" t="e">
        <f t="shared" si="82"/>
        <v>#N/A</v>
      </c>
    </row>
    <row r="220" spans="1:20">
      <c r="A220" s="2" t="s">
        <v>247</v>
      </c>
      <c r="B220" s="6">
        <v>31382</v>
      </c>
      <c r="C220" s="7">
        <f t="shared" si="80"/>
        <v>1985</v>
      </c>
      <c r="D220" s="7">
        <f t="shared" si="81"/>
        <v>12</v>
      </c>
      <c r="E220" s="8" t="e">
        <v>#N/A</v>
      </c>
      <c r="F220" s="8" t="e">
        <v>#N/A</v>
      </c>
      <c r="G220" s="8" t="e">
        <v>#N/A</v>
      </c>
      <c r="H220" s="8" t="e">
        <v>#N/A</v>
      </c>
      <c r="I220" s="8" t="e">
        <v>#N/A</v>
      </c>
      <c r="J220" s="8">
        <v>214000</v>
      </c>
      <c r="K220" s="8">
        <v>37000</v>
      </c>
      <c r="L220" s="8">
        <v>52000</v>
      </c>
      <c r="M220" s="8">
        <v>75000</v>
      </c>
      <c r="N220" s="8">
        <v>50000</v>
      </c>
      <c r="O220" s="8" t="e">
        <v>#N/A</v>
      </c>
      <c r="P220" s="8" t="e">
        <v>#N/A</v>
      </c>
      <c r="Q220" s="8" t="e">
        <v>#N/A</v>
      </c>
      <c r="R220" s="8" t="e">
        <v>#N/A</v>
      </c>
      <c r="S220" s="8" t="e">
        <v>#N/A</v>
      </c>
      <c r="T220" s="13" t="e">
        <f t="shared" si="82"/>
        <v>#N/A</v>
      </c>
    </row>
    <row r="221" spans="1:20">
      <c r="A221" s="2" t="s">
        <v>248</v>
      </c>
      <c r="B221" s="6">
        <v>31413</v>
      </c>
      <c r="C221" s="7">
        <f t="shared" si="80"/>
        <v>1986</v>
      </c>
      <c r="D221" s="7">
        <f t="shared" si="81"/>
        <v>1</v>
      </c>
      <c r="E221" s="8" t="e">
        <v>#N/A</v>
      </c>
      <c r="F221" s="8" t="e">
        <v>#N/A</v>
      </c>
      <c r="G221" s="8" t="e">
        <v>#N/A</v>
      </c>
      <c r="H221" s="8" t="e">
        <v>#N/A</v>
      </c>
      <c r="I221" s="8" t="e">
        <v>#N/A</v>
      </c>
      <c r="J221" s="8">
        <v>207000</v>
      </c>
      <c r="K221" s="8">
        <v>40000</v>
      </c>
      <c r="L221" s="8">
        <v>47000</v>
      </c>
      <c r="M221" s="8">
        <v>77000</v>
      </c>
      <c r="N221" s="8">
        <v>43000</v>
      </c>
      <c r="O221" s="8" t="e">
        <v>#N/A</v>
      </c>
      <c r="P221" s="8" t="e">
        <v>#N/A</v>
      </c>
      <c r="Q221" s="8" t="e">
        <v>#N/A</v>
      </c>
      <c r="R221" s="8" t="e">
        <v>#N/A</v>
      </c>
      <c r="S221" s="8" t="e">
        <v>#N/A</v>
      </c>
      <c r="T221" s="13" t="e">
        <f t="shared" si="82"/>
        <v>#N/A</v>
      </c>
    </row>
    <row r="222" spans="1:20">
      <c r="A222" s="2" t="s">
        <v>249</v>
      </c>
      <c r="B222" s="6">
        <v>31444</v>
      </c>
      <c r="C222" s="7">
        <f t="shared" si="80"/>
        <v>1986</v>
      </c>
      <c r="D222" s="7">
        <f t="shared" si="81"/>
        <v>2</v>
      </c>
      <c r="E222" s="8" t="e">
        <v>#N/A</v>
      </c>
      <c r="F222" s="8" t="e">
        <v>#N/A</v>
      </c>
      <c r="G222" s="8" t="e">
        <v>#N/A</v>
      </c>
      <c r="H222" s="8" t="e">
        <v>#N/A</v>
      </c>
      <c r="I222" s="8" t="e">
        <v>#N/A</v>
      </c>
      <c r="J222" s="8">
        <v>211000</v>
      </c>
      <c r="K222" s="8">
        <v>35000</v>
      </c>
      <c r="L222" s="8">
        <v>61000</v>
      </c>
      <c r="M222" s="8">
        <v>69000</v>
      </c>
      <c r="N222" s="8">
        <v>45000</v>
      </c>
      <c r="O222" s="8" t="e">
        <v>#N/A</v>
      </c>
      <c r="P222" s="8" t="e">
        <v>#N/A</v>
      </c>
      <c r="Q222" s="8" t="e">
        <v>#N/A</v>
      </c>
      <c r="R222" s="8" t="e">
        <v>#N/A</v>
      </c>
      <c r="S222" s="8" t="e">
        <v>#N/A</v>
      </c>
      <c r="T222" s="13" t="e">
        <f t="shared" si="82"/>
        <v>#N/A</v>
      </c>
    </row>
    <row r="223" spans="1:20">
      <c r="A223" s="2" t="s">
        <v>250</v>
      </c>
      <c r="B223" s="6">
        <v>31472</v>
      </c>
      <c r="C223" s="7">
        <f t="shared" si="80"/>
        <v>1986</v>
      </c>
      <c r="D223" s="7">
        <f t="shared" si="81"/>
        <v>3</v>
      </c>
      <c r="E223" s="8" t="e">
        <v>#N/A</v>
      </c>
      <c r="F223" s="8" t="e">
        <v>#N/A</v>
      </c>
      <c r="G223" s="8" t="e">
        <v>#N/A</v>
      </c>
      <c r="H223" s="8" t="e">
        <v>#N/A</v>
      </c>
      <c r="I223" s="8" t="e">
        <v>#N/A</v>
      </c>
      <c r="J223" s="8">
        <v>271000</v>
      </c>
      <c r="K223" s="8">
        <v>45000</v>
      </c>
      <c r="L223" s="8">
        <v>80000</v>
      </c>
      <c r="M223" s="8">
        <v>85000</v>
      </c>
      <c r="N223" s="8">
        <v>61000</v>
      </c>
      <c r="O223" s="8" t="e">
        <v>#N/A</v>
      </c>
      <c r="P223" s="8" t="e">
        <v>#N/A</v>
      </c>
      <c r="Q223" s="8" t="e">
        <v>#N/A</v>
      </c>
      <c r="R223" s="8" t="e">
        <v>#N/A</v>
      </c>
      <c r="S223" s="8" t="e">
        <v>#N/A</v>
      </c>
      <c r="T223" s="13" t="e">
        <f t="shared" si="82"/>
        <v>#N/A</v>
      </c>
    </row>
    <row r="224" spans="1:20">
      <c r="A224" s="2" t="s">
        <v>251</v>
      </c>
      <c r="B224" s="6">
        <v>31503</v>
      </c>
      <c r="C224" s="7">
        <f t="shared" si="80"/>
        <v>1986</v>
      </c>
      <c r="D224" s="7">
        <f t="shared" si="81"/>
        <v>4</v>
      </c>
      <c r="E224" s="8" t="e">
        <v>#N/A</v>
      </c>
      <c r="F224" s="8" t="e">
        <v>#N/A</v>
      </c>
      <c r="G224" s="8" t="e">
        <v>#N/A</v>
      </c>
      <c r="H224" s="8" t="e">
        <v>#N/A</v>
      </c>
      <c r="I224" s="8" t="e">
        <v>#N/A</v>
      </c>
      <c r="J224" s="8">
        <v>325000</v>
      </c>
      <c r="K224" s="8">
        <v>55000</v>
      </c>
      <c r="L224" s="8">
        <v>102000</v>
      </c>
      <c r="M224" s="8">
        <v>103000</v>
      </c>
      <c r="N224" s="8">
        <v>64000</v>
      </c>
      <c r="O224" s="8" t="e">
        <v>#N/A</v>
      </c>
      <c r="P224" s="8" t="e">
        <v>#N/A</v>
      </c>
      <c r="Q224" s="8" t="e">
        <v>#N/A</v>
      </c>
      <c r="R224" s="8" t="e">
        <v>#N/A</v>
      </c>
      <c r="S224" s="8" t="e">
        <v>#N/A</v>
      </c>
      <c r="T224" s="13" t="e">
        <f t="shared" si="82"/>
        <v>#N/A</v>
      </c>
    </row>
    <row r="225" spans="1:20">
      <c r="A225" s="2" t="s">
        <v>252</v>
      </c>
      <c r="B225" s="6">
        <v>31533</v>
      </c>
      <c r="C225" s="7">
        <f t="shared" si="80"/>
        <v>1986</v>
      </c>
      <c r="D225" s="7">
        <f t="shared" si="81"/>
        <v>5</v>
      </c>
      <c r="E225" s="8" t="e">
        <v>#N/A</v>
      </c>
      <c r="F225" s="8" t="e">
        <v>#N/A</v>
      </c>
      <c r="G225" s="8" t="e">
        <v>#N/A</v>
      </c>
      <c r="H225" s="8" t="e">
        <v>#N/A</v>
      </c>
      <c r="I225" s="8" t="e">
        <v>#N/A</v>
      </c>
      <c r="J225" s="8">
        <v>320000</v>
      </c>
      <c r="K225" s="8">
        <v>61000</v>
      </c>
      <c r="L225" s="8">
        <v>89000</v>
      </c>
      <c r="M225" s="8">
        <v>101000</v>
      </c>
      <c r="N225" s="8">
        <v>69000</v>
      </c>
      <c r="O225" s="8" t="e">
        <v>#N/A</v>
      </c>
      <c r="P225" s="8" t="e">
        <v>#N/A</v>
      </c>
      <c r="Q225" s="8" t="e">
        <v>#N/A</v>
      </c>
      <c r="R225" s="8" t="e">
        <v>#N/A</v>
      </c>
      <c r="S225" s="8" t="e">
        <v>#N/A</v>
      </c>
      <c r="T225" s="13" t="e">
        <f t="shared" si="82"/>
        <v>#N/A</v>
      </c>
    </row>
    <row r="226" spans="1:20">
      <c r="A226" s="2" t="s">
        <v>253</v>
      </c>
      <c r="B226" s="6">
        <v>31564</v>
      </c>
      <c r="C226" s="7">
        <f t="shared" si="80"/>
        <v>1986</v>
      </c>
      <c r="D226" s="7">
        <f t="shared" si="81"/>
        <v>6</v>
      </c>
      <c r="E226" s="8" t="e">
        <v>#N/A</v>
      </c>
      <c r="F226" s="8" t="e">
        <v>#N/A</v>
      </c>
      <c r="G226" s="8" t="e">
        <v>#N/A</v>
      </c>
      <c r="H226" s="8" t="e">
        <v>#N/A</v>
      </c>
      <c r="I226" s="8" t="e">
        <v>#N/A</v>
      </c>
      <c r="J226" s="8">
        <v>329000</v>
      </c>
      <c r="K226" s="8">
        <v>61000</v>
      </c>
      <c r="L226" s="8">
        <v>92000</v>
      </c>
      <c r="M226" s="8">
        <v>102000</v>
      </c>
      <c r="N226" s="8">
        <v>75000</v>
      </c>
      <c r="O226" s="8" t="e">
        <v>#N/A</v>
      </c>
      <c r="P226" s="8" t="e">
        <v>#N/A</v>
      </c>
      <c r="Q226" s="8" t="e">
        <v>#N/A</v>
      </c>
      <c r="R226" s="8" t="e">
        <v>#N/A</v>
      </c>
      <c r="S226" s="8" t="e">
        <v>#N/A</v>
      </c>
      <c r="T226" s="13" t="e">
        <f t="shared" si="82"/>
        <v>#N/A</v>
      </c>
    </row>
    <row r="227" spans="1:20">
      <c r="A227" s="2" t="s">
        <v>254</v>
      </c>
      <c r="B227" s="6">
        <v>31594</v>
      </c>
      <c r="C227" s="7">
        <f t="shared" si="80"/>
        <v>1986</v>
      </c>
      <c r="D227" s="7">
        <f t="shared" si="81"/>
        <v>7</v>
      </c>
      <c r="E227" s="8" t="e">
        <v>#N/A</v>
      </c>
      <c r="F227" s="8" t="e">
        <v>#N/A</v>
      </c>
      <c r="G227" s="8" t="e">
        <v>#N/A</v>
      </c>
      <c r="H227" s="8" t="e">
        <v>#N/A</v>
      </c>
      <c r="I227" s="8" t="e">
        <v>#N/A</v>
      </c>
      <c r="J227" s="8">
        <v>326000</v>
      </c>
      <c r="K227" s="8">
        <v>61000</v>
      </c>
      <c r="L227" s="8">
        <v>88000</v>
      </c>
      <c r="M227" s="8">
        <v>109000</v>
      </c>
      <c r="N227" s="8">
        <v>68000</v>
      </c>
      <c r="O227" s="8" t="e">
        <v>#N/A</v>
      </c>
      <c r="P227" s="8" t="e">
        <v>#N/A</v>
      </c>
      <c r="Q227" s="8" t="e">
        <v>#N/A</v>
      </c>
      <c r="R227" s="8" t="e">
        <v>#N/A</v>
      </c>
      <c r="S227" s="8" t="e">
        <v>#N/A</v>
      </c>
      <c r="T227" s="13" t="e">
        <f t="shared" si="82"/>
        <v>#N/A</v>
      </c>
    </row>
    <row r="228" spans="1:20">
      <c r="A228" s="2" t="s">
        <v>255</v>
      </c>
      <c r="B228" s="6">
        <v>31625</v>
      </c>
      <c r="C228" s="7">
        <f t="shared" si="80"/>
        <v>1986</v>
      </c>
      <c r="D228" s="7">
        <f t="shared" si="81"/>
        <v>8</v>
      </c>
      <c r="E228" s="8" t="e">
        <v>#N/A</v>
      </c>
      <c r="F228" s="8" t="e">
        <v>#N/A</v>
      </c>
      <c r="G228" s="8" t="e">
        <v>#N/A</v>
      </c>
      <c r="H228" s="8" t="e">
        <v>#N/A</v>
      </c>
      <c r="I228" s="8" t="e">
        <v>#N/A</v>
      </c>
      <c r="J228" s="8">
        <v>333000</v>
      </c>
      <c r="K228" s="8">
        <v>65000</v>
      </c>
      <c r="L228" s="8">
        <v>87000</v>
      </c>
      <c r="M228" s="8">
        <v>105000</v>
      </c>
      <c r="N228" s="8">
        <v>76000</v>
      </c>
      <c r="O228" s="8" t="e">
        <v>#N/A</v>
      </c>
      <c r="P228" s="8" t="e">
        <v>#N/A</v>
      </c>
      <c r="Q228" s="8" t="e">
        <v>#N/A</v>
      </c>
      <c r="R228" s="8" t="e">
        <v>#N/A</v>
      </c>
      <c r="S228" s="8" t="e">
        <v>#N/A</v>
      </c>
      <c r="T228" s="13" t="e">
        <f t="shared" si="82"/>
        <v>#N/A</v>
      </c>
    </row>
    <row r="229" spans="1:20">
      <c r="A229" s="2" t="s">
        <v>256</v>
      </c>
      <c r="B229" s="6">
        <v>31656</v>
      </c>
      <c r="C229" s="7">
        <f t="shared" si="80"/>
        <v>1986</v>
      </c>
      <c r="D229" s="7">
        <f t="shared" si="81"/>
        <v>9</v>
      </c>
      <c r="E229" s="8" t="e">
        <v>#N/A</v>
      </c>
      <c r="F229" s="8" t="e">
        <v>#N/A</v>
      </c>
      <c r="G229" s="8" t="e">
        <v>#N/A</v>
      </c>
      <c r="H229" s="8" t="e">
        <v>#N/A</v>
      </c>
      <c r="I229" s="8" t="e">
        <v>#N/A</v>
      </c>
      <c r="J229" s="8">
        <v>310000</v>
      </c>
      <c r="K229" s="8">
        <v>61000</v>
      </c>
      <c r="L229" s="8">
        <v>79000</v>
      </c>
      <c r="M229" s="8">
        <v>97000</v>
      </c>
      <c r="N229" s="8">
        <v>73000</v>
      </c>
      <c r="O229" s="8" t="e">
        <v>#N/A</v>
      </c>
      <c r="P229" s="8" t="e">
        <v>#N/A</v>
      </c>
      <c r="Q229" s="8" t="e">
        <v>#N/A</v>
      </c>
      <c r="R229" s="8" t="e">
        <v>#N/A</v>
      </c>
      <c r="S229" s="8" t="e">
        <v>#N/A</v>
      </c>
      <c r="T229" s="13" t="e">
        <f t="shared" si="82"/>
        <v>#N/A</v>
      </c>
    </row>
    <row r="230" spans="1:20">
      <c r="A230" s="2" t="s">
        <v>257</v>
      </c>
      <c r="B230" s="6">
        <v>31686</v>
      </c>
      <c r="C230" s="7">
        <f t="shared" si="80"/>
        <v>1986</v>
      </c>
      <c r="D230" s="7">
        <f t="shared" si="81"/>
        <v>10</v>
      </c>
      <c r="E230" s="8" t="e">
        <v>#N/A</v>
      </c>
      <c r="F230" s="8" t="e">
        <v>#N/A</v>
      </c>
      <c r="G230" s="8" t="e">
        <v>#N/A</v>
      </c>
      <c r="H230" s="8" t="e">
        <v>#N/A</v>
      </c>
      <c r="I230" s="8" t="e">
        <v>#N/A</v>
      </c>
      <c r="J230" s="8">
        <v>319000</v>
      </c>
      <c r="K230" s="8">
        <v>63000</v>
      </c>
      <c r="L230" s="8">
        <v>75000</v>
      </c>
      <c r="M230" s="8">
        <v>104000</v>
      </c>
      <c r="N230" s="8">
        <v>76000</v>
      </c>
      <c r="O230" s="8" t="e">
        <v>#N/A</v>
      </c>
      <c r="P230" s="8" t="e">
        <v>#N/A</v>
      </c>
      <c r="Q230" s="8" t="e">
        <v>#N/A</v>
      </c>
      <c r="R230" s="8" t="e">
        <v>#N/A</v>
      </c>
      <c r="S230" s="8" t="e">
        <v>#N/A</v>
      </c>
      <c r="T230" s="13" t="e">
        <f t="shared" si="82"/>
        <v>#N/A</v>
      </c>
    </row>
    <row r="231" spans="1:20">
      <c r="A231" s="2" t="s">
        <v>258</v>
      </c>
      <c r="B231" s="6">
        <v>31717</v>
      </c>
      <c r="C231" s="7">
        <f t="shared" si="80"/>
        <v>1986</v>
      </c>
      <c r="D231" s="7">
        <f t="shared" si="81"/>
        <v>11</v>
      </c>
      <c r="E231" s="8" t="e">
        <v>#N/A</v>
      </c>
      <c r="F231" s="8" t="e">
        <v>#N/A</v>
      </c>
      <c r="G231" s="8" t="e">
        <v>#N/A</v>
      </c>
      <c r="H231" s="8" t="e">
        <v>#N/A</v>
      </c>
      <c r="I231" s="8" t="e">
        <v>#N/A</v>
      </c>
      <c r="J231" s="8">
        <v>262000</v>
      </c>
      <c r="K231" s="8">
        <v>41000</v>
      </c>
      <c r="L231" s="8">
        <v>58000</v>
      </c>
      <c r="M231" s="8">
        <v>103000</v>
      </c>
      <c r="N231" s="8">
        <v>59000</v>
      </c>
      <c r="O231" s="8" t="e">
        <v>#N/A</v>
      </c>
      <c r="P231" s="8" t="e">
        <v>#N/A</v>
      </c>
      <c r="Q231" s="8" t="e">
        <v>#N/A</v>
      </c>
      <c r="R231" s="8" t="e">
        <v>#N/A</v>
      </c>
      <c r="S231" s="8" t="e">
        <v>#N/A</v>
      </c>
      <c r="T231" s="13" t="e">
        <f t="shared" si="82"/>
        <v>#N/A</v>
      </c>
    </row>
    <row r="232" spans="1:20">
      <c r="A232" s="2" t="s">
        <v>259</v>
      </c>
      <c r="B232" s="6">
        <v>31747</v>
      </c>
      <c r="C232" s="7">
        <f t="shared" si="80"/>
        <v>1986</v>
      </c>
      <c r="D232" s="7">
        <f t="shared" si="81"/>
        <v>12</v>
      </c>
      <c r="E232" s="8" t="e">
        <v>#N/A</v>
      </c>
      <c r="F232" s="8" t="e">
        <v>#N/A</v>
      </c>
      <c r="G232" s="8" t="e">
        <v>#N/A</v>
      </c>
      <c r="H232" s="8" t="e">
        <v>#N/A</v>
      </c>
      <c r="I232" s="8" t="e">
        <v>#N/A</v>
      </c>
      <c r="J232" s="8">
        <v>262000</v>
      </c>
      <c r="K232" s="8">
        <v>45000</v>
      </c>
      <c r="L232" s="8">
        <v>63000</v>
      </c>
      <c r="M232" s="8">
        <v>89000</v>
      </c>
      <c r="N232" s="8">
        <v>65000</v>
      </c>
      <c r="O232" s="8" t="e">
        <v>#N/A</v>
      </c>
      <c r="P232" s="8" t="e">
        <v>#N/A</v>
      </c>
      <c r="Q232" s="8" t="e">
        <v>#N/A</v>
      </c>
      <c r="R232" s="8" t="e">
        <v>#N/A</v>
      </c>
      <c r="S232" s="8" t="e">
        <v>#N/A</v>
      </c>
      <c r="T232" s="13" t="e">
        <f t="shared" si="82"/>
        <v>#N/A</v>
      </c>
    </row>
    <row r="233" spans="1:20">
      <c r="A233" s="2" t="s">
        <v>260</v>
      </c>
      <c r="B233" s="6">
        <v>31778</v>
      </c>
      <c r="C233" s="7">
        <f t="shared" si="80"/>
        <v>1987</v>
      </c>
      <c r="D233" s="7">
        <f t="shared" si="81"/>
        <v>1</v>
      </c>
      <c r="E233" s="8" t="e">
        <v>#N/A</v>
      </c>
      <c r="F233" s="8" t="e">
        <v>#N/A</v>
      </c>
      <c r="G233" s="8" t="e">
        <v>#N/A</v>
      </c>
      <c r="H233" s="8" t="e">
        <v>#N/A</v>
      </c>
      <c r="I233" s="8" t="e">
        <v>#N/A</v>
      </c>
      <c r="J233" s="8">
        <v>209000</v>
      </c>
      <c r="K233" s="8">
        <v>38000</v>
      </c>
      <c r="L233" s="8">
        <v>52000</v>
      </c>
      <c r="M233" s="8">
        <v>76000</v>
      </c>
      <c r="N233" s="8">
        <v>44000</v>
      </c>
      <c r="O233" s="8" t="e">
        <v>#N/A</v>
      </c>
      <c r="P233" s="8" t="e">
        <v>#N/A</v>
      </c>
      <c r="Q233" s="8" t="e">
        <v>#N/A</v>
      </c>
      <c r="R233" s="8" t="e">
        <v>#N/A</v>
      </c>
      <c r="S233" s="8" t="e">
        <v>#N/A</v>
      </c>
      <c r="T233" s="13" t="e">
        <f t="shared" si="82"/>
        <v>#N/A</v>
      </c>
    </row>
    <row r="234" spans="1:20">
      <c r="A234" s="2" t="s">
        <v>261</v>
      </c>
      <c r="B234" s="6">
        <v>31809</v>
      </c>
      <c r="C234" s="7">
        <f t="shared" si="80"/>
        <v>1987</v>
      </c>
      <c r="D234" s="7">
        <f t="shared" si="81"/>
        <v>2</v>
      </c>
      <c r="E234" s="8" t="e">
        <v>#N/A</v>
      </c>
      <c r="F234" s="8" t="e">
        <v>#N/A</v>
      </c>
      <c r="G234" s="8" t="e">
        <v>#N/A</v>
      </c>
      <c r="H234" s="8" t="e">
        <v>#N/A</v>
      </c>
      <c r="I234" s="8" t="e">
        <v>#N/A</v>
      </c>
      <c r="J234" s="8">
        <v>234000</v>
      </c>
      <c r="K234" s="8">
        <v>37000</v>
      </c>
      <c r="L234" s="8">
        <v>73000</v>
      </c>
      <c r="M234" s="8">
        <v>77000</v>
      </c>
      <c r="N234" s="8">
        <v>48000</v>
      </c>
      <c r="O234" s="8" t="e">
        <v>#N/A</v>
      </c>
      <c r="P234" s="8" t="e">
        <v>#N/A</v>
      </c>
      <c r="Q234" s="8" t="e">
        <v>#N/A</v>
      </c>
      <c r="R234" s="8" t="e">
        <v>#N/A</v>
      </c>
      <c r="S234" s="8" t="e">
        <v>#N/A</v>
      </c>
      <c r="T234" s="13" t="e">
        <f t="shared" si="82"/>
        <v>#N/A</v>
      </c>
    </row>
    <row r="235" spans="1:20">
      <c r="A235" s="2" t="s">
        <v>262</v>
      </c>
      <c r="B235" s="6">
        <v>31837</v>
      </c>
      <c r="C235" s="7">
        <f t="shared" si="80"/>
        <v>1987</v>
      </c>
      <c r="D235" s="7">
        <f t="shared" si="81"/>
        <v>3</v>
      </c>
      <c r="E235" s="8" t="e">
        <v>#N/A</v>
      </c>
      <c r="F235" s="8" t="e">
        <v>#N/A</v>
      </c>
      <c r="G235" s="8" t="e">
        <v>#N/A</v>
      </c>
      <c r="H235" s="8" t="e">
        <v>#N/A</v>
      </c>
      <c r="I235" s="8" t="e">
        <v>#N/A</v>
      </c>
      <c r="J235" s="8">
        <v>318000</v>
      </c>
      <c r="K235" s="8">
        <v>52000</v>
      </c>
      <c r="L235" s="8">
        <v>95000</v>
      </c>
      <c r="M235" s="8">
        <v>104000</v>
      </c>
      <c r="N235" s="8">
        <v>66000</v>
      </c>
      <c r="O235" s="8" t="e">
        <v>#N/A</v>
      </c>
      <c r="P235" s="8" t="e">
        <v>#N/A</v>
      </c>
      <c r="Q235" s="8" t="e">
        <v>#N/A</v>
      </c>
      <c r="R235" s="8" t="e">
        <v>#N/A</v>
      </c>
      <c r="S235" s="8" t="e">
        <v>#N/A</v>
      </c>
      <c r="T235" s="13" t="e">
        <f t="shared" si="82"/>
        <v>#N/A</v>
      </c>
    </row>
    <row r="236" spans="1:20">
      <c r="A236" s="2" t="s">
        <v>263</v>
      </c>
      <c r="B236" s="6">
        <v>31868</v>
      </c>
      <c r="C236" s="7">
        <f t="shared" si="80"/>
        <v>1987</v>
      </c>
      <c r="D236" s="7">
        <f t="shared" si="81"/>
        <v>4</v>
      </c>
      <c r="E236" s="8" t="e">
        <v>#N/A</v>
      </c>
      <c r="F236" s="8" t="e">
        <v>#N/A</v>
      </c>
      <c r="G236" s="8" t="e">
        <v>#N/A</v>
      </c>
      <c r="H236" s="8" t="e">
        <v>#N/A</v>
      </c>
      <c r="I236" s="8" t="e">
        <v>#N/A</v>
      </c>
      <c r="J236" s="8">
        <v>321000</v>
      </c>
      <c r="K236" s="8">
        <v>53000</v>
      </c>
      <c r="L236" s="8">
        <v>96000</v>
      </c>
      <c r="M236" s="8">
        <v>107000</v>
      </c>
      <c r="N236" s="8">
        <v>65000</v>
      </c>
      <c r="O236" s="8" t="e">
        <v>#N/A</v>
      </c>
      <c r="P236" s="8" t="e">
        <v>#N/A</v>
      </c>
      <c r="Q236" s="8" t="e">
        <v>#N/A</v>
      </c>
      <c r="R236" s="8" t="e">
        <v>#N/A</v>
      </c>
      <c r="S236" s="8" t="e">
        <v>#N/A</v>
      </c>
      <c r="T236" s="13" t="e">
        <f t="shared" si="82"/>
        <v>#N/A</v>
      </c>
    </row>
    <row r="237" spans="1:20">
      <c r="A237" s="2" t="s">
        <v>264</v>
      </c>
      <c r="B237" s="6">
        <v>31898</v>
      </c>
      <c r="C237" s="7">
        <f t="shared" si="80"/>
        <v>1987</v>
      </c>
      <c r="D237" s="7">
        <f t="shared" si="81"/>
        <v>5</v>
      </c>
      <c r="E237" s="8" t="e">
        <v>#N/A</v>
      </c>
      <c r="F237" s="8" t="e">
        <v>#N/A</v>
      </c>
      <c r="G237" s="8" t="e">
        <v>#N/A</v>
      </c>
      <c r="H237" s="8" t="e">
        <v>#N/A</v>
      </c>
      <c r="I237" s="8" t="e">
        <v>#N/A</v>
      </c>
      <c r="J237" s="8">
        <v>336000</v>
      </c>
      <c r="K237" s="8">
        <v>60000</v>
      </c>
      <c r="L237" s="8">
        <v>89000</v>
      </c>
      <c r="M237" s="8">
        <v>114000</v>
      </c>
      <c r="N237" s="8">
        <v>73000</v>
      </c>
      <c r="O237" s="8" t="e">
        <v>#N/A</v>
      </c>
      <c r="P237" s="8" t="e">
        <v>#N/A</v>
      </c>
      <c r="Q237" s="8" t="e">
        <v>#N/A</v>
      </c>
      <c r="R237" s="8" t="e">
        <v>#N/A</v>
      </c>
      <c r="S237" s="8" t="e">
        <v>#N/A</v>
      </c>
      <c r="T237" s="13" t="e">
        <f t="shared" si="82"/>
        <v>#N/A</v>
      </c>
    </row>
    <row r="238" spans="1:20">
      <c r="A238" s="2" t="s">
        <v>265</v>
      </c>
      <c r="B238" s="6">
        <v>31929</v>
      </c>
      <c r="C238" s="7">
        <f t="shared" si="80"/>
        <v>1987</v>
      </c>
      <c r="D238" s="7">
        <f t="shared" si="81"/>
        <v>6</v>
      </c>
      <c r="E238" s="8" t="e">
        <v>#N/A</v>
      </c>
      <c r="F238" s="8" t="e">
        <v>#N/A</v>
      </c>
      <c r="G238" s="8" t="e">
        <v>#N/A</v>
      </c>
      <c r="H238" s="8" t="e">
        <v>#N/A</v>
      </c>
      <c r="I238" s="8" t="e">
        <v>#N/A</v>
      </c>
      <c r="J238" s="8">
        <v>354000</v>
      </c>
      <c r="K238" s="8">
        <v>65000</v>
      </c>
      <c r="L238" s="8">
        <v>90000</v>
      </c>
      <c r="M238" s="8">
        <v>111000</v>
      </c>
      <c r="N238" s="8">
        <v>88000</v>
      </c>
      <c r="O238" s="8" t="e">
        <v>#N/A</v>
      </c>
      <c r="P238" s="8" t="e">
        <v>#N/A</v>
      </c>
      <c r="Q238" s="8" t="e">
        <v>#N/A</v>
      </c>
      <c r="R238" s="8" t="e">
        <v>#N/A</v>
      </c>
      <c r="S238" s="8" t="e">
        <v>#N/A</v>
      </c>
      <c r="T238" s="13" t="e">
        <f t="shared" si="82"/>
        <v>#N/A</v>
      </c>
    </row>
    <row r="239" spans="1:20">
      <c r="A239" s="2" t="s">
        <v>266</v>
      </c>
      <c r="B239" s="6">
        <v>31959</v>
      </c>
      <c r="C239" s="7">
        <f t="shared" si="80"/>
        <v>1987</v>
      </c>
      <c r="D239" s="7">
        <f t="shared" si="81"/>
        <v>7</v>
      </c>
      <c r="E239" s="8" t="e">
        <v>#N/A</v>
      </c>
      <c r="F239" s="8" t="e">
        <v>#N/A</v>
      </c>
      <c r="G239" s="8" t="e">
        <v>#N/A</v>
      </c>
      <c r="H239" s="8" t="e">
        <v>#N/A</v>
      </c>
      <c r="I239" s="8" t="e">
        <v>#N/A</v>
      </c>
      <c r="J239" s="8">
        <v>324000</v>
      </c>
      <c r="K239" s="8">
        <v>62000</v>
      </c>
      <c r="L239" s="8">
        <v>82000</v>
      </c>
      <c r="M239" s="8">
        <v>108000</v>
      </c>
      <c r="N239" s="8">
        <v>71000</v>
      </c>
      <c r="O239" s="8" t="e">
        <v>#N/A</v>
      </c>
      <c r="P239" s="8" t="e">
        <v>#N/A</v>
      </c>
      <c r="Q239" s="8" t="e">
        <v>#N/A</v>
      </c>
      <c r="R239" s="8" t="e">
        <v>#N/A</v>
      </c>
      <c r="S239" s="8" t="e">
        <v>#N/A</v>
      </c>
      <c r="T239" s="13" t="e">
        <f t="shared" si="82"/>
        <v>#N/A</v>
      </c>
    </row>
    <row r="240" spans="1:20">
      <c r="A240" s="2" t="s">
        <v>267</v>
      </c>
      <c r="B240" s="6">
        <v>31990</v>
      </c>
      <c r="C240" s="7">
        <f t="shared" si="80"/>
        <v>1987</v>
      </c>
      <c r="D240" s="7">
        <f t="shared" si="81"/>
        <v>8</v>
      </c>
      <c r="E240" s="8" t="e">
        <v>#N/A</v>
      </c>
      <c r="F240" s="8" t="e">
        <v>#N/A</v>
      </c>
      <c r="G240" s="8" t="e">
        <v>#N/A</v>
      </c>
      <c r="H240" s="8" t="e">
        <v>#N/A</v>
      </c>
      <c r="I240" s="8" t="e">
        <v>#N/A</v>
      </c>
      <c r="J240" s="8">
        <v>309000</v>
      </c>
      <c r="K240" s="8">
        <v>62000</v>
      </c>
      <c r="L240" s="8">
        <v>75000</v>
      </c>
      <c r="M240" s="8">
        <v>102000</v>
      </c>
      <c r="N240" s="8">
        <v>69000</v>
      </c>
      <c r="O240" s="8" t="e">
        <v>#N/A</v>
      </c>
      <c r="P240" s="8" t="e">
        <v>#N/A</v>
      </c>
      <c r="Q240" s="8" t="e">
        <v>#N/A</v>
      </c>
      <c r="R240" s="8" t="e">
        <v>#N/A</v>
      </c>
      <c r="S240" s="8" t="e">
        <v>#N/A</v>
      </c>
      <c r="T240" s="13" t="e">
        <f t="shared" si="82"/>
        <v>#N/A</v>
      </c>
    </row>
    <row r="241" spans="1:20">
      <c r="A241" s="2" t="s">
        <v>268</v>
      </c>
      <c r="B241" s="6">
        <v>32021</v>
      </c>
      <c r="C241" s="7">
        <f t="shared" si="80"/>
        <v>1987</v>
      </c>
      <c r="D241" s="7">
        <f t="shared" si="81"/>
        <v>9</v>
      </c>
      <c r="E241" s="8" t="e">
        <v>#N/A</v>
      </c>
      <c r="F241" s="8" t="e">
        <v>#N/A</v>
      </c>
      <c r="G241" s="8" t="e">
        <v>#N/A</v>
      </c>
      <c r="H241" s="8" t="e">
        <v>#N/A</v>
      </c>
      <c r="I241" s="8" t="e">
        <v>#N/A</v>
      </c>
      <c r="J241" s="8">
        <v>289000</v>
      </c>
      <c r="K241" s="8">
        <v>57000</v>
      </c>
      <c r="L241" s="8">
        <v>70000</v>
      </c>
      <c r="M241" s="8">
        <v>95000</v>
      </c>
      <c r="N241" s="8">
        <v>67000</v>
      </c>
      <c r="O241" s="8" t="e">
        <v>#N/A</v>
      </c>
      <c r="P241" s="8" t="e">
        <v>#N/A</v>
      </c>
      <c r="Q241" s="8" t="e">
        <v>#N/A</v>
      </c>
      <c r="R241" s="8" t="e">
        <v>#N/A</v>
      </c>
      <c r="S241" s="8" t="e">
        <v>#N/A</v>
      </c>
      <c r="T241" s="13" t="e">
        <f t="shared" si="82"/>
        <v>#N/A</v>
      </c>
    </row>
    <row r="242" spans="1:20">
      <c r="A242" s="2" t="s">
        <v>269</v>
      </c>
      <c r="B242" s="6">
        <v>32051</v>
      </c>
      <c r="C242" s="7">
        <f t="shared" si="80"/>
        <v>1987</v>
      </c>
      <c r="D242" s="7">
        <f t="shared" si="81"/>
        <v>10</v>
      </c>
      <c r="E242" s="8" t="e">
        <v>#N/A</v>
      </c>
      <c r="F242" s="8" t="e">
        <v>#N/A</v>
      </c>
      <c r="G242" s="8" t="e">
        <v>#N/A</v>
      </c>
      <c r="H242" s="8" t="e">
        <v>#N/A</v>
      </c>
      <c r="I242" s="8" t="e">
        <v>#N/A</v>
      </c>
      <c r="J242" s="8">
        <v>294000</v>
      </c>
      <c r="K242" s="8">
        <v>59000</v>
      </c>
      <c r="L242" s="8">
        <v>68000</v>
      </c>
      <c r="M242" s="8">
        <v>98000</v>
      </c>
      <c r="N242" s="8">
        <v>69000</v>
      </c>
      <c r="O242" s="8" t="e">
        <v>#N/A</v>
      </c>
      <c r="P242" s="8" t="e">
        <v>#N/A</v>
      </c>
      <c r="Q242" s="8" t="e">
        <v>#N/A</v>
      </c>
      <c r="R242" s="8" t="e">
        <v>#N/A</v>
      </c>
      <c r="S242" s="8" t="e">
        <v>#N/A</v>
      </c>
      <c r="T242" s="13" t="e">
        <f t="shared" si="82"/>
        <v>#N/A</v>
      </c>
    </row>
    <row r="243" spans="1:20">
      <c r="A243" s="2" t="s">
        <v>270</v>
      </c>
      <c r="B243" s="6">
        <v>32082</v>
      </c>
      <c r="C243" s="7">
        <f t="shared" si="80"/>
        <v>1987</v>
      </c>
      <c r="D243" s="7">
        <f t="shared" si="81"/>
        <v>11</v>
      </c>
      <c r="E243" s="8" t="e">
        <v>#N/A</v>
      </c>
      <c r="F243" s="8" t="e">
        <v>#N/A</v>
      </c>
      <c r="G243" s="8" t="e">
        <v>#N/A</v>
      </c>
      <c r="H243" s="8" t="e">
        <v>#N/A</v>
      </c>
      <c r="I243" s="8" t="e">
        <v>#N/A</v>
      </c>
      <c r="J243" s="8">
        <v>234000</v>
      </c>
      <c r="K243" s="8">
        <v>39000</v>
      </c>
      <c r="L243" s="8">
        <v>51000</v>
      </c>
      <c r="M243" s="8">
        <v>93000</v>
      </c>
      <c r="N243" s="8">
        <v>51000</v>
      </c>
      <c r="O243" s="8" t="e">
        <v>#N/A</v>
      </c>
      <c r="P243" s="8" t="e">
        <v>#N/A</v>
      </c>
      <c r="Q243" s="8" t="e">
        <v>#N/A</v>
      </c>
      <c r="R243" s="8" t="e">
        <v>#N/A</v>
      </c>
      <c r="S243" s="8" t="e">
        <v>#N/A</v>
      </c>
      <c r="T243" s="13" t="e">
        <f t="shared" si="82"/>
        <v>#N/A</v>
      </c>
    </row>
    <row r="244" spans="1:20">
      <c r="A244" s="2" t="s">
        <v>271</v>
      </c>
      <c r="B244" s="6">
        <v>32112</v>
      </c>
      <c r="C244" s="7">
        <f t="shared" si="80"/>
        <v>1987</v>
      </c>
      <c r="D244" s="7">
        <f t="shared" si="81"/>
        <v>12</v>
      </c>
      <c r="E244" s="8" t="e">
        <v>#N/A</v>
      </c>
      <c r="F244" s="8" t="e">
        <v>#N/A</v>
      </c>
      <c r="G244" s="8" t="e">
        <v>#N/A</v>
      </c>
      <c r="H244" s="8" t="e">
        <v>#N/A</v>
      </c>
      <c r="I244" s="8" t="e">
        <v>#N/A</v>
      </c>
      <c r="J244" s="8">
        <v>215000</v>
      </c>
      <c r="K244" s="8">
        <v>35000</v>
      </c>
      <c r="L244" s="8">
        <v>52000</v>
      </c>
      <c r="M244" s="8">
        <v>78000</v>
      </c>
      <c r="N244" s="8">
        <v>51000</v>
      </c>
      <c r="O244" s="8" t="e">
        <v>#N/A</v>
      </c>
      <c r="P244" s="8" t="e">
        <v>#N/A</v>
      </c>
      <c r="Q244" s="8" t="e">
        <v>#N/A</v>
      </c>
      <c r="R244" s="8" t="e">
        <v>#N/A</v>
      </c>
      <c r="S244" s="8" t="e">
        <v>#N/A</v>
      </c>
      <c r="T244" s="13" t="e">
        <f t="shared" si="82"/>
        <v>#N/A</v>
      </c>
    </row>
    <row r="245" spans="1:20">
      <c r="A245" s="2" t="s">
        <v>272</v>
      </c>
      <c r="B245" s="6">
        <v>32143</v>
      </c>
      <c r="C245" s="7">
        <f t="shared" si="80"/>
        <v>1988</v>
      </c>
      <c r="D245" s="7">
        <f t="shared" si="81"/>
        <v>1</v>
      </c>
      <c r="E245" s="8" t="e">
        <v>#N/A</v>
      </c>
      <c r="F245" s="8" t="e">
        <v>#N/A</v>
      </c>
      <c r="G245" s="8" t="e">
        <v>#N/A</v>
      </c>
      <c r="H245" s="8" t="e">
        <v>#N/A</v>
      </c>
      <c r="I245" s="8" t="e">
        <v>#N/A</v>
      </c>
      <c r="J245" s="8">
        <v>181000</v>
      </c>
      <c r="K245" s="8">
        <v>33000</v>
      </c>
      <c r="L245" s="8">
        <v>44000</v>
      </c>
      <c r="M245" s="8">
        <v>65000</v>
      </c>
      <c r="N245" s="8">
        <v>38000</v>
      </c>
      <c r="O245" s="8" t="e">
        <v>#N/A</v>
      </c>
      <c r="P245" s="8" t="e">
        <v>#N/A</v>
      </c>
      <c r="Q245" s="8" t="e">
        <v>#N/A</v>
      </c>
      <c r="R245" s="8" t="e">
        <v>#N/A</v>
      </c>
      <c r="S245" s="8" t="e">
        <v>#N/A</v>
      </c>
      <c r="T245" s="13" t="e">
        <f t="shared" si="82"/>
        <v>#N/A</v>
      </c>
    </row>
    <row r="246" spans="1:20">
      <c r="A246" s="2" t="s">
        <v>273</v>
      </c>
      <c r="B246" s="6">
        <v>32174</v>
      </c>
      <c r="C246" s="7">
        <f t="shared" si="80"/>
        <v>1988</v>
      </c>
      <c r="D246" s="7">
        <f t="shared" si="81"/>
        <v>2</v>
      </c>
      <c r="E246" s="8" t="e">
        <v>#N/A</v>
      </c>
      <c r="F246" s="8" t="e">
        <v>#N/A</v>
      </c>
      <c r="G246" s="8" t="e">
        <v>#N/A</v>
      </c>
      <c r="H246" s="8" t="e">
        <v>#N/A</v>
      </c>
      <c r="I246" s="8" t="e">
        <v>#N/A</v>
      </c>
      <c r="J246" s="8">
        <v>214000</v>
      </c>
      <c r="K246" s="8">
        <v>36000</v>
      </c>
      <c r="L246" s="8">
        <v>61000</v>
      </c>
      <c r="M246" s="8">
        <v>74000</v>
      </c>
      <c r="N246" s="8">
        <v>43000</v>
      </c>
      <c r="O246" s="8" t="e">
        <v>#N/A</v>
      </c>
      <c r="P246" s="8" t="e">
        <v>#N/A</v>
      </c>
      <c r="Q246" s="8" t="e">
        <v>#N/A</v>
      </c>
      <c r="R246" s="8" t="e">
        <v>#N/A</v>
      </c>
      <c r="S246" s="8" t="e">
        <v>#N/A</v>
      </c>
      <c r="T246" s="13" t="e">
        <f t="shared" si="82"/>
        <v>#N/A</v>
      </c>
    </row>
    <row r="247" spans="1:20">
      <c r="A247" s="2" t="s">
        <v>274</v>
      </c>
      <c r="B247" s="6">
        <v>32203</v>
      </c>
      <c r="C247" s="7">
        <f t="shared" si="80"/>
        <v>1988</v>
      </c>
      <c r="D247" s="7">
        <f t="shared" si="81"/>
        <v>3</v>
      </c>
      <c r="E247" s="8" t="e">
        <v>#N/A</v>
      </c>
      <c r="F247" s="8" t="e">
        <v>#N/A</v>
      </c>
      <c r="G247" s="8" t="e">
        <v>#N/A</v>
      </c>
      <c r="H247" s="8" t="e">
        <v>#N/A</v>
      </c>
      <c r="I247" s="8" t="e">
        <v>#N/A</v>
      </c>
      <c r="J247" s="8">
        <v>294000</v>
      </c>
      <c r="K247" s="8">
        <v>48000</v>
      </c>
      <c r="L247" s="8">
        <v>78000</v>
      </c>
      <c r="M247" s="8">
        <v>102000</v>
      </c>
      <c r="N247" s="8">
        <v>66000</v>
      </c>
      <c r="O247" s="8" t="e">
        <v>#N/A</v>
      </c>
      <c r="P247" s="8" t="e">
        <v>#N/A</v>
      </c>
      <c r="Q247" s="8" t="e">
        <v>#N/A</v>
      </c>
      <c r="R247" s="8" t="e">
        <v>#N/A</v>
      </c>
      <c r="S247" s="8" t="e">
        <v>#N/A</v>
      </c>
      <c r="T247" s="13" t="e">
        <f t="shared" si="82"/>
        <v>#N/A</v>
      </c>
    </row>
    <row r="248" spans="1:20">
      <c r="A248" s="2" t="s">
        <v>275</v>
      </c>
      <c r="B248" s="6">
        <v>32234</v>
      </c>
      <c r="C248" s="7">
        <f t="shared" si="80"/>
        <v>1988</v>
      </c>
      <c r="D248" s="7">
        <f t="shared" si="81"/>
        <v>4</v>
      </c>
      <c r="E248" s="8" t="e">
        <v>#N/A</v>
      </c>
      <c r="F248" s="8" t="e">
        <v>#N/A</v>
      </c>
      <c r="G248" s="8" t="e">
        <v>#N/A</v>
      </c>
      <c r="H248" s="8" t="e">
        <v>#N/A</v>
      </c>
      <c r="I248" s="8" t="e">
        <v>#N/A</v>
      </c>
      <c r="J248" s="8">
        <v>308000</v>
      </c>
      <c r="K248" s="8">
        <v>52000</v>
      </c>
      <c r="L248" s="8">
        <v>84000</v>
      </c>
      <c r="M248" s="8">
        <v>107000</v>
      </c>
      <c r="N248" s="8">
        <v>65000</v>
      </c>
      <c r="O248" s="8" t="e">
        <v>#N/A</v>
      </c>
      <c r="P248" s="8" t="e">
        <v>#N/A</v>
      </c>
      <c r="Q248" s="8" t="e">
        <v>#N/A</v>
      </c>
      <c r="R248" s="8" t="e">
        <v>#N/A</v>
      </c>
      <c r="S248" s="8" t="e">
        <v>#N/A</v>
      </c>
      <c r="T248" s="13" t="e">
        <f t="shared" si="82"/>
        <v>#N/A</v>
      </c>
    </row>
    <row r="249" spans="1:20">
      <c r="A249" s="2" t="s">
        <v>276</v>
      </c>
      <c r="B249" s="6">
        <v>32264</v>
      </c>
      <c r="C249" s="7">
        <f t="shared" si="80"/>
        <v>1988</v>
      </c>
      <c r="D249" s="7">
        <f t="shared" si="81"/>
        <v>5</v>
      </c>
      <c r="E249" s="8" t="e">
        <v>#N/A</v>
      </c>
      <c r="F249" s="8" t="e">
        <v>#N/A</v>
      </c>
      <c r="G249" s="8" t="e">
        <v>#N/A</v>
      </c>
      <c r="H249" s="8" t="e">
        <v>#N/A</v>
      </c>
      <c r="I249" s="8" t="e">
        <v>#N/A</v>
      </c>
      <c r="J249" s="8">
        <v>335000</v>
      </c>
      <c r="K249" s="8">
        <v>59000</v>
      </c>
      <c r="L249" s="8">
        <v>86000</v>
      </c>
      <c r="M249" s="8">
        <v>114000</v>
      </c>
      <c r="N249" s="8">
        <v>76000</v>
      </c>
      <c r="O249" s="8" t="e">
        <v>#N/A</v>
      </c>
      <c r="P249" s="8" t="e">
        <v>#N/A</v>
      </c>
      <c r="Q249" s="8" t="e">
        <v>#N/A</v>
      </c>
      <c r="R249" s="8" t="e">
        <v>#N/A</v>
      </c>
      <c r="S249" s="8" t="e">
        <v>#N/A</v>
      </c>
      <c r="T249" s="13" t="e">
        <f t="shared" si="82"/>
        <v>#N/A</v>
      </c>
    </row>
    <row r="250" spans="1:20">
      <c r="A250" s="2" t="s">
        <v>277</v>
      </c>
      <c r="B250" s="6">
        <v>32295</v>
      </c>
      <c r="C250" s="7">
        <f t="shared" si="80"/>
        <v>1988</v>
      </c>
      <c r="D250" s="7">
        <f t="shared" si="81"/>
        <v>6</v>
      </c>
      <c r="E250" s="8" t="e">
        <v>#N/A</v>
      </c>
      <c r="F250" s="8" t="e">
        <v>#N/A</v>
      </c>
      <c r="G250" s="8" t="e">
        <v>#N/A</v>
      </c>
      <c r="H250" s="8" t="e">
        <v>#N/A</v>
      </c>
      <c r="I250" s="8" t="e">
        <v>#N/A</v>
      </c>
      <c r="J250" s="8">
        <v>372000</v>
      </c>
      <c r="K250" s="8">
        <v>66000</v>
      </c>
      <c r="L250" s="8">
        <v>95000</v>
      </c>
      <c r="M250" s="8">
        <v>120000</v>
      </c>
      <c r="N250" s="8">
        <v>90000</v>
      </c>
      <c r="O250" s="8" t="e">
        <v>#N/A</v>
      </c>
      <c r="P250" s="8" t="e">
        <v>#N/A</v>
      </c>
      <c r="Q250" s="8" t="e">
        <v>#N/A</v>
      </c>
      <c r="R250" s="8" t="e">
        <v>#N/A</v>
      </c>
      <c r="S250" s="8" t="e">
        <v>#N/A</v>
      </c>
      <c r="T250" s="13" t="e">
        <f t="shared" si="82"/>
        <v>#N/A</v>
      </c>
    </row>
    <row r="251" spans="1:20">
      <c r="A251" s="2" t="s">
        <v>278</v>
      </c>
      <c r="B251" s="6">
        <v>32325</v>
      </c>
      <c r="C251" s="7">
        <f t="shared" si="80"/>
        <v>1988</v>
      </c>
      <c r="D251" s="7">
        <f t="shared" si="81"/>
        <v>7</v>
      </c>
      <c r="E251" s="8" t="e">
        <v>#N/A</v>
      </c>
      <c r="F251" s="8" t="e">
        <v>#N/A</v>
      </c>
      <c r="G251" s="8" t="e">
        <v>#N/A</v>
      </c>
      <c r="H251" s="8" t="e">
        <v>#N/A</v>
      </c>
      <c r="I251" s="8" t="e">
        <v>#N/A</v>
      </c>
      <c r="J251" s="8">
        <v>319000</v>
      </c>
      <c r="K251" s="8">
        <v>59000</v>
      </c>
      <c r="L251" s="8">
        <v>79000</v>
      </c>
      <c r="M251" s="8">
        <v>110000</v>
      </c>
      <c r="N251" s="8">
        <v>71000</v>
      </c>
      <c r="O251" s="8" t="e">
        <v>#N/A</v>
      </c>
      <c r="P251" s="8" t="e">
        <v>#N/A</v>
      </c>
      <c r="Q251" s="8" t="e">
        <v>#N/A</v>
      </c>
      <c r="R251" s="8" t="e">
        <v>#N/A</v>
      </c>
      <c r="S251" s="8" t="e">
        <v>#N/A</v>
      </c>
      <c r="T251" s="13" t="e">
        <f t="shared" si="82"/>
        <v>#N/A</v>
      </c>
    </row>
    <row r="252" spans="1:20">
      <c r="A252" s="2" t="s">
        <v>279</v>
      </c>
      <c r="B252" s="6">
        <v>32356</v>
      </c>
      <c r="C252" s="7">
        <f t="shared" si="80"/>
        <v>1988</v>
      </c>
      <c r="D252" s="7">
        <f t="shared" si="81"/>
        <v>8</v>
      </c>
      <c r="E252" s="8" t="e">
        <v>#N/A</v>
      </c>
      <c r="F252" s="8" t="e">
        <v>#N/A</v>
      </c>
      <c r="G252" s="8" t="e">
        <v>#N/A</v>
      </c>
      <c r="H252" s="8" t="e">
        <v>#N/A</v>
      </c>
      <c r="I252" s="8" t="e">
        <v>#N/A</v>
      </c>
      <c r="J252" s="8">
        <v>360000</v>
      </c>
      <c r="K252" s="8">
        <v>66000</v>
      </c>
      <c r="L252" s="8">
        <v>88000</v>
      </c>
      <c r="M252" s="8">
        <v>122000</v>
      </c>
      <c r="N252" s="8">
        <v>84000</v>
      </c>
      <c r="O252" s="8" t="e">
        <v>#N/A</v>
      </c>
      <c r="P252" s="8" t="e">
        <v>#N/A</v>
      </c>
      <c r="Q252" s="8" t="e">
        <v>#N/A</v>
      </c>
      <c r="R252" s="8" t="e">
        <v>#N/A</v>
      </c>
      <c r="S252" s="8" t="e">
        <v>#N/A</v>
      </c>
      <c r="T252" s="13" t="e">
        <f t="shared" si="82"/>
        <v>#N/A</v>
      </c>
    </row>
    <row r="253" spans="1:20">
      <c r="A253" s="2" t="s">
        <v>280</v>
      </c>
      <c r="B253" s="6">
        <v>32387</v>
      </c>
      <c r="C253" s="7">
        <f t="shared" si="80"/>
        <v>1988</v>
      </c>
      <c r="D253" s="7">
        <f t="shared" si="81"/>
        <v>9</v>
      </c>
      <c r="E253" s="8" t="e">
        <v>#N/A</v>
      </c>
      <c r="F253" s="8" t="e">
        <v>#N/A</v>
      </c>
      <c r="G253" s="8" t="e">
        <v>#N/A</v>
      </c>
      <c r="H253" s="8" t="e">
        <v>#N/A</v>
      </c>
      <c r="I253" s="8" t="e">
        <v>#N/A</v>
      </c>
      <c r="J253" s="8">
        <v>311000</v>
      </c>
      <c r="K253" s="8">
        <v>56000</v>
      </c>
      <c r="L253" s="8">
        <v>68000</v>
      </c>
      <c r="M253" s="8">
        <v>103000</v>
      </c>
      <c r="N253" s="8">
        <v>83000</v>
      </c>
      <c r="O253" s="8" t="e">
        <v>#N/A</v>
      </c>
      <c r="P253" s="8" t="e">
        <v>#N/A</v>
      </c>
      <c r="Q253" s="8" t="e">
        <v>#N/A</v>
      </c>
      <c r="R253" s="8" t="e">
        <v>#N/A</v>
      </c>
      <c r="S253" s="8" t="e">
        <v>#N/A</v>
      </c>
      <c r="T253" s="13" t="e">
        <f t="shared" si="82"/>
        <v>#N/A</v>
      </c>
    </row>
    <row r="254" spans="1:20">
      <c r="A254" s="2" t="s">
        <v>281</v>
      </c>
      <c r="B254" s="6">
        <v>32417</v>
      </c>
      <c r="C254" s="7">
        <f t="shared" si="80"/>
        <v>1988</v>
      </c>
      <c r="D254" s="7">
        <f t="shared" si="81"/>
        <v>10</v>
      </c>
      <c r="E254" s="8" t="e">
        <v>#N/A</v>
      </c>
      <c r="F254" s="8" t="e">
        <v>#N/A</v>
      </c>
      <c r="G254" s="8" t="e">
        <v>#N/A</v>
      </c>
      <c r="H254" s="8" t="e">
        <v>#N/A</v>
      </c>
      <c r="I254" s="8" t="e">
        <v>#N/A</v>
      </c>
      <c r="J254" s="8">
        <v>300000</v>
      </c>
      <c r="K254" s="8">
        <v>53000</v>
      </c>
      <c r="L254" s="8">
        <v>68000</v>
      </c>
      <c r="M254" s="8">
        <v>103000</v>
      </c>
      <c r="N254" s="8">
        <v>76000</v>
      </c>
      <c r="O254" s="8" t="e">
        <v>#N/A</v>
      </c>
      <c r="P254" s="8" t="e">
        <v>#N/A</v>
      </c>
      <c r="Q254" s="8" t="e">
        <v>#N/A</v>
      </c>
      <c r="R254" s="8" t="e">
        <v>#N/A</v>
      </c>
      <c r="S254" s="8" t="e">
        <v>#N/A</v>
      </c>
      <c r="T254" s="13" t="e">
        <f t="shared" si="82"/>
        <v>#N/A</v>
      </c>
    </row>
    <row r="255" spans="1:20">
      <c r="A255" s="2" t="s">
        <v>282</v>
      </c>
      <c r="B255" s="6">
        <v>32448</v>
      </c>
      <c r="C255" s="7">
        <f t="shared" si="80"/>
        <v>1988</v>
      </c>
      <c r="D255" s="7">
        <f t="shared" si="81"/>
        <v>11</v>
      </c>
      <c r="E255" s="8" t="e">
        <v>#N/A</v>
      </c>
      <c r="F255" s="8" t="e">
        <v>#N/A</v>
      </c>
      <c r="G255" s="8" t="e">
        <v>#N/A</v>
      </c>
      <c r="H255" s="8" t="e">
        <v>#N/A</v>
      </c>
      <c r="I255" s="8" t="e">
        <v>#N/A</v>
      </c>
      <c r="J255" s="8">
        <v>268000</v>
      </c>
      <c r="K255" s="8">
        <v>40000</v>
      </c>
      <c r="L255" s="8">
        <v>57000</v>
      </c>
      <c r="M255" s="8">
        <v>108000</v>
      </c>
      <c r="N255" s="8">
        <v>64000</v>
      </c>
      <c r="O255" s="8" t="e">
        <v>#N/A</v>
      </c>
      <c r="P255" s="8" t="e">
        <v>#N/A</v>
      </c>
      <c r="Q255" s="8" t="e">
        <v>#N/A</v>
      </c>
      <c r="R255" s="8" t="e">
        <v>#N/A</v>
      </c>
      <c r="S255" s="8" t="e">
        <v>#N/A</v>
      </c>
      <c r="T255" s="13" t="e">
        <f t="shared" si="82"/>
        <v>#N/A</v>
      </c>
    </row>
    <row r="256" spans="1:20">
      <c r="A256" s="2" t="s">
        <v>283</v>
      </c>
      <c r="B256" s="6">
        <v>32478</v>
      </c>
      <c r="C256" s="7">
        <f t="shared" si="80"/>
        <v>1988</v>
      </c>
      <c r="D256" s="7">
        <f t="shared" si="81"/>
        <v>12</v>
      </c>
      <c r="E256" s="8" t="e">
        <v>#N/A</v>
      </c>
      <c r="F256" s="8" t="e">
        <v>#N/A</v>
      </c>
      <c r="G256" s="8" t="e">
        <v>#N/A</v>
      </c>
      <c r="H256" s="8" t="e">
        <v>#N/A</v>
      </c>
      <c r="I256" s="8" t="e">
        <v>#N/A</v>
      </c>
      <c r="J256" s="8">
        <v>250000</v>
      </c>
      <c r="K256" s="8">
        <v>37000</v>
      </c>
      <c r="L256" s="8">
        <v>57000</v>
      </c>
      <c r="M256" s="8">
        <v>95000</v>
      </c>
      <c r="N256" s="8">
        <v>61000</v>
      </c>
      <c r="O256" s="8" t="e">
        <v>#N/A</v>
      </c>
      <c r="P256" s="8" t="e">
        <v>#N/A</v>
      </c>
      <c r="Q256" s="8" t="e">
        <v>#N/A</v>
      </c>
      <c r="R256" s="8" t="e">
        <v>#N/A</v>
      </c>
      <c r="S256" s="8" t="e">
        <v>#N/A</v>
      </c>
      <c r="T256" s="13" t="e">
        <f t="shared" si="82"/>
        <v>#N/A</v>
      </c>
    </row>
    <row r="257" spans="1:20">
      <c r="A257" s="2" t="s">
        <v>284</v>
      </c>
      <c r="B257" s="6">
        <v>32509</v>
      </c>
      <c r="C257" s="7">
        <f t="shared" si="80"/>
        <v>1989</v>
      </c>
      <c r="D257" s="7">
        <f t="shared" si="81"/>
        <v>1</v>
      </c>
      <c r="E257" s="8" t="e">
        <v>#N/A</v>
      </c>
      <c r="F257" s="8" t="e">
        <v>#N/A</v>
      </c>
      <c r="G257" s="8" t="e">
        <v>#N/A</v>
      </c>
      <c r="H257" s="8" t="e">
        <v>#N/A</v>
      </c>
      <c r="I257" s="8" t="e">
        <v>#N/A</v>
      </c>
      <c r="J257" s="8">
        <v>192000</v>
      </c>
      <c r="K257" s="8">
        <v>39000</v>
      </c>
      <c r="L257" s="8">
        <v>49000</v>
      </c>
      <c r="M257" s="8">
        <v>61000</v>
      </c>
      <c r="N257" s="8">
        <v>43000</v>
      </c>
      <c r="O257" s="8" t="e">
        <v>#N/A</v>
      </c>
      <c r="P257" s="8" t="e">
        <v>#N/A</v>
      </c>
      <c r="Q257" s="8" t="e">
        <v>#N/A</v>
      </c>
      <c r="R257" s="8" t="e">
        <v>#N/A</v>
      </c>
      <c r="S257" s="8" t="e">
        <v>#N/A</v>
      </c>
      <c r="T257" s="13" t="e">
        <f t="shared" si="82"/>
        <v>#N/A</v>
      </c>
    </row>
    <row r="258" spans="1:20">
      <c r="A258" s="2" t="s">
        <v>285</v>
      </c>
      <c r="B258" s="6">
        <v>32540</v>
      </c>
      <c r="C258" s="7">
        <f t="shared" si="80"/>
        <v>1989</v>
      </c>
      <c r="D258" s="7">
        <f t="shared" si="81"/>
        <v>2</v>
      </c>
      <c r="E258" s="8" t="e">
        <v>#N/A</v>
      </c>
      <c r="F258" s="8" t="e">
        <v>#N/A</v>
      </c>
      <c r="G258" s="8" t="e">
        <v>#N/A</v>
      </c>
      <c r="H258" s="8" t="e">
        <v>#N/A</v>
      </c>
      <c r="I258" s="8" t="e">
        <v>#N/A</v>
      </c>
      <c r="J258" s="8">
        <v>189000</v>
      </c>
      <c r="K258" s="8">
        <v>36000</v>
      </c>
      <c r="L258" s="8">
        <v>54000</v>
      </c>
      <c r="M258" s="8">
        <v>62000</v>
      </c>
      <c r="N258" s="8">
        <v>37000</v>
      </c>
      <c r="O258" s="8" t="e">
        <v>#N/A</v>
      </c>
      <c r="P258" s="8" t="e">
        <v>#N/A</v>
      </c>
      <c r="Q258" s="8" t="e">
        <v>#N/A</v>
      </c>
      <c r="R258" s="8" t="e">
        <v>#N/A</v>
      </c>
      <c r="S258" s="8" t="e">
        <v>#N/A</v>
      </c>
      <c r="T258" s="13" t="e">
        <f t="shared" si="82"/>
        <v>#N/A</v>
      </c>
    </row>
    <row r="259" spans="1:20">
      <c r="A259" s="2" t="s">
        <v>286</v>
      </c>
      <c r="B259" s="6">
        <v>32568</v>
      </c>
      <c r="C259" s="7">
        <f t="shared" si="80"/>
        <v>1989</v>
      </c>
      <c r="D259" s="7">
        <f t="shared" si="81"/>
        <v>3</v>
      </c>
      <c r="E259" s="8" t="e">
        <v>#N/A</v>
      </c>
      <c r="F259" s="8" t="e">
        <v>#N/A</v>
      </c>
      <c r="G259" s="8" t="e">
        <v>#N/A</v>
      </c>
      <c r="H259" s="8" t="e">
        <v>#N/A</v>
      </c>
      <c r="I259" s="8" t="e">
        <v>#N/A</v>
      </c>
      <c r="J259" s="8">
        <v>244000</v>
      </c>
      <c r="K259" s="8">
        <v>43000</v>
      </c>
      <c r="L259" s="8">
        <v>65000</v>
      </c>
      <c r="M259" s="8">
        <v>83000</v>
      </c>
      <c r="N259" s="8">
        <v>53000</v>
      </c>
      <c r="O259" s="8" t="e">
        <v>#N/A</v>
      </c>
      <c r="P259" s="8" t="e">
        <v>#N/A</v>
      </c>
      <c r="Q259" s="8" t="e">
        <v>#N/A</v>
      </c>
      <c r="R259" s="8" t="e">
        <v>#N/A</v>
      </c>
      <c r="S259" s="8" t="e">
        <v>#N/A</v>
      </c>
      <c r="T259" s="13" t="e">
        <f t="shared" si="82"/>
        <v>#N/A</v>
      </c>
    </row>
    <row r="260" spans="1:20">
      <c r="A260" s="2" t="s">
        <v>287</v>
      </c>
      <c r="B260" s="6">
        <v>32599</v>
      </c>
      <c r="C260" s="7">
        <f t="shared" si="80"/>
        <v>1989</v>
      </c>
      <c r="D260" s="7">
        <f t="shared" si="81"/>
        <v>4</v>
      </c>
      <c r="E260" s="8" t="e">
        <v>#N/A</v>
      </c>
      <c r="F260" s="8" t="e">
        <v>#N/A</v>
      </c>
      <c r="G260" s="8" t="e">
        <v>#N/A</v>
      </c>
      <c r="H260" s="8" t="e">
        <v>#N/A</v>
      </c>
      <c r="I260" s="8" t="e">
        <v>#N/A</v>
      </c>
      <c r="J260" s="8">
        <v>244000</v>
      </c>
      <c r="K260" s="8">
        <v>45000</v>
      </c>
      <c r="L260" s="8">
        <v>71000</v>
      </c>
      <c r="M260" s="8">
        <v>78000</v>
      </c>
      <c r="N260" s="8">
        <v>50000</v>
      </c>
      <c r="O260" s="8" t="e">
        <v>#N/A</v>
      </c>
      <c r="P260" s="8" t="e">
        <v>#N/A</v>
      </c>
      <c r="Q260" s="8" t="e">
        <v>#N/A</v>
      </c>
      <c r="R260" s="8" t="e">
        <v>#N/A</v>
      </c>
      <c r="S260" s="8" t="e">
        <v>#N/A</v>
      </c>
      <c r="T260" s="13" t="e">
        <f t="shared" si="82"/>
        <v>#N/A</v>
      </c>
    </row>
    <row r="261" spans="1:20">
      <c r="A261" s="2" t="s">
        <v>288</v>
      </c>
      <c r="B261" s="6">
        <v>32629</v>
      </c>
      <c r="C261" s="7">
        <f t="shared" si="80"/>
        <v>1989</v>
      </c>
      <c r="D261" s="7">
        <f t="shared" si="81"/>
        <v>5</v>
      </c>
      <c r="E261" s="8" t="e">
        <v>#N/A</v>
      </c>
      <c r="F261" s="8" t="e">
        <v>#N/A</v>
      </c>
      <c r="G261" s="8" t="e">
        <v>#N/A</v>
      </c>
      <c r="H261" s="8" t="e">
        <v>#N/A</v>
      </c>
      <c r="I261" s="8" t="e">
        <v>#N/A</v>
      </c>
      <c r="J261" s="8">
        <v>268000</v>
      </c>
      <c r="K261" s="8">
        <v>51000</v>
      </c>
      <c r="L261" s="8">
        <v>76000</v>
      </c>
      <c r="M261" s="8">
        <v>84000</v>
      </c>
      <c r="N261" s="8">
        <v>57000</v>
      </c>
      <c r="O261" s="8" t="e">
        <v>#N/A</v>
      </c>
      <c r="P261" s="8" t="e">
        <v>#N/A</v>
      </c>
      <c r="Q261" s="8" t="e">
        <v>#N/A</v>
      </c>
      <c r="R261" s="8" t="e">
        <v>#N/A</v>
      </c>
      <c r="S261" s="8" t="e">
        <v>#N/A</v>
      </c>
      <c r="T261" s="13" t="e">
        <f t="shared" si="82"/>
        <v>#N/A</v>
      </c>
    </row>
    <row r="262" spans="1:20">
      <c r="A262" s="2" t="s">
        <v>289</v>
      </c>
      <c r="B262" s="6">
        <v>32660</v>
      </c>
      <c r="C262" s="7">
        <f t="shared" ref="C262:C325" si="83">YEAR(B262)</f>
        <v>1989</v>
      </c>
      <c r="D262" s="7">
        <f t="shared" ref="D262:D325" si="84">MONTH(B262)</f>
        <v>6</v>
      </c>
      <c r="E262" s="8" t="e">
        <v>#N/A</v>
      </c>
      <c r="F262" s="8" t="e">
        <v>#N/A</v>
      </c>
      <c r="G262" s="8" t="e">
        <v>#N/A</v>
      </c>
      <c r="H262" s="8" t="e">
        <v>#N/A</v>
      </c>
      <c r="I262" s="8" t="e">
        <v>#N/A</v>
      </c>
      <c r="J262" s="8">
        <v>293000</v>
      </c>
      <c r="K262" s="8">
        <v>50000</v>
      </c>
      <c r="L262" s="8">
        <v>84000</v>
      </c>
      <c r="M262" s="8">
        <v>97000</v>
      </c>
      <c r="N262" s="8">
        <v>62000</v>
      </c>
      <c r="O262" s="8" t="e">
        <v>#N/A</v>
      </c>
      <c r="P262" s="8" t="e">
        <v>#N/A</v>
      </c>
      <c r="Q262" s="8" t="e">
        <v>#N/A</v>
      </c>
      <c r="R262" s="8" t="e">
        <v>#N/A</v>
      </c>
      <c r="S262" s="8" t="e">
        <v>#N/A</v>
      </c>
      <c r="T262" s="13" t="e">
        <f t="shared" si="82"/>
        <v>#N/A</v>
      </c>
    </row>
    <row r="263" spans="1:20">
      <c r="A263" s="2" t="s">
        <v>290</v>
      </c>
      <c r="B263" s="6">
        <v>32690</v>
      </c>
      <c r="C263" s="7">
        <f t="shared" si="83"/>
        <v>1989</v>
      </c>
      <c r="D263" s="7">
        <f t="shared" si="84"/>
        <v>7</v>
      </c>
      <c r="E263" s="8" t="e">
        <v>#N/A</v>
      </c>
      <c r="F263" s="8" t="e">
        <v>#N/A</v>
      </c>
      <c r="G263" s="8" t="e">
        <v>#N/A</v>
      </c>
      <c r="H263" s="8" t="e">
        <v>#N/A</v>
      </c>
      <c r="I263" s="8" t="e">
        <v>#N/A</v>
      </c>
      <c r="J263" s="8">
        <v>275000</v>
      </c>
      <c r="K263" s="8">
        <v>53000</v>
      </c>
      <c r="L263" s="8">
        <v>79000</v>
      </c>
      <c r="M263" s="8">
        <v>88000</v>
      </c>
      <c r="N263" s="8">
        <v>55000</v>
      </c>
      <c r="O263" s="8" t="e">
        <v>#N/A</v>
      </c>
      <c r="P263" s="8" t="e">
        <v>#N/A</v>
      </c>
      <c r="Q263" s="8" t="e">
        <v>#N/A</v>
      </c>
      <c r="R263" s="8" t="e">
        <v>#N/A</v>
      </c>
      <c r="S263" s="8" t="e">
        <v>#N/A</v>
      </c>
      <c r="T263" s="13" t="e">
        <f t="shared" si="82"/>
        <v>#N/A</v>
      </c>
    </row>
    <row r="264" spans="1:20">
      <c r="A264" s="2" t="s">
        <v>291</v>
      </c>
      <c r="B264" s="6">
        <v>32721</v>
      </c>
      <c r="C264" s="7">
        <f t="shared" si="83"/>
        <v>1989</v>
      </c>
      <c r="D264" s="7">
        <f t="shared" si="84"/>
        <v>8</v>
      </c>
      <c r="E264" s="8" t="e">
        <v>#N/A</v>
      </c>
      <c r="F264" s="8" t="e">
        <v>#N/A</v>
      </c>
      <c r="G264" s="8" t="e">
        <v>#N/A</v>
      </c>
      <c r="H264" s="8" t="e">
        <v>#N/A</v>
      </c>
      <c r="I264" s="8" t="e">
        <v>#N/A</v>
      </c>
      <c r="J264" s="8">
        <v>307000</v>
      </c>
      <c r="K264" s="8">
        <v>52000</v>
      </c>
      <c r="L264" s="8">
        <v>89000</v>
      </c>
      <c r="M264" s="8">
        <v>105000</v>
      </c>
      <c r="N264" s="8">
        <v>61000</v>
      </c>
      <c r="O264" s="8" t="e">
        <v>#N/A</v>
      </c>
      <c r="P264" s="8" t="e">
        <v>#N/A</v>
      </c>
      <c r="Q264" s="8" t="e">
        <v>#N/A</v>
      </c>
      <c r="R264" s="8" t="e">
        <v>#N/A</v>
      </c>
      <c r="S264" s="8" t="e">
        <v>#N/A</v>
      </c>
      <c r="T264" s="13" t="e">
        <f t="shared" si="82"/>
        <v>#N/A</v>
      </c>
    </row>
    <row r="265" spans="1:20">
      <c r="A265" s="2" t="s">
        <v>292</v>
      </c>
      <c r="B265" s="6">
        <v>32752</v>
      </c>
      <c r="C265" s="7">
        <f t="shared" si="83"/>
        <v>1989</v>
      </c>
      <c r="D265" s="7">
        <f t="shared" si="84"/>
        <v>9</v>
      </c>
      <c r="E265" s="8" t="e">
        <v>#N/A</v>
      </c>
      <c r="F265" s="8" t="e">
        <v>#N/A</v>
      </c>
      <c r="G265" s="8" t="e">
        <v>#N/A</v>
      </c>
      <c r="H265" s="8" t="e">
        <v>#N/A</v>
      </c>
      <c r="I265" s="8" t="e">
        <v>#N/A</v>
      </c>
      <c r="J265" s="8">
        <v>273000</v>
      </c>
      <c r="K265" s="8">
        <v>49000</v>
      </c>
      <c r="L265" s="8">
        <v>74000</v>
      </c>
      <c r="M265" s="8">
        <v>94000</v>
      </c>
      <c r="N265" s="8">
        <v>56000</v>
      </c>
      <c r="O265" s="8" t="e">
        <v>#N/A</v>
      </c>
      <c r="P265" s="8" t="e">
        <v>#N/A</v>
      </c>
      <c r="Q265" s="8" t="e">
        <v>#N/A</v>
      </c>
      <c r="R265" s="8" t="e">
        <v>#N/A</v>
      </c>
      <c r="S265" s="8" t="e">
        <v>#N/A</v>
      </c>
      <c r="T265" s="13" t="e">
        <f t="shared" si="82"/>
        <v>#N/A</v>
      </c>
    </row>
    <row r="266" spans="1:20">
      <c r="A266" s="2" t="s">
        <v>293</v>
      </c>
      <c r="B266" s="6">
        <v>32782</v>
      </c>
      <c r="C266" s="7">
        <f t="shared" si="83"/>
        <v>1989</v>
      </c>
      <c r="D266" s="7">
        <f t="shared" si="84"/>
        <v>10</v>
      </c>
      <c r="E266" s="8" t="e">
        <v>#N/A</v>
      </c>
      <c r="F266" s="8" t="e">
        <v>#N/A</v>
      </c>
      <c r="G266" s="8" t="e">
        <v>#N/A</v>
      </c>
      <c r="H266" s="8" t="e">
        <v>#N/A</v>
      </c>
      <c r="I266" s="8" t="e">
        <v>#N/A</v>
      </c>
      <c r="J266" s="8">
        <v>267000</v>
      </c>
      <c r="K266" s="8">
        <v>49000</v>
      </c>
      <c r="L266" s="8">
        <v>71000</v>
      </c>
      <c r="M266" s="8">
        <v>89000</v>
      </c>
      <c r="N266" s="8">
        <v>58000</v>
      </c>
      <c r="O266" s="8" t="e">
        <v>#N/A</v>
      </c>
      <c r="P266" s="8" t="e">
        <v>#N/A</v>
      </c>
      <c r="Q266" s="8" t="e">
        <v>#N/A</v>
      </c>
      <c r="R266" s="8" t="e">
        <v>#N/A</v>
      </c>
      <c r="S266" s="8" t="e">
        <v>#N/A</v>
      </c>
      <c r="T266" s="13" t="e">
        <f t="shared" si="82"/>
        <v>#N/A</v>
      </c>
    </row>
    <row r="267" spans="1:20">
      <c r="A267" s="2" t="s">
        <v>294</v>
      </c>
      <c r="B267" s="6">
        <v>32813</v>
      </c>
      <c r="C267" s="7">
        <f t="shared" si="83"/>
        <v>1989</v>
      </c>
      <c r="D267" s="7">
        <f t="shared" si="84"/>
        <v>11</v>
      </c>
      <c r="E267" s="8" t="e">
        <v>#N/A</v>
      </c>
      <c r="F267" s="8" t="e">
        <v>#N/A</v>
      </c>
      <c r="G267" s="8" t="e">
        <v>#N/A</v>
      </c>
      <c r="H267" s="8" t="e">
        <v>#N/A</v>
      </c>
      <c r="I267" s="8" t="e">
        <v>#N/A</v>
      </c>
      <c r="J267" s="8">
        <v>236000</v>
      </c>
      <c r="K267" s="8">
        <v>39000</v>
      </c>
      <c r="L267" s="8">
        <v>59000</v>
      </c>
      <c r="M267" s="8">
        <v>83000</v>
      </c>
      <c r="N267" s="8">
        <v>55000</v>
      </c>
      <c r="O267" s="8" t="e">
        <v>#N/A</v>
      </c>
      <c r="P267" s="8" t="e">
        <v>#N/A</v>
      </c>
      <c r="Q267" s="8" t="e">
        <v>#N/A</v>
      </c>
      <c r="R267" s="8" t="e">
        <v>#N/A</v>
      </c>
      <c r="S267" s="8" t="e">
        <v>#N/A</v>
      </c>
      <c r="T267" s="13" t="e">
        <f t="shared" ref="T267:T330" si="85">(E267-E262)/E262</f>
        <v>#N/A</v>
      </c>
    </row>
    <row r="268" spans="1:20">
      <c r="A268" s="2" t="s">
        <v>295</v>
      </c>
      <c r="B268" s="6">
        <v>32843</v>
      </c>
      <c r="C268" s="7">
        <f t="shared" si="83"/>
        <v>1989</v>
      </c>
      <c r="D268" s="7">
        <f t="shared" si="84"/>
        <v>12</v>
      </c>
      <c r="E268" s="8" t="e">
        <v>#N/A</v>
      </c>
      <c r="F268" s="8" t="e">
        <v>#N/A</v>
      </c>
      <c r="G268" s="8" t="e">
        <v>#N/A</v>
      </c>
      <c r="H268" s="8" t="e">
        <v>#N/A</v>
      </c>
      <c r="I268" s="8" t="e">
        <v>#N/A</v>
      </c>
      <c r="J268" s="8">
        <v>222000</v>
      </c>
      <c r="K268" s="8">
        <v>39000</v>
      </c>
      <c r="L268" s="8">
        <v>58000</v>
      </c>
      <c r="M268" s="8">
        <v>79000</v>
      </c>
      <c r="N268" s="8">
        <v>46000</v>
      </c>
      <c r="O268" s="8" t="e">
        <v>#N/A</v>
      </c>
      <c r="P268" s="8" t="e">
        <v>#N/A</v>
      </c>
      <c r="Q268" s="8" t="e">
        <v>#N/A</v>
      </c>
      <c r="R268" s="8" t="e">
        <v>#N/A</v>
      </c>
      <c r="S268" s="8" t="e">
        <v>#N/A</v>
      </c>
      <c r="T268" s="13" t="e">
        <f t="shared" si="85"/>
        <v>#N/A</v>
      </c>
    </row>
    <row r="269" spans="1:20">
      <c r="A269" s="2" t="s">
        <v>296</v>
      </c>
      <c r="B269" s="6">
        <v>32874</v>
      </c>
      <c r="C269" s="7">
        <f t="shared" si="83"/>
        <v>1990</v>
      </c>
      <c r="D269" s="7">
        <f t="shared" si="84"/>
        <v>1</v>
      </c>
      <c r="E269" s="8" t="e">
        <v>#N/A</v>
      </c>
      <c r="F269" s="8" t="e">
        <v>#N/A</v>
      </c>
      <c r="G269" s="8" t="e">
        <v>#N/A</v>
      </c>
      <c r="H269" s="8" t="e">
        <v>#N/A</v>
      </c>
      <c r="I269" s="8" t="e">
        <v>#N/A</v>
      </c>
      <c r="J269" s="8">
        <v>198000</v>
      </c>
      <c r="K269" s="8">
        <v>37000</v>
      </c>
      <c r="L269" s="8">
        <v>51000</v>
      </c>
      <c r="M269" s="8">
        <v>65000</v>
      </c>
      <c r="N269" s="8">
        <v>42000</v>
      </c>
      <c r="O269" s="8" t="e">
        <v>#N/A</v>
      </c>
      <c r="P269" s="8" t="e">
        <v>#N/A</v>
      </c>
      <c r="Q269" s="8" t="e">
        <v>#N/A</v>
      </c>
      <c r="R269" s="8" t="e">
        <v>#N/A</v>
      </c>
      <c r="S269" s="8" t="e">
        <v>#N/A</v>
      </c>
      <c r="T269" s="13" t="e">
        <f t="shared" si="85"/>
        <v>#N/A</v>
      </c>
    </row>
    <row r="270" spans="1:20">
      <c r="A270" s="2" t="s">
        <v>297</v>
      </c>
      <c r="B270" s="6">
        <v>32905</v>
      </c>
      <c r="C270" s="7">
        <f t="shared" si="83"/>
        <v>1990</v>
      </c>
      <c r="D270" s="7">
        <f t="shared" si="84"/>
        <v>2</v>
      </c>
      <c r="E270" s="8" t="e">
        <v>#N/A</v>
      </c>
      <c r="F270" s="8" t="e">
        <v>#N/A</v>
      </c>
      <c r="G270" s="8" t="e">
        <v>#N/A</v>
      </c>
      <c r="H270" s="8" t="e">
        <v>#N/A</v>
      </c>
      <c r="I270" s="8" t="e">
        <v>#N/A</v>
      </c>
      <c r="J270" s="8">
        <v>182000</v>
      </c>
      <c r="K270" s="8">
        <v>33000</v>
      </c>
      <c r="L270" s="8">
        <v>53000</v>
      </c>
      <c r="M270" s="8">
        <v>59000</v>
      </c>
      <c r="N270" s="8">
        <v>37000</v>
      </c>
      <c r="O270" s="8" t="e">
        <v>#N/A</v>
      </c>
      <c r="P270" s="8" t="e">
        <v>#N/A</v>
      </c>
      <c r="Q270" s="8" t="e">
        <v>#N/A</v>
      </c>
      <c r="R270" s="8" t="e">
        <v>#N/A</v>
      </c>
      <c r="S270" s="8" t="e">
        <v>#N/A</v>
      </c>
      <c r="T270" s="13" t="e">
        <f t="shared" si="85"/>
        <v>#N/A</v>
      </c>
    </row>
    <row r="271" spans="1:20">
      <c r="A271" s="2" t="s">
        <v>298</v>
      </c>
      <c r="B271" s="6">
        <v>32933</v>
      </c>
      <c r="C271" s="7">
        <f t="shared" si="83"/>
        <v>1990</v>
      </c>
      <c r="D271" s="7">
        <f t="shared" si="84"/>
        <v>3</v>
      </c>
      <c r="E271" s="8" t="e">
        <v>#N/A</v>
      </c>
      <c r="F271" s="8" t="e">
        <v>#N/A</v>
      </c>
      <c r="G271" s="8" t="e">
        <v>#N/A</v>
      </c>
      <c r="H271" s="8" t="e">
        <v>#N/A</v>
      </c>
      <c r="I271" s="8" t="e">
        <v>#N/A</v>
      </c>
      <c r="J271" s="8">
        <v>245000</v>
      </c>
      <c r="K271" s="8">
        <v>40000</v>
      </c>
      <c r="L271" s="8">
        <v>69000</v>
      </c>
      <c r="M271" s="8">
        <v>85000</v>
      </c>
      <c r="N271" s="8">
        <v>51000</v>
      </c>
      <c r="O271" s="8" t="e">
        <v>#N/A</v>
      </c>
      <c r="P271" s="8" t="e">
        <v>#N/A</v>
      </c>
      <c r="Q271" s="8" t="e">
        <v>#N/A</v>
      </c>
      <c r="R271" s="8" t="e">
        <v>#N/A</v>
      </c>
      <c r="S271" s="8" t="e">
        <v>#N/A</v>
      </c>
      <c r="T271" s="13" t="e">
        <f t="shared" si="85"/>
        <v>#N/A</v>
      </c>
    </row>
    <row r="272" spans="1:20">
      <c r="A272" s="2" t="s">
        <v>299</v>
      </c>
      <c r="B272" s="6">
        <v>32964</v>
      </c>
      <c r="C272" s="7">
        <f t="shared" si="83"/>
        <v>1990</v>
      </c>
      <c r="D272" s="7">
        <f t="shared" si="84"/>
        <v>4</v>
      </c>
      <c r="E272" s="8" t="e">
        <v>#N/A</v>
      </c>
      <c r="F272" s="8" t="e">
        <v>#N/A</v>
      </c>
      <c r="G272" s="8" t="e">
        <v>#N/A</v>
      </c>
      <c r="H272" s="8" t="e">
        <v>#N/A</v>
      </c>
      <c r="I272" s="8" t="e">
        <v>#N/A</v>
      </c>
      <c r="J272" s="8">
        <v>253000</v>
      </c>
      <c r="K272" s="8">
        <v>42000</v>
      </c>
      <c r="L272" s="8">
        <v>74000</v>
      </c>
      <c r="M272" s="8">
        <v>83000</v>
      </c>
      <c r="N272" s="8">
        <v>54000</v>
      </c>
      <c r="O272" s="8" t="e">
        <v>#N/A</v>
      </c>
      <c r="P272" s="8" t="e">
        <v>#N/A</v>
      </c>
      <c r="Q272" s="8" t="e">
        <v>#N/A</v>
      </c>
      <c r="R272" s="8" t="e">
        <v>#N/A</v>
      </c>
      <c r="S272" s="8" t="e">
        <v>#N/A</v>
      </c>
      <c r="T272" s="13" t="e">
        <f t="shared" si="85"/>
        <v>#N/A</v>
      </c>
    </row>
    <row r="273" spans="1:20">
      <c r="A273" s="2" t="s">
        <v>300</v>
      </c>
      <c r="B273" s="6">
        <v>32994</v>
      </c>
      <c r="C273" s="7">
        <f t="shared" si="83"/>
        <v>1990</v>
      </c>
      <c r="D273" s="7">
        <f t="shared" si="84"/>
        <v>5</v>
      </c>
      <c r="E273" s="8" t="e">
        <v>#N/A</v>
      </c>
      <c r="F273" s="8" t="e">
        <v>#N/A</v>
      </c>
      <c r="G273" s="8" t="e">
        <v>#N/A</v>
      </c>
      <c r="H273" s="8" t="e">
        <v>#N/A</v>
      </c>
      <c r="I273" s="8" t="e">
        <v>#N/A</v>
      </c>
      <c r="J273" s="8">
        <v>280000</v>
      </c>
      <c r="K273" s="8">
        <v>47000</v>
      </c>
      <c r="L273" s="8">
        <v>79000</v>
      </c>
      <c r="M273" s="8">
        <v>93000</v>
      </c>
      <c r="N273" s="8">
        <v>61000</v>
      </c>
      <c r="O273" s="8" t="e">
        <v>#N/A</v>
      </c>
      <c r="P273" s="8" t="e">
        <v>#N/A</v>
      </c>
      <c r="Q273" s="8" t="e">
        <v>#N/A</v>
      </c>
      <c r="R273" s="8" t="e">
        <v>#N/A</v>
      </c>
      <c r="S273" s="8" t="e">
        <v>#N/A</v>
      </c>
      <c r="T273" s="13" t="e">
        <f t="shared" si="85"/>
        <v>#N/A</v>
      </c>
    </row>
    <row r="274" spans="1:20">
      <c r="A274" s="2" t="s">
        <v>301</v>
      </c>
      <c r="B274" s="6">
        <v>33025</v>
      </c>
      <c r="C274" s="7">
        <f t="shared" si="83"/>
        <v>1990</v>
      </c>
      <c r="D274" s="7">
        <f t="shared" si="84"/>
        <v>6</v>
      </c>
      <c r="E274" s="8" t="e">
        <v>#N/A</v>
      </c>
      <c r="F274" s="8" t="e">
        <v>#N/A</v>
      </c>
      <c r="G274" s="8" t="e">
        <v>#N/A</v>
      </c>
      <c r="H274" s="8" t="e">
        <v>#N/A</v>
      </c>
      <c r="I274" s="8" t="e">
        <v>#N/A</v>
      </c>
      <c r="J274" s="8">
        <v>292000</v>
      </c>
      <c r="K274" s="8">
        <v>50000</v>
      </c>
      <c r="L274" s="8">
        <v>83000</v>
      </c>
      <c r="M274" s="8">
        <v>99000</v>
      </c>
      <c r="N274" s="8">
        <v>60000</v>
      </c>
      <c r="O274" s="8" t="e">
        <v>#N/A</v>
      </c>
      <c r="P274" s="8" t="e">
        <v>#N/A</v>
      </c>
      <c r="Q274" s="8" t="e">
        <v>#N/A</v>
      </c>
      <c r="R274" s="8" t="e">
        <v>#N/A</v>
      </c>
      <c r="S274" s="8" t="e">
        <v>#N/A</v>
      </c>
      <c r="T274" s="13" t="e">
        <f t="shared" si="85"/>
        <v>#N/A</v>
      </c>
    </row>
    <row r="275" spans="1:20">
      <c r="A275" s="2" t="s">
        <v>302</v>
      </c>
      <c r="B275" s="6">
        <v>33055</v>
      </c>
      <c r="C275" s="7">
        <f t="shared" si="83"/>
        <v>1990</v>
      </c>
      <c r="D275" s="7">
        <f t="shared" si="84"/>
        <v>7</v>
      </c>
      <c r="E275" s="8" t="e">
        <v>#N/A</v>
      </c>
      <c r="F275" s="8" t="e">
        <v>#N/A</v>
      </c>
      <c r="G275" s="8" t="e">
        <v>#N/A</v>
      </c>
      <c r="H275" s="8" t="e">
        <v>#N/A</v>
      </c>
      <c r="I275" s="8" t="e">
        <v>#N/A</v>
      </c>
      <c r="J275" s="8">
        <v>278000</v>
      </c>
      <c r="K275" s="8">
        <v>54000</v>
      </c>
      <c r="L275" s="8">
        <v>78000</v>
      </c>
      <c r="M275" s="8">
        <v>92000</v>
      </c>
      <c r="N275" s="8">
        <v>54000</v>
      </c>
      <c r="O275" s="8" t="e">
        <v>#N/A</v>
      </c>
      <c r="P275" s="8" t="e">
        <v>#N/A</v>
      </c>
      <c r="Q275" s="8" t="e">
        <v>#N/A</v>
      </c>
      <c r="R275" s="8" t="e">
        <v>#N/A</v>
      </c>
      <c r="S275" s="8" t="e">
        <v>#N/A</v>
      </c>
      <c r="T275" s="13" t="e">
        <f t="shared" si="85"/>
        <v>#N/A</v>
      </c>
    </row>
    <row r="276" spans="1:20">
      <c r="A276" s="2" t="s">
        <v>303</v>
      </c>
      <c r="B276" s="6">
        <v>33086</v>
      </c>
      <c r="C276" s="7">
        <f t="shared" si="83"/>
        <v>1990</v>
      </c>
      <c r="D276" s="7">
        <f t="shared" si="84"/>
        <v>8</v>
      </c>
      <c r="E276" s="8" t="e">
        <v>#N/A</v>
      </c>
      <c r="F276" s="8" t="e">
        <v>#N/A</v>
      </c>
      <c r="G276" s="8" t="e">
        <v>#N/A</v>
      </c>
      <c r="H276" s="8" t="e">
        <v>#N/A</v>
      </c>
      <c r="I276" s="8" t="e">
        <v>#N/A</v>
      </c>
      <c r="J276" s="8">
        <v>307000</v>
      </c>
      <c r="K276" s="8">
        <v>51000</v>
      </c>
      <c r="L276" s="8">
        <v>86000</v>
      </c>
      <c r="M276" s="8">
        <v>111000</v>
      </c>
      <c r="N276" s="8">
        <v>59000</v>
      </c>
      <c r="O276" s="8" t="e">
        <v>#N/A</v>
      </c>
      <c r="P276" s="8" t="e">
        <v>#N/A</v>
      </c>
      <c r="Q276" s="8" t="e">
        <v>#N/A</v>
      </c>
      <c r="R276" s="8" t="e">
        <v>#N/A</v>
      </c>
      <c r="S276" s="8" t="e">
        <v>#N/A</v>
      </c>
      <c r="T276" s="13" t="e">
        <f t="shared" si="85"/>
        <v>#N/A</v>
      </c>
    </row>
    <row r="277" spans="1:20">
      <c r="A277" s="2" t="s">
        <v>304</v>
      </c>
      <c r="B277" s="6">
        <v>33117</v>
      </c>
      <c r="C277" s="7">
        <f t="shared" si="83"/>
        <v>1990</v>
      </c>
      <c r="D277" s="7">
        <f t="shared" si="84"/>
        <v>9</v>
      </c>
      <c r="E277" s="8" t="e">
        <v>#N/A</v>
      </c>
      <c r="F277" s="8" t="e">
        <v>#N/A</v>
      </c>
      <c r="G277" s="8" t="e">
        <v>#N/A</v>
      </c>
      <c r="H277" s="8" t="e">
        <v>#N/A</v>
      </c>
      <c r="I277" s="8" t="e">
        <v>#N/A</v>
      </c>
      <c r="J277" s="8">
        <v>238000</v>
      </c>
      <c r="K277" s="8">
        <v>42000</v>
      </c>
      <c r="L277" s="8">
        <v>67000</v>
      </c>
      <c r="M277" s="8">
        <v>85000</v>
      </c>
      <c r="N277" s="8">
        <v>44000</v>
      </c>
      <c r="O277" s="8" t="e">
        <v>#N/A</v>
      </c>
      <c r="P277" s="8" t="e">
        <v>#N/A</v>
      </c>
      <c r="Q277" s="8" t="e">
        <v>#N/A</v>
      </c>
      <c r="R277" s="8" t="e">
        <v>#N/A</v>
      </c>
      <c r="S277" s="8" t="e">
        <v>#N/A</v>
      </c>
      <c r="T277" s="13" t="e">
        <f t="shared" si="85"/>
        <v>#N/A</v>
      </c>
    </row>
    <row r="278" spans="1:20">
      <c r="A278" s="2" t="s">
        <v>305</v>
      </c>
      <c r="B278" s="6">
        <v>33147</v>
      </c>
      <c r="C278" s="7">
        <f t="shared" si="83"/>
        <v>1990</v>
      </c>
      <c r="D278" s="7">
        <f t="shared" si="84"/>
        <v>10</v>
      </c>
      <c r="E278" s="8" t="e">
        <v>#N/A</v>
      </c>
      <c r="F278" s="8" t="e">
        <v>#N/A</v>
      </c>
      <c r="G278" s="8" t="e">
        <v>#N/A</v>
      </c>
      <c r="H278" s="8" t="e">
        <v>#N/A</v>
      </c>
      <c r="I278" s="8" t="e">
        <v>#N/A</v>
      </c>
      <c r="J278" s="8">
        <v>242000</v>
      </c>
      <c r="K278" s="8">
        <v>43000</v>
      </c>
      <c r="L278" s="8">
        <v>64000</v>
      </c>
      <c r="M278" s="8">
        <v>86000</v>
      </c>
      <c r="N278" s="8">
        <v>49000</v>
      </c>
      <c r="O278" s="8" t="e">
        <v>#N/A</v>
      </c>
      <c r="P278" s="8" t="e">
        <v>#N/A</v>
      </c>
      <c r="Q278" s="8" t="e">
        <v>#N/A</v>
      </c>
      <c r="R278" s="8" t="e">
        <v>#N/A</v>
      </c>
      <c r="S278" s="8" t="e">
        <v>#N/A</v>
      </c>
      <c r="T278" s="13" t="e">
        <f t="shared" si="85"/>
        <v>#N/A</v>
      </c>
    </row>
    <row r="279" spans="1:20">
      <c r="A279" s="2" t="s">
        <v>306</v>
      </c>
      <c r="B279" s="6">
        <v>33178</v>
      </c>
      <c r="C279" s="7">
        <f t="shared" si="83"/>
        <v>1990</v>
      </c>
      <c r="D279" s="7">
        <f t="shared" si="84"/>
        <v>11</v>
      </c>
      <c r="E279" s="8" t="e">
        <v>#N/A</v>
      </c>
      <c r="F279" s="8" t="e">
        <v>#N/A</v>
      </c>
      <c r="G279" s="8" t="e">
        <v>#N/A</v>
      </c>
      <c r="H279" s="8" t="e">
        <v>#N/A</v>
      </c>
      <c r="I279" s="8" t="e">
        <v>#N/A</v>
      </c>
      <c r="J279" s="8">
        <v>213000</v>
      </c>
      <c r="K279" s="8">
        <v>38000</v>
      </c>
      <c r="L279" s="8">
        <v>52000</v>
      </c>
      <c r="M279" s="8">
        <v>80000</v>
      </c>
      <c r="N279" s="8">
        <v>43000</v>
      </c>
      <c r="O279" s="8" t="e">
        <v>#N/A</v>
      </c>
      <c r="P279" s="8" t="e">
        <v>#N/A</v>
      </c>
      <c r="Q279" s="8" t="e">
        <v>#N/A</v>
      </c>
      <c r="R279" s="8" t="e">
        <v>#N/A</v>
      </c>
      <c r="S279" s="8" t="e">
        <v>#N/A</v>
      </c>
      <c r="T279" s="13" t="e">
        <f t="shared" si="85"/>
        <v>#N/A</v>
      </c>
    </row>
    <row r="280" spans="1:20">
      <c r="A280" s="2" t="s">
        <v>307</v>
      </c>
      <c r="B280" s="6">
        <v>33208</v>
      </c>
      <c r="C280" s="7">
        <f t="shared" si="83"/>
        <v>1990</v>
      </c>
      <c r="D280" s="7">
        <f t="shared" si="84"/>
        <v>12</v>
      </c>
      <c r="E280" s="8" t="e">
        <v>#N/A</v>
      </c>
      <c r="F280" s="8" t="e">
        <v>#N/A</v>
      </c>
      <c r="G280" s="8" t="e">
        <v>#N/A</v>
      </c>
      <c r="H280" s="8" t="e">
        <v>#N/A</v>
      </c>
      <c r="I280" s="8" t="e">
        <v>#N/A</v>
      </c>
      <c r="J280" s="8">
        <v>189000</v>
      </c>
      <c r="K280" s="8">
        <v>36000</v>
      </c>
      <c r="L280" s="8">
        <v>48000</v>
      </c>
      <c r="M280" s="8">
        <v>70000</v>
      </c>
      <c r="N280" s="8">
        <v>35000</v>
      </c>
      <c r="O280" s="8" t="e">
        <v>#N/A</v>
      </c>
      <c r="P280" s="8" t="e">
        <v>#N/A</v>
      </c>
      <c r="Q280" s="8" t="e">
        <v>#N/A</v>
      </c>
      <c r="R280" s="8" t="e">
        <v>#N/A</v>
      </c>
      <c r="S280" s="8" t="e">
        <v>#N/A</v>
      </c>
      <c r="T280" s="13" t="e">
        <f t="shared" si="85"/>
        <v>#N/A</v>
      </c>
    </row>
    <row r="281" spans="1:20">
      <c r="A281" s="2" t="s">
        <v>308</v>
      </c>
      <c r="B281" s="6">
        <v>33239</v>
      </c>
      <c r="C281" s="7">
        <f t="shared" si="83"/>
        <v>1991</v>
      </c>
      <c r="D281" s="7">
        <f t="shared" si="84"/>
        <v>1</v>
      </c>
      <c r="E281" s="8" t="e">
        <v>#N/A</v>
      </c>
      <c r="F281" s="8" t="e">
        <v>#N/A</v>
      </c>
      <c r="G281" s="8" t="e">
        <v>#N/A</v>
      </c>
      <c r="H281" s="8" t="e">
        <v>#N/A</v>
      </c>
      <c r="I281" s="8" t="e">
        <v>#N/A</v>
      </c>
      <c r="J281" s="8">
        <v>160000</v>
      </c>
      <c r="K281" s="8">
        <v>28000</v>
      </c>
      <c r="L281" s="8">
        <v>45000</v>
      </c>
      <c r="M281" s="8">
        <v>54000</v>
      </c>
      <c r="N281" s="8">
        <v>33000</v>
      </c>
      <c r="O281" s="8" t="e">
        <v>#N/A</v>
      </c>
      <c r="P281" s="8" t="e">
        <v>#N/A</v>
      </c>
      <c r="Q281" s="8" t="e">
        <v>#N/A</v>
      </c>
      <c r="R281" s="8" t="e">
        <v>#N/A</v>
      </c>
      <c r="S281" s="8" t="e">
        <v>#N/A</v>
      </c>
      <c r="T281" s="13" t="e">
        <f t="shared" si="85"/>
        <v>#N/A</v>
      </c>
    </row>
    <row r="282" spans="1:20">
      <c r="A282" s="2" t="s">
        <v>309</v>
      </c>
      <c r="B282" s="6">
        <v>33270</v>
      </c>
      <c r="C282" s="7">
        <f t="shared" si="83"/>
        <v>1991</v>
      </c>
      <c r="D282" s="7">
        <f t="shared" si="84"/>
        <v>2</v>
      </c>
      <c r="E282" s="8" t="e">
        <v>#N/A</v>
      </c>
      <c r="F282" s="8" t="e">
        <v>#N/A</v>
      </c>
      <c r="G282" s="8" t="e">
        <v>#N/A</v>
      </c>
      <c r="H282" s="8" t="e">
        <v>#N/A</v>
      </c>
      <c r="I282" s="8" t="e">
        <v>#N/A</v>
      </c>
      <c r="J282" s="8">
        <v>167000</v>
      </c>
      <c r="K282" s="8">
        <v>31000</v>
      </c>
      <c r="L282" s="8">
        <v>51000</v>
      </c>
      <c r="M282" s="8">
        <v>55000</v>
      </c>
      <c r="N282" s="8">
        <v>30000</v>
      </c>
      <c r="O282" s="8" t="e">
        <v>#N/A</v>
      </c>
      <c r="P282" s="8" t="e">
        <v>#N/A</v>
      </c>
      <c r="Q282" s="8" t="e">
        <v>#N/A</v>
      </c>
      <c r="R282" s="8" t="e">
        <v>#N/A</v>
      </c>
      <c r="S282" s="8" t="e">
        <v>#N/A</v>
      </c>
      <c r="T282" s="13" t="e">
        <f t="shared" si="85"/>
        <v>#N/A</v>
      </c>
    </row>
    <row r="283" spans="1:20">
      <c r="A283" s="2" t="s">
        <v>310</v>
      </c>
      <c r="B283" s="6">
        <v>33298</v>
      </c>
      <c r="C283" s="7">
        <f t="shared" si="83"/>
        <v>1991</v>
      </c>
      <c r="D283" s="7">
        <f t="shared" si="84"/>
        <v>3</v>
      </c>
      <c r="E283" s="8" t="e">
        <v>#N/A</v>
      </c>
      <c r="F283" s="8" t="e">
        <v>#N/A</v>
      </c>
      <c r="G283" s="8" t="e">
        <v>#N/A</v>
      </c>
      <c r="H283" s="8" t="e">
        <v>#N/A</v>
      </c>
      <c r="I283" s="8" t="e">
        <v>#N/A</v>
      </c>
      <c r="J283" s="8">
        <v>220000</v>
      </c>
      <c r="K283" s="8">
        <v>38000</v>
      </c>
      <c r="L283" s="8">
        <v>65000</v>
      </c>
      <c r="M283" s="8">
        <v>73000</v>
      </c>
      <c r="N283" s="8">
        <v>44000</v>
      </c>
      <c r="O283" s="8" t="e">
        <v>#N/A</v>
      </c>
      <c r="P283" s="8" t="e">
        <v>#N/A</v>
      </c>
      <c r="Q283" s="8" t="e">
        <v>#N/A</v>
      </c>
      <c r="R283" s="8" t="e">
        <v>#N/A</v>
      </c>
      <c r="S283" s="8" t="e">
        <v>#N/A</v>
      </c>
      <c r="T283" s="13" t="e">
        <f t="shared" si="85"/>
        <v>#N/A</v>
      </c>
    </row>
    <row r="284" spans="1:20">
      <c r="A284" s="2" t="s">
        <v>311</v>
      </c>
      <c r="B284" s="6">
        <v>33329</v>
      </c>
      <c r="C284" s="7">
        <f t="shared" si="83"/>
        <v>1991</v>
      </c>
      <c r="D284" s="7">
        <f t="shared" si="84"/>
        <v>4</v>
      </c>
      <c r="E284" s="8" t="e">
        <v>#N/A</v>
      </c>
      <c r="F284" s="8" t="e">
        <v>#N/A</v>
      </c>
      <c r="G284" s="8" t="e">
        <v>#N/A</v>
      </c>
      <c r="H284" s="8" t="e">
        <v>#N/A</v>
      </c>
      <c r="I284" s="8" t="e">
        <v>#N/A</v>
      </c>
      <c r="J284" s="8">
        <v>261000</v>
      </c>
      <c r="K284" s="8">
        <v>45000</v>
      </c>
      <c r="L284" s="8">
        <v>77000</v>
      </c>
      <c r="M284" s="8">
        <v>85000</v>
      </c>
      <c r="N284" s="8">
        <v>54000</v>
      </c>
      <c r="O284" s="8" t="e">
        <v>#N/A</v>
      </c>
      <c r="P284" s="8" t="e">
        <v>#N/A</v>
      </c>
      <c r="Q284" s="8" t="e">
        <v>#N/A</v>
      </c>
      <c r="R284" s="8" t="e">
        <v>#N/A</v>
      </c>
      <c r="S284" s="8" t="e">
        <v>#N/A</v>
      </c>
      <c r="T284" s="13" t="e">
        <f t="shared" si="85"/>
        <v>#N/A</v>
      </c>
    </row>
    <row r="285" spans="1:20">
      <c r="A285" s="2" t="s">
        <v>312</v>
      </c>
      <c r="B285" s="6">
        <v>33359</v>
      </c>
      <c r="C285" s="7">
        <f t="shared" si="83"/>
        <v>1991</v>
      </c>
      <c r="D285" s="7">
        <f t="shared" si="84"/>
        <v>5</v>
      </c>
      <c r="E285" s="8" t="e">
        <v>#N/A</v>
      </c>
      <c r="F285" s="8" t="e">
        <v>#N/A</v>
      </c>
      <c r="G285" s="8" t="e">
        <v>#N/A</v>
      </c>
      <c r="H285" s="8" t="e">
        <v>#N/A</v>
      </c>
      <c r="I285" s="8" t="e">
        <v>#N/A</v>
      </c>
      <c r="J285" s="8">
        <v>297000</v>
      </c>
      <c r="K285" s="8">
        <v>49000</v>
      </c>
      <c r="L285" s="8">
        <v>85000</v>
      </c>
      <c r="M285" s="8">
        <v>100000</v>
      </c>
      <c r="N285" s="8">
        <v>63000</v>
      </c>
      <c r="O285" s="8" t="e">
        <v>#N/A</v>
      </c>
      <c r="P285" s="8" t="e">
        <v>#N/A</v>
      </c>
      <c r="Q285" s="8" t="e">
        <v>#N/A</v>
      </c>
      <c r="R285" s="8" t="e">
        <v>#N/A</v>
      </c>
      <c r="S285" s="8" t="e">
        <v>#N/A</v>
      </c>
      <c r="T285" s="13" t="e">
        <f t="shared" si="85"/>
        <v>#N/A</v>
      </c>
    </row>
    <row r="286" spans="1:20">
      <c r="A286" s="2" t="s">
        <v>313</v>
      </c>
      <c r="B286" s="6">
        <v>33390</v>
      </c>
      <c r="C286" s="7">
        <f t="shared" si="83"/>
        <v>1991</v>
      </c>
      <c r="D286" s="7">
        <f t="shared" si="84"/>
        <v>6</v>
      </c>
      <c r="E286" s="8" t="e">
        <v>#N/A</v>
      </c>
      <c r="F286" s="8" t="e">
        <v>#N/A</v>
      </c>
      <c r="G286" s="8" t="e">
        <v>#N/A</v>
      </c>
      <c r="H286" s="8" t="e">
        <v>#N/A</v>
      </c>
      <c r="I286" s="8" t="e">
        <v>#N/A</v>
      </c>
      <c r="J286" s="8">
        <v>298000</v>
      </c>
      <c r="K286" s="8">
        <v>51000</v>
      </c>
      <c r="L286" s="8">
        <v>84000</v>
      </c>
      <c r="M286" s="8">
        <v>102000</v>
      </c>
      <c r="N286" s="8">
        <v>61000</v>
      </c>
      <c r="O286" s="8" t="e">
        <v>#N/A</v>
      </c>
      <c r="P286" s="8" t="e">
        <v>#N/A</v>
      </c>
      <c r="Q286" s="8" t="e">
        <v>#N/A</v>
      </c>
      <c r="R286" s="8" t="e">
        <v>#N/A</v>
      </c>
      <c r="S286" s="8" t="e">
        <v>#N/A</v>
      </c>
      <c r="T286" s="13" t="e">
        <f t="shared" si="85"/>
        <v>#N/A</v>
      </c>
    </row>
    <row r="287" spans="1:20">
      <c r="A287" s="2" t="s">
        <v>314</v>
      </c>
      <c r="B287" s="6">
        <v>33420</v>
      </c>
      <c r="C287" s="7">
        <f t="shared" si="83"/>
        <v>1991</v>
      </c>
      <c r="D287" s="7">
        <f t="shared" si="84"/>
        <v>7</v>
      </c>
      <c r="E287" s="8" t="e">
        <v>#N/A</v>
      </c>
      <c r="F287" s="8" t="e">
        <v>#N/A</v>
      </c>
      <c r="G287" s="8" t="e">
        <v>#N/A</v>
      </c>
      <c r="H287" s="8" t="e">
        <v>#N/A</v>
      </c>
      <c r="I287" s="8" t="e">
        <v>#N/A</v>
      </c>
      <c r="J287" s="8">
        <v>287000</v>
      </c>
      <c r="K287" s="8">
        <v>57000</v>
      </c>
      <c r="L287" s="8">
        <v>79000</v>
      </c>
      <c r="M287" s="8">
        <v>95000</v>
      </c>
      <c r="N287" s="8">
        <v>56000</v>
      </c>
      <c r="O287" s="8" t="e">
        <v>#N/A</v>
      </c>
      <c r="P287" s="8" t="e">
        <v>#N/A</v>
      </c>
      <c r="Q287" s="8" t="e">
        <v>#N/A</v>
      </c>
      <c r="R287" s="8" t="e">
        <v>#N/A</v>
      </c>
      <c r="S287" s="8" t="e">
        <v>#N/A</v>
      </c>
      <c r="T287" s="13" t="e">
        <f t="shared" si="85"/>
        <v>#N/A</v>
      </c>
    </row>
    <row r="288" spans="1:20">
      <c r="A288" s="2" t="s">
        <v>315</v>
      </c>
      <c r="B288" s="6">
        <v>33451</v>
      </c>
      <c r="C288" s="7">
        <f t="shared" si="83"/>
        <v>1991</v>
      </c>
      <c r="D288" s="7">
        <f t="shared" si="84"/>
        <v>8</v>
      </c>
      <c r="E288" s="8" t="e">
        <v>#N/A</v>
      </c>
      <c r="F288" s="8" t="e">
        <v>#N/A</v>
      </c>
      <c r="G288" s="8" t="e">
        <v>#N/A</v>
      </c>
      <c r="H288" s="8" t="e">
        <v>#N/A</v>
      </c>
      <c r="I288" s="8" t="e">
        <v>#N/A</v>
      </c>
      <c r="J288" s="8">
        <v>284000</v>
      </c>
      <c r="K288" s="8">
        <v>51000</v>
      </c>
      <c r="L288" s="8">
        <v>81000</v>
      </c>
      <c r="M288" s="8">
        <v>100000</v>
      </c>
      <c r="N288" s="8">
        <v>52000</v>
      </c>
      <c r="O288" s="8" t="e">
        <v>#N/A</v>
      </c>
      <c r="P288" s="8" t="e">
        <v>#N/A</v>
      </c>
      <c r="Q288" s="8" t="e">
        <v>#N/A</v>
      </c>
      <c r="R288" s="8" t="e">
        <v>#N/A</v>
      </c>
      <c r="S288" s="8" t="e">
        <v>#N/A</v>
      </c>
      <c r="T288" s="13" t="e">
        <f t="shared" si="85"/>
        <v>#N/A</v>
      </c>
    </row>
    <row r="289" spans="1:20">
      <c r="A289" s="2" t="s">
        <v>316</v>
      </c>
      <c r="B289" s="6">
        <v>33482</v>
      </c>
      <c r="C289" s="7">
        <f t="shared" si="83"/>
        <v>1991</v>
      </c>
      <c r="D289" s="7">
        <f t="shared" si="84"/>
        <v>9</v>
      </c>
      <c r="E289" s="8" t="e">
        <v>#N/A</v>
      </c>
      <c r="F289" s="8" t="e">
        <v>#N/A</v>
      </c>
      <c r="G289" s="8" t="e">
        <v>#N/A</v>
      </c>
      <c r="H289" s="8" t="e">
        <v>#N/A</v>
      </c>
      <c r="I289" s="8" t="e">
        <v>#N/A</v>
      </c>
      <c r="J289" s="8">
        <v>241000</v>
      </c>
      <c r="K289" s="8">
        <v>43000</v>
      </c>
      <c r="L289" s="8">
        <v>66000</v>
      </c>
      <c r="M289" s="8">
        <v>85000</v>
      </c>
      <c r="N289" s="8">
        <v>47000</v>
      </c>
      <c r="O289" s="8" t="e">
        <v>#N/A</v>
      </c>
      <c r="P289" s="8" t="e">
        <v>#N/A</v>
      </c>
      <c r="Q289" s="8" t="e">
        <v>#N/A</v>
      </c>
      <c r="R289" s="8" t="e">
        <v>#N/A</v>
      </c>
      <c r="S289" s="8" t="e">
        <v>#N/A</v>
      </c>
      <c r="T289" s="13" t="e">
        <f t="shared" si="85"/>
        <v>#N/A</v>
      </c>
    </row>
    <row r="290" spans="1:20">
      <c r="A290" s="2" t="s">
        <v>317</v>
      </c>
      <c r="B290" s="6">
        <v>33512</v>
      </c>
      <c r="C290" s="7">
        <f t="shared" si="83"/>
        <v>1991</v>
      </c>
      <c r="D290" s="7">
        <f t="shared" si="84"/>
        <v>10</v>
      </c>
      <c r="E290" s="8" t="e">
        <v>#N/A</v>
      </c>
      <c r="F290" s="8" t="e">
        <v>#N/A</v>
      </c>
      <c r="G290" s="8" t="e">
        <v>#N/A</v>
      </c>
      <c r="H290" s="8" t="e">
        <v>#N/A</v>
      </c>
      <c r="I290" s="8" t="e">
        <v>#N/A</v>
      </c>
      <c r="J290" s="8">
        <v>242000</v>
      </c>
      <c r="K290" s="8">
        <v>42000</v>
      </c>
      <c r="L290" s="8">
        <v>67000</v>
      </c>
      <c r="M290" s="8">
        <v>84000</v>
      </c>
      <c r="N290" s="8">
        <v>49000</v>
      </c>
      <c r="O290" s="8" t="e">
        <v>#N/A</v>
      </c>
      <c r="P290" s="8" t="e">
        <v>#N/A</v>
      </c>
      <c r="Q290" s="8" t="e">
        <v>#N/A</v>
      </c>
      <c r="R290" s="8" t="e">
        <v>#N/A</v>
      </c>
      <c r="S290" s="8" t="e">
        <v>#N/A</v>
      </c>
      <c r="T290" s="13" t="e">
        <f t="shared" si="85"/>
        <v>#N/A</v>
      </c>
    </row>
    <row r="291" spans="1:20">
      <c r="A291" s="2" t="s">
        <v>318</v>
      </c>
      <c r="B291" s="6">
        <v>33543</v>
      </c>
      <c r="C291" s="7">
        <f t="shared" si="83"/>
        <v>1991</v>
      </c>
      <c r="D291" s="7">
        <f t="shared" si="84"/>
        <v>11</v>
      </c>
      <c r="E291" s="8" t="e">
        <v>#N/A</v>
      </c>
      <c r="F291" s="8" t="e">
        <v>#N/A</v>
      </c>
      <c r="G291" s="8" t="e">
        <v>#N/A</v>
      </c>
      <c r="H291" s="8" t="e">
        <v>#N/A</v>
      </c>
      <c r="I291" s="8" t="e">
        <v>#N/A</v>
      </c>
      <c r="J291" s="8">
        <v>216000</v>
      </c>
      <c r="K291" s="8">
        <v>39000</v>
      </c>
      <c r="L291" s="8">
        <v>54000</v>
      </c>
      <c r="M291" s="8">
        <v>80000</v>
      </c>
      <c r="N291" s="8">
        <v>43000</v>
      </c>
      <c r="O291" s="8" t="e">
        <v>#N/A</v>
      </c>
      <c r="P291" s="8" t="e">
        <v>#N/A</v>
      </c>
      <c r="Q291" s="8" t="e">
        <v>#N/A</v>
      </c>
      <c r="R291" s="8" t="e">
        <v>#N/A</v>
      </c>
      <c r="S291" s="8" t="e">
        <v>#N/A</v>
      </c>
      <c r="T291" s="13" t="e">
        <f t="shared" si="85"/>
        <v>#N/A</v>
      </c>
    </row>
    <row r="292" spans="1:20">
      <c r="A292" s="2" t="s">
        <v>319</v>
      </c>
      <c r="B292" s="6">
        <v>33573</v>
      </c>
      <c r="C292" s="7">
        <f t="shared" si="83"/>
        <v>1991</v>
      </c>
      <c r="D292" s="7">
        <f t="shared" si="84"/>
        <v>12</v>
      </c>
      <c r="E292" s="8" t="e">
        <v>#N/A</v>
      </c>
      <c r="F292" s="8" t="e">
        <v>#N/A</v>
      </c>
      <c r="G292" s="8" t="e">
        <v>#N/A</v>
      </c>
      <c r="H292" s="8" t="e">
        <v>#N/A</v>
      </c>
      <c r="I292" s="8" t="e">
        <v>#N/A</v>
      </c>
      <c r="J292" s="8">
        <v>213000</v>
      </c>
      <c r="K292" s="8">
        <v>42000</v>
      </c>
      <c r="L292" s="8">
        <v>53000</v>
      </c>
      <c r="M292" s="8">
        <v>77000</v>
      </c>
      <c r="N292" s="8">
        <v>41000</v>
      </c>
      <c r="O292" s="8" t="e">
        <v>#N/A</v>
      </c>
      <c r="P292" s="8" t="e">
        <v>#N/A</v>
      </c>
      <c r="Q292" s="8" t="e">
        <v>#N/A</v>
      </c>
      <c r="R292" s="8" t="e">
        <v>#N/A</v>
      </c>
      <c r="S292" s="8" t="e">
        <v>#N/A</v>
      </c>
      <c r="T292" s="13" t="e">
        <f t="shared" si="85"/>
        <v>#N/A</v>
      </c>
    </row>
    <row r="293" spans="1:20">
      <c r="A293" s="2" t="s">
        <v>320</v>
      </c>
      <c r="B293" s="6">
        <v>33604</v>
      </c>
      <c r="C293" s="7">
        <f t="shared" si="83"/>
        <v>1992</v>
      </c>
      <c r="D293" s="7">
        <f t="shared" si="84"/>
        <v>1</v>
      </c>
      <c r="E293" s="8" t="e">
        <v>#N/A</v>
      </c>
      <c r="F293" s="8" t="e">
        <v>#N/A</v>
      </c>
      <c r="G293" s="8" t="e">
        <v>#N/A</v>
      </c>
      <c r="H293" s="8" t="e">
        <v>#N/A</v>
      </c>
      <c r="I293" s="8" t="e">
        <v>#N/A</v>
      </c>
      <c r="J293" s="8">
        <v>180000</v>
      </c>
      <c r="K293" s="8">
        <v>32000</v>
      </c>
      <c r="L293" s="8">
        <v>52000</v>
      </c>
      <c r="M293" s="8">
        <v>57000</v>
      </c>
      <c r="N293" s="8">
        <v>39000</v>
      </c>
      <c r="O293" s="8" t="e">
        <v>#N/A</v>
      </c>
      <c r="P293" s="8" t="e">
        <v>#N/A</v>
      </c>
      <c r="Q293" s="8" t="e">
        <v>#N/A</v>
      </c>
      <c r="R293" s="8" t="e">
        <v>#N/A</v>
      </c>
      <c r="S293" s="8" t="e">
        <v>#N/A</v>
      </c>
      <c r="T293" s="13" t="e">
        <f t="shared" si="85"/>
        <v>#N/A</v>
      </c>
    </row>
    <row r="294" spans="1:20">
      <c r="A294" s="2" t="s">
        <v>321</v>
      </c>
      <c r="B294" s="6">
        <v>33635</v>
      </c>
      <c r="C294" s="7">
        <f t="shared" si="83"/>
        <v>1992</v>
      </c>
      <c r="D294" s="7">
        <f t="shared" si="84"/>
        <v>2</v>
      </c>
      <c r="E294" s="8" t="e">
        <v>#N/A</v>
      </c>
      <c r="F294" s="8" t="e">
        <v>#N/A</v>
      </c>
      <c r="G294" s="8" t="e">
        <v>#N/A</v>
      </c>
      <c r="H294" s="8" t="e">
        <v>#N/A</v>
      </c>
      <c r="I294" s="8" t="e">
        <v>#N/A</v>
      </c>
      <c r="J294" s="8">
        <v>190000</v>
      </c>
      <c r="K294" s="8">
        <v>34000</v>
      </c>
      <c r="L294" s="8">
        <v>61000</v>
      </c>
      <c r="M294" s="8">
        <v>61000</v>
      </c>
      <c r="N294" s="8">
        <v>34000</v>
      </c>
      <c r="O294" s="8" t="e">
        <v>#N/A</v>
      </c>
      <c r="P294" s="8" t="e">
        <v>#N/A</v>
      </c>
      <c r="Q294" s="8" t="e">
        <v>#N/A</v>
      </c>
      <c r="R294" s="8" t="e">
        <v>#N/A</v>
      </c>
      <c r="S294" s="8" t="e">
        <v>#N/A</v>
      </c>
      <c r="T294" s="13" t="e">
        <f t="shared" si="85"/>
        <v>#N/A</v>
      </c>
    </row>
    <row r="295" spans="1:20">
      <c r="A295" s="2" t="s">
        <v>322</v>
      </c>
      <c r="B295" s="6">
        <v>33664</v>
      </c>
      <c r="C295" s="7">
        <f t="shared" si="83"/>
        <v>1992</v>
      </c>
      <c r="D295" s="7">
        <f t="shared" si="84"/>
        <v>3</v>
      </c>
      <c r="E295" s="8" t="e">
        <v>#N/A</v>
      </c>
      <c r="F295" s="8" t="e">
        <v>#N/A</v>
      </c>
      <c r="G295" s="8" t="e">
        <v>#N/A</v>
      </c>
      <c r="H295" s="8" t="e">
        <v>#N/A</v>
      </c>
      <c r="I295" s="8" t="e">
        <v>#N/A</v>
      </c>
      <c r="J295" s="8">
        <v>250000</v>
      </c>
      <c r="K295" s="8">
        <v>43000</v>
      </c>
      <c r="L295" s="8">
        <v>76000</v>
      </c>
      <c r="M295" s="8">
        <v>83000</v>
      </c>
      <c r="N295" s="8">
        <v>48000</v>
      </c>
      <c r="O295" s="8" t="e">
        <v>#N/A</v>
      </c>
      <c r="P295" s="8" t="e">
        <v>#N/A</v>
      </c>
      <c r="Q295" s="8" t="e">
        <v>#N/A</v>
      </c>
      <c r="R295" s="8" t="e">
        <v>#N/A</v>
      </c>
      <c r="S295" s="8" t="e">
        <v>#N/A</v>
      </c>
      <c r="T295" s="13" t="e">
        <f t="shared" si="85"/>
        <v>#N/A</v>
      </c>
    </row>
    <row r="296" spans="1:20">
      <c r="A296" s="2" t="s">
        <v>323</v>
      </c>
      <c r="B296" s="6">
        <v>33695</v>
      </c>
      <c r="C296" s="7">
        <f t="shared" si="83"/>
        <v>1992</v>
      </c>
      <c r="D296" s="7">
        <f t="shared" si="84"/>
        <v>4</v>
      </c>
      <c r="E296" s="8" t="e">
        <v>#N/A</v>
      </c>
      <c r="F296" s="8" t="e">
        <v>#N/A</v>
      </c>
      <c r="G296" s="8" t="e">
        <v>#N/A</v>
      </c>
      <c r="H296" s="8" t="e">
        <v>#N/A</v>
      </c>
      <c r="I296" s="8" t="e">
        <v>#N/A</v>
      </c>
      <c r="J296" s="8">
        <v>281000</v>
      </c>
      <c r="K296" s="8">
        <v>46000</v>
      </c>
      <c r="L296" s="8">
        <v>83000</v>
      </c>
      <c r="M296" s="8">
        <v>92000</v>
      </c>
      <c r="N296" s="8">
        <v>60000</v>
      </c>
      <c r="O296" s="8" t="e">
        <v>#N/A</v>
      </c>
      <c r="P296" s="8" t="e">
        <v>#N/A</v>
      </c>
      <c r="Q296" s="8" t="e">
        <v>#N/A</v>
      </c>
      <c r="R296" s="8" t="e">
        <v>#N/A</v>
      </c>
      <c r="S296" s="8" t="e">
        <v>#N/A</v>
      </c>
      <c r="T296" s="13" t="e">
        <f t="shared" si="85"/>
        <v>#N/A</v>
      </c>
    </row>
    <row r="297" spans="1:20">
      <c r="A297" s="2" t="s">
        <v>324</v>
      </c>
      <c r="B297" s="6">
        <v>33725</v>
      </c>
      <c r="C297" s="7">
        <f t="shared" si="83"/>
        <v>1992</v>
      </c>
      <c r="D297" s="7">
        <f t="shared" si="84"/>
        <v>5</v>
      </c>
      <c r="E297" s="8" t="e">
        <v>#N/A</v>
      </c>
      <c r="F297" s="8" t="e">
        <v>#N/A</v>
      </c>
      <c r="G297" s="8" t="e">
        <v>#N/A</v>
      </c>
      <c r="H297" s="8" t="e">
        <v>#N/A</v>
      </c>
      <c r="I297" s="8" t="e">
        <v>#N/A</v>
      </c>
      <c r="J297" s="8">
        <v>287000</v>
      </c>
      <c r="K297" s="8">
        <v>50000</v>
      </c>
      <c r="L297" s="8">
        <v>82000</v>
      </c>
      <c r="M297" s="8">
        <v>90000</v>
      </c>
      <c r="N297" s="8">
        <v>61000</v>
      </c>
      <c r="O297" s="8" t="e">
        <v>#N/A</v>
      </c>
      <c r="P297" s="8" t="e">
        <v>#N/A</v>
      </c>
      <c r="Q297" s="8" t="e">
        <v>#N/A</v>
      </c>
      <c r="R297" s="8" t="e">
        <v>#N/A</v>
      </c>
      <c r="S297" s="8" t="e">
        <v>#N/A</v>
      </c>
      <c r="T297" s="13" t="e">
        <f t="shared" si="85"/>
        <v>#N/A</v>
      </c>
    </row>
    <row r="298" spans="1:20">
      <c r="A298" s="2" t="s">
        <v>325</v>
      </c>
      <c r="B298" s="6">
        <v>33756</v>
      </c>
      <c r="C298" s="7">
        <f t="shared" si="83"/>
        <v>1992</v>
      </c>
      <c r="D298" s="7">
        <f t="shared" si="84"/>
        <v>6</v>
      </c>
      <c r="E298" s="8" t="e">
        <v>#N/A</v>
      </c>
      <c r="F298" s="8" t="e">
        <v>#N/A</v>
      </c>
      <c r="G298" s="8" t="e">
        <v>#N/A</v>
      </c>
      <c r="H298" s="8" t="e">
        <v>#N/A</v>
      </c>
      <c r="I298" s="8" t="e">
        <v>#N/A</v>
      </c>
      <c r="J298" s="8">
        <v>310000</v>
      </c>
      <c r="K298" s="8">
        <v>61000</v>
      </c>
      <c r="L298" s="8">
        <v>89000</v>
      </c>
      <c r="M298" s="8">
        <v>100000</v>
      </c>
      <c r="N298" s="8">
        <v>60000</v>
      </c>
      <c r="O298" s="8" t="e">
        <v>#N/A</v>
      </c>
      <c r="P298" s="8" t="e">
        <v>#N/A</v>
      </c>
      <c r="Q298" s="8" t="e">
        <v>#N/A</v>
      </c>
      <c r="R298" s="8" t="e">
        <v>#N/A</v>
      </c>
      <c r="S298" s="8" t="e">
        <v>#N/A</v>
      </c>
      <c r="T298" s="13" t="e">
        <f t="shared" si="85"/>
        <v>#N/A</v>
      </c>
    </row>
    <row r="299" spans="1:20">
      <c r="A299" s="2" t="s">
        <v>326</v>
      </c>
      <c r="B299" s="6">
        <v>33786</v>
      </c>
      <c r="C299" s="7">
        <f t="shared" si="83"/>
        <v>1992</v>
      </c>
      <c r="D299" s="7">
        <f t="shared" si="84"/>
        <v>7</v>
      </c>
      <c r="E299" s="8" t="e">
        <v>#N/A</v>
      </c>
      <c r="F299" s="8" t="e">
        <v>#N/A</v>
      </c>
      <c r="G299" s="8" t="e">
        <v>#N/A</v>
      </c>
      <c r="H299" s="8" t="e">
        <v>#N/A</v>
      </c>
      <c r="I299" s="8" t="e">
        <v>#N/A</v>
      </c>
      <c r="J299" s="8">
        <v>298000</v>
      </c>
      <c r="K299" s="8">
        <v>57000</v>
      </c>
      <c r="L299" s="8">
        <v>87000</v>
      </c>
      <c r="M299" s="8">
        <v>96000</v>
      </c>
      <c r="N299" s="8">
        <v>58000</v>
      </c>
      <c r="O299" s="8" t="e">
        <v>#N/A</v>
      </c>
      <c r="P299" s="8" t="e">
        <v>#N/A</v>
      </c>
      <c r="Q299" s="8" t="e">
        <v>#N/A</v>
      </c>
      <c r="R299" s="8" t="e">
        <v>#N/A</v>
      </c>
      <c r="S299" s="8" t="e">
        <v>#N/A</v>
      </c>
      <c r="T299" s="13" t="e">
        <f t="shared" si="85"/>
        <v>#N/A</v>
      </c>
    </row>
    <row r="300" spans="1:20">
      <c r="A300" s="2" t="s">
        <v>327</v>
      </c>
      <c r="B300" s="6">
        <v>33817</v>
      </c>
      <c r="C300" s="7">
        <f t="shared" si="83"/>
        <v>1992</v>
      </c>
      <c r="D300" s="7">
        <f t="shared" si="84"/>
        <v>8</v>
      </c>
      <c r="E300" s="8" t="e">
        <v>#N/A</v>
      </c>
      <c r="F300" s="8" t="e">
        <v>#N/A</v>
      </c>
      <c r="G300" s="8" t="e">
        <v>#N/A</v>
      </c>
      <c r="H300" s="8" t="e">
        <v>#N/A</v>
      </c>
      <c r="I300" s="8" t="e">
        <v>#N/A</v>
      </c>
      <c r="J300" s="8">
        <v>288000</v>
      </c>
      <c r="K300" s="8">
        <v>53000</v>
      </c>
      <c r="L300" s="8">
        <v>84000</v>
      </c>
      <c r="M300" s="8">
        <v>98000</v>
      </c>
      <c r="N300" s="8">
        <v>53000</v>
      </c>
      <c r="O300" s="8" t="e">
        <v>#N/A</v>
      </c>
      <c r="P300" s="8" t="e">
        <v>#N/A</v>
      </c>
      <c r="Q300" s="8" t="e">
        <v>#N/A</v>
      </c>
      <c r="R300" s="8" t="e">
        <v>#N/A</v>
      </c>
      <c r="S300" s="8" t="e">
        <v>#N/A</v>
      </c>
      <c r="T300" s="13" t="e">
        <f t="shared" si="85"/>
        <v>#N/A</v>
      </c>
    </row>
    <row r="301" spans="1:20">
      <c r="A301" s="2" t="s">
        <v>328</v>
      </c>
      <c r="B301" s="6">
        <v>33848</v>
      </c>
      <c r="C301" s="7">
        <f t="shared" si="83"/>
        <v>1992</v>
      </c>
      <c r="D301" s="7">
        <f t="shared" si="84"/>
        <v>9</v>
      </c>
      <c r="E301" s="8" t="e">
        <v>#N/A</v>
      </c>
      <c r="F301" s="8" t="e">
        <v>#N/A</v>
      </c>
      <c r="G301" s="8" t="e">
        <v>#N/A</v>
      </c>
      <c r="H301" s="8" t="e">
        <v>#N/A</v>
      </c>
      <c r="I301" s="8" t="e">
        <v>#N/A</v>
      </c>
      <c r="J301" s="8">
        <v>265000</v>
      </c>
      <c r="K301" s="8">
        <v>49000</v>
      </c>
      <c r="L301" s="8">
        <v>78000</v>
      </c>
      <c r="M301" s="8">
        <v>91000</v>
      </c>
      <c r="N301" s="8">
        <v>47000</v>
      </c>
      <c r="O301" s="8" t="e">
        <v>#N/A</v>
      </c>
      <c r="P301" s="8" t="e">
        <v>#N/A</v>
      </c>
      <c r="Q301" s="8" t="e">
        <v>#N/A</v>
      </c>
      <c r="R301" s="8" t="e">
        <v>#N/A</v>
      </c>
      <c r="S301" s="8" t="e">
        <v>#N/A</v>
      </c>
      <c r="T301" s="13" t="e">
        <f t="shared" si="85"/>
        <v>#N/A</v>
      </c>
    </row>
    <row r="302" spans="1:20">
      <c r="A302" s="2" t="s">
        <v>329</v>
      </c>
      <c r="B302" s="6">
        <v>33878</v>
      </c>
      <c r="C302" s="7">
        <f t="shared" si="83"/>
        <v>1992</v>
      </c>
      <c r="D302" s="7">
        <f t="shared" si="84"/>
        <v>10</v>
      </c>
      <c r="E302" s="8" t="e">
        <v>#N/A</v>
      </c>
      <c r="F302" s="8" t="e">
        <v>#N/A</v>
      </c>
      <c r="G302" s="8" t="e">
        <v>#N/A</v>
      </c>
      <c r="H302" s="8" t="e">
        <v>#N/A</v>
      </c>
      <c r="I302" s="8" t="e">
        <v>#N/A</v>
      </c>
      <c r="J302" s="8">
        <v>280000</v>
      </c>
      <c r="K302" s="8">
        <v>52000</v>
      </c>
      <c r="L302" s="8">
        <v>78000</v>
      </c>
      <c r="M302" s="8">
        <v>92000</v>
      </c>
      <c r="N302" s="8">
        <v>58000</v>
      </c>
      <c r="O302" s="8" t="e">
        <v>#N/A</v>
      </c>
      <c r="P302" s="8" t="e">
        <v>#N/A</v>
      </c>
      <c r="Q302" s="8" t="e">
        <v>#N/A</v>
      </c>
      <c r="R302" s="8" t="e">
        <v>#N/A</v>
      </c>
      <c r="S302" s="8" t="e">
        <v>#N/A</v>
      </c>
      <c r="T302" s="13" t="e">
        <f t="shared" si="85"/>
        <v>#N/A</v>
      </c>
    </row>
    <row r="303" spans="1:20">
      <c r="A303" s="2" t="s">
        <v>330</v>
      </c>
      <c r="B303" s="6">
        <v>33909</v>
      </c>
      <c r="C303" s="7">
        <f t="shared" si="83"/>
        <v>1992</v>
      </c>
      <c r="D303" s="7">
        <f t="shared" si="84"/>
        <v>11</v>
      </c>
      <c r="E303" s="8" t="e">
        <v>#N/A</v>
      </c>
      <c r="F303" s="8" t="e">
        <v>#N/A</v>
      </c>
      <c r="G303" s="8" t="e">
        <v>#N/A</v>
      </c>
      <c r="H303" s="8" t="e">
        <v>#N/A</v>
      </c>
      <c r="I303" s="8" t="e">
        <v>#N/A</v>
      </c>
      <c r="J303" s="8">
        <v>255000</v>
      </c>
      <c r="K303" s="8">
        <v>47000</v>
      </c>
      <c r="L303" s="8">
        <v>67000</v>
      </c>
      <c r="M303" s="8">
        <v>89000</v>
      </c>
      <c r="N303" s="8">
        <v>52000</v>
      </c>
      <c r="O303" s="8" t="e">
        <v>#N/A</v>
      </c>
      <c r="P303" s="8" t="e">
        <v>#N/A</v>
      </c>
      <c r="Q303" s="8" t="e">
        <v>#N/A</v>
      </c>
      <c r="R303" s="8" t="e">
        <v>#N/A</v>
      </c>
      <c r="S303" s="8" t="e">
        <v>#N/A</v>
      </c>
      <c r="T303" s="13" t="e">
        <f t="shared" si="85"/>
        <v>#N/A</v>
      </c>
    </row>
    <row r="304" spans="1:20">
      <c r="A304" s="2" t="s">
        <v>331</v>
      </c>
      <c r="B304" s="6">
        <v>33939</v>
      </c>
      <c r="C304" s="7">
        <f t="shared" si="83"/>
        <v>1992</v>
      </c>
      <c r="D304" s="7">
        <f t="shared" si="84"/>
        <v>12</v>
      </c>
      <c r="E304" s="8" t="e">
        <v>#N/A</v>
      </c>
      <c r="F304" s="8" t="e">
        <v>#N/A</v>
      </c>
      <c r="G304" s="8" t="e">
        <v>#N/A</v>
      </c>
      <c r="H304" s="8" t="e">
        <v>#N/A</v>
      </c>
      <c r="I304" s="8" t="e">
        <v>#N/A</v>
      </c>
      <c r="J304" s="8">
        <v>271000</v>
      </c>
      <c r="K304" s="8">
        <v>53000</v>
      </c>
      <c r="L304" s="8">
        <v>70000</v>
      </c>
      <c r="M304" s="8">
        <v>98000</v>
      </c>
      <c r="N304" s="8">
        <v>50000</v>
      </c>
      <c r="O304" s="8" t="e">
        <v>#N/A</v>
      </c>
      <c r="P304" s="8" t="e">
        <v>#N/A</v>
      </c>
      <c r="Q304" s="8" t="e">
        <v>#N/A</v>
      </c>
      <c r="R304" s="8" t="e">
        <v>#N/A</v>
      </c>
      <c r="S304" s="8" t="e">
        <v>#N/A</v>
      </c>
      <c r="T304" s="13" t="e">
        <f t="shared" si="85"/>
        <v>#N/A</v>
      </c>
    </row>
    <row r="305" spans="1:20">
      <c r="A305" s="2" t="s">
        <v>332</v>
      </c>
      <c r="B305" s="6">
        <v>33970</v>
      </c>
      <c r="C305" s="7">
        <f t="shared" si="83"/>
        <v>1993</v>
      </c>
      <c r="D305" s="7">
        <f t="shared" si="84"/>
        <v>1</v>
      </c>
      <c r="E305" s="8" t="e">
        <v>#N/A</v>
      </c>
      <c r="F305" s="8" t="e">
        <v>#N/A</v>
      </c>
      <c r="G305" s="8" t="e">
        <v>#N/A</v>
      </c>
      <c r="H305" s="8" t="e">
        <v>#N/A</v>
      </c>
      <c r="I305" s="8" t="e">
        <v>#N/A</v>
      </c>
      <c r="J305" s="8">
        <v>193000</v>
      </c>
      <c r="K305" s="8">
        <v>39000</v>
      </c>
      <c r="L305" s="8">
        <v>51000</v>
      </c>
      <c r="M305" s="8">
        <v>61000</v>
      </c>
      <c r="N305" s="8">
        <v>42000</v>
      </c>
      <c r="O305" s="8" t="e">
        <v>#N/A</v>
      </c>
      <c r="P305" s="8" t="e">
        <v>#N/A</v>
      </c>
      <c r="Q305" s="8" t="e">
        <v>#N/A</v>
      </c>
      <c r="R305" s="8" t="e">
        <v>#N/A</v>
      </c>
      <c r="S305" s="8" t="e">
        <v>#N/A</v>
      </c>
      <c r="T305" s="13" t="e">
        <f t="shared" si="85"/>
        <v>#N/A</v>
      </c>
    </row>
    <row r="306" spans="1:20">
      <c r="A306" s="2" t="s">
        <v>333</v>
      </c>
      <c r="B306" s="6">
        <v>34001</v>
      </c>
      <c r="C306" s="7">
        <f t="shared" si="83"/>
        <v>1993</v>
      </c>
      <c r="D306" s="7">
        <f t="shared" si="84"/>
        <v>2</v>
      </c>
      <c r="E306" s="8" t="e">
        <v>#N/A</v>
      </c>
      <c r="F306" s="8" t="e">
        <v>#N/A</v>
      </c>
      <c r="G306" s="8" t="e">
        <v>#N/A</v>
      </c>
      <c r="H306" s="8" t="e">
        <v>#N/A</v>
      </c>
      <c r="I306" s="8" t="e">
        <v>#N/A</v>
      </c>
      <c r="J306" s="8">
        <v>187000</v>
      </c>
      <c r="K306" s="8">
        <v>36000</v>
      </c>
      <c r="L306" s="8">
        <v>54000</v>
      </c>
      <c r="M306" s="8">
        <v>63000</v>
      </c>
      <c r="N306" s="8">
        <v>34000</v>
      </c>
      <c r="O306" s="8" t="e">
        <v>#N/A</v>
      </c>
      <c r="P306" s="8" t="e">
        <v>#N/A</v>
      </c>
      <c r="Q306" s="8" t="e">
        <v>#N/A</v>
      </c>
      <c r="R306" s="8" t="e">
        <v>#N/A</v>
      </c>
      <c r="S306" s="8" t="e">
        <v>#N/A</v>
      </c>
      <c r="T306" s="13" t="e">
        <f t="shared" si="85"/>
        <v>#N/A</v>
      </c>
    </row>
    <row r="307" spans="1:20">
      <c r="A307" s="2" t="s">
        <v>334</v>
      </c>
      <c r="B307" s="6">
        <v>34029</v>
      </c>
      <c r="C307" s="7">
        <f t="shared" si="83"/>
        <v>1993</v>
      </c>
      <c r="D307" s="7">
        <f t="shared" si="84"/>
        <v>3</v>
      </c>
      <c r="E307" s="8" t="e">
        <v>#N/A</v>
      </c>
      <c r="F307" s="8" t="e">
        <v>#N/A</v>
      </c>
      <c r="G307" s="8" t="e">
        <v>#N/A</v>
      </c>
      <c r="H307" s="8" t="e">
        <v>#N/A</v>
      </c>
      <c r="I307" s="8" t="e">
        <v>#N/A</v>
      </c>
      <c r="J307" s="8">
        <v>245000</v>
      </c>
      <c r="K307" s="8">
        <v>42000</v>
      </c>
      <c r="L307" s="8">
        <v>74000</v>
      </c>
      <c r="M307" s="8">
        <v>82000</v>
      </c>
      <c r="N307" s="8">
        <v>47000</v>
      </c>
      <c r="O307" s="8" t="e">
        <v>#N/A</v>
      </c>
      <c r="P307" s="8" t="e">
        <v>#N/A</v>
      </c>
      <c r="Q307" s="8" t="e">
        <v>#N/A</v>
      </c>
      <c r="R307" s="8" t="e">
        <v>#N/A</v>
      </c>
      <c r="S307" s="8" t="e">
        <v>#N/A</v>
      </c>
      <c r="T307" s="13" t="e">
        <f t="shared" si="85"/>
        <v>#N/A</v>
      </c>
    </row>
    <row r="308" spans="1:20">
      <c r="A308" s="2" t="s">
        <v>335</v>
      </c>
      <c r="B308" s="6">
        <v>34060</v>
      </c>
      <c r="C308" s="7">
        <f t="shared" si="83"/>
        <v>1993</v>
      </c>
      <c r="D308" s="7">
        <f t="shared" si="84"/>
        <v>4</v>
      </c>
      <c r="E308" s="8" t="e">
        <v>#N/A</v>
      </c>
      <c r="F308" s="8" t="e">
        <v>#N/A</v>
      </c>
      <c r="G308" s="8" t="e">
        <v>#N/A</v>
      </c>
      <c r="H308" s="8" t="e">
        <v>#N/A</v>
      </c>
      <c r="I308" s="8" t="e">
        <v>#N/A</v>
      </c>
      <c r="J308" s="8">
        <v>281000</v>
      </c>
      <c r="K308" s="8">
        <v>46000</v>
      </c>
      <c r="L308" s="8">
        <v>83000</v>
      </c>
      <c r="M308" s="8">
        <v>95000</v>
      </c>
      <c r="N308" s="8">
        <v>57000</v>
      </c>
      <c r="O308" s="8" t="e">
        <v>#N/A</v>
      </c>
      <c r="P308" s="8" t="e">
        <v>#N/A</v>
      </c>
      <c r="Q308" s="8" t="e">
        <v>#N/A</v>
      </c>
      <c r="R308" s="8" t="e">
        <v>#N/A</v>
      </c>
      <c r="S308" s="8" t="e">
        <v>#N/A</v>
      </c>
      <c r="T308" s="13" t="e">
        <f t="shared" si="85"/>
        <v>#N/A</v>
      </c>
    </row>
    <row r="309" spans="1:20">
      <c r="A309" s="2" t="s">
        <v>336</v>
      </c>
      <c r="B309" s="6">
        <v>34090</v>
      </c>
      <c r="C309" s="7">
        <f t="shared" si="83"/>
        <v>1993</v>
      </c>
      <c r="D309" s="7">
        <f t="shared" si="84"/>
        <v>5</v>
      </c>
      <c r="E309" s="8" t="e">
        <v>#N/A</v>
      </c>
      <c r="F309" s="8" t="e">
        <v>#N/A</v>
      </c>
      <c r="G309" s="8" t="e">
        <v>#N/A</v>
      </c>
      <c r="H309" s="8" t="e">
        <v>#N/A</v>
      </c>
      <c r="I309" s="8" t="e">
        <v>#N/A</v>
      </c>
      <c r="J309" s="8">
        <v>298000</v>
      </c>
      <c r="K309" s="8">
        <v>50000</v>
      </c>
      <c r="L309" s="8">
        <v>87000</v>
      </c>
      <c r="M309" s="8">
        <v>99000</v>
      </c>
      <c r="N309" s="8">
        <v>62000</v>
      </c>
      <c r="O309" s="8" t="e">
        <v>#N/A</v>
      </c>
      <c r="P309" s="8" t="e">
        <v>#N/A</v>
      </c>
      <c r="Q309" s="8" t="e">
        <v>#N/A</v>
      </c>
      <c r="R309" s="8" t="e">
        <v>#N/A</v>
      </c>
      <c r="S309" s="8" t="e">
        <v>#N/A</v>
      </c>
      <c r="T309" s="13" t="e">
        <f t="shared" si="85"/>
        <v>#N/A</v>
      </c>
    </row>
    <row r="310" spans="1:20">
      <c r="A310" s="2" t="s">
        <v>337</v>
      </c>
      <c r="B310" s="6">
        <v>34121</v>
      </c>
      <c r="C310" s="7">
        <f t="shared" si="83"/>
        <v>1993</v>
      </c>
      <c r="D310" s="7">
        <f t="shared" si="84"/>
        <v>6</v>
      </c>
      <c r="E310" s="8" t="e">
        <v>#N/A</v>
      </c>
      <c r="F310" s="8" t="e">
        <v>#N/A</v>
      </c>
      <c r="G310" s="8" t="e">
        <v>#N/A</v>
      </c>
      <c r="H310" s="8" t="e">
        <v>#N/A</v>
      </c>
      <c r="I310" s="8" t="e">
        <v>#N/A</v>
      </c>
      <c r="J310" s="8">
        <v>342000</v>
      </c>
      <c r="K310" s="8">
        <v>59000</v>
      </c>
      <c r="L310" s="8">
        <v>100000</v>
      </c>
      <c r="M310" s="8">
        <v>116000</v>
      </c>
      <c r="N310" s="8">
        <v>67000</v>
      </c>
      <c r="O310" s="8" t="e">
        <v>#N/A</v>
      </c>
      <c r="P310" s="8" t="e">
        <v>#N/A</v>
      </c>
      <c r="Q310" s="8" t="e">
        <v>#N/A</v>
      </c>
      <c r="R310" s="8" t="e">
        <v>#N/A</v>
      </c>
      <c r="S310" s="8" t="e">
        <v>#N/A</v>
      </c>
      <c r="T310" s="13" t="e">
        <f t="shared" si="85"/>
        <v>#N/A</v>
      </c>
    </row>
    <row r="311" spans="1:20">
      <c r="A311" s="2" t="s">
        <v>338</v>
      </c>
      <c r="B311" s="6">
        <v>34151</v>
      </c>
      <c r="C311" s="7">
        <f t="shared" si="83"/>
        <v>1993</v>
      </c>
      <c r="D311" s="7">
        <f t="shared" si="84"/>
        <v>7</v>
      </c>
      <c r="E311" s="8" t="e">
        <v>#N/A</v>
      </c>
      <c r="F311" s="8" t="e">
        <v>#N/A</v>
      </c>
      <c r="G311" s="8" t="e">
        <v>#N/A</v>
      </c>
      <c r="H311" s="8" t="e">
        <v>#N/A</v>
      </c>
      <c r="I311" s="8" t="e">
        <v>#N/A</v>
      </c>
      <c r="J311" s="8">
        <v>334000</v>
      </c>
      <c r="K311" s="8">
        <v>61000</v>
      </c>
      <c r="L311" s="8">
        <v>96000</v>
      </c>
      <c r="M311" s="8">
        <v>110000</v>
      </c>
      <c r="N311" s="8">
        <v>67000</v>
      </c>
      <c r="O311" s="8" t="e">
        <v>#N/A</v>
      </c>
      <c r="P311" s="8" t="e">
        <v>#N/A</v>
      </c>
      <c r="Q311" s="8" t="e">
        <v>#N/A</v>
      </c>
      <c r="R311" s="8" t="e">
        <v>#N/A</v>
      </c>
      <c r="S311" s="8" t="e">
        <v>#N/A</v>
      </c>
      <c r="T311" s="13" t="e">
        <f t="shared" si="85"/>
        <v>#N/A</v>
      </c>
    </row>
    <row r="312" spans="1:20">
      <c r="A312" s="2" t="s">
        <v>339</v>
      </c>
      <c r="B312" s="6">
        <v>34182</v>
      </c>
      <c r="C312" s="7">
        <f t="shared" si="83"/>
        <v>1993</v>
      </c>
      <c r="D312" s="7">
        <f t="shared" si="84"/>
        <v>8</v>
      </c>
      <c r="E312" s="8" t="e">
        <v>#N/A</v>
      </c>
      <c r="F312" s="8" t="e">
        <v>#N/A</v>
      </c>
      <c r="G312" s="8" t="e">
        <v>#N/A</v>
      </c>
      <c r="H312" s="8" t="e">
        <v>#N/A</v>
      </c>
      <c r="I312" s="8" t="e">
        <v>#N/A</v>
      </c>
      <c r="J312" s="8">
        <v>345000</v>
      </c>
      <c r="K312" s="8">
        <v>62000</v>
      </c>
      <c r="L312" s="8">
        <v>96000</v>
      </c>
      <c r="M312" s="8">
        <v>119000</v>
      </c>
      <c r="N312" s="8">
        <v>66000</v>
      </c>
      <c r="O312" s="8" t="e">
        <v>#N/A</v>
      </c>
      <c r="P312" s="8" t="e">
        <v>#N/A</v>
      </c>
      <c r="Q312" s="8" t="e">
        <v>#N/A</v>
      </c>
      <c r="R312" s="8" t="e">
        <v>#N/A</v>
      </c>
      <c r="S312" s="8" t="e">
        <v>#N/A</v>
      </c>
      <c r="T312" s="13" t="e">
        <f t="shared" si="85"/>
        <v>#N/A</v>
      </c>
    </row>
    <row r="313" spans="1:20">
      <c r="A313" s="2" t="s">
        <v>340</v>
      </c>
      <c r="B313" s="6">
        <v>34213</v>
      </c>
      <c r="C313" s="7">
        <f t="shared" si="83"/>
        <v>1993</v>
      </c>
      <c r="D313" s="7">
        <f t="shared" si="84"/>
        <v>9</v>
      </c>
      <c r="E313" s="8" t="e">
        <v>#N/A</v>
      </c>
      <c r="F313" s="8" t="e">
        <v>#N/A</v>
      </c>
      <c r="G313" s="8" t="e">
        <v>#N/A</v>
      </c>
      <c r="H313" s="8" t="e">
        <v>#N/A</v>
      </c>
      <c r="I313" s="8" t="e">
        <v>#N/A</v>
      </c>
      <c r="J313" s="8">
        <v>307000</v>
      </c>
      <c r="K313" s="8">
        <v>56000</v>
      </c>
      <c r="L313" s="8">
        <v>86000</v>
      </c>
      <c r="M313" s="8">
        <v>108000</v>
      </c>
      <c r="N313" s="8">
        <v>57000</v>
      </c>
      <c r="O313" s="8" t="e">
        <v>#N/A</v>
      </c>
      <c r="P313" s="8" t="e">
        <v>#N/A</v>
      </c>
      <c r="Q313" s="8" t="e">
        <v>#N/A</v>
      </c>
      <c r="R313" s="8" t="e">
        <v>#N/A</v>
      </c>
      <c r="S313" s="8" t="e">
        <v>#N/A</v>
      </c>
      <c r="T313" s="13" t="e">
        <f t="shared" si="85"/>
        <v>#N/A</v>
      </c>
    </row>
    <row r="314" spans="1:20">
      <c r="A314" s="2" t="s">
        <v>341</v>
      </c>
      <c r="B314" s="6">
        <v>34243</v>
      </c>
      <c r="C314" s="7">
        <f t="shared" si="83"/>
        <v>1993</v>
      </c>
      <c r="D314" s="7">
        <f t="shared" si="84"/>
        <v>10</v>
      </c>
      <c r="E314" s="8" t="e">
        <v>#N/A</v>
      </c>
      <c r="F314" s="8" t="e">
        <v>#N/A</v>
      </c>
      <c r="G314" s="8" t="e">
        <v>#N/A</v>
      </c>
      <c r="H314" s="8" t="e">
        <v>#N/A</v>
      </c>
      <c r="I314" s="8" t="e">
        <v>#N/A</v>
      </c>
      <c r="J314" s="8">
        <v>299000</v>
      </c>
      <c r="K314" s="8">
        <v>53000</v>
      </c>
      <c r="L314" s="8">
        <v>79000</v>
      </c>
      <c r="M314" s="8">
        <v>101000</v>
      </c>
      <c r="N314" s="8">
        <v>66000</v>
      </c>
      <c r="O314" s="8" t="e">
        <v>#N/A</v>
      </c>
      <c r="P314" s="8" t="e">
        <v>#N/A</v>
      </c>
      <c r="Q314" s="8" t="e">
        <v>#N/A</v>
      </c>
      <c r="R314" s="8" t="e">
        <v>#N/A</v>
      </c>
      <c r="S314" s="8" t="e">
        <v>#N/A</v>
      </c>
      <c r="T314" s="13" t="e">
        <f t="shared" si="85"/>
        <v>#N/A</v>
      </c>
    </row>
    <row r="315" spans="1:20">
      <c r="A315" s="2" t="s">
        <v>342</v>
      </c>
      <c r="B315" s="6">
        <v>34274</v>
      </c>
      <c r="C315" s="7">
        <f t="shared" si="83"/>
        <v>1993</v>
      </c>
      <c r="D315" s="7">
        <f t="shared" si="84"/>
        <v>11</v>
      </c>
      <c r="E315" s="8" t="e">
        <v>#N/A</v>
      </c>
      <c r="F315" s="8" t="e">
        <v>#N/A</v>
      </c>
      <c r="G315" s="8" t="e">
        <v>#N/A</v>
      </c>
      <c r="H315" s="8" t="e">
        <v>#N/A</v>
      </c>
      <c r="I315" s="8" t="e">
        <v>#N/A</v>
      </c>
      <c r="J315" s="8">
        <v>294000</v>
      </c>
      <c r="K315" s="8">
        <v>56000</v>
      </c>
      <c r="L315" s="8">
        <v>75000</v>
      </c>
      <c r="M315" s="8">
        <v>102000</v>
      </c>
      <c r="N315" s="8">
        <v>61000</v>
      </c>
      <c r="O315" s="8" t="e">
        <v>#N/A</v>
      </c>
      <c r="P315" s="8" t="e">
        <v>#N/A</v>
      </c>
      <c r="Q315" s="8" t="e">
        <v>#N/A</v>
      </c>
      <c r="R315" s="8" t="e">
        <v>#N/A</v>
      </c>
      <c r="S315" s="8" t="e">
        <v>#N/A</v>
      </c>
      <c r="T315" s="13" t="e">
        <f t="shared" si="85"/>
        <v>#N/A</v>
      </c>
    </row>
    <row r="316" spans="1:20">
      <c r="A316" s="2" t="s">
        <v>343</v>
      </c>
      <c r="B316" s="6">
        <v>34304</v>
      </c>
      <c r="C316" s="7">
        <f t="shared" si="83"/>
        <v>1993</v>
      </c>
      <c r="D316" s="7">
        <f t="shared" si="84"/>
        <v>12</v>
      </c>
      <c r="E316" s="8" t="e">
        <v>#N/A</v>
      </c>
      <c r="F316" s="8" t="e">
        <v>#N/A</v>
      </c>
      <c r="G316" s="8" t="e">
        <v>#N/A</v>
      </c>
      <c r="H316" s="8" t="e">
        <v>#N/A</v>
      </c>
      <c r="I316" s="8" t="e">
        <v>#N/A</v>
      </c>
      <c r="J316" s="8">
        <v>304000</v>
      </c>
      <c r="K316" s="8">
        <v>54000</v>
      </c>
      <c r="L316" s="8">
        <v>80000</v>
      </c>
      <c r="M316" s="8">
        <v>111000</v>
      </c>
      <c r="N316" s="8">
        <v>59000</v>
      </c>
      <c r="O316" s="8" t="e">
        <v>#N/A</v>
      </c>
      <c r="P316" s="8" t="e">
        <v>#N/A</v>
      </c>
      <c r="Q316" s="8" t="e">
        <v>#N/A</v>
      </c>
      <c r="R316" s="8" t="e">
        <v>#N/A</v>
      </c>
      <c r="S316" s="8" t="e">
        <v>#N/A</v>
      </c>
      <c r="T316" s="13" t="e">
        <f t="shared" si="85"/>
        <v>#N/A</v>
      </c>
    </row>
    <row r="317" spans="1:20">
      <c r="A317" s="2" t="s">
        <v>344</v>
      </c>
      <c r="B317" s="6">
        <v>34335</v>
      </c>
      <c r="C317" s="7">
        <f t="shared" si="83"/>
        <v>1994</v>
      </c>
      <c r="D317" s="7">
        <f t="shared" si="84"/>
        <v>1</v>
      </c>
      <c r="E317" s="8" t="e">
        <v>#N/A</v>
      </c>
      <c r="F317" s="8" t="e">
        <v>#N/A</v>
      </c>
      <c r="G317" s="8" t="e">
        <v>#N/A</v>
      </c>
      <c r="H317" s="8" t="e">
        <v>#N/A</v>
      </c>
      <c r="I317" s="8" t="e">
        <v>#N/A</v>
      </c>
      <c r="J317" s="8">
        <v>218000</v>
      </c>
      <c r="K317" s="8">
        <v>41000</v>
      </c>
      <c r="L317" s="8">
        <v>56000</v>
      </c>
      <c r="M317" s="8">
        <v>70000</v>
      </c>
      <c r="N317" s="8">
        <v>51000</v>
      </c>
      <c r="O317" s="8" t="e">
        <v>#N/A</v>
      </c>
      <c r="P317" s="8" t="e">
        <v>#N/A</v>
      </c>
      <c r="Q317" s="8" t="e">
        <v>#N/A</v>
      </c>
      <c r="R317" s="8" t="e">
        <v>#N/A</v>
      </c>
      <c r="S317" s="8" t="e">
        <v>#N/A</v>
      </c>
      <c r="T317" s="13" t="e">
        <f t="shared" si="85"/>
        <v>#N/A</v>
      </c>
    </row>
    <row r="318" spans="1:20">
      <c r="A318" s="2" t="s">
        <v>345</v>
      </c>
      <c r="B318" s="6">
        <v>34366</v>
      </c>
      <c r="C318" s="7">
        <f t="shared" si="83"/>
        <v>1994</v>
      </c>
      <c r="D318" s="7">
        <f t="shared" si="84"/>
        <v>2</v>
      </c>
      <c r="E318" s="8" t="e">
        <v>#N/A</v>
      </c>
      <c r="F318" s="8" t="e">
        <v>#N/A</v>
      </c>
      <c r="G318" s="8" t="e">
        <v>#N/A</v>
      </c>
      <c r="H318" s="8" t="e">
        <v>#N/A</v>
      </c>
      <c r="I318" s="8" t="e">
        <v>#N/A</v>
      </c>
      <c r="J318" s="8">
        <v>204000</v>
      </c>
      <c r="K318" s="8">
        <v>37000</v>
      </c>
      <c r="L318" s="8">
        <v>55000</v>
      </c>
      <c r="M318" s="8">
        <v>71000</v>
      </c>
      <c r="N318" s="8">
        <v>41000</v>
      </c>
      <c r="O318" s="8" t="e">
        <v>#N/A</v>
      </c>
      <c r="P318" s="8" t="e">
        <v>#N/A</v>
      </c>
      <c r="Q318" s="8" t="e">
        <v>#N/A</v>
      </c>
      <c r="R318" s="8" t="e">
        <v>#N/A</v>
      </c>
      <c r="S318" s="8" t="e">
        <v>#N/A</v>
      </c>
      <c r="T318" s="13" t="e">
        <f t="shared" si="85"/>
        <v>#N/A</v>
      </c>
    </row>
    <row r="319" spans="1:20">
      <c r="A319" s="2" t="s">
        <v>346</v>
      </c>
      <c r="B319" s="6">
        <v>34394</v>
      </c>
      <c r="C319" s="7">
        <f t="shared" si="83"/>
        <v>1994</v>
      </c>
      <c r="D319" s="7">
        <f t="shared" si="84"/>
        <v>3</v>
      </c>
      <c r="E319" s="8" t="e">
        <v>#N/A</v>
      </c>
      <c r="F319" s="8" t="e">
        <v>#N/A</v>
      </c>
      <c r="G319" s="8" t="e">
        <v>#N/A</v>
      </c>
      <c r="H319" s="8" t="e">
        <v>#N/A</v>
      </c>
      <c r="I319" s="8" t="e">
        <v>#N/A</v>
      </c>
      <c r="J319" s="8">
        <v>288000</v>
      </c>
      <c r="K319" s="8">
        <v>48000</v>
      </c>
      <c r="L319" s="8">
        <v>76000</v>
      </c>
      <c r="M319" s="8">
        <v>100000</v>
      </c>
      <c r="N319" s="8">
        <v>65000</v>
      </c>
      <c r="O319" s="8" t="e">
        <v>#N/A</v>
      </c>
      <c r="P319" s="8" t="e">
        <v>#N/A</v>
      </c>
      <c r="Q319" s="8" t="e">
        <v>#N/A</v>
      </c>
      <c r="R319" s="8" t="e">
        <v>#N/A</v>
      </c>
      <c r="S319" s="8" t="e">
        <v>#N/A</v>
      </c>
      <c r="T319" s="13" t="e">
        <f t="shared" si="85"/>
        <v>#N/A</v>
      </c>
    </row>
    <row r="320" spans="1:20">
      <c r="A320" s="2" t="s">
        <v>347</v>
      </c>
      <c r="B320" s="6">
        <v>34425</v>
      </c>
      <c r="C320" s="7">
        <f t="shared" si="83"/>
        <v>1994</v>
      </c>
      <c r="D320" s="7">
        <f t="shared" si="84"/>
        <v>4</v>
      </c>
      <c r="E320" s="8" t="e">
        <v>#N/A</v>
      </c>
      <c r="F320" s="8" t="e">
        <v>#N/A</v>
      </c>
      <c r="G320" s="8" t="e">
        <v>#N/A</v>
      </c>
      <c r="H320" s="8" t="e">
        <v>#N/A</v>
      </c>
      <c r="I320" s="8" t="e">
        <v>#N/A</v>
      </c>
      <c r="J320" s="8">
        <v>323000</v>
      </c>
      <c r="K320" s="8">
        <v>49000</v>
      </c>
      <c r="L320" s="8">
        <v>88000</v>
      </c>
      <c r="M320" s="8">
        <v>111000</v>
      </c>
      <c r="N320" s="8">
        <v>76000</v>
      </c>
      <c r="O320" s="8" t="e">
        <v>#N/A</v>
      </c>
      <c r="P320" s="8" t="e">
        <v>#N/A</v>
      </c>
      <c r="Q320" s="8" t="e">
        <v>#N/A</v>
      </c>
      <c r="R320" s="8" t="e">
        <v>#N/A</v>
      </c>
      <c r="S320" s="8" t="e">
        <v>#N/A</v>
      </c>
      <c r="T320" s="13" t="e">
        <f t="shared" si="85"/>
        <v>#N/A</v>
      </c>
    </row>
    <row r="321" spans="1:20">
      <c r="A321" s="2" t="s">
        <v>348</v>
      </c>
      <c r="B321" s="6">
        <v>34455</v>
      </c>
      <c r="C321" s="7">
        <f t="shared" si="83"/>
        <v>1994</v>
      </c>
      <c r="D321" s="7">
        <f t="shared" si="84"/>
        <v>5</v>
      </c>
      <c r="E321" s="8" t="e">
        <v>#N/A</v>
      </c>
      <c r="F321" s="8" t="e">
        <v>#N/A</v>
      </c>
      <c r="G321" s="8" t="e">
        <v>#N/A</v>
      </c>
      <c r="H321" s="8" t="e">
        <v>#N/A</v>
      </c>
      <c r="I321" s="8" t="e">
        <v>#N/A</v>
      </c>
      <c r="J321" s="8">
        <v>349000</v>
      </c>
      <c r="K321" s="8">
        <v>58000</v>
      </c>
      <c r="L321" s="8">
        <v>98000</v>
      </c>
      <c r="M321" s="8">
        <v>118000</v>
      </c>
      <c r="N321" s="8">
        <v>76000</v>
      </c>
      <c r="O321" s="8" t="e">
        <v>#N/A</v>
      </c>
      <c r="P321" s="8" t="e">
        <v>#N/A</v>
      </c>
      <c r="Q321" s="8" t="e">
        <v>#N/A</v>
      </c>
      <c r="R321" s="8" t="e">
        <v>#N/A</v>
      </c>
      <c r="S321" s="8" t="e">
        <v>#N/A</v>
      </c>
      <c r="T321" s="13" t="e">
        <f t="shared" si="85"/>
        <v>#N/A</v>
      </c>
    </row>
    <row r="322" spans="1:20">
      <c r="A322" s="2" t="s">
        <v>349</v>
      </c>
      <c r="B322" s="6">
        <v>34486</v>
      </c>
      <c r="C322" s="7">
        <f t="shared" si="83"/>
        <v>1994</v>
      </c>
      <c r="D322" s="7">
        <f t="shared" si="84"/>
        <v>6</v>
      </c>
      <c r="E322" s="8" t="e">
        <v>#N/A</v>
      </c>
      <c r="F322" s="8" t="e">
        <v>#N/A</v>
      </c>
      <c r="G322" s="8" t="e">
        <v>#N/A</v>
      </c>
      <c r="H322" s="8" t="e">
        <v>#N/A</v>
      </c>
      <c r="I322" s="8" t="e">
        <v>#N/A</v>
      </c>
      <c r="J322" s="8">
        <v>365000</v>
      </c>
      <c r="K322" s="8">
        <v>64000</v>
      </c>
      <c r="L322" s="8">
        <v>104000</v>
      </c>
      <c r="M322" s="8">
        <v>120000</v>
      </c>
      <c r="N322" s="8">
        <v>74000</v>
      </c>
      <c r="O322" s="8" t="e">
        <v>#N/A</v>
      </c>
      <c r="P322" s="8" t="e">
        <v>#N/A</v>
      </c>
      <c r="Q322" s="8" t="e">
        <v>#N/A</v>
      </c>
      <c r="R322" s="8" t="e">
        <v>#N/A</v>
      </c>
      <c r="S322" s="8" t="e">
        <v>#N/A</v>
      </c>
      <c r="T322" s="13" t="e">
        <f t="shared" si="85"/>
        <v>#N/A</v>
      </c>
    </row>
    <row r="323" spans="1:20">
      <c r="A323" s="2" t="s">
        <v>350</v>
      </c>
      <c r="B323" s="6">
        <v>34516</v>
      </c>
      <c r="C323" s="7">
        <f t="shared" si="83"/>
        <v>1994</v>
      </c>
      <c r="D323" s="7">
        <f t="shared" si="84"/>
        <v>7</v>
      </c>
      <c r="E323" s="8" t="e">
        <v>#N/A</v>
      </c>
      <c r="F323" s="8" t="e">
        <v>#N/A</v>
      </c>
      <c r="G323" s="8" t="e">
        <v>#N/A</v>
      </c>
      <c r="H323" s="8" t="e">
        <v>#N/A</v>
      </c>
      <c r="I323" s="8" t="e">
        <v>#N/A</v>
      </c>
      <c r="J323" s="8">
        <v>325000</v>
      </c>
      <c r="K323" s="8">
        <v>61000</v>
      </c>
      <c r="L323" s="8">
        <v>90000</v>
      </c>
      <c r="M323" s="8">
        <v>106000</v>
      </c>
      <c r="N323" s="8">
        <v>69000</v>
      </c>
      <c r="O323" s="8" t="e">
        <v>#N/A</v>
      </c>
      <c r="P323" s="8" t="e">
        <v>#N/A</v>
      </c>
      <c r="Q323" s="8" t="e">
        <v>#N/A</v>
      </c>
      <c r="R323" s="8" t="e">
        <v>#N/A</v>
      </c>
      <c r="S323" s="8" t="e">
        <v>#N/A</v>
      </c>
      <c r="T323" s="13" t="e">
        <f t="shared" si="85"/>
        <v>#N/A</v>
      </c>
    </row>
    <row r="324" spans="1:20">
      <c r="A324" s="2" t="s">
        <v>351</v>
      </c>
      <c r="B324" s="6">
        <v>34547</v>
      </c>
      <c r="C324" s="7">
        <f t="shared" si="83"/>
        <v>1994</v>
      </c>
      <c r="D324" s="7">
        <f t="shared" si="84"/>
        <v>8</v>
      </c>
      <c r="E324" s="8" t="e">
        <v>#N/A</v>
      </c>
      <c r="F324" s="8" t="e">
        <v>#N/A</v>
      </c>
      <c r="G324" s="8" t="e">
        <v>#N/A</v>
      </c>
      <c r="H324" s="8" t="e">
        <v>#N/A</v>
      </c>
      <c r="I324" s="8" t="e">
        <v>#N/A</v>
      </c>
      <c r="J324" s="8">
        <v>353000</v>
      </c>
      <c r="K324" s="8">
        <v>64000</v>
      </c>
      <c r="L324" s="8">
        <v>96000</v>
      </c>
      <c r="M324" s="8">
        <v>122000</v>
      </c>
      <c r="N324" s="8">
        <v>72000</v>
      </c>
      <c r="O324" s="8" t="e">
        <v>#N/A</v>
      </c>
      <c r="P324" s="8" t="e">
        <v>#N/A</v>
      </c>
      <c r="Q324" s="8" t="e">
        <v>#N/A</v>
      </c>
      <c r="R324" s="8" t="e">
        <v>#N/A</v>
      </c>
      <c r="S324" s="8" t="e">
        <v>#N/A</v>
      </c>
      <c r="T324" s="13" t="e">
        <f t="shared" si="85"/>
        <v>#N/A</v>
      </c>
    </row>
    <row r="325" spans="1:20">
      <c r="A325" s="2" t="s">
        <v>352</v>
      </c>
      <c r="B325" s="6">
        <v>34578</v>
      </c>
      <c r="C325" s="7">
        <f t="shared" si="83"/>
        <v>1994</v>
      </c>
      <c r="D325" s="7">
        <f t="shared" si="84"/>
        <v>9</v>
      </c>
      <c r="E325" s="8" t="e">
        <v>#N/A</v>
      </c>
      <c r="F325" s="8" t="e">
        <v>#N/A</v>
      </c>
      <c r="G325" s="8" t="e">
        <v>#N/A</v>
      </c>
      <c r="H325" s="8" t="e">
        <v>#N/A</v>
      </c>
      <c r="I325" s="8" t="e">
        <v>#N/A</v>
      </c>
      <c r="J325" s="8">
        <v>299000</v>
      </c>
      <c r="K325" s="8">
        <v>52000</v>
      </c>
      <c r="L325" s="8">
        <v>87000</v>
      </c>
      <c r="M325" s="8">
        <v>104000</v>
      </c>
      <c r="N325" s="8">
        <v>57000</v>
      </c>
      <c r="O325" s="8" t="e">
        <v>#N/A</v>
      </c>
      <c r="P325" s="8" t="e">
        <v>#N/A</v>
      </c>
      <c r="Q325" s="8" t="e">
        <v>#N/A</v>
      </c>
      <c r="R325" s="8" t="e">
        <v>#N/A</v>
      </c>
      <c r="S325" s="8" t="e">
        <v>#N/A</v>
      </c>
      <c r="T325" s="13" t="e">
        <f t="shared" si="85"/>
        <v>#N/A</v>
      </c>
    </row>
    <row r="326" spans="1:20">
      <c r="A326" s="2" t="s">
        <v>353</v>
      </c>
      <c r="B326" s="6">
        <v>34608</v>
      </c>
      <c r="C326" s="7">
        <f t="shared" ref="C326:C389" si="86">YEAR(B326)</f>
        <v>1994</v>
      </c>
      <c r="D326" s="7">
        <f t="shared" ref="D326:D389" si="87">MONTH(B326)</f>
        <v>10</v>
      </c>
      <c r="E326" s="8" t="e">
        <v>#N/A</v>
      </c>
      <c r="F326" s="8" t="e">
        <v>#N/A</v>
      </c>
      <c r="G326" s="8" t="e">
        <v>#N/A</v>
      </c>
      <c r="H326" s="8" t="e">
        <v>#N/A</v>
      </c>
      <c r="I326" s="8" t="e">
        <v>#N/A</v>
      </c>
      <c r="J326" s="8">
        <v>284000</v>
      </c>
      <c r="K326" s="8">
        <v>50000</v>
      </c>
      <c r="L326" s="8">
        <v>77000</v>
      </c>
      <c r="M326" s="8">
        <v>97000</v>
      </c>
      <c r="N326" s="8">
        <v>61000</v>
      </c>
      <c r="O326" s="8" t="e">
        <v>#N/A</v>
      </c>
      <c r="P326" s="8" t="e">
        <v>#N/A</v>
      </c>
      <c r="Q326" s="8" t="e">
        <v>#N/A</v>
      </c>
      <c r="R326" s="8" t="e">
        <v>#N/A</v>
      </c>
      <c r="S326" s="8" t="e">
        <v>#N/A</v>
      </c>
      <c r="T326" s="13" t="e">
        <f t="shared" si="85"/>
        <v>#N/A</v>
      </c>
    </row>
    <row r="327" spans="1:20">
      <c r="A327" s="2" t="s">
        <v>354</v>
      </c>
      <c r="B327" s="6">
        <v>34639</v>
      </c>
      <c r="C327" s="7">
        <f t="shared" si="86"/>
        <v>1994</v>
      </c>
      <c r="D327" s="7">
        <f t="shared" si="87"/>
        <v>11</v>
      </c>
      <c r="E327" s="8" t="e">
        <v>#N/A</v>
      </c>
      <c r="F327" s="8" t="e">
        <v>#N/A</v>
      </c>
      <c r="G327" s="8" t="e">
        <v>#N/A</v>
      </c>
      <c r="H327" s="8" t="e">
        <v>#N/A</v>
      </c>
      <c r="I327" s="8" t="e">
        <v>#N/A</v>
      </c>
      <c r="J327" s="8">
        <v>266000</v>
      </c>
      <c r="K327" s="8">
        <v>46000</v>
      </c>
      <c r="L327" s="8">
        <v>67000</v>
      </c>
      <c r="M327" s="8">
        <v>93000</v>
      </c>
      <c r="N327" s="8">
        <v>57000</v>
      </c>
      <c r="O327" s="8" t="e">
        <v>#N/A</v>
      </c>
      <c r="P327" s="8" t="e">
        <v>#N/A</v>
      </c>
      <c r="Q327" s="8" t="e">
        <v>#N/A</v>
      </c>
      <c r="R327" s="8" t="e">
        <v>#N/A</v>
      </c>
      <c r="S327" s="8" t="e">
        <v>#N/A</v>
      </c>
      <c r="T327" s="13" t="e">
        <f t="shared" si="85"/>
        <v>#N/A</v>
      </c>
    </row>
    <row r="328" spans="1:20">
      <c r="A328" s="2" t="s">
        <v>355</v>
      </c>
      <c r="B328" s="6">
        <v>34669</v>
      </c>
      <c r="C328" s="7">
        <f t="shared" si="86"/>
        <v>1994</v>
      </c>
      <c r="D328" s="7">
        <f t="shared" si="87"/>
        <v>12</v>
      </c>
      <c r="E328" s="8" t="e">
        <v>#N/A</v>
      </c>
      <c r="F328" s="8" t="e">
        <v>#N/A</v>
      </c>
      <c r="G328" s="8" t="e">
        <v>#N/A</v>
      </c>
      <c r="H328" s="8" t="e">
        <v>#N/A</v>
      </c>
      <c r="I328" s="8" t="e">
        <v>#N/A</v>
      </c>
      <c r="J328" s="8">
        <v>268000</v>
      </c>
      <c r="K328" s="8">
        <v>48000</v>
      </c>
      <c r="L328" s="8">
        <v>67000</v>
      </c>
      <c r="M328" s="8">
        <v>101000</v>
      </c>
      <c r="N328" s="8">
        <v>53000</v>
      </c>
      <c r="O328" s="8" t="e">
        <v>#N/A</v>
      </c>
      <c r="P328" s="8" t="e">
        <v>#N/A</v>
      </c>
      <c r="Q328" s="8" t="e">
        <v>#N/A</v>
      </c>
      <c r="R328" s="8" t="e">
        <v>#N/A</v>
      </c>
      <c r="S328" s="8" t="e">
        <v>#N/A</v>
      </c>
      <c r="T328" s="13" t="e">
        <f t="shared" si="85"/>
        <v>#N/A</v>
      </c>
    </row>
    <row r="329" spans="1:20">
      <c r="A329" s="2" t="s">
        <v>356</v>
      </c>
      <c r="B329" s="6">
        <v>34700</v>
      </c>
      <c r="C329" s="7">
        <f t="shared" si="86"/>
        <v>1995</v>
      </c>
      <c r="D329" s="7">
        <f t="shared" si="87"/>
        <v>1</v>
      </c>
      <c r="E329" s="8" t="e">
        <v>#N/A</v>
      </c>
      <c r="F329" s="8" t="e">
        <v>#N/A</v>
      </c>
      <c r="G329" s="8" t="e">
        <v>#N/A</v>
      </c>
      <c r="H329" s="8" t="e">
        <v>#N/A</v>
      </c>
      <c r="I329" s="8" t="e">
        <v>#N/A</v>
      </c>
      <c r="J329" s="8">
        <v>198000</v>
      </c>
      <c r="K329" s="8">
        <v>37000</v>
      </c>
      <c r="L329" s="8">
        <v>51000</v>
      </c>
      <c r="M329" s="8">
        <v>63000</v>
      </c>
      <c r="N329" s="8">
        <v>47000</v>
      </c>
      <c r="O329" s="8" t="e">
        <v>#N/A</v>
      </c>
      <c r="P329" s="8" t="e">
        <v>#N/A</v>
      </c>
      <c r="Q329" s="8" t="e">
        <v>#N/A</v>
      </c>
      <c r="R329" s="8" t="e">
        <v>#N/A</v>
      </c>
      <c r="S329" s="8" t="e">
        <v>#N/A</v>
      </c>
      <c r="T329" s="13" t="e">
        <f t="shared" si="85"/>
        <v>#N/A</v>
      </c>
    </row>
    <row r="330" spans="1:20">
      <c r="A330" s="2" t="s">
        <v>357</v>
      </c>
      <c r="B330" s="6">
        <v>34731</v>
      </c>
      <c r="C330" s="7">
        <f t="shared" si="86"/>
        <v>1995</v>
      </c>
      <c r="D330" s="7">
        <f t="shared" si="87"/>
        <v>2</v>
      </c>
      <c r="E330" s="8" t="e">
        <v>#N/A</v>
      </c>
      <c r="F330" s="8" t="e">
        <v>#N/A</v>
      </c>
      <c r="G330" s="8" t="e">
        <v>#N/A</v>
      </c>
      <c r="H330" s="8" t="e">
        <v>#N/A</v>
      </c>
      <c r="I330" s="8" t="e">
        <v>#N/A</v>
      </c>
      <c r="J330" s="8">
        <v>189000</v>
      </c>
      <c r="K330" s="8">
        <v>35000</v>
      </c>
      <c r="L330" s="8">
        <v>51000</v>
      </c>
      <c r="M330" s="8">
        <v>66000</v>
      </c>
      <c r="N330" s="8">
        <v>37000</v>
      </c>
      <c r="O330" s="8" t="e">
        <v>#N/A</v>
      </c>
      <c r="P330" s="8" t="e">
        <v>#N/A</v>
      </c>
      <c r="Q330" s="8" t="e">
        <v>#N/A</v>
      </c>
      <c r="R330" s="8" t="e">
        <v>#N/A</v>
      </c>
      <c r="S330" s="8" t="e">
        <v>#N/A</v>
      </c>
      <c r="T330" s="13" t="e">
        <f t="shared" si="85"/>
        <v>#N/A</v>
      </c>
    </row>
    <row r="331" spans="1:20">
      <c r="A331" s="2" t="s">
        <v>358</v>
      </c>
      <c r="B331" s="6">
        <v>34759</v>
      </c>
      <c r="C331" s="7">
        <f t="shared" si="86"/>
        <v>1995</v>
      </c>
      <c r="D331" s="7">
        <f t="shared" si="87"/>
        <v>3</v>
      </c>
      <c r="E331" s="8" t="e">
        <v>#N/A</v>
      </c>
      <c r="F331" s="8" t="e">
        <v>#N/A</v>
      </c>
      <c r="G331" s="8" t="e">
        <v>#N/A</v>
      </c>
      <c r="H331" s="8" t="e">
        <v>#N/A</v>
      </c>
      <c r="I331" s="8" t="e">
        <v>#N/A</v>
      </c>
      <c r="J331" s="8">
        <v>261000</v>
      </c>
      <c r="K331" s="8">
        <v>44000</v>
      </c>
      <c r="L331" s="8">
        <v>67000</v>
      </c>
      <c r="M331" s="8">
        <v>90000</v>
      </c>
      <c r="N331" s="8">
        <v>58000</v>
      </c>
      <c r="O331" s="8" t="e">
        <v>#N/A</v>
      </c>
      <c r="P331" s="8" t="e">
        <v>#N/A</v>
      </c>
      <c r="Q331" s="8" t="e">
        <v>#N/A</v>
      </c>
      <c r="R331" s="8" t="e">
        <v>#N/A</v>
      </c>
      <c r="S331" s="8" t="e">
        <v>#N/A</v>
      </c>
      <c r="T331" s="13" t="e">
        <f t="shared" ref="T331:T394" si="88">(E331-E326)/E326</f>
        <v>#N/A</v>
      </c>
    </row>
    <row r="332" spans="1:20">
      <c r="A332" s="2" t="s">
        <v>359</v>
      </c>
      <c r="B332" s="6">
        <v>34790</v>
      </c>
      <c r="C332" s="7">
        <f t="shared" si="86"/>
        <v>1995</v>
      </c>
      <c r="D332" s="7">
        <f t="shared" si="87"/>
        <v>4</v>
      </c>
      <c r="E332" s="8" t="e">
        <v>#N/A</v>
      </c>
      <c r="F332" s="8" t="e">
        <v>#N/A</v>
      </c>
      <c r="G332" s="8" t="e">
        <v>#N/A</v>
      </c>
      <c r="H332" s="8" t="e">
        <v>#N/A</v>
      </c>
      <c r="I332" s="8" t="e">
        <v>#N/A</v>
      </c>
      <c r="J332" s="8">
        <v>260000</v>
      </c>
      <c r="K332" s="8">
        <v>44000</v>
      </c>
      <c r="L332" s="8">
        <v>72000</v>
      </c>
      <c r="M332" s="8">
        <v>87000</v>
      </c>
      <c r="N332" s="8">
        <v>57000</v>
      </c>
      <c r="O332" s="8" t="e">
        <v>#N/A</v>
      </c>
      <c r="P332" s="8" t="e">
        <v>#N/A</v>
      </c>
      <c r="Q332" s="8" t="e">
        <v>#N/A</v>
      </c>
      <c r="R332" s="8" t="e">
        <v>#N/A</v>
      </c>
      <c r="S332" s="8" t="e">
        <v>#N/A</v>
      </c>
      <c r="T332" s="13" t="e">
        <f t="shared" si="88"/>
        <v>#N/A</v>
      </c>
    </row>
    <row r="333" spans="1:20">
      <c r="A333" s="2" t="s">
        <v>360</v>
      </c>
      <c r="B333" s="6">
        <v>34820</v>
      </c>
      <c r="C333" s="7">
        <f t="shared" si="86"/>
        <v>1995</v>
      </c>
      <c r="D333" s="7">
        <f t="shared" si="87"/>
        <v>5</v>
      </c>
      <c r="E333" s="8" t="e">
        <v>#N/A</v>
      </c>
      <c r="F333" s="8" t="e">
        <v>#N/A</v>
      </c>
      <c r="G333" s="8" t="e">
        <v>#N/A</v>
      </c>
      <c r="H333" s="8" t="e">
        <v>#N/A</v>
      </c>
      <c r="I333" s="8" t="e">
        <v>#N/A</v>
      </c>
      <c r="J333" s="8">
        <v>320000</v>
      </c>
      <c r="K333" s="8">
        <v>51000</v>
      </c>
      <c r="L333" s="8">
        <v>90000</v>
      </c>
      <c r="M333" s="8">
        <v>110000</v>
      </c>
      <c r="N333" s="8">
        <v>67000</v>
      </c>
      <c r="O333" s="8" t="e">
        <v>#N/A</v>
      </c>
      <c r="P333" s="8" t="e">
        <v>#N/A</v>
      </c>
      <c r="Q333" s="8" t="e">
        <v>#N/A</v>
      </c>
      <c r="R333" s="8" t="e">
        <v>#N/A</v>
      </c>
      <c r="S333" s="8" t="e">
        <v>#N/A</v>
      </c>
      <c r="T333" s="13" t="e">
        <f t="shared" si="88"/>
        <v>#N/A</v>
      </c>
    </row>
    <row r="334" spans="1:20">
      <c r="A334" s="2" t="s">
        <v>361</v>
      </c>
      <c r="B334" s="6">
        <v>34851</v>
      </c>
      <c r="C334" s="7">
        <f t="shared" si="86"/>
        <v>1995</v>
      </c>
      <c r="D334" s="7">
        <f t="shared" si="87"/>
        <v>6</v>
      </c>
      <c r="E334" s="8" t="e">
        <v>#N/A</v>
      </c>
      <c r="F334" s="8" t="e">
        <v>#N/A</v>
      </c>
      <c r="G334" s="8" t="e">
        <v>#N/A</v>
      </c>
      <c r="H334" s="8" t="e">
        <v>#N/A</v>
      </c>
      <c r="I334" s="8" t="e">
        <v>#N/A</v>
      </c>
      <c r="J334" s="8">
        <v>359000</v>
      </c>
      <c r="K334" s="8">
        <v>63000</v>
      </c>
      <c r="L334" s="8">
        <v>101000</v>
      </c>
      <c r="M334" s="8">
        <v>122000</v>
      </c>
      <c r="N334" s="8">
        <v>74000</v>
      </c>
      <c r="O334" s="8" t="e">
        <v>#N/A</v>
      </c>
      <c r="P334" s="8" t="e">
        <v>#N/A</v>
      </c>
      <c r="Q334" s="8" t="e">
        <v>#N/A</v>
      </c>
      <c r="R334" s="8" t="e">
        <v>#N/A</v>
      </c>
      <c r="S334" s="8" t="e">
        <v>#N/A</v>
      </c>
      <c r="T334" s="13" t="e">
        <f t="shared" si="88"/>
        <v>#N/A</v>
      </c>
    </row>
    <row r="335" spans="1:20">
      <c r="A335" s="2" t="s">
        <v>362</v>
      </c>
      <c r="B335" s="6">
        <v>34881</v>
      </c>
      <c r="C335" s="7">
        <f t="shared" si="86"/>
        <v>1995</v>
      </c>
      <c r="D335" s="7">
        <f t="shared" si="87"/>
        <v>7</v>
      </c>
      <c r="E335" s="8" t="e">
        <v>#N/A</v>
      </c>
      <c r="F335" s="8" t="e">
        <v>#N/A</v>
      </c>
      <c r="G335" s="8" t="e">
        <v>#N/A</v>
      </c>
      <c r="H335" s="8" t="e">
        <v>#N/A</v>
      </c>
      <c r="I335" s="8" t="e">
        <v>#N/A</v>
      </c>
      <c r="J335" s="8">
        <v>335000</v>
      </c>
      <c r="K335" s="8">
        <v>59000</v>
      </c>
      <c r="L335" s="8">
        <v>92000</v>
      </c>
      <c r="M335" s="8">
        <v>113000</v>
      </c>
      <c r="N335" s="8">
        <v>71000</v>
      </c>
      <c r="O335" s="8" t="e">
        <v>#N/A</v>
      </c>
      <c r="P335" s="8" t="e">
        <v>#N/A</v>
      </c>
      <c r="Q335" s="8" t="e">
        <v>#N/A</v>
      </c>
      <c r="R335" s="8" t="e">
        <v>#N/A</v>
      </c>
      <c r="S335" s="8" t="e">
        <v>#N/A</v>
      </c>
      <c r="T335" s="13" t="e">
        <f t="shared" si="88"/>
        <v>#N/A</v>
      </c>
    </row>
    <row r="336" spans="1:20">
      <c r="A336" s="2" t="s">
        <v>363</v>
      </c>
      <c r="B336" s="6">
        <v>34912</v>
      </c>
      <c r="C336" s="7">
        <f t="shared" si="86"/>
        <v>1995</v>
      </c>
      <c r="D336" s="7">
        <f t="shared" si="87"/>
        <v>8</v>
      </c>
      <c r="E336" s="8" t="e">
        <v>#N/A</v>
      </c>
      <c r="F336" s="8" t="e">
        <v>#N/A</v>
      </c>
      <c r="G336" s="8" t="e">
        <v>#N/A</v>
      </c>
      <c r="H336" s="8" t="e">
        <v>#N/A</v>
      </c>
      <c r="I336" s="8" t="e">
        <v>#N/A</v>
      </c>
      <c r="J336" s="8">
        <v>384000</v>
      </c>
      <c r="K336" s="8">
        <v>64000</v>
      </c>
      <c r="L336" s="8">
        <v>104000</v>
      </c>
      <c r="M336" s="8">
        <v>136000</v>
      </c>
      <c r="N336" s="8">
        <v>79000</v>
      </c>
      <c r="O336" s="8" t="e">
        <v>#N/A</v>
      </c>
      <c r="P336" s="8" t="e">
        <v>#N/A</v>
      </c>
      <c r="Q336" s="8" t="e">
        <v>#N/A</v>
      </c>
      <c r="R336" s="8" t="e">
        <v>#N/A</v>
      </c>
      <c r="S336" s="8" t="e">
        <v>#N/A</v>
      </c>
      <c r="T336" s="13" t="e">
        <f t="shared" si="88"/>
        <v>#N/A</v>
      </c>
    </row>
    <row r="337" spans="1:20">
      <c r="A337" s="2" t="s">
        <v>364</v>
      </c>
      <c r="B337" s="6">
        <v>34943</v>
      </c>
      <c r="C337" s="7">
        <f t="shared" si="86"/>
        <v>1995</v>
      </c>
      <c r="D337" s="7">
        <f t="shared" si="87"/>
        <v>9</v>
      </c>
      <c r="E337" s="8" t="e">
        <v>#N/A</v>
      </c>
      <c r="F337" s="8" t="e">
        <v>#N/A</v>
      </c>
      <c r="G337" s="8" t="e">
        <v>#N/A</v>
      </c>
      <c r="H337" s="8" t="e">
        <v>#N/A</v>
      </c>
      <c r="I337" s="8" t="e">
        <v>#N/A</v>
      </c>
      <c r="J337" s="8">
        <v>320000</v>
      </c>
      <c r="K337" s="8">
        <v>57000</v>
      </c>
      <c r="L337" s="8">
        <v>87000</v>
      </c>
      <c r="M337" s="8">
        <v>112000</v>
      </c>
      <c r="N337" s="8">
        <v>64000</v>
      </c>
      <c r="O337" s="8" t="e">
        <v>#N/A</v>
      </c>
      <c r="P337" s="8" t="e">
        <v>#N/A</v>
      </c>
      <c r="Q337" s="8" t="e">
        <v>#N/A</v>
      </c>
      <c r="R337" s="8" t="e">
        <v>#N/A</v>
      </c>
      <c r="S337" s="8" t="e">
        <v>#N/A</v>
      </c>
      <c r="T337" s="13" t="e">
        <f t="shared" si="88"/>
        <v>#N/A</v>
      </c>
    </row>
    <row r="338" spans="1:20">
      <c r="A338" s="2" t="s">
        <v>365</v>
      </c>
      <c r="B338" s="6">
        <v>34973</v>
      </c>
      <c r="C338" s="7">
        <f t="shared" si="86"/>
        <v>1995</v>
      </c>
      <c r="D338" s="7">
        <f t="shared" si="87"/>
        <v>10</v>
      </c>
      <c r="E338" s="8" t="e">
        <v>#N/A</v>
      </c>
      <c r="F338" s="8" t="e">
        <v>#N/A</v>
      </c>
      <c r="G338" s="8" t="e">
        <v>#N/A</v>
      </c>
      <c r="H338" s="8" t="e">
        <v>#N/A</v>
      </c>
      <c r="I338" s="8" t="e">
        <v>#N/A</v>
      </c>
      <c r="J338" s="8">
        <v>321000</v>
      </c>
      <c r="K338" s="8">
        <v>58000</v>
      </c>
      <c r="L338" s="8">
        <v>84000</v>
      </c>
      <c r="M338" s="8">
        <v>108000</v>
      </c>
      <c r="N338" s="8">
        <v>71000</v>
      </c>
      <c r="O338" s="8" t="e">
        <v>#N/A</v>
      </c>
      <c r="P338" s="8" t="e">
        <v>#N/A</v>
      </c>
      <c r="Q338" s="8" t="e">
        <v>#N/A</v>
      </c>
      <c r="R338" s="8" t="e">
        <v>#N/A</v>
      </c>
      <c r="S338" s="8" t="e">
        <v>#N/A</v>
      </c>
      <c r="T338" s="13" t="e">
        <f t="shared" si="88"/>
        <v>#N/A</v>
      </c>
    </row>
    <row r="339" spans="1:20">
      <c r="A339" s="2" t="s">
        <v>366</v>
      </c>
      <c r="B339" s="6">
        <v>35004</v>
      </c>
      <c r="C339" s="7">
        <f t="shared" si="86"/>
        <v>1995</v>
      </c>
      <c r="D339" s="7">
        <f t="shared" si="87"/>
        <v>11</v>
      </c>
      <c r="E339" s="8" t="e">
        <v>#N/A</v>
      </c>
      <c r="F339" s="8" t="e">
        <v>#N/A</v>
      </c>
      <c r="G339" s="8" t="e">
        <v>#N/A</v>
      </c>
      <c r="H339" s="8" t="e">
        <v>#N/A</v>
      </c>
      <c r="I339" s="8" t="e">
        <v>#N/A</v>
      </c>
      <c r="J339" s="8">
        <v>295000</v>
      </c>
      <c r="K339" s="8">
        <v>54000</v>
      </c>
      <c r="L339" s="8">
        <v>74000</v>
      </c>
      <c r="M339" s="8">
        <v>102000</v>
      </c>
      <c r="N339" s="8">
        <v>65000</v>
      </c>
      <c r="O339" s="8" t="e">
        <v>#N/A</v>
      </c>
      <c r="P339" s="8" t="e">
        <v>#N/A</v>
      </c>
      <c r="Q339" s="8" t="e">
        <v>#N/A</v>
      </c>
      <c r="R339" s="8" t="e">
        <v>#N/A</v>
      </c>
      <c r="S339" s="8" t="e">
        <v>#N/A</v>
      </c>
      <c r="T339" s="13" t="e">
        <f t="shared" si="88"/>
        <v>#N/A</v>
      </c>
    </row>
    <row r="340" spans="1:20">
      <c r="A340" s="2" t="s">
        <v>367</v>
      </c>
      <c r="B340" s="6">
        <v>35034</v>
      </c>
      <c r="C340" s="7">
        <f t="shared" si="86"/>
        <v>1995</v>
      </c>
      <c r="D340" s="7">
        <f t="shared" si="87"/>
        <v>12</v>
      </c>
      <c r="E340" s="8" t="e">
        <v>#N/A</v>
      </c>
      <c r="F340" s="8" t="e">
        <v>#N/A</v>
      </c>
      <c r="G340" s="8" t="e">
        <v>#N/A</v>
      </c>
      <c r="H340" s="8" t="e">
        <v>#N/A</v>
      </c>
      <c r="I340" s="8" t="e">
        <v>#N/A</v>
      </c>
      <c r="J340" s="8">
        <v>281000</v>
      </c>
      <c r="K340" s="8">
        <v>49000</v>
      </c>
      <c r="L340" s="8">
        <v>67000</v>
      </c>
      <c r="M340" s="8">
        <v>103000</v>
      </c>
      <c r="N340" s="8">
        <v>62000</v>
      </c>
      <c r="O340" s="8" t="e">
        <v>#N/A</v>
      </c>
      <c r="P340" s="8" t="e">
        <v>#N/A</v>
      </c>
      <c r="Q340" s="8" t="e">
        <v>#N/A</v>
      </c>
      <c r="R340" s="8" t="e">
        <v>#N/A</v>
      </c>
      <c r="S340" s="8" t="e">
        <v>#N/A</v>
      </c>
      <c r="T340" s="13" t="e">
        <f t="shared" si="88"/>
        <v>#N/A</v>
      </c>
    </row>
    <row r="341" spans="1:20">
      <c r="A341" s="2" t="s">
        <v>368</v>
      </c>
      <c r="B341" s="6">
        <v>35065</v>
      </c>
      <c r="C341" s="7">
        <f t="shared" si="86"/>
        <v>1996</v>
      </c>
      <c r="D341" s="7">
        <f t="shared" si="87"/>
        <v>1</v>
      </c>
      <c r="E341" s="8" t="e">
        <v>#N/A</v>
      </c>
      <c r="F341" s="8" t="e">
        <v>#N/A</v>
      </c>
      <c r="G341" s="8" t="e">
        <v>#N/A</v>
      </c>
      <c r="H341" s="8" t="e">
        <v>#N/A</v>
      </c>
      <c r="I341" s="8" t="e">
        <v>#N/A</v>
      </c>
      <c r="J341" s="8">
        <v>217000</v>
      </c>
      <c r="K341" s="8">
        <v>39000</v>
      </c>
      <c r="L341" s="8">
        <v>55000</v>
      </c>
      <c r="M341" s="8">
        <v>71000</v>
      </c>
      <c r="N341" s="8">
        <v>53000</v>
      </c>
      <c r="O341" s="8" t="e">
        <v>#N/A</v>
      </c>
      <c r="P341" s="8" t="e">
        <v>#N/A</v>
      </c>
      <c r="Q341" s="8" t="e">
        <v>#N/A</v>
      </c>
      <c r="R341" s="8" t="e">
        <v>#N/A</v>
      </c>
      <c r="S341" s="8" t="e">
        <v>#N/A</v>
      </c>
      <c r="T341" s="13" t="e">
        <f t="shared" si="88"/>
        <v>#N/A</v>
      </c>
    </row>
    <row r="342" spans="1:20">
      <c r="A342" s="2" t="s">
        <v>369</v>
      </c>
      <c r="B342" s="6">
        <v>35096</v>
      </c>
      <c r="C342" s="7">
        <f t="shared" si="86"/>
        <v>1996</v>
      </c>
      <c r="D342" s="7">
        <f t="shared" si="87"/>
        <v>2</v>
      </c>
      <c r="E342" s="8" t="e">
        <v>#N/A</v>
      </c>
      <c r="F342" s="8" t="e">
        <v>#N/A</v>
      </c>
      <c r="G342" s="8" t="e">
        <v>#N/A</v>
      </c>
      <c r="H342" s="8" t="e">
        <v>#N/A</v>
      </c>
      <c r="I342" s="8" t="e">
        <v>#N/A</v>
      </c>
      <c r="J342" s="8">
        <v>215000</v>
      </c>
      <c r="K342" s="8">
        <v>38000</v>
      </c>
      <c r="L342" s="8">
        <v>56000</v>
      </c>
      <c r="M342" s="8">
        <v>75000</v>
      </c>
      <c r="N342" s="8">
        <v>47000</v>
      </c>
      <c r="O342" s="8" t="e">
        <v>#N/A</v>
      </c>
      <c r="P342" s="8" t="e">
        <v>#N/A</v>
      </c>
      <c r="Q342" s="8" t="e">
        <v>#N/A</v>
      </c>
      <c r="R342" s="8" t="e">
        <v>#N/A</v>
      </c>
      <c r="S342" s="8" t="e">
        <v>#N/A</v>
      </c>
      <c r="T342" s="13" t="e">
        <f t="shared" si="88"/>
        <v>#N/A</v>
      </c>
    </row>
    <row r="343" spans="1:20">
      <c r="A343" s="2" t="s">
        <v>370</v>
      </c>
      <c r="B343" s="6">
        <v>35125</v>
      </c>
      <c r="C343" s="7">
        <f t="shared" si="86"/>
        <v>1996</v>
      </c>
      <c r="D343" s="7">
        <f t="shared" si="87"/>
        <v>3</v>
      </c>
      <c r="E343" s="8" t="e">
        <v>#N/A</v>
      </c>
      <c r="F343" s="8" t="e">
        <v>#N/A</v>
      </c>
      <c r="G343" s="8" t="e">
        <v>#N/A</v>
      </c>
      <c r="H343" s="8" t="e">
        <v>#N/A</v>
      </c>
      <c r="I343" s="8" t="e">
        <v>#N/A</v>
      </c>
      <c r="J343" s="8">
        <v>286000</v>
      </c>
      <c r="K343" s="8">
        <v>47000</v>
      </c>
      <c r="L343" s="8">
        <v>72000</v>
      </c>
      <c r="M343" s="8">
        <v>99000</v>
      </c>
      <c r="N343" s="8">
        <v>69000</v>
      </c>
      <c r="O343" s="8" t="e">
        <v>#N/A</v>
      </c>
      <c r="P343" s="8" t="e">
        <v>#N/A</v>
      </c>
      <c r="Q343" s="8" t="e">
        <v>#N/A</v>
      </c>
      <c r="R343" s="8" t="e">
        <v>#N/A</v>
      </c>
      <c r="S343" s="8" t="e">
        <v>#N/A</v>
      </c>
      <c r="T343" s="13" t="e">
        <f t="shared" si="88"/>
        <v>#N/A</v>
      </c>
    </row>
    <row r="344" spans="1:20">
      <c r="A344" s="2" t="s">
        <v>371</v>
      </c>
      <c r="B344" s="6">
        <v>35156</v>
      </c>
      <c r="C344" s="7">
        <f t="shared" si="86"/>
        <v>1996</v>
      </c>
      <c r="D344" s="7">
        <f t="shared" si="87"/>
        <v>4</v>
      </c>
      <c r="E344" s="8" t="e">
        <v>#N/A</v>
      </c>
      <c r="F344" s="8" t="e">
        <v>#N/A</v>
      </c>
      <c r="G344" s="8" t="e">
        <v>#N/A</v>
      </c>
      <c r="H344" s="8" t="e">
        <v>#N/A</v>
      </c>
      <c r="I344" s="8" t="e">
        <v>#N/A</v>
      </c>
      <c r="J344" s="8">
        <v>341000</v>
      </c>
      <c r="K344" s="8">
        <v>55000</v>
      </c>
      <c r="L344" s="8">
        <v>90000</v>
      </c>
      <c r="M344" s="8">
        <v>114000</v>
      </c>
      <c r="N344" s="8">
        <v>83000</v>
      </c>
      <c r="O344" s="8" t="e">
        <v>#N/A</v>
      </c>
      <c r="P344" s="8" t="e">
        <v>#N/A</v>
      </c>
      <c r="Q344" s="8" t="e">
        <v>#N/A</v>
      </c>
      <c r="R344" s="8" t="e">
        <v>#N/A</v>
      </c>
      <c r="S344" s="8" t="e">
        <v>#N/A</v>
      </c>
      <c r="T344" s="13" t="e">
        <f t="shared" si="88"/>
        <v>#N/A</v>
      </c>
    </row>
    <row r="345" spans="1:20">
      <c r="A345" s="2" t="s">
        <v>372</v>
      </c>
      <c r="B345" s="6">
        <v>35186</v>
      </c>
      <c r="C345" s="7">
        <f t="shared" si="86"/>
        <v>1996</v>
      </c>
      <c r="D345" s="7">
        <f t="shared" si="87"/>
        <v>5</v>
      </c>
      <c r="E345" s="8" t="e">
        <v>#N/A</v>
      </c>
      <c r="F345" s="8" t="e">
        <v>#N/A</v>
      </c>
      <c r="G345" s="8" t="e">
        <v>#N/A</v>
      </c>
      <c r="H345" s="8" t="e">
        <v>#N/A</v>
      </c>
      <c r="I345" s="8" t="e">
        <v>#N/A</v>
      </c>
      <c r="J345" s="8">
        <v>379000</v>
      </c>
      <c r="K345" s="8">
        <v>60000</v>
      </c>
      <c r="L345" s="8">
        <v>104000</v>
      </c>
      <c r="M345" s="8">
        <v>125000</v>
      </c>
      <c r="N345" s="8">
        <v>91000</v>
      </c>
      <c r="O345" s="8" t="e">
        <v>#N/A</v>
      </c>
      <c r="P345" s="8" t="e">
        <v>#N/A</v>
      </c>
      <c r="Q345" s="8" t="e">
        <v>#N/A</v>
      </c>
      <c r="R345" s="8" t="e">
        <v>#N/A</v>
      </c>
      <c r="S345" s="8" t="e">
        <v>#N/A</v>
      </c>
      <c r="T345" s="13" t="e">
        <f t="shared" si="88"/>
        <v>#N/A</v>
      </c>
    </row>
    <row r="346" spans="1:20">
      <c r="A346" s="2" t="s">
        <v>373</v>
      </c>
      <c r="B346" s="6">
        <v>35217</v>
      </c>
      <c r="C346" s="7">
        <f t="shared" si="86"/>
        <v>1996</v>
      </c>
      <c r="D346" s="7">
        <f t="shared" si="87"/>
        <v>6</v>
      </c>
      <c r="E346" s="8" t="e">
        <v>#N/A</v>
      </c>
      <c r="F346" s="8" t="e">
        <v>#N/A</v>
      </c>
      <c r="G346" s="8" t="e">
        <v>#N/A</v>
      </c>
      <c r="H346" s="8" t="e">
        <v>#N/A</v>
      </c>
      <c r="I346" s="8" t="e">
        <v>#N/A</v>
      </c>
      <c r="J346" s="8">
        <v>366000</v>
      </c>
      <c r="K346" s="8">
        <v>66000</v>
      </c>
      <c r="L346" s="8">
        <v>96000</v>
      </c>
      <c r="M346" s="8">
        <v>122000</v>
      </c>
      <c r="N346" s="8">
        <v>83000</v>
      </c>
      <c r="O346" s="8" t="e">
        <v>#N/A</v>
      </c>
      <c r="P346" s="8" t="e">
        <v>#N/A</v>
      </c>
      <c r="Q346" s="8" t="e">
        <v>#N/A</v>
      </c>
      <c r="R346" s="8" t="e">
        <v>#N/A</v>
      </c>
      <c r="S346" s="8" t="e">
        <v>#N/A</v>
      </c>
      <c r="T346" s="13" t="e">
        <f t="shared" si="88"/>
        <v>#N/A</v>
      </c>
    </row>
    <row r="347" spans="1:20">
      <c r="A347" s="2" t="s">
        <v>374</v>
      </c>
      <c r="B347" s="6">
        <v>35247</v>
      </c>
      <c r="C347" s="7">
        <f t="shared" si="86"/>
        <v>1996</v>
      </c>
      <c r="D347" s="7">
        <f t="shared" si="87"/>
        <v>7</v>
      </c>
      <c r="E347" s="8" t="e">
        <v>#N/A</v>
      </c>
      <c r="F347" s="8" t="e">
        <v>#N/A</v>
      </c>
      <c r="G347" s="8" t="e">
        <v>#N/A</v>
      </c>
      <c r="H347" s="8" t="e">
        <v>#N/A</v>
      </c>
      <c r="I347" s="8" t="e">
        <v>#N/A</v>
      </c>
      <c r="J347" s="8">
        <v>379000</v>
      </c>
      <c r="K347" s="8">
        <v>67000</v>
      </c>
      <c r="L347" s="8">
        <v>103000</v>
      </c>
      <c r="M347" s="8">
        <v>126000</v>
      </c>
      <c r="N347" s="8">
        <v>84000</v>
      </c>
      <c r="O347" s="8" t="e">
        <v>#N/A</v>
      </c>
      <c r="P347" s="8" t="e">
        <v>#N/A</v>
      </c>
      <c r="Q347" s="8" t="e">
        <v>#N/A</v>
      </c>
      <c r="R347" s="8" t="e">
        <v>#N/A</v>
      </c>
      <c r="S347" s="8" t="e">
        <v>#N/A</v>
      </c>
      <c r="T347" s="13" t="e">
        <f t="shared" si="88"/>
        <v>#N/A</v>
      </c>
    </row>
    <row r="348" spans="1:20">
      <c r="A348" s="2" t="s">
        <v>375</v>
      </c>
      <c r="B348" s="6">
        <v>35278</v>
      </c>
      <c r="C348" s="7">
        <f t="shared" si="86"/>
        <v>1996</v>
      </c>
      <c r="D348" s="7">
        <f t="shared" si="87"/>
        <v>8</v>
      </c>
      <c r="E348" s="8" t="e">
        <v>#N/A</v>
      </c>
      <c r="F348" s="8" t="e">
        <v>#N/A</v>
      </c>
      <c r="G348" s="8" t="e">
        <v>#N/A</v>
      </c>
      <c r="H348" s="8" t="e">
        <v>#N/A</v>
      </c>
      <c r="I348" s="8" t="e">
        <v>#N/A</v>
      </c>
      <c r="J348" s="8">
        <v>391000</v>
      </c>
      <c r="K348" s="8">
        <v>65000</v>
      </c>
      <c r="L348" s="8">
        <v>103000</v>
      </c>
      <c r="M348" s="8">
        <v>134000</v>
      </c>
      <c r="N348" s="8">
        <v>90000</v>
      </c>
      <c r="O348" s="8" t="e">
        <v>#N/A</v>
      </c>
      <c r="P348" s="8" t="e">
        <v>#N/A</v>
      </c>
      <c r="Q348" s="8" t="e">
        <v>#N/A</v>
      </c>
      <c r="R348" s="8" t="e">
        <v>#N/A</v>
      </c>
      <c r="S348" s="8" t="e">
        <v>#N/A</v>
      </c>
      <c r="T348" s="13" t="e">
        <f t="shared" si="88"/>
        <v>#N/A</v>
      </c>
    </row>
    <row r="349" spans="1:20">
      <c r="A349" s="2" t="s">
        <v>376</v>
      </c>
      <c r="B349" s="6">
        <v>35309</v>
      </c>
      <c r="C349" s="7">
        <f t="shared" si="86"/>
        <v>1996</v>
      </c>
      <c r="D349" s="7">
        <f t="shared" si="87"/>
        <v>9</v>
      </c>
      <c r="E349" s="8" t="e">
        <v>#N/A</v>
      </c>
      <c r="F349" s="8" t="e">
        <v>#N/A</v>
      </c>
      <c r="G349" s="8" t="e">
        <v>#N/A</v>
      </c>
      <c r="H349" s="8" t="e">
        <v>#N/A</v>
      </c>
      <c r="I349" s="8" t="e">
        <v>#N/A</v>
      </c>
      <c r="J349" s="8">
        <v>312000</v>
      </c>
      <c r="K349" s="8">
        <v>55000</v>
      </c>
      <c r="L349" s="8">
        <v>85000</v>
      </c>
      <c r="M349" s="8">
        <v>109000</v>
      </c>
      <c r="N349" s="8">
        <v>64000</v>
      </c>
      <c r="O349" s="8" t="e">
        <v>#N/A</v>
      </c>
      <c r="P349" s="8" t="e">
        <v>#N/A</v>
      </c>
      <c r="Q349" s="8" t="e">
        <v>#N/A</v>
      </c>
      <c r="R349" s="8" t="e">
        <v>#N/A</v>
      </c>
      <c r="S349" s="8" t="e">
        <v>#N/A</v>
      </c>
      <c r="T349" s="13" t="e">
        <f t="shared" si="88"/>
        <v>#N/A</v>
      </c>
    </row>
    <row r="350" spans="1:20">
      <c r="A350" s="2" t="s">
        <v>377</v>
      </c>
      <c r="B350" s="6">
        <v>35339</v>
      </c>
      <c r="C350" s="7">
        <f t="shared" si="86"/>
        <v>1996</v>
      </c>
      <c r="D350" s="7">
        <f t="shared" si="87"/>
        <v>10</v>
      </c>
      <c r="E350" s="8" t="e">
        <v>#N/A</v>
      </c>
      <c r="F350" s="8" t="e">
        <v>#N/A</v>
      </c>
      <c r="G350" s="8" t="e">
        <v>#N/A</v>
      </c>
      <c r="H350" s="8" t="e">
        <v>#N/A</v>
      </c>
      <c r="I350" s="8" t="e">
        <v>#N/A</v>
      </c>
      <c r="J350" s="8">
        <v>327000</v>
      </c>
      <c r="K350" s="8">
        <v>60000</v>
      </c>
      <c r="L350" s="8">
        <v>83000</v>
      </c>
      <c r="M350" s="8">
        <v>106000</v>
      </c>
      <c r="N350" s="8">
        <v>75000</v>
      </c>
      <c r="O350" s="8" t="e">
        <v>#N/A</v>
      </c>
      <c r="P350" s="8" t="e">
        <v>#N/A</v>
      </c>
      <c r="Q350" s="8" t="e">
        <v>#N/A</v>
      </c>
      <c r="R350" s="8" t="e">
        <v>#N/A</v>
      </c>
      <c r="S350" s="8" t="e">
        <v>#N/A</v>
      </c>
      <c r="T350" s="13" t="e">
        <f t="shared" si="88"/>
        <v>#N/A</v>
      </c>
    </row>
    <row r="351" spans="1:20">
      <c r="A351" s="2" t="s">
        <v>378</v>
      </c>
      <c r="B351" s="6">
        <v>35370</v>
      </c>
      <c r="C351" s="7">
        <f t="shared" si="86"/>
        <v>1996</v>
      </c>
      <c r="D351" s="7">
        <f t="shared" si="87"/>
        <v>11</v>
      </c>
      <c r="E351" s="8" t="e">
        <v>#N/A</v>
      </c>
      <c r="F351" s="8" t="e">
        <v>#N/A</v>
      </c>
      <c r="G351" s="8" t="e">
        <v>#N/A</v>
      </c>
      <c r="H351" s="8" t="e">
        <v>#N/A</v>
      </c>
      <c r="I351" s="8" t="e">
        <v>#N/A</v>
      </c>
      <c r="J351" s="8">
        <v>293000</v>
      </c>
      <c r="K351" s="8">
        <v>52000</v>
      </c>
      <c r="L351" s="8">
        <v>69000</v>
      </c>
      <c r="M351" s="8">
        <v>100000</v>
      </c>
      <c r="N351" s="8">
        <v>70000</v>
      </c>
      <c r="O351" s="8" t="e">
        <v>#N/A</v>
      </c>
      <c r="P351" s="8" t="e">
        <v>#N/A</v>
      </c>
      <c r="Q351" s="8" t="e">
        <v>#N/A</v>
      </c>
      <c r="R351" s="8" t="e">
        <v>#N/A</v>
      </c>
      <c r="S351" s="8" t="e">
        <v>#N/A</v>
      </c>
      <c r="T351" s="13" t="e">
        <f t="shared" si="88"/>
        <v>#N/A</v>
      </c>
    </row>
    <row r="352" spans="1:20">
      <c r="A352" s="2" t="s">
        <v>379</v>
      </c>
      <c r="B352" s="6">
        <v>35400</v>
      </c>
      <c r="C352" s="7">
        <f t="shared" si="86"/>
        <v>1996</v>
      </c>
      <c r="D352" s="7">
        <f t="shared" si="87"/>
        <v>12</v>
      </c>
      <c r="E352" s="8" t="e">
        <v>#N/A</v>
      </c>
      <c r="F352" s="8" t="e">
        <v>#N/A</v>
      </c>
      <c r="G352" s="8" t="e">
        <v>#N/A</v>
      </c>
      <c r="H352" s="8" t="e">
        <v>#N/A</v>
      </c>
      <c r="I352" s="8" t="e">
        <v>#N/A</v>
      </c>
      <c r="J352" s="8">
        <v>289000</v>
      </c>
      <c r="K352" s="8">
        <v>52000</v>
      </c>
      <c r="L352" s="8">
        <v>70000</v>
      </c>
      <c r="M352" s="8">
        <v>102000</v>
      </c>
      <c r="N352" s="8">
        <v>63000</v>
      </c>
      <c r="O352" s="8" t="e">
        <v>#N/A</v>
      </c>
      <c r="P352" s="8" t="e">
        <v>#N/A</v>
      </c>
      <c r="Q352" s="8" t="e">
        <v>#N/A</v>
      </c>
      <c r="R352" s="8" t="e">
        <v>#N/A</v>
      </c>
      <c r="S352" s="8" t="e">
        <v>#N/A</v>
      </c>
      <c r="T352" s="13" t="e">
        <f t="shared" si="88"/>
        <v>#N/A</v>
      </c>
    </row>
    <row r="353" spans="1:20">
      <c r="A353" s="2" t="s">
        <v>380</v>
      </c>
      <c r="B353" s="6">
        <v>35431</v>
      </c>
      <c r="C353" s="7">
        <f t="shared" si="86"/>
        <v>1997</v>
      </c>
      <c r="D353" s="7">
        <f t="shared" si="87"/>
        <v>1</v>
      </c>
      <c r="E353" s="8" t="e">
        <v>#N/A</v>
      </c>
      <c r="F353" s="8" t="e">
        <v>#N/A</v>
      </c>
      <c r="G353" s="8" t="e">
        <v>#N/A</v>
      </c>
      <c r="H353" s="8" t="e">
        <v>#N/A</v>
      </c>
      <c r="I353" s="8" t="e">
        <v>#N/A</v>
      </c>
      <c r="J353" s="8">
        <v>227000</v>
      </c>
      <c r="K353" s="8">
        <v>40000</v>
      </c>
      <c r="L353" s="8">
        <v>55000</v>
      </c>
      <c r="M353" s="8">
        <v>72000</v>
      </c>
      <c r="N353" s="8">
        <v>57000</v>
      </c>
      <c r="O353" s="8" t="e">
        <v>#N/A</v>
      </c>
      <c r="P353" s="8" t="e">
        <v>#N/A</v>
      </c>
      <c r="Q353" s="8" t="e">
        <v>#N/A</v>
      </c>
      <c r="R353" s="8" t="e">
        <v>#N/A</v>
      </c>
      <c r="S353" s="8" t="e">
        <v>#N/A</v>
      </c>
      <c r="T353" s="13" t="e">
        <f t="shared" si="88"/>
        <v>#N/A</v>
      </c>
    </row>
    <row r="354" spans="1:20">
      <c r="A354" s="2" t="s">
        <v>381</v>
      </c>
      <c r="B354" s="6">
        <v>35462</v>
      </c>
      <c r="C354" s="7">
        <f t="shared" si="86"/>
        <v>1997</v>
      </c>
      <c r="D354" s="7">
        <f t="shared" si="87"/>
        <v>2</v>
      </c>
      <c r="E354" s="8" t="e">
        <v>#N/A</v>
      </c>
      <c r="F354" s="8" t="e">
        <v>#N/A</v>
      </c>
      <c r="G354" s="8" t="e">
        <v>#N/A</v>
      </c>
      <c r="H354" s="8" t="e">
        <v>#N/A</v>
      </c>
      <c r="I354" s="8" t="e">
        <v>#N/A</v>
      </c>
      <c r="J354" s="8">
        <v>220000</v>
      </c>
      <c r="K354" s="8">
        <v>38000</v>
      </c>
      <c r="L354" s="8">
        <v>57000</v>
      </c>
      <c r="M354" s="8">
        <v>74000</v>
      </c>
      <c r="N354" s="8">
        <v>48000</v>
      </c>
      <c r="O354" s="8" t="e">
        <v>#N/A</v>
      </c>
      <c r="P354" s="8" t="e">
        <v>#N/A</v>
      </c>
      <c r="Q354" s="8" t="e">
        <v>#N/A</v>
      </c>
      <c r="R354" s="8" t="e">
        <v>#N/A</v>
      </c>
      <c r="S354" s="8" t="e">
        <v>#N/A</v>
      </c>
      <c r="T354" s="13" t="e">
        <f t="shared" si="88"/>
        <v>#N/A</v>
      </c>
    </row>
    <row r="355" spans="1:20">
      <c r="A355" s="2" t="s">
        <v>382</v>
      </c>
      <c r="B355" s="6">
        <v>35490</v>
      </c>
      <c r="C355" s="7">
        <f t="shared" si="86"/>
        <v>1997</v>
      </c>
      <c r="D355" s="7">
        <f t="shared" si="87"/>
        <v>3</v>
      </c>
      <c r="E355" s="8" t="e">
        <v>#N/A</v>
      </c>
      <c r="F355" s="8" t="e">
        <v>#N/A</v>
      </c>
      <c r="G355" s="8" t="e">
        <v>#N/A</v>
      </c>
      <c r="H355" s="8" t="e">
        <v>#N/A</v>
      </c>
      <c r="I355" s="8" t="e">
        <v>#N/A</v>
      </c>
      <c r="J355" s="8">
        <v>282000</v>
      </c>
      <c r="K355" s="8">
        <v>48000</v>
      </c>
      <c r="L355" s="8">
        <v>68000</v>
      </c>
      <c r="M355" s="8">
        <v>96000</v>
      </c>
      <c r="N355" s="8">
        <v>71000</v>
      </c>
      <c r="O355" s="8" t="e">
        <v>#N/A</v>
      </c>
      <c r="P355" s="8" t="e">
        <v>#N/A</v>
      </c>
      <c r="Q355" s="8" t="e">
        <v>#N/A</v>
      </c>
      <c r="R355" s="8" t="e">
        <v>#N/A</v>
      </c>
      <c r="S355" s="8" t="e">
        <v>#N/A</v>
      </c>
      <c r="T355" s="13" t="e">
        <f t="shared" si="88"/>
        <v>#N/A</v>
      </c>
    </row>
    <row r="356" spans="1:20">
      <c r="A356" s="2" t="s">
        <v>383</v>
      </c>
      <c r="B356" s="6">
        <v>35521</v>
      </c>
      <c r="C356" s="7">
        <f t="shared" si="86"/>
        <v>1997</v>
      </c>
      <c r="D356" s="7">
        <f t="shared" si="87"/>
        <v>4</v>
      </c>
      <c r="E356" s="8" t="e">
        <v>#N/A</v>
      </c>
      <c r="F356" s="8" t="e">
        <v>#N/A</v>
      </c>
      <c r="G356" s="8" t="e">
        <v>#N/A</v>
      </c>
      <c r="H356" s="8" t="e">
        <v>#N/A</v>
      </c>
      <c r="I356" s="8" t="e">
        <v>#N/A</v>
      </c>
      <c r="J356" s="8">
        <v>331000</v>
      </c>
      <c r="K356" s="8">
        <v>56000</v>
      </c>
      <c r="L356" s="8">
        <v>84000</v>
      </c>
      <c r="M356" s="8">
        <v>111000</v>
      </c>
      <c r="N356" s="8">
        <v>81000</v>
      </c>
      <c r="O356" s="8" t="e">
        <v>#N/A</v>
      </c>
      <c r="P356" s="8" t="e">
        <v>#N/A</v>
      </c>
      <c r="Q356" s="8" t="e">
        <v>#N/A</v>
      </c>
      <c r="R356" s="8" t="e">
        <v>#N/A</v>
      </c>
      <c r="S356" s="8" t="e">
        <v>#N/A</v>
      </c>
      <c r="T356" s="13" t="e">
        <f t="shared" si="88"/>
        <v>#N/A</v>
      </c>
    </row>
    <row r="357" spans="1:20">
      <c r="A357" s="2" t="s">
        <v>384</v>
      </c>
      <c r="B357" s="6">
        <v>35551</v>
      </c>
      <c r="C357" s="7">
        <f t="shared" si="86"/>
        <v>1997</v>
      </c>
      <c r="D357" s="7">
        <f t="shared" si="87"/>
        <v>5</v>
      </c>
      <c r="E357" s="8" t="e">
        <v>#N/A</v>
      </c>
      <c r="F357" s="8" t="e">
        <v>#N/A</v>
      </c>
      <c r="G357" s="8" t="e">
        <v>#N/A</v>
      </c>
      <c r="H357" s="8" t="e">
        <v>#N/A</v>
      </c>
      <c r="I357" s="8" t="e">
        <v>#N/A</v>
      </c>
      <c r="J357" s="8">
        <v>374000</v>
      </c>
      <c r="K357" s="8">
        <v>62000</v>
      </c>
      <c r="L357" s="8">
        <v>98000</v>
      </c>
      <c r="M357" s="8">
        <v>126000</v>
      </c>
      <c r="N357" s="8">
        <v>89000</v>
      </c>
      <c r="O357" s="8" t="e">
        <v>#N/A</v>
      </c>
      <c r="P357" s="8" t="e">
        <v>#N/A</v>
      </c>
      <c r="Q357" s="8" t="e">
        <v>#N/A</v>
      </c>
      <c r="R357" s="8" t="e">
        <v>#N/A</v>
      </c>
      <c r="S357" s="8" t="e">
        <v>#N/A</v>
      </c>
      <c r="T357" s="13" t="e">
        <f t="shared" si="88"/>
        <v>#N/A</v>
      </c>
    </row>
    <row r="358" spans="1:20">
      <c r="A358" s="2" t="s">
        <v>385</v>
      </c>
      <c r="B358" s="6">
        <v>35582</v>
      </c>
      <c r="C358" s="7">
        <f t="shared" si="86"/>
        <v>1997</v>
      </c>
      <c r="D358" s="7">
        <f t="shared" si="87"/>
        <v>6</v>
      </c>
      <c r="E358" s="8" t="e">
        <v>#N/A</v>
      </c>
      <c r="F358" s="8" t="e">
        <v>#N/A</v>
      </c>
      <c r="G358" s="8" t="e">
        <v>#N/A</v>
      </c>
      <c r="H358" s="8" t="e">
        <v>#N/A</v>
      </c>
      <c r="I358" s="8" t="e">
        <v>#N/A</v>
      </c>
      <c r="J358" s="8">
        <v>384000</v>
      </c>
      <c r="K358" s="8">
        <v>65000</v>
      </c>
      <c r="L358" s="8">
        <v>102000</v>
      </c>
      <c r="M358" s="8">
        <v>131000</v>
      </c>
      <c r="N358" s="8">
        <v>84000</v>
      </c>
      <c r="O358" s="8" t="e">
        <v>#N/A</v>
      </c>
      <c r="P358" s="8" t="e">
        <v>#N/A</v>
      </c>
      <c r="Q358" s="8" t="e">
        <v>#N/A</v>
      </c>
      <c r="R358" s="8" t="e">
        <v>#N/A</v>
      </c>
      <c r="S358" s="8" t="e">
        <v>#N/A</v>
      </c>
      <c r="T358" s="13" t="e">
        <f t="shared" si="88"/>
        <v>#N/A</v>
      </c>
    </row>
    <row r="359" spans="1:20">
      <c r="A359" s="2" t="s">
        <v>386</v>
      </c>
      <c r="B359" s="6">
        <v>35612</v>
      </c>
      <c r="C359" s="7">
        <f t="shared" si="86"/>
        <v>1997</v>
      </c>
      <c r="D359" s="7">
        <f t="shared" si="87"/>
        <v>7</v>
      </c>
      <c r="E359" s="8" t="e">
        <v>#N/A</v>
      </c>
      <c r="F359" s="8" t="e">
        <v>#N/A</v>
      </c>
      <c r="G359" s="8" t="e">
        <v>#N/A</v>
      </c>
      <c r="H359" s="8" t="e">
        <v>#N/A</v>
      </c>
      <c r="I359" s="8" t="e">
        <v>#N/A</v>
      </c>
      <c r="J359" s="8">
        <v>394000</v>
      </c>
      <c r="K359" s="8">
        <v>70000</v>
      </c>
      <c r="L359" s="8">
        <v>104000</v>
      </c>
      <c r="M359" s="8">
        <v>130000</v>
      </c>
      <c r="N359" s="8">
        <v>91000</v>
      </c>
      <c r="O359" s="8" t="e">
        <v>#N/A</v>
      </c>
      <c r="P359" s="8" t="e">
        <v>#N/A</v>
      </c>
      <c r="Q359" s="8" t="e">
        <v>#N/A</v>
      </c>
      <c r="R359" s="8" t="e">
        <v>#N/A</v>
      </c>
      <c r="S359" s="8" t="e">
        <v>#N/A</v>
      </c>
      <c r="T359" s="13" t="e">
        <f t="shared" si="88"/>
        <v>#N/A</v>
      </c>
    </row>
    <row r="360" spans="1:20">
      <c r="A360" s="2" t="s">
        <v>387</v>
      </c>
      <c r="B360" s="6">
        <v>35643</v>
      </c>
      <c r="C360" s="7">
        <f t="shared" si="86"/>
        <v>1997</v>
      </c>
      <c r="D360" s="7">
        <f t="shared" si="87"/>
        <v>8</v>
      </c>
      <c r="E360" s="8" t="e">
        <v>#N/A</v>
      </c>
      <c r="F360" s="8" t="e">
        <v>#N/A</v>
      </c>
      <c r="G360" s="8" t="e">
        <v>#N/A</v>
      </c>
      <c r="H360" s="8" t="e">
        <v>#N/A</v>
      </c>
      <c r="I360" s="8" t="e">
        <v>#N/A</v>
      </c>
      <c r="J360" s="8">
        <v>405000</v>
      </c>
      <c r="K360" s="8">
        <v>66000</v>
      </c>
      <c r="L360" s="8">
        <v>103000</v>
      </c>
      <c r="M360" s="8">
        <v>142000</v>
      </c>
      <c r="N360" s="8">
        <v>95000</v>
      </c>
      <c r="O360" s="8" t="e">
        <v>#N/A</v>
      </c>
      <c r="P360" s="8" t="e">
        <v>#N/A</v>
      </c>
      <c r="Q360" s="8" t="e">
        <v>#N/A</v>
      </c>
      <c r="R360" s="8" t="e">
        <v>#N/A</v>
      </c>
      <c r="S360" s="8" t="e">
        <v>#N/A</v>
      </c>
      <c r="T360" s="13" t="e">
        <f t="shared" si="88"/>
        <v>#N/A</v>
      </c>
    </row>
    <row r="361" spans="1:20">
      <c r="A361" s="2" t="s">
        <v>388</v>
      </c>
      <c r="B361" s="6">
        <v>35674</v>
      </c>
      <c r="C361" s="7">
        <f t="shared" si="86"/>
        <v>1997</v>
      </c>
      <c r="D361" s="7">
        <f t="shared" si="87"/>
        <v>9</v>
      </c>
      <c r="E361" s="8" t="e">
        <v>#N/A</v>
      </c>
      <c r="F361" s="8" t="e">
        <v>#N/A</v>
      </c>
      <c r="G361" s="8" t="e">
        <v>#N/A</v>
      </c>
      <c r="H361" s="8" t="e">
        <v>#N/A</v>
      </c>
      <c r="I361" s="8" t="e">
        <v>#N/A</v>
      </c>
      <c r="J361" s="8">
        <v>351000</v>
      </c>
      <c r="K361" s="8">
        <v>64000</v>
      </c>
      <c r="L361" s="8">
        <v>92000</v>
      </c>
      <c r="M361" s="8">
        <v>124000</v>
      </c>
      <c r="N361" s="8">
        <v>72000</v>
      </c>
      <c r="O361" s="8" t="e">
        <v>#N/A</v>
      </c>
      <c r="P361" s="8" t="e">
        <v>#N/A</v>
      </c>
      <c r="Q361" s="8" t="e">
        <v>#N/A</v>
      </c>
      <c r="R361" s="8" t="e">
        <v>#N/A</v>
      </c>
      <c r="S361" s="8" t="e">
        <v>#N/A</v>
      </c>
      <c r="T361" s="13" t="e">
        <f t="shared" si="88"/>
        <v>#N/A</v>
      </c>
    </row>
    <row r="362" spans="1:20">
      <c r="A362" s="2" t="s">
        <v>389</v>
      </c>
      <c r="B362" s="6">
        <v>35704</v>
      </c>
      <c r="C362" s="7">
        <f t="shared" si="86"/>
        <v>1997</v>
      </c>
      <c r="D362" s="7">
        <f t="shared" si="87"/>
        <v>10</v>
      </c>
      <c r="E362" s="8" t="e">
        <v>#N/A</v>
      </c>
      <c r="F362" s="8" t="e">
        <v>#N/A</v>
      </c>
      <c r="G362" s="8" t="e">
        <v>#N/A</v>
      </c>
      <c r="H362" s="8" t="e">
        <v>#N/A</v>
      </c>
      <c r="I362" s="8" t="e">
        <v>#N/A</v>
      </c>
      <c r="J362" s="8">
        <v>366000</v>
      </c>
      <c r="K362" s="8">
        <v>64000</v>
      </c>
      <c r="L362" s="8">
        <v>91000</v>
      </c>
      <c r="M362" s="8">
        <v>125000</v>
      </c>
      <c r="N362" s="8">
        <v>87000</v>
      </c>
      <c r="O362" s="8" t="e">
        <v>#N/A</v>
      </c>
      <c r="P362" s="8" t="e">
        <v>#N/A</v>
      </c>
      <c r="Q362" s="8" t="e">
        <v>#N/A</v>
      </c>
      <c r="R362" s="8" t="e">
        <v>#N/A</v>
      </c>
      <c r="S362" s="8" t="e">
        <v>#N/A</v>
      </c>
      <c r="T362" s="13" t="e">
        <f t="shared" si="88"/>
        <v>#N/A</v>
      </c>
    </row>
    <row r="363" spans="1:20">
      <c r="A363" s="2" t="s">
        <v>390</v>
      </c>
      <c r="B363" s="6">
        <v>35735</v>
      </c>
      <c r="C363" s="7">
        <f t="shared" si="86"/>
        <v>1997</v>
      </c>
      <c r="D363" s="7">
        <f t="shared" si="87"/>
        <v>11</v>
      </c>
      <c r="E363" s="8" t="e">
        <v>#N/A</v>
      </c>
      <c r="F363" s="8" t="e">
        <v>#N/A</v>
      </c>
      <c r="G363" s="8" t="e">
        <v>#N/A</v>
      </c>
      <c r="H363" s="8" t="e">
        <v>#N/A</v>
      </c>
      <c r="I363" s="8" t="e">
        <v>#N/A</v>
      </c>
      <c r="J363" s="8">
        <v>305000</v>
      </c>
      <c r="K363" s="8">
        <v>53000</v>
      </c>
      <c r="L363" s="8">
        <v>73000</v>
      </c>
      <c r="M363" s="8">
        <v>106000</v>
      </c>
      <c r="N363" s="8">
        <v>74000</v>
      </c>
      <c r="O363" s="8" t="e">
        <v>#N/A</v>
      </c>
      <c r="P363" s="8" t="e">
        <v>#N/A</v>
      </c>
      <c r="Q363" s="8" t="e">
        <v>#N/A</v>
      </c>
      <c r="R363" s="8" t="e">
        <v>#N/A</v>
      </c>
      <c r="S363" s="8" t="e">
        <v>#N/A</v>
      </c>
      <c r="T363" s="13" t="e">
        <f t="shared" si="88"/>
        <v>#N/A</v>
      </c>
    </row>
    <row r="364" spans="1:20">
      <c r="A364" s="2" t="s">
        <v>391</v>
      </c>
      <c r="B364" s="6">
        <v>35765</v>
      </c>
      <c r="C364" s="7">
        <f t="shared" si="86"/>
        <v>1997</v>
      </c>
      <c r="D364" s="7">
        <f t="shared" si="87"/>
        <v>12</v>
      </c>
      <c r="E364" s="8" t="e">
        <v>#N/A</v>
      </c>
      <c r="F364" s="8" t="e">
        <v>#N/A</v>
      </c>
      <c r="G364" s="8" t="e">
        <v>#N/A</v>
      </c>
      <c r="H364" s="8" t="e">
        <v>#N/A</v>
      </c>
      <c r="I364" s="8" t="e">
        <v>#N/A</v>
      </c>
      <c r="J364" s="8">
        <v>324000</v>
      </c>
      <c r="K364" s="8">
        <v>57000</v>
      </c>
      <c r="L364" s="8">
        <v>77000</v>
      </c>
      <c r="M364" s="8">
        <v>119000</v>
      </c>
      <c r="N364" s="8">
        <v>72000</v>
      </c>
      <c r="O364" s="8" t="e">
        <v>#N/A</v>
      </c>
      <c r="P364" s="8" t="e">
        <v>#N/A</v>
      </c>
      <c r="Q364" s="8" t="e">
        <v>#N/A</v>
      </c>
      <c r="R364" s="8" t="e">
        <v>#N/A</v>
      </c>
      <c r="S364" s="8" t="e">
        <v>#N/A</v>
      </c>
      <c r="T364" s="13" t="e">
        <f t="shared" si="88"/>
        <v>#N/A</v>
      </c>
    </row>
    <row r="365" spans="1:20">
      <c r="A365" s="2" t="s">
        <v>392</v>
      </c>
      <c r="B365" s="6">
        <v>35796</v>
      </c>
      <c r="C365" s="7">
        <f t="shared" si="86"/>
        <v>1998</v>
      </c>
      <c r="D365" s="7">
        <f t="shared" si="87"/>
        <v>1</v>
      </c>
      <c r="E365" s="8" t="e">
        <v>#N/A</v>
      </c>
      <c r="F365" s="8" t="e">
        <v>#N/A</v>
      </c>
      <c r="G365" s="8" t="e">
        <v>#N/A</v>
      </c>
      <c r="H365" s="8" t="e">
        <v>#N/A</v>
      </c>
      <c r="I365" s="8" t="e">
        <v>#N/A</v>
      </c>
      <c r="J365" s="8">
        <v>241000</v>
      </c>
      <c r="K365" s="8">
        <v>43000</v>
      </c>
      <c r="L365" s="8">
        <v>57000</v>
      </c>
      <c r="M365" s="8">
        <v>80000</v>
      </c>
      <c r="N365" s="8">
        <v>62000</v>
      </c>
      <c r="O365" s="8" t="e">
        <v>#N/A</v>
      </c>
      <c r="P365" s="8" t="e">
        <v>#N/A</v>
      </c>
      <c r="Q365" s="8" t="e">
        <v>#N/A</v>
      </c>
      <c r="R365" s="8" t="e">
        <v>#N/A</v>
      </c>
      <c r="S365" s="8" t="e">
        <v>#N/A</v>
      </c>
      <c r="T365" s="13" t="e">
        <f t="shared" si="88"/>
        <v>#N/A</v>
      </c>
    </row>
    <row r="366" spans="1:20">
      <c r="A366" s="2" t="s">
        <v>393</v>
      </c>
      <c r="B366" s="6">
        <v>35827</v>
      </c>
      <c r="C366" s="7">
        <f t="shared" si="86"/>
        <v>1998</v>
      </c>
      <c r="D366" s="7">
        <f t="shared" si="87"/>
        <v>2</v>
      </c>
      <c r="E366" s="8" t="e">
        <v>#N/A</v>
      </c>
      <c r="F366" s="8" t="e">
        <v>#N/A</v>
      </c>
      <c r="G366" s="8" t="e">
        <v>#N/A</v>
      </c>
      <c r="H366" s="8" t="e">
        <v>#N/A</v>
      </c>
      <c r="I366" s="8" t="e">
        <v>#N/A</v>
      </c>
      <c r="J366" s="8">
        <v>250000</v>
      </c>
      <c r="K366" s="8">
        <v>42000</v>
      </c>
      <c r="L366" s="8">
        <v>64000</v>
      </c>
      <c r="M366" s="8">
        <v>91000</v>
      </c>
      <c r="N366" s="8">
        <v>54000</v>
      </c>
      <c r="O366" s="8" t="e">
        <v>#N/A</v>
      </c>
      <c r="P366" s="8" t="e">
        <v>#N/A</v>
      </c>
      <c r="Q366" s="8" t="e">
        <v>#N/A</v>
      </c>
      <c r="R366" s="8" t="e">
        <v>#N/A</v>
      </c>
      <c r="S366" s="8" t="e">
        <v>#N/A</v>
      </c>
      <c r="T366" s="13" t="e">
        <f t="shared" si="88"/>
        <v>#N/A</v>
      </c>
    </row>
    <row r="367" spans="1:20">
      <c r="A367" s="2" t="s">
        <v>394</v>
      </c>
      <c r="B367" s="6">
        <v>35855</v>
      </c>
      <c r="C367" s="7">
        <f t="shared" si="86"/>
        <v>1998</v>
      </c>
      <c r="D367" s="7">
        <f t="shared" si="87"/>
        <v>3</v>
      </c>
      <c r="E367" s="8" t="e">
        <v>#N/A</v>
      </c>
      <c r="F367" s="8" t="e">
        <v>#N/A</v>
      </c>
      <c r="G367" s="8" t="e">
        <v>#N/A</v>
      </c>
      <c r="H367" s="8" t="e">
        <v>#N/A</v>
      </c>
      <c r="I367" s="8" t="e">
        <v>#N/A</v>
      </c>
      <c r="J367" s="8">
        <v>345000</v>
      </c>
      <c r="K367" s="8">
        <v>59000</v>
      </c>
      <c r="L367" s="8">
        <v>85000</v>
      </c>
      <c r="M367" s="8">
        <v>122000</v>
      </c>
      <c r="N367" s="8">
        <v>80000</v>
      </c>
      <c r="O367" s="8" t="e">
        <v>#N/A</v>
      </c>
      <c r="P367" s="8" t="e">
        <v>#N/A</v>
      </c>
      <c r="Q367" s="8" t="e">
        <v>#N/A</v>
      </c>
      <c r="R367" s="8" t="e">
        <v>#N/A</v>
      </c>
      <c r="S367" s="8" t="e">
        <v>#N/A</v>
      </c>
      <c r="T367" s="13" t="e">
        <f t="shared" si="88"/>
        <v>#N/A</v>
      </c>
    </row>
    <row r="368" spans="1:20">
      <c r="A368" s="2" t="s">
        <v>395</v>
      </c>
      <c r="B368" s="6">
        <v>35886</v>
      </c>
      <c r="C368" s="7">
        <f t="shared" si="86"/>
        <v>1998</v>
      </c>
      <c r="D368" s="7">
        <f t="shared" si="87"/>
        <v>4</v>
      </c>
      <c r="E368" s="8" t="e">
        <v>#N/A</v>
      </c>
      <c r="F368" s="8" t="e">
        <v>#N/A</v>
      </c>
      <c r="G368" s="8" t="e">
        <v>#N/A</v>
      </c>
      <c r="H368" s="8" t="e">
        <v>#N/A</v>
      </c>
      <c r="I368" s="8" t="e">
        <v>#N/A</v>
      </c>
      <c r="J368" s="8">
        <v>387000</v>
      </c>
      <c r="K368" s="8">
        <v>62000</v>
      </c>
      <c r="L368" s="8">
        <v>101000</v>
      </c>
      <c r="M368" s="8">
        <v>135000</v>
      </c>
      <c r="N368" s="8">
        <v>90000</v>
      </c>
      <c r="O368" s="8" t="e">
        <v>#N/A</v>
      </c>
      <c r="P368" s="8" t="e">
        <v>#N/A</v>
      </c>
      <c r="Q368" s="8" t="e">
        <v>#N/A</v>
      </c>
      <c r="R368" s="8" t="e">
        <v>#N/A</v>
      </c>
      <c r="S368" s="8" t="e">
        <v>#N/A</v>
      </c>
      <c r="T368" s="13" t="e">
        <f t="shared" si="88"/>
        <v>#N/A</v>
      </c>
    </row>
    <row r="369" spans="1:20">
      <c r="A369" s="2" t="s">
        <v>396</v>
      </c>
      <c r="B369" s="6">
        <v>35916</v>
      </c>
      <c r="C369" s="7">
        <f t="shared" si="86"/>
        <v>1998</v>
      </c>
      <c r="D369" s="7">
        <f t="shared" si="87"/>
        <v>5</v>
      </c>
      <c r="E369" s="8" t="e">
        <v>#N/A</v>
      </c>
      <c r="F369" s="8" t="e">
        <v>#N/A</v>
      </c>
      <c r="G369" s="8" t="e">
        <v>#N/A</v>
      </c>
      <c r="H369" s="8" t="e">
        <v>#N/A</v>
      </c>
      <c r="I369" s="8" t="e">
        <v>#N/A</v>
      </c>
      <c r="J369" s="8">
        <v>417000</v>
      </c>
      <c r="K369" s="8">
        <v>64000</v>
      </c>
      <c r="L369" s="8">
        <v>106000</v>
      </c>
      <c r="M369" s="8">
        <v>144000</v>
      </c>
      <c r="N369" s="8">
        <v>100000</v>
      </c>
      <c r="O369" s="8" t="e">
        <v>#N/A</v>
      </c>
      <c r="P369" s="8" t="e">
        <v>#N/A</v>
      </c>
      <c r="Q369" s="8" t="e">
        <v>#N/A</v>
      </c>
      <c r="R369" s="8" t="e">
        <v>#N/A</v>
      </c>
      <c r="S369" s="8" t="e">
        <v>#N/A</v>
      </c>
      <c r="T369" s="13" t="e">
        <f t="shared" si="88"/>
        <v>#N/A</v>
      </c>
    </row>
    <row r="370" spans="1:20">
      <c r="A370" s="2" t="s">
        <v>397</v>
      </c>
      <c r="B370" s="6">
        <v>35947</v>
      </c>
      <c r="C370" s="7">
        <f t="shared" si="86"/>
        <v>1998</v>
      </c>
      <c r="D370" s="7">
        <f t="shared" si="87"/>
        <v>6</v>
      </c>
      <c r="E370" s="8" t="e">
        <v>#N/A</v>
      </c>
      <c r="F370" s="8" t="e">
        <v>#N/A</v>
      </c>
      <c r="G370" s="8" t="e">
        <v>#N/A</v>
      </c>
      <c r="H370" s="8" t="e">
        <v>#N/A</v>
      </c>
      <c r="I370" s="8" t="e">
        <v>#N/A</v>
      </c>
      <c r="J370" s="8">
        <v>459000</v>
      </c>
      <c r="K370" s="8">
        <v>75000</v>
      </c>
      <c r="L370" s="8">
        <v>120000</v>
      </c>
      <c r="M370" s="8">
        <v>161000</v>
      </c>
      <c r="N370" s="8">
        <v>100000</v>
      </c>
      <c r="O370" s="8" t="e">
        <v>#N/A</v>
      </c>
      <c r="P370" s="8" t="e">
        <v>#N/A</v>
      </c>
      <c r="Q370" s="8" t="e">
        <v>#N/A</v>
      </c>
      <c r="R370" s="8" t="e">
        <v>#N/A</v>
      </c>
      <c r="S370" s="8" t="e">
        <v>#N/A</v>
      </c>
      <c r="T370" s="13" t="e">
        <f t="shared" si="88"/>
        <v>#N/A</v>
      </c>
    </row>
    <row r="371" spans="1:20">
      <c r="A371" s="2" t="s">
        <v>398</v>
      </c>
      <c r="B371" s="6">
        <v>35977</v>
      </c>
      <c r="C371" s="7">
        <f t="shared" si="86"/>
        <v>1998</v>
      </c>
      <c r="D371" s="7">
        <f t="shared" si="87"/>
        <v>7</v>
      </c>
      <c r="E371" s="8" t="e">
        <v>#N/A</v>
      </c>
      <c r="F371" s="8" t="e">
        <v>#N/A</v>
      </c>
      <c r="G371" s="8" t="e">
        <v>#N/A</v>
      </c>
      <c r="H371" s="8" t="e">
        <v>#N/A</v>
      </c>
      <c r="I371" s="8" t="e">
        <v>#N/A</v>
      </c>
      <c r="J371" s="8">
        <v>461000</v>
      </c>
      <c r="K371" s="8">
        <v>77000</v>
      </c>
      <c r="L371" s="8">
        <v>116000</v>
      </c>
      <c r="M371" s="8">
        <v>158000</v>
      </c>
      <c r="N371" s="8">
        <v>107000</v>
      </c>
      <c r="O371" s="8" t="e">
        <v>#N/A</v>
      </c>
      <c r="P371" s="8" t="e">
        <v>#N/A</v>
      </c>
      <c r="Q371" s="8" t="e">
        <v>#N/A</v>
      </c>
      <c r="R371" s="8" t="e">
        <v>#N/A</v>
      </c>
      <c r="S371" s="8" t="e">
        <v>#N/A</v>
      </c>
      <c r="T371" s="13" t="e">
        <f t="shared" si="88"/>
        <v>#N/A</v>
      </c>
    </row>
    <row r="372" spans="1:20">
      <c r="A372" s="2" t="s">
        <v>399</v>
      </c>
      <c r="B372" s="6">
        <v>36008</v>
      </c>
      <c r="C372" s="7">
        <f t="shared" si="86"/>
        <v>1998</v>
      </c>
      <c r="D372" s="7">
        <f t="shared" si="87"/>
        <v>8</v>
      </c>
      <c r="E372" s="8" t="e">
        <v>#N/A</v>
      </c>
      <c r="F372" s="8" t="e">
        <v>#N/A</v>
      </c>
      <c r="G372" s="8" t="e">
        <v>#N/A</v>
      </c>
      <c r="H372" s="8" t="e">
        <v>#N/A</v>
      </c>
      <c r="I372" s="8" t="e">
        <v>#N/A</v>
      </c>
      <c r="J372" s="8">
        <v>442000</v>
      </c>
      <c r="K372" s="8">
        <v>73000</v>
      </c>
      <c r="L372" s="8">
        <v>109000</v>
      </c>
      <c r="M372" s="8">
        <v>161000</v>
      </c>
      <c r="N372" s="8">
        <v>99000</v>
      </c>
      <c r="O372" s="8" t="e">
        <v>#N/A</v>
      </c>
      <c r="P372" s="8" t="e">
        <v>#N/A</v>
      </c>
      <c r="Q372" s="8" t="e">
        <v>#N/A</v>
      </c>
      <c r="R372" s="8" t="e">
        <v>#N/A</v>
      </c>
      <c r="S372" s="8" t="e">
        <v>#N/A</v>
      </c>
      <c r="T372" s="13" t="e">
        <f t="shared" si="88"/>
        <v>#N/A</v>
      </c>
    </row>
    <row r="373" spans="1:20">
      <c r="A373" s="2" t="s">
        <v>400</v>
      </c>
      <c r="B373" s="6">
        <v>36039</v>
      </c>
      <c r="C373" s="7">
        <f t="shared" si="86"/>
        <v>1998</v>
      </c>
      <c r="D373" s="7">
        <f t="shared" si="87"/>
        <v>9</v>
      </c>
      <c r="E373" s="8" t="e">
        <v>#N/A</v>
      </c>
      <c r="F373" s="8" t="e">
        <v>#N/A</v>
      </c>
      <c r="G373" s="8" t="e">
        <v>#N/A</v>
      </c>
      <c r="H373" s="8" t="e">
        <v>#N/A</v>
      </c>
      <c r="I373" s="8" t="e">
        <v>#N/A</v>
      </c>
      <c r="J373" s="8">
        <v>381000</v>
      </c>
      <c r="K373" s="8">
        <v>65000</v>
      </c>
      <c r="L373" s="8">
        <v>101000</v>
      </c>
      <c r="M373" s="8">
        <v>135000</v>
      </c>
      <c r="N373" s="8">
        <v>81000</v>
      </c>
      <c r="O373" s="8" t="e">
        <v>#N/A</v>
      </c>
      <c r="P373" s="8" t="e">
        <v>#N/A</v>
      </c>
      <c r="Q373" s="8" t="e">
        <v>#N/A</v>
      </c>
      <c r="R373" s="8" t="e">
        <v>#N/A</v>
      </c>
      <c r="S373" s="8" t="e">
        <v>#N/A</v>
      </c>
      <c r="T373" s="13" t="e">
        <f t="shared" si="88"/>
        <v>#N/A</v>
      </c>
    </row>
    <row r="374" spans="1:20">
      <c r="A374" s="2" t="s">
        <v>401</v>
      </c>
      <c r="B374" s="6">
        <v>36069</v>
      </c>
      <c r="C374" s="7">
        <f t="shared" si="86"/>
        <v>1998</v>
      </c>
      <c r="D374" s="7">
        <f t="shared" si="87"/>
        <v>10</v>
      </c>
      <c r="E374" s="8" t="e">
        <v>#N/A</v>
      </c>
      <c r="F374" s="8" t="e">
        <v>#N/A</v>
      </c>
      <c r="G374" s="8" t="e">
        <v>#N/A</v>
      </c>
      <c r="H374" s="8" t="e">
        <v>#N/A</v>
      </c>
      <c r="I374" s="8" t="e">
        <v>#N/A</v>
      </c>
      <c r="J374" s="8">
        <v>390000</v>
      </c>
      <c r="K374" s="8">
        <v>65000</v>
      </c>
      <c r="L374" s="8">
        <v>96000</v>
      </c>
      <c r="M374" s="8">
        <v>137000</v>
      </c>
      <c r="N374" s="8">
        <v>93000</v>
      </c>
      <c r="O374" s="8" t="e">
        <v>#N/A</v>
      </c>
      <c r="P374" s="8" t="e">
        <v>#N/A</v>
      </c>
      <c r="Q374" s="8" t="e">
        <v>#N/A</v>
      </c>
      <c r="R374" s="8" t="e">
        <v>#N/A</v>
      </c>
      <c r="S374" s="8" t="e">
        <v>#N/A</v>
      </c>
      <c r="T374" s="13" t="e">
        <f t="shared" si="88"/>
        <v>#N/A</v>
      </c>
    </row>
    <row r="375" spans="1:20">
      <c r="A375" s="2" t="s">
        <v>402</v>
      </c>
      <c r="B375" s="6">
        <v>36100</v>
      </c>
      <c r="C375" s="7">
        <f t="shared" si="86"/>
        <v>1998</v>
      </c>
      <c r="D375" s="7">
        <f t="shared" si="87"/>
        <v>11</v>
      </c>
      <c r="E375" s="8" t="e">
        <v>#N/A</v>
      </c>
      <c r="F375" s="8" t="e">
        <v>#N/A</v>
      </c>
      <c r="G375" s="8" t="e">
        <v>#N/A</v>
      </c>
      <c r="H375" s="8" t="e">
        <v>#N/A</v>
      </c>
      <c r="I375" s="8" t="e">
        <v>#N/A</v>
      </c>
      <c r="J375" s="8">
        <v>350000</v>
      </c>
      <c r="K375" s="8">
        <v>59000</v>
      </c>
      <c r="L375" s="8">
        <v>85000</v>
      </c>
      <c r="M375" s="8">
        <v>127000</v>
      </c>
      <c r="N375" s="8">
        <v>80000</v>
      </c>
      <c r="O375" s="8" t="e">
        <v>#N/A</v>
      </c>
      <c r="P375" s="8" t="e">
        <v>#N/A</v>
      </c>
      <c r="Q375" s="8" t="e">
        <v>#N/A</v>
      </c>
      <c r="R375" s="8" t="e">
        <v>#N/A</v>
      </c>
      <c r="S375" s="8" t="e">
        <v>#N/A</v>
      </c>
      <c r="T375" s="13" t="e">
        <f t="shared" si="88"/>
        <v>#N/A</v>
      </c>
    </row>
    <row r="376" spans="1:20">
      <c r="A376" s="2" t="s">
        <v>403</v>
      </c>
      <c r="B376" s="6">
        <v>36130</v>
      </c>
      <c r="C376" s="7">
        <f t="shared" si="86"/>
        <v>1998</v>
      </c>
      <c r="D376" s="7">
        <f t="shared" si="87"/>
        <v>12</v>
      </c>
      <c r="E376" s="8" t="e">
        <v>#N/A</v>
      </c>
      <c r="F376" s="8" t="e">
        <v>#N/A</v>
      </c>
      <c r="G376" s="8" t="e">
        <v>#N/A</v>
      </c>
      <c r="H376" s="8" t="e">
        <v>#N/A</v>
      </c>
      <c r="I376" s="8" t="e">
        <v>#N/A</v>
      </c>
      <c r="J376" s="8">
        <v>373000</v>
      </c>
      <c r="K376" s="8">
        <v>61000</v>
      </c>
      <c r="L376" s="8">
        <v>89000</v>
      </c>
      <c r="M376" s="8">
        <v>141000</v>
      </c>
      <c r="N376" s="8">
        <v>83000</v>
      </c>
      <c r="O376" s="8" t="e">
        <v>#N/A</v>
      </c>
      <c r="P376" s="8" t="e">
        <v>#N/A</v>
      </c>
      <c r="Q376" s="8" t="e">
        <v>#N/A</v>
      </c>
      <c r="R376" s="8" t="e">
        <v>#N/A</v>
      </c>
      <c r="S376" s="8" t="e">
        <v>#N/A</v>
      </c>
      <c r="T376" s="13" t="e">
        <f t="shared" si="88"/>
        <v>#N/A</v>
      </c>
    </row>
    <row r="377" spans="1:20">
      <c r="A377" s="2" t="s">
        <v>404</v>
      </c>
      <c r="B377" s="6">
        <v>36161</v>
      </c>
      <c r="C377" s="7">
        <f t="shared" si="86"/>
        <v>1999</v>
      </c>
      <c r="D377" s="7">
        <f t="shared" si="87"/>
        <v>1</v>
      </c>
      <c r="E377" s="8">
        <v>291000</v>
      </c>
      <c r="F377" s="8">
        <v>54000</v>
      </c>
      <c r="G377" s="8">
        <v>67000</v>
      </c>
      <c r="H377" s="8">
        <v>98000</v>
      </c>
      <c r="I377" s="8">
        <v>72000</v>
      </c>
      <c r="J377" s="8">
        <v>261000</v>
      </c>
      <c r="K377" s="8">
        <v>43000</v>
      </c>
      <c r="L377" s="8">
        <v>62000</v>
      </c>
      <c r="M377" s="8">
        <v>90000</v>
      </c>
      <c r="N377" s="8">
        <v>66000</v>
      </c>
      <c r="O377" s="8">
        <v>30000</v>
      </c>
      <c r="P377" s="8">
        <v>11000</v>
      </c>
      <c r="Q377" s="8">
        <v>5000</v>
      </c>
      <c r="R377" s="8">
        <v>8000</v>
      </c>
      <c r="S377" s="8">
        <v>6000</v>
      </c>
      <c r="T377" s="13" t="e">
        <f t="shared" si="88"/>
        <v>#N/A</v>
      </c>
    </row>
    <row r="378" spans="1:20">
      <c r="A378" s="2" t="s">
        <v>405</v>
      </c>
      <c r="B378" s="6">
        <v>36192</v>
      </c>
      <c r="C378" s="7">
        <f t="shared" si="86"/>
        <v>1999</v>
      </c>
      <c r="D378" s="7">
        <f t="shared" si="87"/>
        <v>2</v>
      </c>
      <c r="E378" s="8">
        <v>293000</v>
      </c>
      <c r="F378" s="8">
        <v>55000</v>
      </c>
      <c r="G378" s="8">
        <v>69000</v>
      </c>
      <c r="H378" s="8">
        <v>107000</v>
      </c>
      <c r="I378" s="8">
        <v>61000</v>
      </c>
      <c r="J378" s="8">
        <v>262000</v>
      </c>
      <c r="K378" s="8">
        <v>44000</v>
      </c>
      <c r="L378" s="8">
        <v>64000</v>
      </c>
      <c r="M378" s="8">
        <v>98000</v>
      </c>
      <c r="N378" s="8">
        <v>55000</v>
      </c>
      <c r="O378" s="8">
        <v>31000</v>
      </c>
      <c r="P378" s="8">
        <v>11000</v>
      </c>
      <c r="Q378" s="8">
        <v>5000</v>
      </c>
      <c r="R378" s="8">
        <v>9000</v>
      </c>
      <c r="S378" s="8">
        <v>6000</v>
      </c>
      <c r="T378" s="13" t="e">
        <f t="shared" si="88"/>
        <v>#N/A</v>
      </c>
    </row>
    <row r="379" spans="1:20">
      <c r="A379" s="2" t="s">
        <v>406</v>
      </c>
      <c r="B379" s="6">
        <v>36220</v>
      </c>
      <c r="C379" s="7">
        <f t="shared" si="86"/>
        <v>1999</v>
      </c>
      <c r="D379" s="7">
        <f t="shared" si="87"/>
        <v>3</v>
      </c>
      <c r="E379" s="8">
        <v>412000</v>
      </c>
      <c r="F379" s="8">
        <v>71000</v>
      </c>
      <c r="G379" s="8">
        <v>97000</v>
      </c>
      <c r="H379" s="8">
        <v>149000</v>
      </c>
      <c r="I379" s="8">
        <v>95000</v>
      </c>
      <c r="J379" s="8">
        <v>367000</v>
      </c>
      <c r="K379" s="8">
        <v>57000</v>
      </c>
      <c r="L379" s="8">
        <v>89000</v>
      </c>
      <c r="M379" s="8">
        <v>136000</v>
      </c>
      <c r="N379" s="8">
        <v>85000</v>
      </c>
      <c r="O379" s="8">
        <v>45000</v>
      </c>
      <c r="P379" s="8">
        <v>14000</v>
      </c>
      <c r="Q379" s="8">
        <v>8000</v>
      </c>
      <c r="R379" s="8">
        <v>13000</v>
      </c>
      <c r="S379" s="8">
        <v>10000</v>
      </c>
      <c r="T379" s="13" t="e">
        <f t="shared" si="88"/>
        <v>#N/A</v>
      </c>
    </row>
    <row r="380" spans="1:20">
      <c r="A380" s="2" t="s">
        <v>407</v>
      </c>
      <c r="B380" s="6">
        <v>36251</v>
      </c>
      <c r="C380" s="7">
        <f t="shared" si="86"/>
        <v>1999</v>
      </c>
      <c r="D380" s="7">
        <f t="shared" si="87"/>
        <v>4</v>
      </c>
      <c r="E380" s="8">
        <v>454000</v>
      </c>
      <c r="F380" s="8">
        <v>75000</v>
      </c>
      <c r="G380" s="8">
        <v>110000</v>
      </c>
      <c r="H380" s="8">
        <v>159000</v>
      </c>
      <c r="I380" s="8">
        <v>110000</v>
      </c>
      <c r="J380" s="8">
        <v>407000</v>
      </c>
      <c r="K380" s="8">
        <v>61000</v>
      </c>
      <c r="L380" s="8">
        <v>101000</v>
      </c>
      <c r="M380" s="8">
        <v>145000</v>
      </c>
      <c r="N380" s="8">
        <v>100000</v>
      </c>
      <c r="O380" s="8">
        <v>47000</v>
      </c>
      <c r="P380" s="8">
        <v>14000</v>
      </c>
      <c r="Q380" s="8">
        <v>9000</v>
      </c>
      <c r="R380" s="8">
        <v>14000</v>
      </c>
      <c r="S380" s="8">
        <v>10000</v>
      </c>
      <c r="T380" s="13" t="e">
        <f t="shared" si="88"/>
        <v>#N/A</v>
      </c>
    </row>
    <row r="381" spans="1:20">
      <c r="A381" s="2" t="s">
        <v>408</v>
      </c>
      <c r="B381" s="6">
        <v>36281</v>
      </c>
      <c r="C381" s="7">
        <f t="shared" si="86"/>
        <v>1999</v>
      </c>
      <c r="D381" s="7">
        <f t="shared" si="87"/>
        <v>5</v>
      </c>
      <c r="E381" s="8">
        <v>472000</v>
      </c>
      <c r="F381" s="8">
        <v>78000</v>
      </c>
      <c r="G381" s="8">
        <v>116000</v>
      </c>
      <c r="H381" s="8">
        <v>169000</v>
      </c>
      <c r="I381" s="8">
        <v>109000</v>
      </c>
      <c r="J381" s="8">
        <v>425000</v>
      </c>
      <c r="K381" s="8">
        <v>62000</v>
      </c>
      <c r="L381" s="8">
        <v>107000</v>
      </c>
      <c r="M381" s="8">
        <v>156000</v>
      </c>
      <c r="N381" s="8">
        <v>100000</v>
      </c>
      <c r="O381" s="8">
        <v>47000</v>
      </c>
      <c r="P381" s="8">
        <v>16000</v>
      </c>
      <c r="Q381" s="8">
        <v>9000</v>
      </c>
      <c r="R381" s="8">
        <v>13000</v>
      </c>
      <c r="S381" s="8">
        <v>9000</v>
      </c>
      <c r="T381" s="13" t="e">
        <f t="shared" si="88"/>
        <v>#N/A</v>
      </c>
    </row>
    <row r="382" spans="1:20">
      <c r="A382" s="2" t="s">
        <v>409</v>
      </c>
      <c r="B382" s="6">
        <v>36312</v>
      </c>
      <c r="C382" s="7">
        <f t="shared" si="86"/>
        <v>1999</v>
      </c>
      <c r="D382" s="7">
        <f t="shared" si="87"/>
        <v>6</v>
      </c>
      <c r="E382" s="8">
        <v>560000</v>
      </c>
      <c r="F382" s="8">
        <v>100000</v>
      </c>
      <c r="G382" s="8">
        <v>141000</v>
      </c>
      <c r="H382" s="8">
        <v>197000</v>
      </c>
      <c r="I382" s="8">
        <v>122000</v>
      </c>
      <c r="J382" s="8">
        <v>505000</v>
      </c>
      <c r="K382" s="8">
        <v>80000</v>
      </c>
      <c r="L382" s="8">
        <v>130000</v>
      </c>
      <c r="M382" s="8">
        <v>183000</v>
      </c>
      <c r="N382" s="8">
        <v>112000</v>
      </c>
      <c r="O382" s="8">
        <v>55000</v>
      </c>
      <c r="P382" s="8">
        <v>20000</v>
      </c>
      <c r="Q382" s="8">
        <v>11000</v>
      </c>
      <c r="R382" s="8">
        <v>14000</v>
      </c>
      <c r="S382" s="8">
        <v>10000</v>
      </c>
      <c r="T382" s="13">
        <f t="shared" si="88"/>
        <v>0.92439862542955331</v>
      </c>
    </row>
    <row r="383" spans="1:20">
      <c r="A383" s="2" t="s">
        <v>410</v>
      </c>
      <c r="B383" s="6">
        <v>36342</v>
      </c>
      <c r="C383" s="7">
        <f t="shared" si="86"/>
        <v>1999</v>
      </c>
      <c r="D383" s="7">
        <f t="shared" si="87"/>
        <v>7</v>
      </c>
      <c r="E383" s="8">
        <v>528000</v>
      </c>
      <c r="F383" s="8">
        <v>94000</v>
      </c>
      <c r="G383" s="8">
        <v>130000</v>
      </c>
      <c r="H383" s="8">
        <v>182000</v>
      </c>
      <c r="I383" s="8">
        <v>122000</v>
      </c>
      <c r="J383" s="8">
        <v>474000</v>
      </c>
      <c r="K383" s="8">
        <v>74000</v>
      </c>
      <c r="L383" s="8">
        <v>119000</v>
      </c>
      <c r="M383" s="8">
        <v>169000</v>
      </c>
      <c r="N383" s="8">
        <v>112000</v>
      </c>
      <c r="O383" s="8">
        <v>54000</v>
      </c>
      <c r="P383" s="8">
        <v>20000</v>
      </c>
      <c r="Q383" s="8">
        <v>11000</v>
      </c>
      <c r="R383" s="8">
        <v>13000</v>
      </c>
      <c r="S383" s="8">
        <v>10000</v>
      </c>
      <c r="T383" s="13">
        <f t="shared" si="88"/>
        <v>0.80204778156996592</v>
      </c>
    </row>
    <row r="384" spans="1:20">
      <c r="A384" s="2" t="s">
        <v>411</v>
      </c>
      <c r="B384" s="6">
        <v>36373</v>
      </c>
      <c r="C384" s="7">
        <f t="shared" si="86"/>
        <v>1999</v>
      </c>
      <c r="D384" s="7">
        <f t="shared" si="87"/>
        <v>8</v>
      </c>
      <c r="E384" s="8">
        <v>529000</v>
      </c>
      <c r="F384" s="8">
        <v>98000</v>
      </c>
      <c r="G384" s="8">
        <v>129000</v>
      </c>
      <c r="H384" s="8">
        <v>189000</v>
      </c>
      <c r="I384" s="8">
        <v>113000</v>
      </c>
      <c r="J384" s="8">
        <v>478000</v>
      </c>
      <c r="K384" s="8">
        <v>80000</v>
      </c>
      <c r="L384" s="8">
        <v>119000</v>
      </c>
      <c r="M384" s="8">
        <v>176000</v>
      </c>
      <c r="N384" s="8">
        <v>103000</v>
      </c>
      <c r="O384" s="8">
        <v>51000</v>
      </c>
      <c r="P384" s="8">
        <v>18000</v>
      </c>
      <c r="Q384" s="8">
        <v>10000</v>
      </c>
      <c r="R384" s="8">
        <v>13000</v>
      </c>
      <c r="S384" s="8">
        <v>10000</v>
      </c>
      <c r="T384" s="13">
        <f t="shared" si="88"/>
        <v>0.28398058252427183</v>
      </c>
    </row>
    <row r="385" spans="1:20">
      <c r="A385" s="2" t="s">
        <v>412</v>
      </c>
      <c r="B385" s="6">
        <v>36404</v>
      </c>
      <c r="C385" s="7">
        <f t="shared" si="86"/>
        <v>1999</v>
      </c>
      <c r="D385" s="7">
        <f t="shared" si="87"/>
        <v>9</v>
      </c>
      <c r="E385" s="8">
        <v>432000</v>
      </c>
      <c r="F385" s="8">
        <v>74000</v>
      </c>
      <c r="G385" s="8">
        <v>107000</v>
      </c>
      <c r="H385" s="8">
        <v>157000</v>
      </c>
      <c r="I385" s="8">
        <v>94000</v>
      </c>
      <c r="J385" s="8">
        <v>387000</v>
      </c>
      <c r="K385" s="8">
        <v>59000</v>
      </c>
      <c r="L385" s="8">
        <v>98000</v>
      </c>
      <c r="M385" s="8">
        <v>145000</v>
      </c>
      <c r="N385" s="8">
        <v>85000</v>
      </c>
      <c r="O385" s="8">
        <v>45000</v>
      </c>
      <c r="P385" s="8">
        <v>15000</v>
      </c>
      <c r="Q385" s="8">
        <v>9000</v>
      </c>
      <c r="R385" s="8">
        <v>12000</v>
      </c>
      <c r="S385" s="8">
        <v>9000</v>
      </c>
      <c r="T385" s="13">
        <f t="shared" si="88"/>
        <v>-4.8458149779735685E-2</v>
      </c>
    </row>
    <row r="386" spans="1:20">
      <c r="A386" s="2" t="s">
        <v>413</v>
      </c>
      <c r="B386" s="6">
        <v>36434</v>
      </c>
      <c r="C386" s="7">
        <f t="shared" si="86"/>
        <v>1999</v>
      </c>
      <c r="D386" s="7">
        <f t="shared" si="87"/>
        <v>10</v>
      </c>
      <c r="E386" s="8">
        <v>417000</v>
      </c>
      <c r="F386" s="8">
        <v>74000</v>
      </c>
      <c r="G386" s="8">
        <v>97000</v>
      </c>
      <c r="H386" s="8">
        <v>147000</v>
      </c>
      <c r="I386" s="8">
        <v>99000</v>
      </c>
      <c r="J386" s="8">
        <v>373000</v>
      </c>
      <c r="K386" s="8">
        <v>59000</v>
      </c>
      <c r="L386" s="8">
        <v>88000</v>
      </c>
      <c r="M386" s="8">
        <v>136000</v>
      </c>
      <c r="N386" s="8">
        <v>90000</v>
      </c>
      <c r="O386" s="8">
        <v>44000</v>
      </c>
      <c r="P386" s="8">
        <v>15000</v>
      </c>
      <c r="Q386" s="8">
        <v>9000</v>
      </c>
      <c r="R386" s="8">
        <v>11000</v>
      </c>
      <c r="S386" s="8">
        <v>9000</v>
      </c>
      <c r="T386" s="13">
        <f t="shared" si="88"/>
        <v>-0.11652542372881355</v>
      </c>
    </row>
    <row r="387" spans="1:20">
      <c r="A387" s="2" t="s">
        <v>414</v>
      </c>
      <c r="B387" s="6">
        <v>36465</v>
      </c>
      <c r="C387" s="7">
        <f t="shared" si="86"/>
        <v>1999</v>
      </c>
      <c r="D387" s="7">
        <f t="shared" si="87"/>
        <v>11</v>
      </c>
      <c r="E387" s="8">
        <v>395000</v>
      </c>
      <c r="F387" s="8">
        <v>68000</v>
      </c>
      <c r="G387" s="8">
        <v>93000</v>
      </c>
      <c r="H387" s="8">
        <v>144000</v>
      </c>
      <c r="I387" s="8">
        <v>90000</v>
      </c>
      <c r="J387" s="8">
        <v>353000</v>
      </c>
      <c r="K387" s="8">
        <v>54000</v>
      </c>
      <c r="L387" s="8">
        <v>85000</v>
      </c>
      <c r="M387" s="8">
        <v>132000</v>
      </c>
      <c r="N387" s="8">
        <v>82000</v>
      </c>
      <c r="O387" s="8">
        <v>42000</v>
      </c>
      <c r="P387" s="8">
        <v>14000</v>
      </c>
      <c r="Q387" s="8">
        <v>8000</v>
      </c>
      <c r="R387" s="8">
        <v>12000</v>
      </c>
      <c r="S387" s="8">
        <v>8000</v>
      </c>
      <c r="T387" s="13">
        <f t="shared" si="88"/>
        <v>-0.29464285714285715</v>
      </c>
    </row>
    <row r="388" spans="1:20">
      <c r="A388" s="2" t="s">
        <v>415</v>
      </c>
      <c r="B388" s="6">
        <v>36495</v>
      </c>
      <c r="C388" s="7">
        <f t="shared" si="86"/>
        <v>1999</v>
      </c>
      <c r="D388" s="7">
        <f t="shared" si="87"/>
        <v>12</v>
      </c>
      <c r="E388" s="8">
        <v>401000</v>
      </c>
      <c r="F388" s="8">
        <v>69000</v>
      </c>
      <c r="G388" s="8">
        <v>91000</v>
      </c>
      <c r="H388" s="8">
        <v>151000</v>
      </c>
      <c r="I388" s="8">
        <v>90000</v>
      </c>
      <c r="J388" s="8">
        <v>358000</v>
      </c>
      <c r="K388" s="8">
        <v>55000</v>
      </c>
      <c r="L388" s="8">
        <v>83000</v>
      </c>
      <c r="M388" s="8">
        <v>138000</v>
      </c>
      <c r="N388" s="8">
        <v>82000</v>
      </c>
      <c r="O388" s="8">
        <v>43000</v>
      </c>
      <c r="P388" s="8">
        <v>14000</v>
      </c>
      <c r="Q388" s="8">
        <v>8000</v>
      </c>
      <c r="R388" s="8">
        <v>13000</v>
      </c>
      <c r="S388" s="8">
        <v>8000</v>
      </c>
      <c r="T388" s="13">
        <f t="shared" si="88"/>
        <v>-0.24053030303030304</v>
      </c>
    </row>
    <row r="389" spans="1:20">
      <c r="A389" s="2" t="s">
        <v>416</v>
      </c>
      <c r="B389" s="6">
        <v>36526</v>
      </c>
      <c r="C389" s="7">
        <f t="shared" si="86"/>
        <v>2000</v>
      </c>
      <c r="D389" s="7">
        <f t="shared" si="87"/>
        <v>1</v>
      </c>
      <c r="E389" s="8">
        <v>286000</v>
      </c>
      <c r="F389" s="8">
        <v>54000</v>
      </c>
      <c r="G389" s="8">
        <v>67000</v>
      </c>
      <c r="H389" s="8">
        <v>97000</v>
      </c>
      <c r="I389" s="8">
        <v>69000</v>
      </c>
      <c r="J389" s="8">
        <v>255000</v>
      </c>
      <c r="K389" s="8">
        <v>44000</v>
      </c>
      <c r="L389" s="8">
        <v>61000</v>
      </c>
      <c r="M389" s="8">
        <v>88000</v>
      </c>
      <c r="N389" s="8">
        <v>63000</v>
      </c>
      <c r="O389" s="8">
        <v>31000</v>
      </c>
      <c r="P389" s="8">
        <v>10000</v>
      </c>
      <c r="Q389" s="8">
        <v>6000</v>
      </c>
      <c r="R389" s="8">
        <v>9000</v>
      </c>
      <c r="S389" s="8">
        <v>6000</v>
      </c>
      <c r="T389" s="13">
        <f t="shared" si="88"/>
        <v>-0.45935727788279773</v>
      </c>
    </row>
    <row r="390" spans="1:20">
      <c r="A390" s="2" t="s">
        <v>417</v>
      </c>
      <c r="B390" s="6">
        <v>36557</v>
      </c>
      <c r="C390" s="7">
        <f t="shared" ref="C390:C453" si="89">YEAR(B390)</f>
        <v>2000</v>
      </c>
      <c r="D390" s="7">
        <f t="shared" ref="D390:D453" si="90">MONTH(B390)</f>
        <v>2</v>
      </c>
      <c r="E390" s="8">
        <v>310000</v>
      </c>
      <c r="F390" s="8">
        <v>54000</v>
      </c>
      <c r="G390" s="8">
        <v>73000</v>
      </c>
      <c r="H390" s="8">
        <v>116000</v>
      </c>
      <c r="I390" s="8">
        <v>68000</v>
      </c>
      <c r="J390" s="8">
        <v>276000</v>
      </c>
      <c r="K390" s="8">
        <v>44000</v>
      </c>
      <c r="L390" s="8">
        <v>68000</v>
      </c>
      <c r="M390" s="8">
        <v>105000</v>
      </c>
      <c r="N390" s="8">
        <v>60000</v>
      </c>
      <c r="O390" s="8">
        <v>34000</v>
      </c>
      <c r="P390" s="8">
        <v>10000</v>
      </c>
      <c r="Q390" s="8">
        <v>5000</v>
      </c>
      <c r="R390" s="8">
        <v>11000</v>
      </c>
      <c r="S390" s="8">
        <v>8000</v>
      </c>
      <c r="T390" s="13">
        <f t="shared" si="88"/>
        <v>-0.28240740740740738</v>
      </c>
    </row>
    <row r="391" spans="1:20">
      <c r="A391" s="2" t="s">
        <v>418</v>
      </c>
      <c r="B391" s="6">
        <v>36586</v>
      </c>
      <c r="C391" s="7">
        <f t="shared" si="89"/>
        <v>2000</v>
      </c>
      <c r="D391" s="7">
        <f t="shared" si="90"/>
        <v>3</v>
      </c>
      <c r="E391" s="8">
        <v>420000</v>
      </c>
      <c r="F391" s="8">
        <v>67000</v>
      </c>
      <c r="G391" s="8">
        <v>100000</v>
      </c>
      <c r="H391" s="8">
        <v>154000</v>
      </c>
      <c r="I391" s="8">
        <v>99000</v>
      </c>
      <c r="J391" s="8">
        <v>374000</v>
      </c>
      <c r="K391" s="8">
        <v>54000</v>
      </c>
      <c r="L391" s="8">
        <v>92000</v>
      </c>
      <c r="M391" s="8">
        <v>139000</v>
      </c>
      <c r="N391" s="8">
        <v>89000</v>
      </c>
      <c r="O391" s="8">
        <v>46000</v>
      </c>
      <c r="P391" s="8">
        <v>13000</v>
      </c>
      <c r="Q391" s="8">
        <v>8000</v>
      </c>
      <c r="R391" s="8">
        <v>15000</v>
      </c>
      <c r="S391" s="8">
        <v>10000</v>
      </c>
      <c r="T391" s="13">
        <f t="shared" si="88"/>
        <v>7.1942446043165471E-3</v>
      </c>
    </row>
    <row r="392" spans="1:20">
      <c r="A392" s="2" t="s">
        <v>419</v>
      </c>
      <c r="B392" s="6">
        <v>36617</v>
      </c>
      <c r="C392" s="7">
        <f t="shared" si="89"/>
        <v>2000</v>
      </c>
      <c r="D392" s="7">
        <f t="shared" si="90"/>
        <v>4</v>
      </c>
      <c r="E392" s="8">
        <v>432000</v>
      </c>
      <c r="F392" s="8">
        <v>70000</v>
      </c>
      <c r="G392" s="8">
        <v>103000</v>
      </c>
      <c r="H392" s="8">
        <v>156000</v>
      </c>
      <c r="I392" s="8">
        <v>103000</v>
      </c>
      <c r="J392" s="8">
        <v>385000</v>
      </c>
      <c r="K392" s="8">
        <v>56000</v>
      </c>
      <c r="L392" s="8">
        <v>94000</v>
      </c>
      <c r="M392" s="8">
        <v>141000</v>
      </c>
      <c r="N392" s="8">
        <v>94000</v>
      </c>
      <c r="O392" s="8">
        <v>47000</v>
      </c>
      <c r="P392" s="8">
        <v>14000</v>
      </c>
      <c r="Q392" s="8">
        <v>9000</v>
      </c>
      <c r="R392" s="8">
        <v>15000</v>
      </c>
      <c r="S392" s="8">
        <v>9000</v>
      </c>
      <c r="T392" s="13">
        <f t="shared" si="88"/>
        <v>9.3670886075949367E-2</v>
      </c>
    </row>
    <row r="393" spans="1:20">
      <c r="A393" s="2" t="s">
        <v>420</v>
      </c>
      <c r="B393" s="6">
        <v>36647</v>
      </c>
      <c r="C393" s="7">
        <f t="shared" si="89"/>
        <v>2000</v>
      </c>
      <c r="D393" s="7">
        <f t="shared" si="90"/>
        <v>5</v>
      </c>
      <c r="E393" s="8">
        <v>489000</v>
      </c>
      <c r="F393" s="8">
        <v>78000</v>
      </c>
      <c r="G393" s="8">
        <v>123000</v>
      </c>
      <c r="H393" s="8">
        <v>177000</v>
      </c>
      <c r="I393" s="8">
        <v>111000</v>
      </c>
      <c r="J393" s="8">
        <v>437000</v>
      </c>
      <c r="K393" s="8">
        <v>61000</v>
      </c>
      <c r="L393" s="8">
        <v>112000</v>
      </c>
      <c r="M393" s="8">
        <v>162000</v>
      </c>
      <c r="N393" s="8">
        <v>102000</v>
      </c>
      <c r="O393" s="8">
        <v>52000</v>
      </c>
      <c r="P393" s="8">
        <v>17000</v>
      </c>
      <c r="Q393" s="8">
        <v>11000</v>
      </c>
      <c r="R393" s="8">
        <v>15000</v>
      </c>
      <c r="S393" s="8">
        <v>9000</v>
      </c>
      <c r="T393" s="13">
        <f t="shared" si="88"/>
        <v>0.21945137157107231</v>
      </c>
    </row>
    <row r="394" spans="1:20">
      <c r="A394" s="2" t="s">
        <v>421</v>
      </c>
      <c r="B394" s="6">
        <v>36678</v>
      </c>
      <c r="C394" s="7">
        <f t="shared" si="89"/>
        <v>2000</v>
      </c>
      <c r="D394" s="7">
        <f t="shared" si="90"/>
        <v>6</v>
      </c>
      <c r="E394" s="8">
        <v>541000</v>
      </c>
      <c r="F394" s="8">
        <v>98000</v>
      </c>
      <c r="G394" s="8">
        <v>130000</v>
      </c>
      <c r="H394" s="8">
        <v>195000</v>
      </c>
      <c r="I394" s="8">
        <v>117000</v>
      </c>
      <c r="J394" s="8">
        <v>485000</v>
      </c>
      <c r="K394" s="8">
        <v>78000</v>
      </c>
      <c r="L394" s="8">
        <v>119000</v>
      </c>
      <c r="M394" s="8">
        <v>180000</v>
      </c>
      <c r="N394" s="8">
        <v>107000</v>
      </c>
      <c r="O394" s="8">
        <v>56000</v>
      </c>
      <c r="P394" s="8">
        <v>20000</v>
      </c>
      <c r="Q394" s="8">
        <v>11000</v>
      </c>
      <c r="R394" s="8">
        <v>15000</v>
      </c>
      <c r="S394" s="8">
        <v>10000</v>
      </c>
      <c r="T394" s="13">
        <f t="shared" si="88"/>
        <v>0.89160839160839156</v>
      </c>
    </row>
    <row r="395" spans="1:20">
      <c r="A395" s="2" t="s">
        <v>422</v>
      </c>
      <c r="B395" s="6">
        <v>36708</v>
      </c>
      <c r="C395" s="7">
        <f t="shared" si="89"/>
        <v>2000</v>
      </c>
      <c r="D395" s="7">
        <f t="shared" si="90"/>
        <v>7</v>
      </c>
      <c r="E395" s="8">
        <v>492000</v>
      </c>
      <c r="F395" s="8">
        <v>100000</v>
      </c>
      <c r="G395" s="8">
        <v>117000</v>
      </c>
      <c r="H395" s="8">
        <v>171000</v>
      </c>
      <c r="I395" s="8">
        <v>104000</v>
      </c>
      <c r="J395" s="8">
        <v>437000</v>
      </c>
      <c r="K395" s="8">
        <v>77000</v>
      </c>
      <c r="L395" s="8">
        <v>106000</v>
      </c>
      <c r="M395" s="8">
        <v>158000</v>
      </c>
      <c r="N395" s="8">
        <v>96000</v>
      </c>
      <c r="O395" s="8">
        <v>55000</v>
      </c>
      <c r="P395" s="8">
        <v>23000</v>
      </c>
      <c r="Q395" s="8">
        <v>11000</v>
      </c>
      <c r="R395" s="8">
        <v>13000</v>
      </c>
      <c r="S395" s="8">
        <v>8000</v>
      </c>
      <c r="T395" s="13">
        <f t="shared" ref="T395:T458" si="91">(E395-E390)/E390</f>
        <v>0.58709677419354833</v>
      </c>
    </row>
    <row r="396" spans="1:20">
      <c r="A396" s="2" t="s">
        <v>423</v>
      </c>
      <c r="B396" s="6">
        <v>36739</v>
      </c>
      <c r="C396" s="7">
        <f t="shared" si="89"/>
        <v>2000</v>
      </c>
      <c r="D396" s="7">
        <f t="shared" si="90"/>
        <v>8</v>
      </c>
      <c r="E396" s="8">
        <v>533000</v>
      </c>
      <c r="F396" s="8">
        <v>95000</v>
      </c>
      <c r="G396" s="8">
        <v>126000</v>
      </c>
      <c r="H396" s="8">
        <v>193000</v>
      </c>
      <c r="I396" s="8">
        <v>118000</v>
      </c>
      <c r="J396" s="8">
        <v>475000</v>
      </c>
      <c r="K396" s="8">
        <v>74000</v>
      </c>
      <c r="L396" s="8">
        <v>115000</v>
      </c>
      <c r="M396" s="8">
        <v>179000</v>
      </c>
      <c r="N396" s="8">
        <v>106000</v>
      </c>
      <c r="O396" s="8">
        <v>58000</v>
      </c>
      <c r="P396" s="8">
        <v>21000</v>
      </c>
      <c r="Q396" s="8">
        <v>11000</v>
      </c>
      <c r="R396" s="8">
        <v>14000</v>
      </c>
      <c r="S396" s="8">
        <v>12000</v>
      </c>
      <c r="T396" s="13">
        <f t="shared" si="91"/>
        <v>0.26904761904761904</v>
      </c>
    </row>
    <row r="397" spans="1:20">
      <c r="A397" s="2" t="s">
        <v>424</v>
      </c>
      <c r="B397" s="6">
        <v>36770</v>
      </c>
      <c r="C397" s="7">
        <f t="shared" si="89"/>
        <v>2000</v>
      </c>
      <c r="D397" s="7">
        <f t="shared" si="90"/>
        <v>9</v>
      </c>
      <c r="E397" s="8">
        <v>443000</v>
      </c>
      <c r="F397" s="8">
        <v>79000</v>
      </c>
      <c r="G397" s="8">
        <v>107000</v>
      </c>
      <c r="H397" s="8">
        <v>159000</v>
      </c>
      <c r="I397" s="8">
        <v>98000</v>
      </c>
      <c r="J397" s="8">
        <v>391000</v>
      </c>
      <c r="K397" s="8">
        <v>60000</v>
      </c>
      <c r="L397" s="8">
        <v>97000</v>
      </c>
      <c r="M397" s="8">
        <v>145000</v>
      </c>
      <c r="N397" s="8">
        <v>89000</v>
      </c>
      <c r="O397" s="8">
        <v>52000</v>
      </c>
      <c r="P397" s="8">
        <v>19000</v>
      </c>
      <c r="Q397" s="8">
        <v>10000</v>
      </c>
      <c r="R397" s="8">
        <v>14000</v>
      </c>
      <c r="S397" s="8">
        <v>9000</v>
      </c>
      <c r="T397" s="13">
        <f t="shared" si="91"/>
        <v>2.5462962962962962E-2</v>
      </c>
    </row>
    <row r="398" spans="1:20">
      <c r="A398" s="2" t="s">
        <v>425</v>
      </c>
      <c r="B398" s="6">
        <v>36800</v>
      </c>
      <c r="C398" s="7">
        <f t="shared" si="89"/>
        <v>2000</v>
      </c>
      <c r="D398" s="7">
        <f t="shared" si="90"/>
        <v>10</v>
      </c>
      <c r="E398" s="8">
        <v>434000</v>
      </c>
      <c r="F398" s="8">
        <v>78000</v>
      </c>
      <c r="G398" s="8">
        <v>99000</v>
      </c>
      <c r="H398" s="8">
        <v>158000</v>
      </c>
      <c r="I398" s="8">
        <v>100000</v>
      </c>
      <c r="J398" s="8">
        <v>384000</v>
      </c>
      <c r="K398" s="8">
        <v>60000</v>
      </c>
      <c r="L398" s="8">
        <v>90000</v>
      </c>
      <c r="M398" s="8">
        <v>144000</v>
      </c>
      <c r="N398" s="8">
        <v>91000</v>
      </c>
      <c r="O398" s="8">
        <v>50000</v>
      </c>
      <c r="P398" s="8">
        <v>18000</v>
      </c>
      <c r="Q398" s="8">
        <v>9000</v>
      </c>
      <c r="R398" s="8">
        <v>14000</v>
      </c>
      <c r="S398" s="8">
        <v>9000</v>
      </c>
      <c r="T398" s="13">
        <f t="shared" si="91"/>
        <v>-0.11247443762781185</v>
      </c>
    </row>
    <row r="399" spans="1:20">
      <c r="A399" s="2" t="s">
        <v>426</v>
      </c>
      <c r="B399" s="6">
        <v>36831</v>
      </c>
      <c r="C399" s="7">
        <f t="shared" si="89"/>
        <v>2000</v>
      </c>
      <c r="D399" s="7">
        <f t="shared" si="90"/>
        <v>11</v>
      </c>
      <c r="E399" s="8">
        <v>408000</v>
      </c>
      <c r="F399" s="8">
        <v>72000</v>
      </c>
      <c r="G399" s="8">
        <v>93000</v>
      </c>
      <c r="H399" s="8">
        <v>147000</v>
      </c>
      <c r="I399" s="8">
        <v>96000</v>
      </c>
      <c r="J399" s="8">
        <v>363000</v>
      </c>
      <c r="K399" s="8">
        <v>56000</v>
      </c>
      <c r="L399" s="8">
        <v>85000</v>
      </c>
      <c r="M399" s="8">
        <v>135000</v>
      </c>
      <c r="N399" s="8">
        <v>87000</v>
      </c>
      <c r="O399" s="8">
        <v>45000</v>
      </c>
      <c r="P399" s="8">
        <v>16000</v>
      </c>
      <c r="Q399" s="8">
        <v>8000</v>
      </c>
      <c r="R399" s="8">
        <v>12000</v>
      </c>
      <c r="S399" s="8">
        <v>9000</v>
      </c>
      <c r="T399" s="13">
        <f t="shared" si="91"/>
        <v>-0.24584103512014788</v>
      </c>
    </row>
    <row r="400" spans="1:20">
      <c r="A400" s="2" t="s">
        <v>427</v>
      </c>
      <c r="B400" s="6">
        <v>36861</v>
      </c>
      <c r="C400" s="7">
        <f t="shared" si="89"/>
        <v>2000</v>
      </c>
      <c r="D400" s="7">
        <f t="shared" si="90"/>
        <v>12</v>
      </c>
      <c r="E400" s="8">
        <v>385000</v>
      </c>
      <c r="F400" s="8">
        <v>67000</v>
      </c>
      <c r="G400" s="8">
        <v>84000</v>
      </c>
      <c r="H400" s="8">
        <v>144000</v>
      </c>
      <c r="I400" s="8">
        <v>90000</v>
      </c>
      <c r="J400" s="8">
        <v>340000</v>
      </c>
      <c r="K400" s="8">
        <v>51000</v>
      </c>
      <c r="L400" s="8">
        <v>77000</v>
      </c>
      <c r="M400" s="8">
        <v>131000</v>
      </c>
      <c r="N400" s="8">
        <v>81000</v>
      </c>
      <c r="O400" s="8">
        <v>45000</v>
      </c>
      <c r="P400" s="8">
        <v>16000</v>
      </c>
      <c r="Q400" s="8">
        <v>7000</v>
      </c>
      <c r="R400" s="8">
        <v>13000</v>
      </c>
      <c r="S400" s="8">
        <v>9000</v>
      </c>
      <c r="T400" s="13">
        <f t="shared" si="91"/>
        <v>-0.21747967479674796</v>
      </c>
    </row>
    <row r="401" spans="1:20">
      <c r="A401" s="2" t="s">
        <v>428</v>
      </c>
      <c r="B401" s="6">
        <v>36892</v>
      </c>
      <c r="C401" s="7">
        <f t="shared" si="89"/>
        <v>2001</v>
      </c>
      <c r="D401" s="7">
        <f t="shared" si="90"/>
        <v>1</v>
      </c>
      <c r="E401" s="8">
        <v>295000</v>
      </c>
      <c r="F401" s="8">
        <v>53000</v>
      </c>
      <c r="G401" s="8">
        <v>66000</v>
      </c>
      <c r="H401" s="8">
        <v>104000</v>
      </c>
      <c r="I401" s="8">
        <v>72000</v>
      </c>
      <c r="J401" s="8">
        <v>264000</v>
      </c>
      <c r="K401" s="8">
        <v>44000</v>
      </c>
      <c r="L401" s="8">
        <v>60000</v>
      </c>
      <c r="M401" s="8">
        <v>94000</v>
      </c>
      <c r="N401" s="8">
        <v>66000</v>
      </c>
      <c r="O401" s="8">
        <v>31000</v>
      </c>
      <c r="P401" s="8">
        <v>9000</v>
      </c>
      <c r="Q401" s="8">
        <v>6000</v>
      </c>
      <c r="R401" s="8">
        <v>10000</v>
      </c>
      <c r="S401" s="8">
        <v>6000</v>
      </c>
      <c r="T401" s="13">
        <f t="shared" si="91"/>
        <v>-0.44652908067542213</v>
      </c>
    </row>
    <row r="402" spans="1:20">
      <c r="A402" s="2" t="s">
        <v>429</v>
      </c>
      <c r="B402" s="6">
        <v>36923</v>
      </c>
      <c r="C402" s="7">
        <f t="shared" si="89"/>
        <v>2001</v>
      </c>
      <c r="D402" s="7">
        <f t="shared" si="90"/>
        <v>2</v>
      </c>
      <c r="E402" s="8">
        <v>305000</v>
      </c>
      <c r="F402" s="8">
        <v>51000</v>
      </c>
      <c r="G402" s="8">
        <v>71000</v>
      </c>
      <c r="H402" s="8">
        <v>117000</v>
      </c>
      <c r="I402" s="8">
        <v>66000</v>
      </c>
      <c r="J402" s="8">
        <v>271000</v>
      </c>
      <c r="K402" s="8">
        <v>41000</v>
      </c>
      <c r="L402" s="8">
        <v>66000</v>
      </c>
      <c r="M402" s="8">
        <v>105000</v>
      </c>
      <c r="N402" s="8">
        <v>59000</v>
      </c>
      <c r="O402" s="8">
        <v>34000</v>
      </c>
      <c r="P402" s="8">
        <v>10000</v>
      </c>
      <c r="Q402" s="8">
        <v>5000</v>
      </c>
      <c r="R402" s="8">
        <v>12000</v>
      </c>
      <c r="S402" s="8">
        <v>7000</v>
      </c>
      <c r="T402" s="13">
        <f t="shared" si="91"/>
        <v>-0.31151241534988711</v>
      </c>
    </row>
    <row r="403" spans="1:20">
      <c r="A403" s="2" t="s">
        <v>430</v>
      </c>
      <c r="B403" s="6">
        <v>36951</v>
      </c>
      <c r="C403" s="7">
        <f t="shared" si="89"/>
        <v>2001</v>
      </c>
      <c r="D403" s="7">
        <f t="shared" si="90"/>
        <v>3</v>
      </c>
      <c r="E403" s="8">
        <v>438000</v>
      </c>
      <c r="F403" s="8">
        <v>68000</v>
      </c>
      <c r="G403" s="8">
        <v>101000</v>
      </c>
      <c r="H403" s="8">
        <v>164000</v>
      </c>
      <c r="I403" s="8">
        <v>105000</v>
      </c>
      <c r="J403" s="8">
        <v>388000</v>
      </c>
      <c r="K403" s="8">
        <v>54000</v>
      </c>
      <c r="L403" s="8">
        <v>92000</v>
      </c>
      <c r="M403" s="8">
        <v>148000</v>
      </c>
      <c r="N403" s="8">
        <v>94000</v>
      </c>
      <c r="O403" s="8">
        <v>50000</v>
      </c>
      <c r="P403" s="8">
        <v>14000</v>
      </c>
      <c r="Q403" s="8">
        <v>9000</v>
      </c>
      <c r="R403" s="8">
        <v>16000</v>
      </c>
      <c r="S403" s="8">
        <v>11000</v>
      </c>
      <c r="T403" s="13">
        <f t="shared" si="91"/>
        <v>9.2165898617511521E-3</v>
      </c>
    </row>
    <row r="404" spans="1:20">
      <c r="A404" s="2" t="s">
        <v>431</v>
      </c>
      <c r="B404" s="6">
        <v>36982</v>
      </c>
      <c r="C404" s="7">
        <f t="shared" si="89"/>
        <v>2001</v>
      </c>
      <c r="D404" s="7">
        <f t="shared" si="90"/>
        <v>4</v>
      </c>
      <c r="E404" s="8">
        <v>454000</v>
      </c>
      <c r="F404" s="8">
        <v>73000</v>
      </c>
      <c r="G404" s="8">
        <v>109000</v>
      </c>
      <c r="H404" s="8">
        <v>168000</v>
      </c>
      <c r="I404" s="8">
        <v>104000</v>
      </c>
      <c r="J404" s="8">
        <v>404000</v>
      </c>
      <c r="K404" s="8">
        <v>58000</v>
      </c>
      <c r="L404" s="8">
        <v>99000</v>
      </c>
      <c r="M404" s="8">
        <v>152000</v>
      </c>
      <c r="N404" s="8">
        <v>95000</v>
      </c>
      <c r="O404" s="8">
        <v>50000</v>
      </c>
      <c r="P404" s="8">
        <v>15000</v>
      </c>
      <c r="Q404" s="8">
        <v>10000</v>
      </c>
      <c r="R404" s="8">
        <v>16000</v>
      </c>
      <c r="S404" s="8">
        <v>9000</v>
      </c>
      <c r="T404" s="13">
        <f t="shared" si="91"/>
        <v>0.11274509803921569</v>
      </c>
    </row>
    <row r="405" spans="1:20">
      <c r="A405" s="2" t="s">
        <v>432</v>
      </c>
      <c r="B405" s="6">
        <v>37012</v>
      </c>
      <c r="C405" s="7">
        <f t="shared" si="89"/>
        <v>2001</v>
      </c>
      <c r="D405" s="7">
        <f t="shared" si="90"/>
        <v>5</v>
      </c>
      <c r="E405" s="8">
        <v>506000</v>
      </c>
      <c r="F405" s="8">
        <v>80000</v>
      </c>
      <c r="G405" s="8">
        <v>124000</v>
      </c>
      <c r="H405" s="8">
        <v>189000</v>
      </c>
      <c r="I405" s="8">
        <v>113000</v>
      </c>
      <c r="J405" s="8">
        <v>450000</v>
      </c>
      <c r="K405" s="8">
        <v>61000</v>
      </c>
      <c r="L405" s="8">
        <v>113000</v>
      </c>
      <c r="M405" s="8">
        <v>172000</v>
      </c>
      <c r="N405" s="8">
        <v>104000</v>
      </c>
      <c r="O405" s="8">
        <v>56000</v>
      </c>
      <c r="P405" s="8">
        <v>19000</v>
      </c>
      <c r="Q405" s="8">
        <v>11000</v>
      </c>
      <c r="R405" s="8">
        <v>17000</v>
      </c>
      <c r="S405" s="8">
        <v>9000</v>
      </c>
      <c r="T405" s="13">
        <f t="shared" si="91"/>
        <v>0.31428571428571428</v>
      </c>
    </row>
    <row r="406" spans="1:20">
      <c r="A406" s="2" t="s">
        <v>433</v>
      </c>
      <c r="B406" s="6">
        <v>37043</v>
      </c>
      <c r="C406" s="7">
        <f t="shared" si="89"/>
        <v>2001</v>
      </c>
      <c r="D406" s="7">
        <f t="shared" si="90"/>
        <v>6</v>
      </c>
      <c r="E406" s="8">
        <v>557000</v>
      </c>
      <c r="F406" s="8">
        <v>95000</v>
      </c>
      <c r="G406" s="8">
        <v>134000</v>
      </c>
      <c r="H406" s="8">
        <v>205000</v>
      </c>
      <c r="I406" s="8">
        <v>124000</v>
      </c>
      <c r="J406" s="8">
        <v>498000</v>
      </c>
      <c r="K406" s="8">
        <v>76000</v>
      </c>
      <c r="L406" s="8">
        <v>122000</v>
      </c>
      <c r="M406" s="8">
        <v>188000</v>
      </c>
      <c r="N406" s="8">
        <v>113000</v>
      </c>
      <c r="O406" s="8">
        <v>59000</v>
      </c>
      <c r="P406" s="8">
        <v>19000</v>
      </c>
      <c r="Q406" s="8">
        <v>12000</v>
      </c>
      <c r="R406" s="8">
        <v>17000</v>
      </c>
      <c r="S406" s="8">
        <v>11000</v>
      </c>
      <c r="T406" s="13">
        <f t="shared" si="91"/>
        <v>0.88813559322033897</v>
      </c>
    </row>
    <row r="407" spans="1:20">
      <c r="A407" s="2" t="s">
        <v>434</v>
      </c>
      <c r="B407" s="6">
        <v>37073</v>
      </c>
      <c r="C407" s="7">
        <f t="shared" si="89"/>
        <v>2001</v>
      </c>
      <c r="D407" s="7">
        <f t="shared" si="90"/>
        <v>7</v>
      </c>
      <c r="E407" s="8">
        <v>535000</v>
      </c>
      <c r="F407" s="8">
        <v>101000</v>
      </c>
      <c r="G407" s="8">
        <v>131000</v>
      </c>
      <c r="H407" s="8">
        <v>187000</v>
      </c>
      <c r="I407" s="8">
        <v>116000</v>
      </c>
      <c r="J407" s="8">
        <v>471000</v>
      </c>
      <c r="K407" s="8">
        <v>76000</v>
      </c>
      <c r="L407" s="8">
        <v>117000</v>
      </c>
      <c r="M407" s="8">
        <v>172000</v>
      </c>
      <c r="N407" s="8">
        <v>106000</v>
      </c>
      <c r="O407" s="8">
        <v>64000</v>
      </c>
      <c r="P407" s="8">
        <v>25000</v>
      </c>
      <c r="Q407" s="8">
        <v>14000</v>
      </c>
      <c r="R407" s="8">
        <v>15000</v>
      </c>
      <c r="S407" s="8">
        <v>10000</v>
      </c>
      <c r="T407" s="13">
        <f t="shared" si="91"/>
        <v>0.75409836065573765</v>
      </c>
    </row>
    <row r="408" spans="1:20">
      <c r="A408" s="2" t="s">
        <v>435</v>
      </c>
      <c r="B408" s="6">
        <v>37104</v>
      </c>
      <c r="C408" s="7">
        <f t="shared" si="89"/>
        <v>2001</v>
      </c>
      <c r="D408" s="7">
        <f t="shared" si="90"/>
        <v>8</v>
      </c>
      <c r="E408" s="8">
        <v>566000</v>
      </c>
      <c r="F408" s="8">
        <v>101000</v>
      </c>
      <c r="G408" s="8">
        <v>132000</v>
      </c>
      <c r="H408" s="8">
        <v>212000</v>
      </c>
      <c r="I408" s="8">
        <v>122000</v>
      </c>
      <c r="J408" s="8">
        <v>501000</v>
      </c>
      <c r="K408" s="8">
        <v>78000</v>
      </c>
      <c r="L408" s="8">
        <v>119000</v>
      </c>
      <c r="M408" s="8">
        <v>195000</v>
      </c>
      <c r="N408" s="8">
        <v>110000</v>
      </c>
      <c r="O408" s="8">
        <v>65000</v>
      </c>
      <c r="P408" s="8">
        <v>23000</v>
      </c>
      <c r="Q408" s="8">
        <v>13000</v>
      </c>
      <c r="R408" s="8">
        <v>17000</v>
      </c>
      <c r="S408" s="8">
        <v>12000</v>
      </c>
      <c r="T408" s="13">
        <f t="shared" si="91"/>
        <v>0.29223744292237441</v>
      </c>
    </row>
    <row r="409" spans="1:20">
      <c r="A409" s="2" t="s">
        <v>436</v>
      </c>
      <c r="B409" s="6">
        <v>37135</v>
      </c>
      <c r="C409" s="7">
        <f t="shared" si="89"/>
        <v>2001</v>
      </c>
      <c r="D409" s="7">
        <f t="shared" si="90"/>
        <v>9</v>
      </c>
      <c r="E409" s="8">
        <v>420000</v>
      </c>
      <c r="F409" s="8">
        <v>72000</v>
      </c>
      <c r="G409" s="8">
        <v>105000</v>
      </c>
      <c r="H409" s="8">
        <v>155000</v>
      </c>
      <c r="I409" s="8">
        <v>88000</v>
      </c>
      <c r="J409" s="8">
        <v>371000</v>
      </c>
      <c r="K409" s="8">
        <v>55000</v>
      </c>
      <c r="L409" s="8">
        <v>95000</v>
      </c>
      <c r="M409" s="8">
        <v>141000</v>
      </c>
      <c r="N409" s="8">
        <v>80000</v>
      </c>
      <c r="O409" s="8">
        <v>49000</v>
      </c>
      <c r="P409" s="8">
        <v>17000</v>
      </c>
      <c r="Q409" s="8">
        <v>10000</v>
      </c>
      <c r="R409" s="8">
        <v>14000</v>
      </c>
      <c r="S409" s="8">
        <v>8000</v>
      </c>
      <c r="T409" s="13">
        <f t="shared" si="91"/>
        <v>-7.4889867841409691E-2</v>
      </c>
    </row>
    <row r="410" spans="1:20">
      <c r="A410" s="2" t="s">
        <v>437</v>
      </c>
      <c r="B410" s="6">
        <v>37165</v>
      </c>
      <c r="C410" s="7">
        <f t="shared" si="89"/>
        <v>2001</v>
      </c>
      <c r="D410" s="7">
        <f t="shared" si="90"/>
        <v>10</v>
      </c>
      <c r="E410" s="8">
        <v>443000</v>
      </c>
      <c r="F410" s="8">
        <v>79000</v>
      </c>
      <c r="G410" s="8">
        <v>104000</v>
      </c>
      <c r="H410" s="8">
        <v>162000</v>
      </c>
      <c r="I410" s="8">
        <v>98000</v>
      </c>
      <c r="J410" s="8">
        <v>392000</v>
      </c>
      <c r="K410" s="8">
        <v>61000</v>
      </c>
      <c r="L410" s="8">
        <v>94000</v>
      </c>
      <c r="M410" s="8">
        <v>148000</v>
      </c>
      <c r="N410" s="8">
        <v>89000</v>
      </c>
      <c r="O410" s="8">
        <v>51000</v>
      </c>
      <c r="P410" s="8">
        <v>18000</v>
      </c>
      <c r="Q410" s="8">
        <v>10000</v>
      </c>
      <c r="R410" s="8">
        <v>14000</v>
      </c>
      <c r="S410" s="8">
        <v>9000</v>
      </c>
      <c r="T410" s="13">
        <f t="shared" si="91"/>
        <v>-0.12450592885375494</v>
      </c>
    </row>
    <row r="411" spans="1:20">
      <c r="A411" s="2" t="s">
        <v>438</v>
      </c>
      <c r="B411" s="6">
        <v>37196</v>
      </c>
      <c r="C411" s="7">
        <f t="shared" si="89"/>
        <v>2001</v>
      </c>
      <c r="D411" s="7">
        <f t="shared" si="90"/>
        <v>11</v>
      </c>
      <c r="E411" s="8">
        <v>405000</v>
      </c>
      <c r="F411" s="8">
        <v>71000</v>
      </c>
      <c r="G411" s="8">
        <v>97000</v>
      </c>
      <c r="H411" s="8">
        <v>150000</v>
      </c>
      <c r="I411" s="8">
        <v>88000</v>
      </c>
      <c r="J411" s="8">
        <v>360000</v>
      </c>
      <c r="K411" s="8">
        <v>54000</v>
      </c>
      <c r="L411" s="8">
        <v>89000</v>
      </c>
      <c r="M411" s="8">
        <v>138000</v>
      </c>
      <c r="N411" s="8">
        <v>80000</v>
      </c>
      <c r="O411" s="8">
        <v>45000</v>
      </c>
      <c r="P411" s="8">
        <v>17000</v>
      </c>
      <c r="Q411" s="8">
        <v>8000</v>
      </c>
      <c r="R411" s="8">
        <v>12000</v>
      </c>
      <c r="S411" s="8">
        <v>8000</v>
      </c>
      <c r="T411" s="13">
        <f t="shared" si="91"/>
        <v>-0.27289048473967686</v>
      </c>
    </row>
    <row r="412" spans="1:20">
      <c r="A412" s="2" t="s">
        <v>439</v>
      </c>
      <c r="B412" s="6">
        <v>37226</v>
      </c>
      <c r="C412" s="7">
        <f t="shared" si="89"/>
        <v>2001</v>
      </c>
      <c r="D412" s="7">
        <f t="shared" si="90"/>
        <v>12</v>
      </c>
      <c r="E412" s="8">
        <v>409000</v>
      </c>
      <c r="F412" s="8">
        <v>69000</v>
      </c>
      <c r="G412" s="8">
        <v>96000</v>
      </c>
      <c r="H412" s="8">
        <v>156000</v>
      </c>
      <c r="I412" s="8">
        <v>88000</v>
      </c>
      <c r="J412" s="8">
        <v>362000</v>
      </c>
      <c r="K412" s="8">
        <v>52000</v>
      </c>
      <c r="L412" s="8">
        <v>88000</v>
      </c>
      <c r="M412" s="8">
        <v>142000</v>
      </c>
      <c r="N412" s="8">
        <v>80000</v>
      </c>
      <c r="O412" s="8">
        <v>47000</v>
      </c>
      <c r="P412" s="8">
        <v>17000</v>
      </c>
      <c r="Q412" s="8">
        <v>8000</v>
      </c>
      <c r="R412" s="8">
        <v>14000</v>
      </c>
      <c r="S412" s="8">
        <v>8000</v>
      </c>
      <c r="T412" s="13">
        <f t="shared" si="91"/>
        <v>-0.23551401869158878</v>
      </c>
    </row>
    <row r="413" spans="1:20">
      <c r="A413" s="2" t="s">
        <v>440</v>
      </c>
      <c r="B413" s="6">
        <v>37257</v>
      </c>
      <c r="C413" s="7">
        <f t="shared" si="89"/>
        <v>2002</v>
      </c>
      <c r="D413" s="7">
        <f t="shared" si="90"/>
        <v>1</v>
      </c>
      <c r="E413" s="8">
        <v>342000</v>
      </c>
      <c r="F413" s="8">
        <v>61000</v>
      </c>
      <c r="G413" s="8">
        <v>77000</v>
      </c>
      <c r="H413" s="8">
        <v>119000</v>
      </c>
      <c r="I413" s="8">
        <v>85000</v>
      </c>
      <c r="J413" s="8">
        <v>306000</v>
      </c>
      <c r="K413" s="8">
        <v>50000</v>
      </c>
      <c r="L413" s="8">
        <v>70000</v>
      </c>
      <c r="M413" s="8">
        <v>108000</v>
      </c>
      <c r="N413" s="8">
        <v>78000</v>
      </c>
      <c r="O413" s="8">
        <v>36000</v>
      </c>
      <c r="P413" s="8">
        <v>11000</v>
      </c>
      <c r="Q413" s="8">
        <v>7000</v>
      </c>
      <c r="R413" s="8">
        <v>11000</v>
      </c>
      <c r="S413" s="8">
        <v>7000</v>
      </c>
      <c r="T413" s="13">
        <f t="shared" si="91"/>
        <v>-0.39575971731448761</v>
      </c>
    </row>
    <row r="414" spans="1:20">
      <c r="A414" s="2" t="s">
        <v>441</v>
      </c>
      <c r="B414" s="6">
        <v>37288</v>
      </c>
      <c r="C414" s="7">
        <f t="shared" si="89"/>
        <v>2002</v>
      </c>
      <c r="D414" s="7">
        <f t="shared" si="90"/>
        <v>2</v>
      </c>
      <c r="E414" s="8">
        <v>344000</v>
      </c>
      <c r="F414" s="8">
        <v>62000</v>
      </c>
      <c r="G414" s="8">
        <v>81000</v>
      </c>
      <c r="H414" s="8">
        <v>127000</v>
      </c>
      <c r="I414" s="8">
        <v>74000</v>
      </c>
      <c r="J414" s="8">
        <v>303000</v>
      </c>
      <c r="K414" s="8">
        <v>49000</v>
      </c>
      <c r="L414" s="8">
        <v>74000</v>
      </c>
      <c r="M414" s="8">
        <v>114000</v>
      </c>
      <c r="N414" s="8">
        <v>66000</v>
      </c>
      <c r="O414" s="8">
        <v>41000</v>
      </c>
      <c r="P414" s="8">
        <v>13000</v>
      </c>
      <c r="Q414" s="8">
        <v>7000</v>
      </c>
      <c r="R414" s="8">
        <v>13000</v>
      </c>
      <c r="S414" s="8">
        <v>8000</v>
      </c>
      <c r="T414" s="13">
        <f t="shared" si="91"/>
        <v>-0.18095238095238095</v>
      </c>
    </row>
    <row r="415" spans="1:20">
      <c r="A415" s="2" t="s">
        <v>442</v>
      </c>
      <c r="B415" s="6">
        <v>37316</v>
      </c>
      <c r="C415" s="7">
        <f t="shared" si="89"/>
        <v>2002</v>
      </c>
      <c r="D415" s="7">
        <f t="shared" si="90"/>
        <v>3</v>
      </c>
      <c r="E415" s="8">
        <v>438000</v>
      </c>
      <c r="F415" s="8">
        <v>67000</v>
      </c>
      <c r="G415" s="8">
        <v>105000</v>
      </c>
      <c r="H415" s="8">
        <v>162000</v>
      </c>
      <c r="I415" s="8">
        <v>103000</v>
      </c>
      <c r="J415" s="8">
        <v>387000</v>
      </c>
      <c r="K415" s="8">
        <v>53000</v>
      </c>
      <c r="L415" s="8">
        <v>95000</v>
      </c>
      <c r="M415" s="8">
        <v>145000</v>
      </c>
      <c r="N415" s="8">
        <v>93000</v>
      </c>
      <c r="O415" s="8">
        <v>51000</v>
      </c>
      <c r="P415" s="8">
        <v>14000</v>
      </c>
      <c r="Q415" s="8">
        <v>10000</v>
      </c>
      <c r="R415" s="8">
        <v>17000</v>
      </c>
      <c r="S415" s="8">
        <v>10000</v>
      </c>
      <c r="T415" s="13">
        <f t="shared" si="91"/>
        <v>-1.1286681715575621E-2</v>
      </c>
    </row>
    <row r="416" spans="1:20">
      <c r="A416" s="2" t="s">
        <v>443</v>
      </c>
      <c r="B416" s="6">
        <v>37347</v>
      </c>
      <c r="C416" s="7">
        <f t="shared" si="89"/>
        <v>2002</v>
      </c>
      <c r="D416" s="7">
        <f t="shared" si="90"/>
        <v>4</v>
      </c>
      <c r="E416" s="8">
        <v>502000</v>
      </c>
      <c r="F416" s="8">
        <v>81000</v>
      </c>
      <c r="G416" s="8">
        <v>121000</v>
      </c>
      <c r="H416" s="8">
        <v>182000</v>
      </c>
      <c r="I416" s="8">
        <v>118000</v>
      </c>
      <c r="J416" s="8">
        <v>443000</v>
      </c>
      <c r="K416" s="8">
        <v>64000</v>
      </c>
      <c r="L416" s="8">
        <v>109000</v>
      </c>
      <c r="M416" s="8">
        <v>163000</v>
      </c>
      <c r="N416" s="8">
        <v>107000</v>
      </c>
      <c r="O416" s="8">
        <v>59000</v>
      </c>
      <c r="P416" s="8">
        <v>17000</v>
      </c>
      <c r="Q416" s="8">
        <v>12000</v>
      </c>
      <c r="R416" s="8">
        <v>19000</v>
      </c>
      <c r="S416" s="8">
        <v>11000</v>
      </c>
      <c r="T416" s="13">
        <f t="shared" si="91"/>
        <v>0.23950617283950618</v>
      </c>
    </row>
    <row r="417" spans="1:20">
      <c r="A417" s="2" t="s">
        <v>444</v>
      </c>
      <c r="B417" s="6">
        <v>37377</v>
      </c>
      <c r="C417" s="7">
        <f t="shared" si="89"/>
        <v>2002</v>
      </c>
      <c r="D417" s="7">
        <f t="shared" si="90"/>
        <v>5</v>
      </c>
      <c r="E417" s="8">
        <v>543000</v>
      </c>
      <c r="F417" s="8">
        <v>86000</v>
      </c>
      <c r="G417" s="8">
        <v>133000</v>
      </c>
      <c r="H417" s="8">
        <v>194000</v>
      </c>
      <c r="I417" s="8">
        <v>131000</v>
      </c>
      <c r="J417" s="8">
        <v>477000</v>
      </c>
      <c r="K417" s="8">
        <v>64000</v>
      </c>
      <c r="L417" s="8">
        <v>120000</v>
      </c>
      <c r="M417" s="8">
        <v>175000</v>
      </c>
      <c r="N417" s="8">
        <v>119000</v>
      </c>
      <c r="O417" s="8">
        <v>66000</v>
      </c>
      <c r="P417" s="8">
        <v>22000</v>
      </c>
      <c r="Q417" s="8">
        <v>13000</v>
      </c>
      <c r="R417" s="8">
        <v>19000</v>
      </c>
      <c r="S417" s="8">
        <v>12000</v>
      </c>
      <c r="T417" s="13">
        <f t="shared" si="91"/>
        <v>0.32762836185819072</v>
      </c>
    </row>
    <row r="418" spans="1:20">
      <c r="A418" s="2" t="s">
        <v>445</v>
      </c>
      <c r="B418" s="6">
        <v>37408</v>
      </c>
      <c r="C418" s="7">
        <f t="shared" si="89"/>
        <v>2002</v>
      </c>
      <c r="D418" s="7">
        <f t="shared" si="90"/>
        <v>6</v>
      </c>
      <c r="E418" s="8">
        <v>542000</v>
      </c>
      <c r="F418" s="8">
        <v>94000</v>
      </c>
      <c r="G418" s="8">
        <v>129000</v>
      </c>
      <c r="H418" s="8">
        <v>200000</v>
      </c>
      <c r="I418" s="8">
        <v>119000</v>
      </c>
      <c r="J418" s="8">
        <v>482000</v>
      </c>
      <c r="K418" s="8">
        <v>74000</v>
      </c>
      <c r="L418" s="8">
        <v>117000</v>
      </c>
      <c r="M418" s="8">
        <v>182000</v>
      </c>
      <c r="N418" s="8">
        <v>109000</v>
      </c>
      <c r="O418" s="8">
        <v>60000</v>
      </c>
      <c r="P418" s="8">
        <v>20000</v>
      </c>
      <c r="Q418" s="8">
        <v>12000</v>
      </c>
      <c r="R418" s="8">
        <v>18000</v>
      </c>
      <c r="S418" s="8">
        <v>10000</v>
      </c>
      <c r="T418" s="13">
        <f t="shared" si="91"/>
        <v>0.58479532163742687</v>
      </c>
    </row>
    <row r="419" spans="1:20">
      <c r="A419" s="2" t="s">
        <v>446</v>
      </c>
      <c r="B419" s="6">
        <v>37438</v>
      </c>
      <c r="C419" s="7">
        <f t="shared" si="89"/>
        <v>2002</v>
      </c>
      <c r="D419" s="7">
        <f t="shared" si="90"/>
        <v>7</v>
      </c>
      <c r="E419" s="8">
        <v>544000</v>
      </c>
      <c r="F419" s="8">
        <v>99000</v>
      </c>
      <c r="G419" s="8">
        <v>136000</v>
      </c>
      <c r="H419" s="8">
        <v>193000</v>
      </c>
      <c r="I419" s="8">
        <v>115000</v>
      </c>
      <c r="J419" s="8">
        <v>478000</v>
      </c>
      <c r="K419" s="8">
        <v>74000</v>
      </c>
      <c r="L419" s="8">
        <v>121000</v>
      </c>
      <c r="M419" s="8">
        <v>176000</v>
      </c>
      <c r="N419" s="8">
        <v>106000</v>
      </c>
      <c r="O419" s="8">
        <v>66000</v>
      </c>
      <c r="P419" s="8">
        <v>25000</v>
      </c>
      <c r="Q419" s="8">
        <v>15000</v>
      </c>
      <c r="R419" s="8">
        <v>17000</v>
      </c>
      <c r="S419" s="8">
        <v>9000</v>
      </c>
      <c r="T419" s="13">
        <f t="shared" si="91"/>
        <v>0.58139534883720934</v>
      </c>
    </row>
    <row r="420" spans="1:20">
      <c r="A420" s="2" t="s">
        <v>447</v>
      </c>
      <c r="B420" s="6">
        <v>37469</v>
      </c>
      <c r="C420" s="7">
        <f t="shared" si="89"/>
        <v>2002</v>
      </c>
      <c r="D420" s="7">
        <f t="shared" si="90"/>
        <v>8</v>
      </c>
      <c r="E420" s="8">
        <v>549000</v>
      </c>
      <c r="F420" s="8">
        <v>94000</v>
      </c>
      <c r="G420" s="8">
        <v>130000</v>
      </c>
      <c r="H420" s="8">
        <v>205000</v>
      </c>
      <c r="I420" s="8">
        <v>120000</v>
      </c>
      <c r="J420" s="8">
        <v>485000</v>
      </c>
      <c r="K420" s="8">
        <v>72000</v>
      </c>
      <c r="L420" s="8">
        <v>117000</v>
      </c>
      <c r="M420" s="8">
        <v>188000</v>
      </c>
      <c r="N420" s="8">
        <v>108000</v>
      </c>
      <c r="O420" s="8">
        <v>64000</v>
      </c>
      <c r="P420" s="8">
        <v>22000</v>
      </c>
      <c r="Q420" s="8">
        <v>13000</v>
      </c>
      <c r="R420" s="8">
        <v>17000</v>
      </c>
      <c r="S420" s="8">
        <v>12000</v>
      </c>
      <c r="T420" s="13">
        <f t="shared" si="91"/>
        <v>0.25342465753424659</v>
      </c>
    </row>
    <row r="421" spans="1:20">
      <c r="A421" s="2" t="s">
        <v>448</v>
      </c>
      <c r="B421" s="6">
        <v>37500</v>
      </c>
      <c r="C421" s="7">
        <f t="shared" si="89"/>
        <v>2002</v>
      </c>
      <c r="D421" s="7">
        <f t="shared" si="90"/>
        <v>9</v>
      </c>
      <c r="E421" s="8">
        <v>457000</v>
      </c>
      <c r="F421" s="8">
        <v>76000</v>
      </c>
      <c r="G421" s="8">
        <v>115000</v>
      </c>
      <c r="H421" s="8">
        <v>172000</v>
      </c>
      <c r="I421" s="8">
        <v>94000</v>
      </c>
      <c r="J421" s="8">
        <v>402000</v>
      </c>
      <c r="K421" s="8">
        <v>57000</v>
      </c>
      <c r="L421" s="8">
        <v>104000</v>
      </c>
      <c r="M421" s="8">
        <v>156000</v>
      </c>
      <c r="N421" s="8">
        <v>85000</v>
      </c>
      <c r="O421" s="8">
        <v>55000</v>
      </c>
      <c r="P421" s="8">
        <v>19000</v>
      </c>
      <c r="Q421" s="8">
        <v>11000</v>
      </c>
      <c r="R421" s="8">
        <v>16000</v>
      </c>
      <c r="S421" s="8">
        <v>9000</v>
      </c>
      <c r="T421" s="13">
        <f t="shared" si="91"/>
        <v>-8.9641434262948211E-2</v>
      </c>
    </row>
    <row r="422" spans="1:20">
      <c r="A422" s="2" t="s">
        <v>449</v>
      </c>
      <c r="B422" s="6">
        <v>37530</v>
      </c>
      <c r="C422" s="7">
        <f t="shared" si="89"/>
        <v>2002</v>
      </c>
      <c r="D422" s="7">
        <f t="shared" si="90"/>
        <v>10</v>
      </c>
      <c r="E422" s="8">
        <v>481000</v>
      </c>
      <c r="F422" s="8">
        <v>83000</v>
      </c>
      <c r="G422" s="8">
        <v>112000</v>
      </c>
      <c r="H422" s="8">
        <v>178000</v>
      </c>
      <c r="I422" s="8">
        <v>108000</v>
      </c>
      <c r="J422" s="8">
        <v>425000</v>
      </c>
      <c r="K422" s="8">
        <v>63000</v>
      </c>
      <c r="L422" s="8">
        <v>101000</v>
      </c>
      <c r="M422" s="8">
        <v>162000</v>
      </c>
      <c r="N422" s="8">
        <v>99000</v>
      </c>
      <c r="O422" s="8">
        <v>56000</v>
      </c>
      <c r="P422" s="8">
        <v>20000</v>
      </c>
      <c r="Q422" s="8">
        <v>11000</v>
      </c>
      <c r="R422" s="8">
        <v>16000</v>
      </c>
      <c r="S422" s="8">
        <v>9000</v>
      </c>
      <c r="T422" s="13">
        <f t="shared" si="91"/>
        <v>-0.1141804788213628</v>
      </c>
    </row>
    <row r="423" spans="1:20">
      <c r="A423" s="2" t="s">
        <v>450</v>
      </c>
      <c r="B423" s="6">
        <v>37561</v>
      </c>
      <c r="C423" s="7">
        <f t="shared" si="89"/>
        <v>2002</v>
      </c>
      <c r="D423" s="7">
        <f t="shared" si="90"/>
        <v>11</v>
      </c>
      <c r="E423" s="8">
        <v>430000</v>
      </c>
      <c r="F423" s="8">
        <v>73000</v>
      </c>
      <c r="G423" s="8">
        <v>100000</v>
      </c>
      <c r="H423" s="8">
        <v>158000</v>
      </c>
      <c r="I423" s="8">
        <v>100000</v>
      </c>
      <c r="J423" s="8">
        <v>381000</v>
      </c>
      <c r="K423" s="8">
        <v>55000</v>
      </c>
      <c r="L423" s="8">
        <v>91000</v>
      </c>
      <c r="M423" s="8">
        <v>144000</v>
      </c>
      <c r="N423" s="8">
        <v>92000</v>
      </c>
      <c r="O423" s="8">
        <v>49000</v>
      </c>
      <c r="P423" s="8">
        <v>18000</v>
      </c>
      <c r="Q423" s="8">
        <v>9000</v>
      </c>
      <c r="R423" s="8">
        <v>14000</v>
      </c>
      <c r="S423" s="8">
        <v>8000</v>
      </c>
      <c r="T423" s="13">
        <f t="shared" si="91"/>
        <v>-0.20664206642066421</v>
      </c>
    </row>
    <row r="424" spans="1:20">
      <c r="A424" s="2" t="s">
        <v>451</v>
      </c>
      <c r="B424" s="6">
        <v>37591</v>
      </c>
      <c r="C424" s="7">
        <f t="shared" si="89"/>
        <v>2002</v>
      </c>
      <c r="D424" s="7">
        <f t="shared" si="90"/>
        <v>12</v>
      </c>
      <c r="E424" s="8">
        <v>459000</v>
      </c>
      <c r="F424" s="8">
        <v>75000</v>
      </c>
      <c r="G424" s="8">
        <v>107000</v>
      </c>
      <c r="H424" s="8">
        <v>175000</v>
      </c>
      <c r="I424" s="8">
        <v>102000</v>
      </c>
      <c r="J424" s="8">
        <v>405000</v>
      </c>
      <c r="K424" s="8">
        <v>55000</v>
      </c>
      <c r="L424" s="8">
        <v>98000</v>
      </c>
      <c r="M424" s="8">
        <v>159000</v>
      </c>
      <c r="N424" s="8">
        <v>93000</v>
      </c>
      <c r="O424" s="8">
        <v>54000</v>
      </c>
      <c r="P424" s="8">
        <v>20000</v>
      </c>
      <c r="Q424" s="8">
        <v>9000</v>
      </c>
      <c r="R424" s="8">
        <v>16000</v>
      </c>
      <c r="S424" s="8">
        <v>9000</v>
      </c>
      <c r="T424" s="13">
        <f t="shared" si="91"/>
        <v>-0.15625</v>
      </c>
    </row>
    <row r="425" spans="1:20">
      <c r="A425" s="2" t="s">
        <v>452</v>
      </c>
      <c r="B425" s="6">
        <v>37622</v>
      </c>
      <c r="C425" s="7">
        <f t="shared" si="89"/>
        <v>2003</v>
      </c>
      <c r="D425" s="7">
        <f t="shared" si="90"/>
        <v>1</v>
      </c>
      <c r="E425" s="8">
        <v>352000</v>
      </c>
      <c r="F425" s="8">
        <v>62000</v>
      </c>
      <c r="G425" s="8">
        <v>77000</v>
      </c>
      <c r="H425" s="8">
        <v>127000</v>
      </c>
      <c r="I425" s="8">
        <v>87000</v>
      </c>
      <c r="J425" s="8">
        <v>312000</v>
      </c>
      <c r="K425" s="8">
        <v>49000</v>
      </c>
      <c r="L425" s="8">
        <v>69000</v>
      </c>
      <c r="M425" s="8">
        <v>115000</v>
      </c>
      <c r="N425" s="8">
        <v>80000</v>
      </c>
      <c r="O425" s="8">
        <v>40000</v>
      </c>
      <c r="P425" s="8">
        <v>13000</v>
      </c>
      <c r="Q425" s="8">
        <v>8000</v>
      </c>
      <c r="R425" s="8">
        <v>12000</v>
      </c>
      <c r="S425" s="8">
        <v>7000</v>
      </c>
      <c r="T425" s="13">
        <f t="shared" si="91"/>
        <v>-0.35883424408014569</v>
      </c>
    </row>
    <row r="426" spans="1:20">
      <c r="A426" s="2" t="s">
        <v>453</v>
      </c>
      <c r="B426" s="6">
        <v>37653</v>
      </c>
      <c r="C426" s="7">
        <f t="shared" si="89"/>
        <v>2003</v>
      </c>
      <c r="D426" s="7">
        <f t="shared" si="90"/>
        <v>2</v>
      </c>
      <c r="E426" s="8">
        <v>350000</v>
      </c>
      <c r="F426" s="8">
        <v>59000</v>
      </c>
      <c r="G426" s="8">
        <v>84000</v>
      </c>
      <c r="H426" s="8">
        <v>132000</v>
      </c>
      <c r="I426" s="8">
        <v>75000</v>
      </c>
      <c r="J426" s="8">
        <v>307000</v>
      </c>
      <c r="K426" s="8">
        <v>46000</v>
      </c>
      <c r="L426" s="8">
        <v>77000</v>
      </c>
      <c r="M426" s="8">
        <v>117000</v>
      </c>
      <c r="N426" s="8">
        <v>67000</v>
      </c>
      <c r="O426" s="8">
        <v>43000</v>
      </c>
      <c r="P426" s="8">
        <v>13000</v>
      </c>
      <c r="Q426" s="8">
        <v>7000</v>
      </c>
      <c r="R426" s="8">
        <v>15000</v>
      </c>
      <c r="S426" s="8">
        <v>8000</v>
      </c>
      <c r="T426" s="13">
        <f t="shared" si="91"/>
        <v>-0.23413566739606126</v>
      </c>
    </row>
    <row r="427" spans="1:20">
      <c r="A427" s="2" t="s">
        <v>454</v>
      </c>
      <c r="B427" s="6">
        <v>37681</v>
      </c>
      <c r="C427" s="7">
        <f t="shared" si="89"/>
        <v>2003</v>
      </c>
      <c r="D427" s="7">
        <f t="shared" si="90"/>
        <v>3</v>
      </c>
      <c r="E427" s="8">
        <v>446000</v>
      </c>
      <c r="F427" s="8">
        <v>68000</v>
      </c>
      <c r="G427" s="8">
        <v>107000</v>
      </c>
      <c r="H427" s="8">
        <v>170000</v>
      </c>
      <c r="I427" s="8">
        <v>101000</v>
      </c>
      <c r="J427" s="8">
        <v>394000</v>
      </c>
      <c r="K427" s="8">
        <v>53000</v>
      </c>
      <c r="L427" s="8">
        <v>97000</v>
      </c>
      <c r="M427" s="8">
        <v>152000</v>
      </c>
      <c r="N427" s="8">
        <v>92000</v>
      </c>
      <c r="O427" s="8">
        <v>52000</v>
      </c>
      <c r="P427" s="8">
        <v>15000</v>
      </c>
      <c r="Q427" s="8">
        <v>10000</v>
      </c>
      <c r="R427" s="8">
        <v>18000</v>
      </c>
      <c r="S427" s="8">
        <v>9000</v>
      </c>
      <c r="T427" s="13">
        <f t="shared" si="91"/>
        <v>-7.2765072765072769E-2</v>
      </c>
    </row>
    <row r="428" spans="1:20">
      <c r="A428" s="2" t="s">
        <v>455</v>
      </c>
      <c r="B428" s="6">
        <v>37712</v>
      </c>
      <c r="C428" s="7">
        <f t="shared" si="89"/>
        <v>2003</v>
      </c>
      <c r="D428" s="7">
        <f t="shared" si="90"/>
        <v>4</v>
      </c>
      <c r="E428" s="8">
        <v>517000</v>
      </c>
      <c r="F428" s="8">
        <v>79000</v>
      </c>
      <c r="G428" s="8">
        <v>124000</v>
      </c>
      <c r="H428" s="8">
        <v>189000</v>
      </c>
      <c r="I428" s="8">
        <v>124000</v>
      </c>
      <c r="J428" s="8">
        <v>456000</v>
      </c>
      <c r="K428" s="8">
        <v>61000</v>
      </c>
      <c r="L428" s="8">
        <v>112000</v>
      </c>
      <c r="M428" s="8">
        <v>169000</v>
      </c>
      <c r="N428" s="8">
        <v>113000</v>
      </c>
      <c r="O428" s="8">
        <v>61000</v>
      </c>
      <c r="P428" s="8">
        <v>18000</v>
      </c>
      <c r="Q428" s="8">
        <v>12000</v>
      </c>
      <c r="R428" s="8">
        <v>20000</v>
      </c>
      <c r="S428" s="8">
        <v>11000</v>
      </c>
      <c r="T428" s="13">
        <f t="shared" si="91"/>
        <v>0.20232558139534884</v>
      </c>
    </row>
    <row r="429" spans="1:20">
      <c r="A429" s="2" t="s">
        <v>456</v>
      </c>
      <c r="B429" s="6">
        <v>37742</v>
      </c>
      <c r="C429" s="7">
        <f t="shared" si="89"/>
        <v>2003</v>
      </c>
      <c r="D429" s="7">
        <f t="shared" si="90"/>
        <v>5</v>
      </c>
      <c r="E429" s="8">
        <v>565000</v>
      </c>
      <c r="F429" s="8">
        <v>87000</v>
      </c>
      <c r="G429" s="8">
        <v>143000</v>
      </c>
      <c r="H429" s="8">
        <v>204000</v>
      </c>
      <c r="I429" s="8">
        <v>132000</v>
      </c>
      <c r="J429" s="8">
        <v>498000</v>
      </c>
      <c r="K429" s="8">
        <v>64000</v>
      </c>
      <c r="L429" s="8">
        <v>130000</v>
      </c>
      <c r="M429" s="8">
        <v>185000</v>
      </c>
      <c r="N429" s="8">
        <v>120000</v>
      </c>
      <c r="O429" s="8">
        <v>67000</v>
      </c>
      <c r="P429" s="8">
        <v>23000</v>
      </c>
      <c r="Q429" s="8">
        <v>13000</v>
      </c>
      <c r="R429" s="8">
        <v>19000</v>
      </c>
      <c r="S429" s="8">
        <v>12000</v>
      </c>
      <c r="T429" s="13">
        <f t="shared" si="91"/>
        <v>0.23093681917211328</v>
      </c>
    </row>
    <row r="430" spans="1:20">
      <c r="A430" s="2" t="s">
        <v>457</v>
      </c>
      <c r="B430" s="6">
        <v>37773</v>
      </c>
      <c r="C430" s="7">
        <f t="shared" si="89"/>
        <v>2003</v>
      </c>
      <c r="D430" s="7">
        <f t="shared" si="90"/>
        <v>6</v>
      </c>
      <c r="E430" s="8">
        <v>601000</v>
      </c>
      <c r="F430" s="8">
        <v>101000</v>
      </c>
      <c r="G430" s="8">
        <v>148000</v>
      </c>
      <c r="H430" s="8">
        <v>219000</v>
      </c>
      <c r="I430" s="8">
        <v>132000</v>
      </c>
      <c r="J430" s="8">
        <v>534000</v>
      </c>
      <c r="K430" s="8">
        <v>78000</v>
      </c>
      <c r="L430" s="8">
        <v>134000</v>
      </c>
      <c r="M430" s="8">
        <v>200000</v>
      </c>
      <c r="N430" s="8">
        <v>121000</v>
      </c>
      <c r="O430" s="8">
        <v>67000</v>
      </c>
      <c r="P430" s="8">
        <v>23000</v>
      </c>
      <c r="Q430" s="8">
        <v>14000</v>
      </c>
      <c r="R430" s="8">
        <v>19000</v>
      </c>
      <c r="S430" s="8">
        <v>11000</v>
      </c>
      <c r="T430" s="13">
        <f t="shared" si="91"/>
        <v>0.70738636363636365</v>
      </c>
    </row>
    <row r="431" spans="1:20">
      <c r="A431" s="2" t="s">
        <v>458</v>
      </c>
      <c r="B431" s="6">
        <v>37803</v>
      </c>
      <c r="C431" s="7">
        <f t="shared" si="89"/>
        <v>2003</v>
      </c>
      <c r="D431" s="7">
        <f t="shared" si="90"/>
        <v>7</v>
      </c>
      <c r="E431" s="8">
        <v>632000</v>
      </c>
      <c r="F431" s="8">
        <v>114000</v>
      </c>
      <c r="G431" s="8">
        <v>157000</v>
      </c>
      <c r="H431" s="8">
        <v>224000</v>
      </c>
      <c r="I431" s="8">
        <v>137000</v>
      </c>
      <c r="J431" s="8">
        <v>553000</v>
      </c>
      <c r="K431" s="8">
        <v>83000</v>
      </c>
      <c r="L431" s="8">
        <v>139000</v>
      </c>
      <c r="M431" s="8">
        <v>205000</v>
      </c>
      <c r="N431" s="8">
        <v>126000</v>
      </c>
      <c r="O431" s="8">
        <v>79000</v>
      </c>
      <c r="P431" s="8">
        <v>31000</v>
      </c>
      <c r="Q431" s="8">
        <v>18000</v>
      </c>
      <c r="R431" s="8">
        <v>19000</v>
      </c>
      <c r="S431" s="8">
        <v>11000</v>
      </c>
      <c r="T431" s="13">
        <f t="shared" si="91"/>
        <v>0.80571428571428572</v>
      </c>
    </row>
    <row r="432" spans="1:20">
      <c r="A432" s="2" t="s">
        <v>459</v>
      </c>
      <c r="B432" s="6">
        <v>37834</v>
      </c>
      <c r="C432" s="7">
        <f t="shared" si="89"/>
        <v>2003</v>
      </c>
      <c r="D432" s="7">
        <f t="shared" si="90"/>
        <v>8</v>
      </c>
      <c r="E432" s="8">
        <v>645000</v>
      </c>
      <c r="F432" s="8">
        <v>106000</v>
      </c>
      <c r="G432" s="8">
        <v>150000</v>
      </c>
      <c r="H432" s="8">
        <v>241000</v>
      </c>
      <c r="I432" s="8">
        <v>148000</v>
      </c>
      <c r="J432" s="8">
        <v>569000</v>
      </c>
      <c r="K432" s="8">
        <v>79000</v>
      </c>
      <c r="L432" s="8">
        <v>135000</v>
      </c>
      <c r="M432" s="8">
        <v>222000</v>
      </c>
      <c r="N432" s="8">
        <v>133000</v>
      </c>
      <c r="O432" s="8">
        <v>76000</v>
      </c>
      <c r="P432" s="8">
        <v>27000</v>
      </c>
      <c r="Q432" s="8">
        <v>15000</v>
      </c>
      <c r="R432" s="8">
        <v>19000</v>
      </c>
      <c r="S432" s="8">
        <v>15000</v>
      </c>
      <c r="T432" s="13">
        <f t="shared" si="91"/>
        <v>0.4461883408071749</v>
      </c>
    </row>
    <row r="433" spans="1:20">
      <c r="A433" s="2" t="s">
        <v>460</v>
      </c>
      <c r="B433" s="6">
        <v>37865</v>
      </c>
      <c r="C433" s="7">
        <f t="shared" si="89"/>
        <v>2003</v>
      </c>
      <c r="D433" s="7">
        <f t="shared" si="90"/>
        <v>9</v>
      </c>
      <c r="E433" s="8">
        <v>566000</v>
      </c>
      <c r="F433" s="8">
        <v>93000</v>
      </c>
      <c r="G433" s="8">
        <v>141000</v>
      </c>
      <c r="H433" s="8">
        <v>211000</v>
      </c>
      <c r="I433" s="8">
        <v>122000</v>
      </c>
      <c r="J433" s="8">
        <v>498000</v>
      </c>
      <c r="K433" s="8">
        <v>70000</v>
      </c>
      <c r="L433" s="8">
        <v>126000</v>
      </c>
      <c r="M433" s="8">
        <v>192000</v>
      </c>
      <c r="N433" s="8">
        <v>111000</v>
      </c>
      <c r="O433" s="8">
        <v>68000</v>
      </c>
      <c r="P433" s="8">
        <v>23000</v>
      </c>
      <c r="Q433" s="8">
        <v>15000</v>
      </c>
      <c r="R433" s="8">
        <v>19000</v>
      </c>
      <c r="S433" s="8">
        <v>11000</v>
      </c>
      <c r="T433" s="13">
        <f t="shared" si="91"/>
        <v>9.4777562862669251E-2</v>
      </c>
    </row>
    <row r="434" spans="1:20">
      <c r="A434" s="2" t="s">
        <v>461</v>
      </c>
      <c r="B434" s="6">
        <v>37895</v>
      </c>
      <c r="C434" s="7">
        <f t="shared" si="89"/>
        <v>2003</v>
      </c>
      <c r="D434" s="7">
        <f t="shared" si="90"/>
        <v>10</v>
      </c>
      <c r="E434" s="8">
        <v>546000</v>
      </c>
      <c r="F434" s="8">
        <v>93000</v>
      </c>
      <c r="G434" s="8">
        <v>124000</v>
      </c>
      <c r="H434" s="8">
        <v>204000</v>
      </c>
      <c r="I434" s="8">
        <v>125000</v>
      </c>
      <c r="J434" s="8">
        <v>481000</v>
      </c>
      <c r="K434" s="8">
        <v>70000</v>
      </c>
      <c r="L434" s="8">
        <v>111000</v>
      </c>
      <c r="M434" s="8">
        <v>186000</v>
      </c>
      <c r="N434" s="8">
        <v>114000</v>
      </c>
      <c r="O434" s="8">
        <v>65000</v>
      </c>
      <c r="P434" s="8">
        <v>23000</v>
      </c>
      <c r="Q434" s="8">
        <v>13000</v>
      </c>
      <c r="R434" s="8">
        <v>18000</v>
      </c>
      <c r="S434" s="8">
        <v>11000</v>
      </c>
      <c r="T434" s="13">
        <f t="shared" si="91"/>
        <v>-3.3628318584070796E-2</v>
      </c>
    </row>
    <row r="435" spans="1:20">
      <c r="A435" s="2" t="s">
        <v>462</v>
      </c>
      <c r="B435" s="6">
        <v>37926</v>
      </c>
      <c r="C435" s="7">
        <f t="shared" si="89"/>
        <v>2003</v>
      </c>
      <c r="D435" s="7">
        <f t="shared" si="90"/>
        <v>11</v>
      </c>
      <c r="E435" s="8">
        <v>446000</v>
      </c>
      <c r="F435" s="8">
        <v>74000</v>
      </c>
      <c r="G435" s="8">
        <v>100000</v>
      </c>
      <c r="H435" s="8">
        <v>165000</v>
      </c>
      <c r="I435" s="8">
        <v>107000</v>
      </c>
      <c r="J435" s="8">
        <v>395000</v>
      </c>
      <c r="K435" s="8">
        <v>56000</v>
      </c>
      <c r="L435" s="8">
        <v>90000</v>
      </c>
      <c r="M435" s="8">
        <v>151000</v>
      </c>
      <c r="N435" s="8">
        <v>98000</v>
      </c>
      <c r="O435" s="8">
        <v>51000</v>
      </c>
      <c r="P435" s="8">
        <v>18000</v>
      </c>
      <c r="Q435" s="8">
        <v>10000</v>
      </c>
      <c r="R435" s="8">
        <v>14000</v>
      </c>
      <c r="S435" s="8">
        <v>9000</v>
      </c>
      <c r="T435" s="13">
        <f t="shared" si="91"/>
        <v>-0.25790349417637271</v>
      </c>
    </row>
    <row r="436" spans="1:20">
      <c r="A436" s="2" t="s">
        <v>463</v>
      </c>
      <c r="B436" s="6">
        <v>37956</v>
      </c>
      <c r="C436" s="7">
        <f t="shared" si="89"/>
        <v>2003</v>
      </c>
      <c r="D436" s="7">
        <f t="shared" si="90"/>
        <v>12</v>
      </c>
      <c r="E436" s="8">
        <v>510000</v>
      </c>
      <c r="F436" s="8">
        <v>84000</v>
      </c>
      <c r="G436" s="8">
        <v>114000</v>
      </c>
      <c r="H436" s="8">
        <v>198000</v>
      </c>
      <c r="I436" s="8">
        <v>115000</v>
      </c>
      <c r="J436" s="8">
        <v>447000</v>
      </c>
      <c r="K436" s="8">
        <v>61000</v>
      </c>
      <c r="L436" s="8">
        <v>103000</v>
      </c>
      <c r="M436" s="8">
        <v>179000</v>
      </c>
      <c r="N436" s="8">
        <v>105000</v>
      </c>
      <c r="O436" s="8">
        <v>63000</v>
      </c>
      <c r="P436" s="8">
        <v>23000</v>
      </c>
      <c r="Q436" s="8">
        <v>11000</v>
      </c>
      <c r="R436" s="8">
        <v>19000</v>
      </c>
      <c r="S436" s="8">
        <v>10000</v>
      </c>
      <c r="T436" s="13">
        <f t="shared" si="91"/>
        <v>-0.19303797468354431</v>
      </c>
    </row>
    <row r="437" spans="1:20">
      <c r="A437" s="2" t="s">
        <v>464</v>
      </c>
      <c r="B437" s="6">
        <v>37987</v>
      </c>
      <c r="C437" s="7">
        <f t="shared" si="89"/>
        <v>2004</v>
      </c>
      <c r="D437" s="7">
        <f t="shared" si="90"/>
        <v>1</v>
      </c>
      <c r="E437" s="8">
        <v>352000</v>
      </c>
      <c r="F437" s="8">
        <v>59000</v>
      </c>
      <c r="G437" s="8">
        <v>73000</v>
      </c>
      <c r="H437" s="8">
        <v>133000</v>
      </c>
      <c r="I437" s="8">
        <v>87000</v>
      </c>
      <c r="J437" s="8">
        <v>313000</v>
      </c>
      <c r="K437" s="8">
        <v>47000</v>
      </c>
      <c r="L437" s="8">
        <v>65000</v>
      </c>
      <c r="M437" s="8">
        <v>121000</v>
      </c>
      <c r="N437" s="8">
        <v>80000</v>
      </c>
      <c r="O437" s="8">
        <v>39000</v>
      </c>
      <c r="P437" s="8">
        <v>12000</v>
      </c>
      <c r="Q437" s="8">
        <v>8000</v>
      </c>
      <c r="R437" s="8">
        <v>12000</v>
      </c>
      <c r="S437" s="8">
        <v>7000</v>
      </c>
      <c r="T437" s="13">
        <f t="shared" si="91"/>
        <v>-0.45426356589147288</v>
      </c>
    </row>
    <row r="438" spans="1:20">
      <c r="A438" s="2" t="s">
        <v>465</v>
      </c>
      <c r="B438" s="6">
        <v>38018</v>
      </c>
      <c r="C438" s="7">
        <f t="shared" si="89"/>
        <v>2004</v>
      </c>
      <c r="D438" s="7">
        <f t="shared" si="90"/>
        <v>2</v>
      </c>
      <c r="E438" s="8">
        <v>378000</v>
      </c>
      <c r="F438" s="8">
        <v>65000</v>
      </c>
      <c r="G438" s="8">
        <v>84000</v>
      </c>
      <c r="H438" s="8">
        <v>145000</v>
      </c>
      <c r="I438" s="8">
        <v>84000</v>
      </c>
      <c r="J438" s="8">
        <v>331000</v>
      </c>
      <c r="K438" s="8">
        <v>50000</v>
      </c>
      <c r="L438" s="8">
        <v>77000</v>
      </c>
      <c r="M438" s="8">
        <v>129000</v>
      </c>
      <c r="N438" s="8">
        <v>75000</v>
      </c>
      <c r="O438" s="8">
        <v>47000</v>
      </c>
      <c r="P438" s="8">
        <v>15000</v>
      </c>
      <c r="Q438" s="8">
        <v>7000</v>
      </c>
      <c r="R438" s="8">
        <v>16000</v>
      </c>
      <c r="S438" s="8">
        <v>9000</v>
      </c>
      <c r="T438" s="13">
        <f t="shared" si="91"/>
        <v>-0.33215547703180209</v>
      </c>
    </row>
    <row r="439" spans="1:20">
      <c r="A439" s="2" t="s">
        <v>466</v>
      </c>
      <c r="B439" s="6">
        <v>38047</v>
      </c>
      <c r="C439" s="7">
        <f t="shared" si="89"/>
        <v>2004</v>
      </c>
      <c r="D439" s="7">
        <f t="shared" si="90"/>
        <v>3</v>
      </c>
      <c r="E439" s="8">
        <v>531000</v>
      </c>
      <c r="F439" s="8">
        <v>81000</v>
      </c>
      <c r="G439" s="8">
        <v>124000</v>
      </c>
      <c r="H439" s="8">
        <v>201000</v>
      </c>
      <c r="I439" s="8">
        <v>125000</v>
      </c>
      <c r="J439" s="8">
        <v>467000</v>
      </c>
      <c r="K439" s="8">
        <v>62000</v>
      </c>
      <c r="L439" s="8">
        <v>111000</v>
      </c>
      <c r="M439" s="8">
        <v>180000</v>
      </c>
      <c r="N439" s="8">
        <v>114000</v>
      </c>
      <c r="O439" s="8">
        <v>64000</v>
      </c>
      <c r="P439" s="8">
        <v>19000</v>
      </c>
      <c r="Q439" s="8">
        <v>13000</v>
      </c>
      <c r="R439" s="8">
        <v>21000</v>
      </c>
      <c r="S439" s="8">
        <v>11000</v>
      </c>
      <c r="T439" s="13">
        <f t="shared" si="91"/>
        <v>-2.7472527472527472E-2</v>
      </c>
    </row>
    <row r="440" spans="1:20">
      <c r="A440" s="2" t="s">
        <v>467</v>
      </c>
      <c r="B440" s="6">
        <v>38078</v>
      </c>
      <c r="C440" s="7">
        <f t="shared" si="89"/>
        <v>2004</v>
      </c>
      <c r="D440" s="7">
        <f t="shared" si="90"/>
        <v>4</v>
      </c>
      <c r="E440" s="8">
        <v>606000</v>
      </c>
      <c r="F440" s="8">
        <v>93000</v>
      </c>
      <c r="G440" s="8">
        <v>141000</v>
      </c>
      <c r="H440" s="8">
        <v>223000</v>
      </c>
      <c r="I440" s="8">
        <v>149000</v>
      </c>
      <c r="J440" s="8">
        <v>534000</v>
      </c>
      <c r="K440" s="8">
        <v>71000</v>
      </c>
      <c r="L440" s="8">
        <v>127000</v>
      </c>
      <c r="M440" s="8">
        <v>200000</v>
      </c>
      <c r="N440" s="8">
        <v>136000</v>
      </c>
      <c r="O440" s="8">
        <v>72000</v>
      </c>
      <c r="P440" s="8">
        <v>22000</v>
      </c>
      <c r="Q440" s="8">
        <v>14000</v>
      </c>
      <c r="R440" s="8">
        <v>23000</v>
      </c>
      <c r="S440" s="8">
        <v>13000</v>
      </c>
      <c r="T440" s="13">
        <f t="shared" si="91"/>
        <v>0.35874439461883406</v>
      </c>
    </row>
    <row r="441" spans="1:20">
      <c r="A441" s="2" t="s">
        <v>468</v>
      </c>
      <c r="B441" s="6">
        <v>38108</v>
      </c>
      <c r="C441" s="7">
        <f t="shared" si="89"/>
        <v>2004</v>
      </c>
      <c r="D441" s="7">
        <f t="shared" si="90"/>
        <v>5</v>
      </c>
      <c r="E441" s="8">
        <v>623000</v>
      </c>
      <c r="F441" s="8">
        <v>93000</v>
      </c>
      <c r="G441" s="8">
        <v>148000</v>
      </c>
      <c r="H441" s="8">
        <v>231000</v>
      </c>
      <c r="I441" s="8">
        <v>151000</v>
      </c>
      <c r="J441" s="8">
        <v>548000</v>
      </c>
      <c r="K441" s="8">
        <v>67000</v>
      </c>
      <c r="L441" s="8">
        <v>133000</v>
      </c>
      <c r="M441" s="8">
        <v>210000</v>
      </c>
      <c r="N441" s="8">
        <v>138000</v>
      </c>
      <c r="O441" s="8">
        <v>75000</v>
      </c>
      <c r="P441" s="8">
        <v>26000</v>
      </c>
      <c r="Q441" s="8">
        <v>15000</v>
      </c>
      <c r="R441" s="8">
        <v>21000</v>
      </c>
      <c r="S441" s="8">
        <v>13000</v>
      </c>
      <c r="T441" s="13">
        <f t="shared" si="91"/>
        <v>0.22156862745098038</v>
      </c>
    </row>
    <row r="442" spans="1:20">
      <c r="A442" s="2" t="s">
        <v>469</v>
      </c>
      <c r="B442" s="6">
        <v>38139</v>
      </c>
      <c r="C442" s="7">
        <f t="shared" si="89"/>
        <v>2004</v>
      </c>
      <c r="D442" s="7">
        <f t="shared" si="90"/>
        <v>6</v>
      </c>
      <c r="E442" s="8">
        <v>725000</v>
      </c>
      <c r="F442" s="8">
        <v>119000</v>
      </c>
      <c r="G442" s="8">
        <v>171000</v>
      </c>
      <c r="H442" s="8">
        <v>266000</v>
      </c>
      <c r="I442" s="8">
        <v>169000</v>
      </c>
      <c r="J442" s="8">
        <v>642000</v>
      </c>
      <c r="K442" s="8">
        <v>90000</v>
      </c>
      <c r="L442" s="8">
        <v>154000</v>
      </c>
      <c r="M442" s="8">
        <v>243000</v>
      </c>
      <c r="N442" s="8">
        <v>155000</v>
      </c>
      <c r="O442" s="8">
        <v>83000</v>
      </c>
      <c r="P442" s="8">
        <v>29000</v>
      </c>
      <c r="Q442" s="8">
        <v>17000</v>
      </c>
      <c r="R442" s="8">
        <v>23000</v>
      </c>
      <c r="S442" s="8">
        <v>14000</v>
      </c>
      <c r="T442" s="13">
        <f t="shared" si="91"/>
        <v>1.0596590909090908</v>
      </c>
    </row>
    <row r="443" spans="1:20">
      <c r="A443" s="2" t="s">
        <v>470</v>
      </c>
      <c r="B443" s="6">
        <v>38169</v>
      </c>
      <c r="C443" s="7">
        <f t="shared" si="89"/>
        <v>2004</v>
      </c>
      <c r="D443" s="7">
        <f t="shared" si="90"/>
        <v>7</v>
      </c>
      <c r="E443" s="8">
        <v>681000</v>
      </c>
      <c r="F443" s="8">
        <v>122000</v>
      </c>
      <c r="G443" s="8">
        <v>161000</v>
      </c>
      <c r="H443" s="8">
        <v>248000</v>
      </c>
      <c r="I443" s="8">
        <v>150000</v>
      </c>
      <c r="J443" s="8">
        <v>592000</v>
      </c>
      <c r="K443" s="8">
        <v>86000</v>
      </c>
      <c r="L443" s="8">
        <v>141000</v>
      </c>
      <c r="M443" s="8">
        <v>227000</v>
      </c>
      <c r="N443" s="8">
        <v>138000</v>
      </c>
      <c r="O443" s="8">
        <v>89000</v>
      </c>
      <c r="P443" s="8">
        <v>36000</v>
      </c>
      <c r="Q443" s="8">
        <v>20000</v>
      </c>
      <c r="R443" s="8">
        <v>21000</v>
      </c>
      <c r="S443" s="8">
        <v>12000</v>
      </c>
      <c r="T443" s="13">
        <f t="shared" si="91"/>
        <v>0.80158730158730163</v>
      </c>
    </row>
    <row r="444" spans="1:20">
      <c r="A444" s="2" t="s">
        <v>471</v>
      </c>
      <c r="B444" s="6">
        <v>38200</v>
      </c>
      <c r="C444" s="7">
        <f t="shared" si="89"/>
        <v>2004</v>
      </c>
      <c r="D444" s="7">
        <f t="shared" si="90"/>
        <v>8</v>
      </c>
      <c r="E444" s="8">
        <v>677000</v>
      </c>
      <c r="F444" s="8">
        <v>115000</v>
      </c>
      <c r="G444" s="8">
        <v>154000</v>
      </c>
      <c r="H444" s="8">
        <v>258000</v>
      </c>
      <c r="I444" s="8">
        <v>150000</v>
      </c>
      <c r="J444" s="8">
        <v>593000</v>
      </c>
      <c r="K444" s="8">
        <v>84000</v>
      </c>
      <c r="L444" s="8">
        <v>137000</v>
      </c>
      <c r="M444" s="8">
        <v>237000</v>
      </c>
      <c r="N444" s="8">
        <v>135000</v>
      </c>
      <c r="O444" s="8">
        <v>84000</v>
      </c>
      <c r="P444" s="8">
        <v>31000</v>
      </c>
      <c r="Q444" s="8">
        <v>17000</v>
      </c>
      <c r="R444" s="8">
        <v>21000</v>
      </c>
      <c r="S444" s="8">
        <v>15000</v>
      </c>
      <c r="T444" s="13">
        <f t="shared" si="91"/>
        <v>0.27495291902071561</v>
      </c>
    </row>
    <row r="445" spans="1:20">
      <c r="A445" s="2" t="s">
        <v>472</v>
      </c>
      <c r="B445" s="6">
        <v>38231</v>
      </c>
      <c r="C445" s="7">
        <f t="shared" si="89"/>
        <v>2004</v>
      </c>
      <c r="D445" s="7">
        <f t="shared" si="90"/>
        <v>9</v>
      </c>
      <c r="E445" s="8">
        <v>570000</v>
      </c>
      <c r="F445" s="8">
        <v>95000</v>
      </c>
      <c r="G445" s="8">
        <v>137000</v>
      </c>
      <c r="H445" s="8">
        <v>211000</v>
      </c>
      <c r="I445" s="8">
        <v>127000</v>
      </c>
      <c r="J445" s="8">
        <v>501000</v>
      </c>
      <c r="K445" s="8">
        <v>69000</v>
      </c>
      <c r="L445" s="8">
        <v>123000</v>
      </c>
      <c r="M445" s="8">
        <v>193000</v>
      </c>
      <c r="N445" s="8">
        <v>116000</v>
      </c>
      <c r="O445" s="8">
        <v>69000</v>
      </c>
      <c r="P445" s="8">
        <v>26000</v>
      </c>
      <c r="Q445" s="8">
        <v>14000</v>
      </c>
      <c r="R445" s="8">
        <v>18000</v>
      </c>
      <c r="S445" s="8">
        <v>11000</v>
      </c>
      <c r="T445" s="13">
        <f t="shared" si="91"/>
        <v>-5.9405940594059403E-2</v>
      </c>
    </row>
    <row r="446" spans="1:20">
      <c r="A446" s="2" t="s">
        <v>473</v>
      </c>
      <c r="B446" s="6">
        <v>38261</v>
      </c>
      <c r="C446" s="7">
        <f t="shared" si="89"/>
        <v>2004</v>
      </c>
      <c r="D446" s="7">
        <f t="shared" si="90"/>
        <v>10</v>
      </c>
      <c r="E446" s="8">
        <v>557000</v>
      </c>
      <c r="F446" s="8">
        <v>94000</v>
      </c>
      <c r="G446" s="8">
        <v>121000</v>
      </c>
      <c r="H446" s="8">
        <v>210000</v>
      </c>
      <c r="I446" s="8">
        <v>132000</v>
      </c>
      <c r="J446" s="8">
        <v>490000</v>
      </c>
      <c r="K446" s="8">
        <v>68000</v>
      </c>
      <c r="L446" s="8">
        <v>109000</v>
      </c>
      <c r="M446" s="8">
        <v>192000</v>
      </c>
      <c r="N446" s="8">
        <v>121000</v>
      </c>
      <c r="O446" s="8">
        <v>67000</v>
      </c>
      <c r="P446" s="8">
        <v>26000</v>
      </c>
      <c r="Q446" s="8">
        <v>12000</v>
      </c>
      <c r="R446" s="8">
        <v>18000</v>
      </c>
      <c r="S446" s="8">
        <v>11000</v>
      </c>
      <c r="T446" s="13">
        <f t="shared" si="91"/>
        <v>-0.10593900481540931</v>
      </c>
    </row>
    <row r="447" spans="1:20">
      <c r="A447" s="2" t="s">
        <v>474</v>
      </c>
      <c r="B447" s="6">
        <v>38292</v>
      </c>
      <c r="C447" s="7">
        <f t="shared" si="89"/>
        <v>2004</v>
      </c>
      <c r="D447" s="7">
        <f t="shared" si="90"/>
        <v>11</v>
      </c>
      <c r="E447" s="8">
        <v>532000</v>
      </c>
      <c r="F447" s="8">
        <v>87000</v>
      </c>
      <c r="G447" s="8">
        <v>116000</v>
      </c>
      <c r="H447" s="8">
        <v>202000</v>
      </c>
      <c r="I447" s="8">
        <v>127000</v>
      </c>
      <c r="J447" s="8">
        <v>470000</v>
      </c>
      <c r="K447" s="8">
        <v>64000</v>
      </c>
      <c r="L447" s="8">
        <v>104000</v>
      </c>
      <c r="M447" s="8">
        <v>185000</v>
      </c>
      <c r="N447" s="8">
        <v>117000</v>
      </c>
      <c r="O447" s="8">
        <v>62000</v>
      </c>
      <c r="P447" s="8">
        <v>23000</v>
      </c>
      <c r="Q447" s="8">
        <v>12000</v>
      </c>
      <c r="R447" s="8">
        <v>17000</v>
      </c>
      <c r="S447" s="8">
        <v>10000</v>
      </c>
      <c r="T447" s="13">
        <f t="shared" si="91"/>
        <v>-0.26620689655172414</v>
      </c>
    </row>
    <row r="448" spans="1:20">
      <c r="A448" s="2" t="s">
        <v>475</v>
      </c>
      <c r="B448" s="6">
        <v>38322</v>
      </c>
      <c r="C448" s="7">
        <f t="shared" si="89"/>
        <v>2004</v>
      </c>
      <c r="D448" s="7">
        <f t="shared" si="90"/>
        <v>12</v>
      </c>
      <c r="E448" s="8">
        <v>546000</v>
      </c>
      <c r="F448" s="8">
        <v>90000</v>
      </c>
      <c r="G448" s="8">
        <v>120000</v>
      </c>
      <c r="H448" s="8">
        <v>212000</v>
      </c>
      <c r="I448" s="8">
        <v>124000</v>
      </c>
      <c r="J448" s="8">
        <v>477000</v>
      </c>
      <c r="K448" s="8">
        <v>63000</v>
      </c>
      <c r="L448" s="8">
        <v>108000</v>
      </c>
      <c r="M448" s="8">
        <v>193000</v>
      </c>
      <c r="N448" s="8">
        <v>113000</v>
      </c>
      <c r="O448" s="8">
        <v>69000</v>
      </c>
      <c r="P448" s="8">
        <v>27000</v>
      </c>
      <c r="Q448" s="8">
        <v>12000</v>
      </c>
      <c r="R448" s="8">
        <v>19000</v>
      </c>
      <c r="S448" s="8">
        <v>11000</v>
      </c>
      <c r="T448" s="13">
        <f t="shared" si="91"/>
        <v>-0.19823788546255505</v>
      </c>
    </row>
    <row r="449" spans="1:20">
      <c r="A449" s="2" t="s">
        <v>476</v>
      </c>
      <c r="B449" s="6">
        <v>38353</v>
      </c>
      <c r="C449" s="7">
        <f t="shared" si="89"/>
        <v>2005</v>
      </c>
      <c r="D449" s="7">
        <f t="shared" si="90"/>
        <v>1</v>
      </c>
      <c r="E449" s="8">
        <v>382000</v>
      </c>
      <c r="F449" s="8">
        <v>64000</v>
      </c>
      <c r="G449" s="8">
        <v>77000</v>
      </c>
      <c r="H449" s="8">
        <v>146000</v>
      </c>
      <c r="I449" s="8">
        <v>95000</v>
      </c>
      <c r="J449" s="8">
        <v>337000</v>
      </c>
      <c r="K449" s="8">
        <v>49000</v>
      </c>
      <c r="L449" s="8">
        <v>68000</v>
      </c>
      <c r="M449" s="8">
        <v>132000</v>
      </c>
      <c r="N449" s="8">
        <v>88000</v>
      </c>
      <c r="O449" s="8">
        <v>45000</v>
      </c>
      <c r="P449" s="8">
        <v>15000</v>
      </c>
      <c r="Q449" s="8">
        <v>9000</v>
      </c>
      <c r="R449" s="8">
        <v>14000</v>
      </c>
      <c r="S449" s="8">
        <v>7000</v>
      </c>
      <c r="T449" s="13">
        <f t="shared" si="91"/>
        <v>-0.43574593796159528</v>
      </c>
    </row>
    <row r="450" spans="1:20">
      <c r="A450" s="2" t="s">
        <v>477</v>
      </c>
      <c r="B450" s="6">
        <v>38384</v>
      </c>
      <c r="C450" s="7">
        <f t="shared" si="89"/>
        <v>2005</v>
      </c>
      <c r="D450" s="7">
        <f t="shared" si="90"/>
        <v>2</v>
      </c>
      <c r="E450" s="8">
        <v>402000</v>
      </c>
      <c r="F450" s="8">
        <v>68000</v>
      </c>
      <c r="G450" s="8">
        <v>89000</v>
      </c>
      <c r="H450" s="8">
        <v>156000</v>
      </c>
      <c r="I450" s="8">
        <v>89000</v>
      </c>
      <c r="J450" s="8">
        <v>351000</v>
      </c>
      <c r="K450" s="8">
        <v>51000</v>
      </c>
      <c r="L450" s="8">
        <v>81000</v>
      </c>
      <c r="M450" s="8">
        <v>139000</v>
      </c>
      <c r="N450" s="8">
        <v>80000</v>
      </c>
      <c r="O450" s="8">
        <v>51000</v>
      </c>
      <c r="P450" s="8">
        <v>17000</v>
      </c>
      <c r="Q450" s="8">
        <v>8000</v>
      </c>
      <c r="R450" s="8">
        <v>17000</v>
      </c>
      <c r="S450" s="8">
        <v>9000</v>
      </c>
      <c r="T450" s="13">
        <f t="shared" si="91"/>
        <v>-0.29473684210526313</v>
      </c>
    </row>
    <row r="451" spans="1:20">
      <c r="A451" s="2" t="s">
        <v>478</v>
      </c>
      <c r="B451" s="6">
        <v>38412</v>
      </c>
      <c r="C451" s="7">
        <f t="shared" si="89"/>
        <v>2005</v>
      </c>
      <c r="D451" s="7">
        <f t="shared" si="90"/>
        <v>3</v>
      </c>
      <c r="E451" s="8">
        <v>556000</v>
      </c>
      <c r="F451" s="8">
        <v>84000</v>
      </c>
      <c r="G451" s="8">
        <v>126000</v>
      </c>
      <c r="H451" s="8">
        <v>212000</v>
      </c>
      <c r="I451" s="8">
        <v>134000</v>
      </c>
      <c r="J451" s="8">
        <v>487000</v>
      </c>
      <c r="K451" s="8">
        <v>63000</v>
      </c>
      <c r="L451" s="8">
        <v>113000</v>
      </c>
      <c r="M451" s="8">
        <v>190000</v>
      </c>
      <c r="N451" s="8">
        <v>121000</v>
      </c>
      <c r="O451" s="8">
        <v>69000</v>
      </c>
      <c r="P451" s="8">
        <v>21000</v>
      </c>
      <c r="Q451" s="8">
        <v>13000</v>
      </c>
      <c r="R451" s="8">
        <v>22000</v>
      </c>
      <c r="S451" s="8">
        <v>13000</v>
      </c>
      <c r="T451" s="13">
        <f t="shared" si="91"/>
        <v>-1.7953321364452424E-3</v>
      </c>
    </row>
    <row r="452" spans="1:20">
      <c r="A452" s="2" t="s">
        <v>479</v>
      </c>
      <c r="B452" s="6">
        <v>38443</v>
      </c>
      <c r="C452" s="7">
        <f t="shared" si="89"/>
        <v>2005</v>
      </c>
      <c r="D452" s="7">
        <f t="shared" si="90"/>
        <v>4</v>
      </c>
      <c r="E452" s="8">
        <v>625000</v>
      </c>
      <c r="F452" s="8">
        <v>98000</v>
      </c>
      <c r="G452" s="8">
        <v>142000</v>
      </c>
      <c r="H452" s="8">
        <v>234000</v>
      </c>
      <c r="I452" s="8">
        <v>151000</v>
      </c>
      <c r="J452" s="8">
        <v>548000</v>
      </c>
      <c r="K452" s="8">
        <v>72000</v>
      </c>
      <c r="L452" s="8">
        <v>128000</v>
      </c>
      <c r="M452" s="8">
        <v>210000</v>
      </c>
      <c r="N452" s="8">
        <v>138000</v>
      </c>
      <c r="O452" s="8">
        <v>77000</v>
      </c>
      <c r="P452" s="8">
        <v>26000</v>
      </c>
      <c r="Q452" s="8">
        <v>14000</v>
      </c>
      <c r="R452" s="8">
        <v>24000</v>
      </c>
      <c r="S452" s="8">
        <v>13000</v>
      </c>
      <c r="T452" s="13">
        <f t="shared" si="91"/>
        <v>0.17481203007518797</v>
      </c>
    </row>
    <row r="453" spans="1:20">
      <c r="A453" s="2" t="s">
        <v>480</v>
      </c>
      <c r="B453" s="6">
        <v>38473</v>
      </c>
      <c r="C453" s="7">
        <f t="shared" si="89"/>
        <v>2005</v>
      </c>
      <c r="D453" s="7">
        <f t="shared" si="90"/>
        <v>5</v>
      </c>
      <c r="E453" s="8">
        <v>669000</v>
      </c>
      <c r="F453" s="8">
        <v>104000</v>
      </c>
      <c r="G453" s="8">
        <v>156000</v>
      </c>
      <c r="H453" s="8">
        <v>253000</v>
      </c>
      <c r="I453" s="8">
        <v>156000</v>
      </c>
      <c r="J453" s="8">
        <v>582000</v>
      </c>
      <c r="K453" s="8">
        <v>72000</v>
      </c>
      <c r="L453" s="8">
        <v>139000</v>
      </c>
      <c r="M453" s="8">
        <v>229000</v>
      </c>
      <c r="N453" s="8">
        <v>142000</v>
      </c>
      <c r="O453" s="8">
        <v>87000</v>
      </c>
      <c r="P453" s="8">
        <v>32000</v>
      </c>
      <c r="Q453" s="8">
        <v>17000</v>
      </c>
      <c r="R453" s="8">
        <v>24000</v>
      </c>
      <c r="S453" s="8">
        <v>14000</v>
      </c>
      <c r="T453" s="13">
        <f t="shared" si="91"/>
        <v>0.22527472527472528</v>
      </c>
    </row>
    <row r="454" spans="1:20">
      <c r="A454" s="2" t="s">
        <v>481</v>
      </c>
      <c r="B454" s="6">
        <v>38504</v>
      </c>
      <c r="C454" s="7">
        <f t="shared" ref="C454:C517" si="92">YEAR(B454)</f>
        <v>2005</v>
      </c>
      <c r="D454" s="7">
        <f t="shared" ref="D454:D517" si="93">MONTH(B454)</f>
        <v>6</v>
      </c>
      <c r="E454" s="8">
        <v>754000</v>
      </c>
      <c r="F454" s="8">
        <v>129000</v>
      </c>
      <c r="G454" s="8">
        <v>171000</v>
      </c>
      <c r="H454" s="8">
        <v>280000</v>
      </c>
      <c r="I454" s="8">
        <v>174000</v>
      </c>
      <c r="J454" s="8">
        <v>662000</v>
      </c>
      <c r="K454" s="8">
        <v>94000</v>
      </c>
      <c r="L454" s="8">
        <v>153000</v>
      </c>
      <c r="M454" s="8">
        <v>256000</v>
      </c>
      <c r="N454" s="8">
        <v>159000</v>
      </c>
      <c r="O454" s="8">
        <v>92000</v>
      </c>
      <c r="P454" s="8">
        <v>35000</v>
      </c>
      <c r="Q454" s="8">
        <v>18000</v>
      </c>
      <c r="R454" s="8">
        <v>24000</v>
      </c>
      <c r="S454" s="8">
        <v>15000</v>
      </c>
      <c r="T454" s="13">
        <f t="shared" si="91"/>
        <v>0.97382198952879584</v>
      </c>
    </row>
    <row r="455" spans="1:20">
      <c r="A455" s="2" t="s">
        <v>482</v>
      </c>
      <c r="B455" s="6">
        <v>38534</v>
      </c>
      <c r="C455" s="7">
        <f t="shared" si="92"/>
        <v>2005</v>
      </c>
      <c r="D455" s="7">
        <f t="shared" si="93"/>
        <v>7</v>
      </c>
      <c r="E455" s="8">
        <v>690000</v>
      </c>
      <c r="F455" s="8">
        <v>128000</v>
      </c>
      <c r="G455" s="8">
        <v>158000</v>
      </c>
      <c r="H455" s="8">
        <v>254000</v>
      </c>
      <c r="I455" s="8">
        <v>150000</v>
      </c>
      <c r="J455" s="8">
        <v>595000</v>
      </c>
      <c r="K455" s="8">
        <v>87000</v>
      </c>
      <c r="L455" s="8">
        <v>138000</v>
      </c>
      <c r="M455" s="8">
        <v>232000</v>
      </c>
      <c r="N455" s="8">
        <v>138000</v>
      </c>
      <c r="O455" s="8">
        <v>95000</v>
      </c>
      <c r="P455" s="8">
        <v>41000</v>
      </c>
      <c r="Q455" s="8">
        <v>20000</v>
      </c>
      <c r="R455" s="8">
        <v>22000</v>
      </c>
      <c r="S455" s="8">
        <v>12000</v>
      </c>
      <c r="T455" s="13">
        <f t="shared" si="91"/>
        <v>0.71641791044776115</v>
      </c>
    </row>
    <row r="456" spans="1:20">
      <c r="A456" s="2" t="s">
        <v>483</v>
      </c>
      <c r="B456" s="6">
        <v>38565</v>
      </c>
      <c r="C456" s="7">
        <f t="shared" si="92"/>
        <v>2005</v>
      </c>
      <c r="D456" s="7">
        <f t="shared" si="93"/>
        <v>8</v>
      </c>
      <c r="E456" s="8">
        <v>744000</v>
      </c>
      <c r="F456" s="8">
        <v>128000</v>
      </c>
      <c r="G456" s="8">
        <v>169000</v>
      </c>
      <c r="H456" s="8">
        <v>280000</v>
      </c>
      <c r="I456" s="8">
        <v>167000</v>
      </c>
      <c r="J456" s="8">
        <v>647000</v>
      </c>
      <c r="K456" s="8">
        <v>91000</v>
      </c>
      <c r="L456" s="8">
        <v>149000</v>
      </c>
      <c r="M456" s="8">
        <v>257000</v>
      </c>
      <c r="N456" s="8">
        <v>150000</v>
      </c>
      <c r="O456" s="8">
        <v>97000</v>
      </c>
      <c r="P456" s="8">
        <v>37000</v>
      </c>
      <c r="Q456" s="8">
        <v>20000</v>
      </c>
      <c r="R456" s="8">
        <v>23000</v>
      </c>
      <c r="S456" s="8">
        <v>17000</v>
      </c>
      <c r="T456" s="13">
        <f t="shared" si="91"/>
        <v>0.33812949640287771</v>
      </c>
    </row>
    <row r="457" spans="1:20">
      <c r="A457" s="2" t="s">
        <v>484</v>
      </c>
      <c r="B457" s="6">
        <v>38596</v>
      </c>
      <c r="C457" s="7">
        <f t="shared" si="92"/>
        <v>2005</v>
      </c>
      <c r="D457" s="7">
        <f t="shared" si="93"/>
        <v>9</v>
      </c>
      <c r="E457" s="8">
        <v>630000</v>
      </c>
      <c r="F457" s="8">
        <v>104000</v>
      </c>
      <c r="G457" s="8">
        <v>147000</v>
      </c>
      <c r="H457" s="8">
        <v>241000</v>
      </c>
      <c r="I457" s="8">
        <v>138000</v>
      </c>
      <c r="J457" s="8">
        <v>549000</v>
      </c>
      <c r="K457" s="8">
        <v>73000</v>
      </c>
      <c r="L457" s="8">
        <v>130000</v>
      </c>
      <c r="M457" s="8">
        <v>220000</v>
      </c>
      <c r="N457" s="8">
        <v>126000</v>
      </c>
      <c r="O457" s="8">
        <v>81000</v>
      </c>
      <c r="P457" s="8">
        <v>31000</v>
      </c>
      <c r="Q457" s="8">
        <v>17000</v>
      </c>
      <c r="R457" s="8">
        <v>21000</v>
      </c>
      <c r="S457" s="8">
        <v>12000</v>
      </c>
      <c r="T457" s="13">
        <f t="shared" si="91"/>
        <v>8.0000000000000002E-3</v>
      </c>
    </row>
    <row r="458" spans="1:20">
      <c r="A458" s="2" t="s">
        <v>485</v>
      </c>
      <c r="B458" s="6">
        <v>38626</v>
      </c>
      <c r="C458" s="7">
        <f t="shared" si="92"/>
        <v>2005</v>
      </c>
      <c r="D458" s="7">
        <f t="shared" si="93"/>
        <v>10</v>
      </c>
      <c r="E458" s="8">
        <v>566000</v>
      </c>
      <c r="F458" s="8">
        <v>93000</v>
      </c>
      <c r="G458" s="8">
        <v>122000</v>
      </c>
      <c r="H458" s="8">
        <v>221000</v>
      </c>
      <c r="I458" s="8">
        <v>130000</v>
      </c>
      <c r="J458" s="8">
        <v>498000</v>
      </c>
      <c r="K458" s="8">
        <v>67000</v>
      </c>
      <c r="L458" s="8">
        <v>109000</v>
      </c>
      <c r="M458" s="8">
        <v>203000</v>
      </c>
      <c r="N458" s="8">
        <v>119000</v>
      </c>
      <c r="O458" s="8">
        <v>68000</v>
      </c>
      <c r="P458" s="8">
        <v>26000</v>
      </c>
      <c r="Q458" s="8">
        <v>13000</v>
      </c>
      <c r="R458" s="8">
        <v>18000</v>
      </c>
      <c r="S458" s="8">
        <v>11000</v>
      </c>
      <c r="T458" s="13">
        <f t="shared" si="91"/>
        <v>-0.15396113602391628</v>
      </c>
    </row>
    <row r="459" spans="1:20">
      <c r="A459" s="2" t="s">
        <v>486</v>
      </c>
      <c r="B459" s="6">
        <v>38657</v>
      </c>
      <c r="C459" s="7">
        <f t="shared" si="92"/>
        <v>2005</v>
      </c>
      <c r="D459" s="7">
        <f t="shared" si="93"/>
        <v>11</v>
      </c>
      <c r="E459" s="8">
        <v>530000</v>
      </c>
      <c r="F459" s="8">
        <v>83000</v>
      </c>
      <c r="G459" s="8">
        <v>114000</v>
      </c>
      <c r="H459" s="8">
        <v>210000</v>
      </c>
      <c r="I459" s="8">
        <v>123000</v>
      </c>
      <c r="J459" s="8">
        <v>466000</v>
      </c>
      <c r="K459" s="8">
        <v>60000</v>
      </c>
      <c r="L459" s="8">
        <v>100000</v>
      </c>
      <c r="M459" s="8">
        <v>193000</v>
      </c>
      <c r="N459" s="8">
        <v>113000</v>
      </c>
      <c r="O459" s="8">
        <v>64000</v>
      </c>
      <c r="P459" s="8">
        <v>23000</v>
      </c>
      <c r="Q459" s="8">
        <v>14000</v>
      </c>
      <c r="R459" s="8">
        <v>17000</v>
      </c>
      <c r="S459" s="8">
        <v>10000</v>
      </c>
      <c r="T459" s="13">
        <f t="shared" ref="T459:T522" si="94">(E459-E454)/E454</f>
        <v>-0.29708222811671087</v>
      </c>
    </row>
    <row r="460" spans="1:20">
      <c r="A460" s="2" t="s">
        <v>487</v>
      </c>
      <c r="B460" s="6">
        <v>38687</v>
      </c>
      <c r="C460" s="7">
        <f t="shared" si="92"/>
        <v>2005</v>
      </c>
      <c r="D460" s="7">
        <f t="shared" si="93"/>
        <v>12</v>
      </c>
      <c r="E460" s="8">
        <v>528000</v>
      </c>
      <c r="F460" s="8">
        <v>86000</v>
      </c>
      <c r="G460" s="8">
        <v>117000</v>
      </c>
      <c r="H460" s="8">
        <v>215000</v>
      </c>
      <c r="I460" s="8">
        <v>110000</v>
      </c>
      <c r="J460" s="8">
        <v>458000</v>
      </c>
      <c r="K460" s="8">
        <v>59000</v>
      </c>
      <c r="L460" s="8">
        <v>103000</v>
      </c>
      <c r="M460" s="8">
        <v>196000</v>
      </c>
      <c r="N460" s="8">
        <v>100000</v>
      </c>
      <c r="O460" s="8">
        <v>70000</v>
      </c>
      <c r="P460" s="8">
        <v>27000</v>
      </c>
      <c r="Q460" s="8">
        <v>14000</v>
      </c>
      <c r="R460" s="8">
        <v>19000</v>
      </c>
      <c r="S460" s="8">
        <v>10000</v>
      </c>
      <c r="T460" s="13">
        <f t="shared" si="94"/>
        <v>-0.23478260869565218</v>
      </c>
    </row>
    <row r="461" spans="1:20">
      <c r="A461" s="2" t="s">
        <v>488</v>
      </c>
      <c r="B461" s="6">
        <v>38718</v>
      </c>
      <c r="C461" s="7">
        <f t="shared" si="92"/>
        <v>2006</v>
      </c>
      <c r="D461" s="7">
        <f t="shared" si="93"/>
        <v>1</v>
      </c>
      <c r="E461" s="8">
        <v>374000</v>
      </c>
      <c r="F461" s="8">
        <v>58000</v>
      </c>
      <c r="G461" s="8">
        <v>77000</v>
      </c>
      <c r="H461" s="8">
        <v>154000</v>
      </c>
      <c r="I461" s="8">
        <v>85000</v>
      </c>
      <c r="J461" s="8">
        <v>331000</v>
      </c>
      <c r="K461" s="8">
        <v>44000</v>
      </c>
      <c r="L461" s="8">
        <v>68000</v>
      </c>
      <c r="M461" s="8">
        <v>141000</v>
      </c>
      <c r="N461" s="8">
        <v>78000</v>
      </c>
      <c r="O461" s="8">
        <v>43000</v>
      </c>
      <c r="P461" s="8">
        <v>14000</v>
      </c>
      <c r="Q461" s="8">
        <v>9000</v>
      </c>
      <c r="R461" s="8">
        <v>13000</v>
      </c>
      <c r="S461" s="8">
        <v>7000</v>
      </c>
      <c r="T461" s="13">
        <f t="shared" si="94"/>
        <v>-0.49731182795698925</v>
      </c>
    </row>
    <row r="462" spans="1:20">
      <c r="A462" s="2" t="s">
        <v>489</v>
      </c>
      <c r="B462" s="6">
        <v>38749</v>
      </c>
      <c r="C462" s="7">
        <f t="shared" si="92"/>
        <v>2006</v>
      </c>
      <c r="D462" s="7">
        <f t="shared" si="93"/>
        <v>2</v>
      </c>
      <c r="E462" s="8">
        <v>402000</v>
      </c>
      <c r="F462" s="8">
        <v>70000</v>
      </c>
      <c r="G462" s="8">
        <v>92000</v>
      </c>
      <c r="H462" s="8">
        <v>160000</v>
      </c>
      <c r="I462" s="8">
        <v>80000</v>
      </c>
      <c r="J462" s="8">
        <v>352000</v>
      </c>
      <c r="K462" s="8">
        <v>52000</v>
      </c>
      <c r="L462" s="8">
        <v>84000</v>
      </c>
      <c r="M462" s="8">
        <v>144000</v>
      </c>
      <c r="N462" s="8">
        <v>72000</v>
      </c>
      <c r="O462" s="8">
        <v>50000</v>
      </c>
      <c r="P462" s="8">
        <v>18000</v>
      </c>
      <c r="Q462" s="8">
        <v>8000</v>
      </c>
      <c r="R462" s="8">
        <v>16000</v>
      </c>
      <c r="S462" s="8">
        <v>8000</v>
      </c>
      <c r="T462" s="13">
        <f t="shared" si="94"/>
        <v>-0.3619047619047619</v>
      </c>
    </row>
    <row r="463" spans="1:20">
      <c r="A463" s="2" t="s">
        <v>490</v>
      </c>
      <c r="B463" s="6">
        <v>38777</v>
      </c>
      <c r="C463" s="7">
        <f t="shared" si="92"/>
        <v>2006</v>
      </c>
      <c r="D463" s="7">
        <f t="shared" si="93"/>
        <v>3</v>
      </c>
      <c r="E463" s="8">
        <v>554000</v>
      </c>
      <c r="F463" s="8">
        <v>87000</v>
      </c>
      <c r="G463" s="8">
        <v>131000</v>
      </c>
      <c r="H463" s="8">
        <v>217000</v>
      </c>
      <c r="I463" s="8">
        <v>119000</v>
      </c>
      <c r="J463" s="8">
        <v>485000</v>
      </c>
      <c r="K463" s="8">
        <v>66000</v>
      </c>
      <c r="L463" s="8">
        <v>117000</v>
      </c>
      <c r="M463" s="8">
        <v>195000</v>
      </c>
      <c r="N463" s="8">
        <v>107000</v>
      </c>
      <c r="O463" s="8">
        <v>69000</v>
      </c>
      <c r="P463" s="8">
        <v>21000</v>
      </c>
      <c r="Q463" s="8">
        <v>14000</v>
      </c>
      <c r="R463" s="8">
        <v>22000</v>
      </c>
      <c r="S463" s="8">
        <v>12000</v>
      </c>
      <c r="T463" s="13">
        <f t="shared" si="94"/>
        <v>-2.1201413427561839E-2</v>
      </c>
    </row>
    <row r="464" spans="1:20">
      <c r="A464" s="2" t="s">
        <v>491</v>
      </c>
      <c r="B464" s="6">
        <v>38808</v>
      </c>
      <c r="C464" s="7">
        <f t="shared" si="92"/>
        <v>2006</v>
      </c>
      <c r="D464" s="7">
        <f t="shared" si="93"/>
        <v>4</v>
      </c>
      <c r="E464" s="8">
        <v>560000</v>
      </c>
      <c r="F464" s="8">
        <v>91000</v>
      </c>
      <c r="G464" s="8">
        <v>130000</v>
      </c>
      <c r="H464" s="8">
        <v>215000</v>
      </c>
      <c r="I464" s="8">
        <v>124000</v>
      </c>
      <c r="J464" s="8">
        <v>493000</v>
      </c>
      <c r="K464" s="8">
        <v>67000</v>
      </c>
      <c r="L464" s="8">
        <v>117000</v>
      </c>
      <c r="M464" s="8">
        <v>196000</v>
      </c>
      <c r="N464" s="8">
        <v>113000</v>
      </c>
      <c r="O464" s="8">
        <v>67000</v>
      </c>
      <c r="P464" s="8">
        <v>24000</v>
      </c>
      <c r="Q464" s="8">
        <v>13000</v>
      </c>
      <c r="R464" s="8">
        <v>19000</v>
      </c>
      <c r="S464" s="8">
        <v>11000</v>
      </c>
      <c r="T464" s="13">
        <f t="shared" si="94"/>
        <v>5.6603773584905662E-2</v>
      </c>
    </row>
    <row r="465" spans="1:20">
      <c r="A465" s="2" t="s">
        <v>492</v>
      </c>
      <c r="B465" s="6">
        <v>38838</v>
      </c>
      <c r="C465" s="7">
        <f t="shared" si="92"/>
        <v>2006</v>
      </c>
      <c r="D465" s="7">
        <f t="shared" si="93"/>
        <v>5</v>
      </c>
      <c r="E465" s="8">
        <v>642000</v>
      </c>
      <c r="F465" s="8">
        <v>102000</v>
      </c>
      <c r="G465" s="8">
        <v>153000</v>
      </c>
      <c r="H465" s="8">
        <v>249000</v>
      </c>
      <c r="I465" s="8">
        <v>138000</v>
      </c>
      <c r="J465" s="8">
        <v>559000</v>
      </c>
      <c r="K465" s="8">
        <v>70000</v>
      </c>
      <c r="L465" s="8">
        <v>135000</v>
      </c>
      <c r="M465" s="8">
        <v>229000</v>
      </c>
      <c r="N465" s="8">
        <v>125000</v>
      </c>
      <c r="O465" s="8">
        <v>83000</v>
      </c>
      <c r="P465" s="8">
        <v>32000</v>
      </c>
      <c r="Q465" s="8">
        <v>18000</v>
      </c>
      <c r="R465" s="8">
        <v>20000</v>
      </c>
      <c r="S465" s="8">
        <v>13000</v>
      </c>
      <c r="T465" s="13">
        <f t="shared" si="94"/>
        <v>0.21590909090909091</v>
      </c>
    </row>
    <row r="466" spans="1:20">
      <c r="A466" s="2" t="s">
        <v>493</v>
      </c>
      <c r="B466" s="6">
        <v>38869</v>
      </c>
      <c r="C466" s="7">
        <f t="shared" si="92"/>
        <v>2006</v>
      </c>
      <c r="D466" s="7">
        <f t="shared" si="93"/>
        <v>6</v>
      </c>
      <c r="E466" s="8">
        <v>699000</v>
      </c>
      <c r="F466" s="8">
        <v>120000</v>
      </c>
      <c r="G466" s="8">
        <v>163000</v>
      </c>
      <c r="H466" s="8">
        <v>267000</v>
      </c>
      <c r="I466" s="8">
        <v>149000</v>
      </c>
      <c r="J466" s="8">
        <v>618000</v>
      </c>
      <c r="K466" s="8">
        <v>90000</v>
      </c>
      <c r="L466" s="8">
        <v>145000</v>
      </c>
      <c r="M466" s="8">
        <v>247000</v>
      </c>
      <c r="N466" s="8">
        <v>136000</v>
      </c>
      <c r="O466" s="8">
        <v>81000</v>
      </c>
      <c r="P466" s="8">
        <v>30000</v>
      </c>
      <c r="Q466" s="8">
        <v>18000</v>
      </c>
      <c r="R466" s="8">
        <v>20000</v>
      </c>
      <c r="S466" s="8">
        <v>13000</v>
      </c>
      <c r="T466" s="13">
        <f t="shared" si="94"/>
        <v>0.86898395721925137</v>
      </c>
    </row>
    <row r="467" spans="1:20">
      <c r="A467" s="2" t="s">
        <v>494</v>
      </c>
      <c r="B467" s="6">
        <v>38899</v>
      </c>
      <c r="C467" s="7">
        <f t="shared" si="92"/>
        <v>2006</v>
      </c>
      <c r="D467" s="7">
        <f t="shared" si="93"/>
        <v>7</v>
      </c>
      <c r="E467" s="8">
        <v>605000</v>
      </c>
      <c r="F467" s="8">
        <v>111000</v>
      </c>
      <c r="G467" s="8">
        <v>141000</v>
      </c>
      <c r="H467" s="8">
        <v>235000</v>
      </c>
      <c r="I467" s="8">
        <v>118000</v>
      </c>
      <c r="J467" s="8">
        <v>521000</v>
      </c>
      <c r="K467" s="8">
        <v>76000</v>
      </c>
      <c r="L467" s="8">
        <v>122000</v>
      </c>
      <c r="M467" s="8">
        <v>215000</v>
      </c>
      <c r="N467" s="8">
        <v>108000</v>
      </c>
      <c r="O467" s="8">
        <v>84000</v>
      </c>
      <c r="P467" s="8">
        <v>35000</v>
      </c>
      <c r="Q467" s="8">
        <v>19000</v>
      </c>
      <c r="R467" s="8">
        <v>20000</v>
      </c>
      <c r="S467" s="8">
        <v>10000</v>
      </c>
      <c r="T467" s="13">
        <f t="shared" si="94"/>
        <v>0.50497512437810943</v>
      </c>
    </row>
    <row r="468" spans="1:20">
      <c r="A468" s="2" t="s">
        <v>495</v>
      </c>
      <c r="B468" s="6">
        <v>38930</v>
      </c>
      <c r="C468" s="7">
        <f t="shared" si="92"/>
        <v>2006</v>
      </c>
      <c r="D468" s="7">
        <f t="shared" si="93"/>
        <v>8</v>
      </c>
      <c r="E468" s="8">
        <v>654000</v>
      </c>
      <c r="F468" s="8">
        <v>113000</v>
      </c>
      <c r="G468" s="8">
        <v>149000</v>
      </c>
      <c r="H468" s="8">
        <v>261000</v>
      </c>
      <c r="I468" s="8">
        <v>131000</v>
      </c>
      <c r="J468" s="8">
        <v>572000</v>
      </c>
      <c r="K468" s="8">
        <v>81000</v>
      </c>
      <c r="L468" s="8">
        <v>131000</v>
      </c>
      <c r="M468" s="8">
        <v>242000</v>
      </c>
      <c r="N468" s="8">
        <v>118000</v>
      </c>
      <c r="O468" s="8">
        <v>82000</v>
      </c>
      <c r="P468" s="8">
        <v>32000</v>
      </c>
      <c r="Q468" s="8">
        <v>18000</v>
      </c>
      <c r="R468" s="8">
        <v>19000</v>
      </c>
      <c r="S468" s="8">
        <v>13000</v>
      </c>
      <c r="T468" s="13">
        <f t="shared" si="94"/>
        <v>0.18050541516245489</v>
      </c>
    </row>
    <row r="469" spans="1:20">
      <c r="A469" s="2" t="s">
        <v>496</v>
      </c>
      <c r="B469" s="6">
        <v>38961</v>
      </c>
      <c r="C469" s="7">
        <f t="shared" si="92"/>
        <v>2006</v>
      </c>
      <c r="D469" s="7">
        <f t="shared" si="93"/>
        <v>9</v>
      </c>
      <c r="E469" s="8">
        <v>529000</v>
      </c>
      <c r="F469" s="8">
        <v>89000</v>
      </c>
      <c r="G469" s="8">
        <v>124000</v>
      </c>
      <c r="H469" s="8">
        <v>214000</v>
      </c>
      <c r="I469" s="8">
        <v>102000</v>
      </c>
      <c r="J469" s="8">
        <v>462000</v>
      </c>
      <c r="K469" s="8">
        <v>63000</v>
      </c>
      <c r="L469" s="8">
        <v>109000</v>
      </c>
      <c r="M469" s="8">
        <v>197000</v>
      </c>
      <c r="N469" s="8">
        <v>93000</v>
      </c>
      <c r="O469" s="8">
        <v>67000</v>
      </c>
      <c r="P469" s="8">
        <v>26000</v>
      </c>
      <c r="Q469" s="8">
        <v>15000</v>
      </c>
      <c r="R469" s="8">
        <v>17000</v>
      </c>
      <c r="S469" s="8">
        <v>9000</v>
      </c>
      <c r="T469" s="13">
        <f t="shared" si="94"/>
        <v>-5.5357142857142855E-2</v>
      </c>
    </row>
    <row r="470" spans="1:20">
      <c r="A470" s="2" t="s">
        <v>497</v>
      </c>
      <c r="B470" s="6">
        <v>38991</v>
      </c>
      <c r="C470" s="7">
        <f t="shared" si="92"/>
        <v>2006</v>
      </c>
      <c r="D470" s="7">
        <f t="shared" si="93"/>
        <v>10</v>
      </c>
      <c r="E470" s="8">
        <v>518000</v>
      </c>
      <c r="F470" s="8">
        <v>87000</v>
      </c>
      <c r="G470" s="8">
        <v>114000</v>
      </c>
      <c r="H470" s="8">
        <v>210000</v>
      </c>
      <c r="I470" s="8">
        <v>107000</v>
      </c>
      <c r="J470" s="8">
        <v>457000</v>
      </c>
      <c r="K470" s="8">
        <v>64000</v>
      </c>
      <c r="L470" s="8">
        <v>101000</v>
      </c>
      <c r="M470" s="8">
        <v>195000</v>
      </c>
      <c r="N470" s="8">
        <v>97000</v>
      </c>
      <c r="O470" s="8">
        <v>61000</v>
      </c>
      <c r="P470" s="8">
        <v>23000</v>
      </c>
      <c r="Q470" s="8">
        <v>13000</v>
      </c>
      <c r="R470" s="8">
        <v>15000</v>
      </c>
      <c r="S470" s="8">
        <v>10000</v>
      </c>
      <c r="T470" s="13">
        <f t="shared" si="94"/>
        <v>-0.19314641744548286</v>
      </c>
    </row>
    <row r="471" spans="1:20">
      <c r="A471" s="2" t="s">
        <v>498</v>
      </c>
      <c r="B471" s="6">
        <v>39022</v>
      </c>
      <c r="C471" s="7">
        <f t="shared" si="92"/>
        <v>2006</v>
      </c>
      <c r="D471" s="7">
        <f t="shared" si="93"/>
        <v>11</v>
      </c>
      <c r="E471" s="8">
        <v>472000</v>
      </c>
      <c r="F471" s="8">
        <v>79000</v>
      </c>
      <c r="G471" s="8">
        <v>103000</v>
      </c>
      <c r="H471" s="8">
        <v>189000</v>
      </c>
      <c r="I471" s="8">
        <v>101000</v>
      </c>
      <c r="J471" s="8">
        <v>417000</v>
      </c>
      <c r="K471" s="8">
        <v>58000</v>
      </c>
      <c r="L471" s="8">
        <v>91000</v>
      </c>
      <c r="M471" s="8">
        <v>175000</v>
      </c>
      <c r="N471" s="8">
        <v>93000</v>
      </c>
      <c r="O471" s="8">
        <v>55000</v>
      </c>
      <c r="P471" s="8">
        <v>21000</v>
      </c>
      <c r="Q471" s="8">
        <v>12000</v>
      </c>
      <c r="R471" s="8">
        <v>14000</v>
      </c>
      <c r="S471" s="8">
        <v>8000</v>
      </c>
      <c r="T471" s="13">
        <f t="shared" si="94"/>
        <v>-0.32474964234620884</v>
      </c>
    </row>
    <row r="472" spans="1:20">
      <c r="A472" s="2" t="s">
        <v>499</v>
      </c>
      <c r="B472" s="6">
        <v>39052</v>
      </c>
      <c r="C472" s="7">
        <f t="shared" si="92"/>
        <v>2006</v>
      </c>
      <c r="D472" s="7">
        <f t="shared" si="93"/>
        <v>12</v>
      </c>
      <c r="E472" s="8">
        <v>469000</v>
      </c>
      <c r="F472" s="8">
        <v>79000</v>
      </c>
      <c r="G472" s="8">
        <v>106000</v>
      </c>
      <c r="H472" s="8">
        <v>192000</v>
      </c>
      <c r="I472" s="8">
        <v>92000</v>
      </c>
      <c r="J472" s="8">
        <v>410000</v>
      </c>
      <c r="K472" s="8">
        <v>56000</v>
      </c>
      <c r="L472" s="8">
        <v>94000</v>
      </c>
      <c r="M472" s="8">
        <v>176000</v>
      </c>
      <c r="N472" s="8">
        <v>84000</v>
      </c>
      <c r="O472" s="8">
        <v>59000</v>
      </c>
      <c r="P472" s="8">
        <v>23000</v>
      </c>
      <c r="Q472" s="8">
        <v>12000</v>
      </c>
      <c r="R472" s="8">
        <v>16000</v>
      </c>
      <c r="S472" s="8">
        <v>8000</v>
      </c>
      <c r="T472" s="13">
        <f t="shared" si="94"/>
        <v>-0.22479338842975208</v>
      </c>
    </row>
    <row r="473" spans="1:20">
      <c r="A473" s="2" t="s">
        <v>500</v>
      </c>
      <c r="B473" s="6">
        <v>39083</v>
      </c>
      <c r="C473" s="7">
        <f t="shared" si="92"/>
        <v>2007</v>
      </c>
      <c r="D473" s="7">
        <f t="shared" si="93"/>
        <v>1</v>
      </c>
      <c r="E473" s="8">
        <v>324000</v>
      </c>
      <c r="F473" s="8">
        <v>44000</v>
      </c>
      <c r="G473" s="8">
        <v>69000</v>
      </c>
      <c r="H473" s="8">
        <v>135000</v>
      </c>
      <c r="I473" s="8">
        <v>76000</v>
      </c>
      <c r="J473" s="8">
        <v>287000</v>
      </c>
      <c r="K473" s="8">
        <v>38000</v>
      </c>
      <c r="L473" s="8">
        <v>63000</v>
      </c>
      <c r="M473" s="8">
        <v>120000</v>
      </c>
      <c r="N473" s="8">
        <v>66000</v>
      </c>
      <c r="O473" s="8">
        <v>37000</v>
      </c>
      <c r="P473" s="8">
        <v>6000</v>
      </c>
      <c r="Q473" s="8">
        <v>6000</v>
      </c>
      <c r="R473" s="8">
        <v>15000</v>
      </c>
      <c r="S473" s="8">
        <v>10000</v>
      </c>
      <c r="T473" s="13">
        <f t="shared" si="94"/>
        <v>-0.50458715596330272</v>
      </c>
    </row>
    <row r="474" spans="1:20">
      <c r="A474" s="2" t="s">
        <v>501</v>
      </c>
      <c r="B474" s="6">
        <v>39114</v>
      </c>
      <c r="C474" s="7">
        <f t="shared" si="92"/>
        <v>2007</v>
      </c>
      <c r="D474" s="7">
        <f t="shared" si="93"/>
        <v>2</v>
      </c>
      <c r="E474" s="8">
        <v>347000</v>
      </c>
      <c r="F474" s="8">
        <v>54000</v>
      </c>
      <c r="G474" s="8">
        <v>80000</v>
      </c>
      <c r="H474" s="8">
        <v>141000</v>
      </c>
      <c r="I474" s="8">
        <v>72000</v>
      </c>
      <c r="J474" s="8">
        <v>303000</v>
      </c>
      <c r="K474" s="8">
        <v>46000</v>
      </c>
      <c r="L474" s="8">
        <v>75000</v>
      </c>
      <c r="M474" s="8">
        <v>122000</v>
      </c>
      <c r="N474" s="8">
        <v>60000</v>
      </c>
      <c r="O474" s="8">
        <v>44000</v>
      </c>
      <c r="P474" s="8">
        <v>8000</v>
      </c>
      <c r="Q474" s="8">
        <v>5000</v>
      </c>
      <c r="R474" s="8">
        <v>19000</v>
      </c>
      <c r="S474" s="8">
        <v>12000</v>
      </c>
      <c r="T474" s="13">
        <f t="shared" si="94"/>
        <v>-0.34404536862003782</v>
      </c>
    </row>
    <row r="475" spans="1:20">
      <c r="A475" s="2" t="s">
        <v>502</v>
      </c>
      <c r="B475" s="6">
        <v>39142</v>
      </c>
      <c r="C475" s="7">
        <f t="shared" si="92"/>
        <v>2007</v>
      </c>
      <c r="D475" s="7">
        <f t="shared" si="93"/>
        <v>3</v>
      </c>
      <c r="E475" s="8">
        <v>436000</v>
      </c>
      <c r="F475" s="8">
        <v>59000</v>
      </c>
      <c r="G475" s="8">
        <v>100000</v>
      </c>
      <c r="H475" s="8">
        <v>178000</v>
      </c>
      <c r="I475" s="8">
        <v>99000</v>
      </c>
      <c r="J475" s="8">
        <v>378000</v>
      </c>
      <c r="K475" s="8">
        <v>50000</v>
      </c>
      <c r="L475" s="8">
        <v>92000</v>
      </c>
      <c r="M475" s="8">
        <v>154000</v>
      </c>
      <c r="N475" s="8">
        <v>82000</v>
      </c>
      <c r="O475" s="8">
        <v>58000</v>
      </c>
      <c r="P475" s="8">
        <v>9000</v>
      </c>
      <c r="Q475" s="8">
        <v>8000</v>
      </c>
      <c r="R475" s="8">
        <v>24000</v>
      </c>
      <c r="S475" s="8">
        <v>17000</v>
      </c>
      <c r="T475" s="13">
        <f t="shared" si="94"/>
        <v>-0.15830115830115829</v>
      </c>
    </row>
    <row r="476" spans="1:20">
      <c r="A476" s="2" t="s">
        <v>503</v>
      </c>
      <c r="B476" s="6">
        <v>39173</v>
      </c>
      <c r="C476" s="7">
        <f t="shared" si="92"/>
        <v>2007</v>
      </c>
      <c r="D476" s="7">
        <f t="shared" si="93"/>
        <v>4</v>
      </c>
      <c r="E476" s="8">
        <v>458000</v>
      </c>
      <c r="F476" s="8">
        <v>60000</v>
      </c>
      <c r="G476" s="8">
        <v>109000</v>
      </c>
      <c r="H476" s="8">
        <v>186000</v>
      </c>
      <c r="I476" s="8">
        <v>103000</v>
      </c>
      <c r="J476" s="8">
        <v>401000</v>
      </c>
      <c r="K476" s="8">
        <v>49000</v>
      </c>
      <c r="L476" s="8">
        <v>100000</v>
      </c>
      <c r="M476" s="8">
        <v>164000</v>
      </c>
      <c r="N476" s="8">
        <v>88000</v>
      </c>
      <c r="O476" s="8">
        <v>57000</v>
      </c>
      <c r="P476" s="8">
        <v>11000</v>
      </c>
      <c r="Q476" s="8">
        <v>9000</v>
      </c>
      <c r="R476" s="8">
        <v>22000</v>
      </c>
      <c r="S476" s="8">
        <v>15000</v>
      </c>
      <c r="T476" s="13">
        <f t="shared" si="94"/>
        <v>-2.9661016949152543E-2</v>
      </c>
    </row>
    <row r="477" spans="1:20">
      <c r="A477" s="2" t="s">
        <v>504</v>
      </c>
      <c r="B477" s="6">
        <v>39203</v>
      </c>
      <c r="C477" s="7">
        <f t="shared" si="92"/>
        <v>2007</v>
      </c>
      <c r="D477" s="7">
        <f t="shared" si="93"/>
        <v>5</v>
      </c>
      <c r="E477" s="8">
        <v>511000</v>
      </c>
      <c r="F477" s="8">
        <v>67000</v>
      </c>
      <c r="G477" s="8">
        <v>127000</v>
      </c>
      <c r="H477" s="8">
        <v>203000</v>
      </c>
      <c r="I477" s="8">
        <v>114000</v>
      </c>
      <c r="J477" s="8">
        <v>446000</v>
      </c>
      <c r="K477" s="8">
        <v>53000</v>
      </c>
      <c r="L477" s="8">
        <v>117000</v>
      </c>
      <c r="M477" s="8">
        <v>179000</v>
      </c>
      <c r="N477" s="8">
        <v>97000</v>
      </c>
      <c r="O477" s="8">
        <v>65000</v>
      </c>
      <c r="P477" s="8">
        <v>14000</v>
      </c>
      <c r="Q477" s="8">
        <v>10000</v>
      </c>
      <c r="R477" s="8">
        <v>24000</v>
      </c>
      <c r="S477" s="8">
        <v>17000</v>
      </c>
      <c r="T477" s="13">
        <f t="shared" si="94"/>
        <v>8.9552238805970144E-2</v>
      </c>
    </row>
    <row r="478" spans="1:20">
      <c r="A478" s="2" t="s">
        <v>505</v>
      </c>
      <c r="B478" s="6">
        <v>39234</v>
      </c>
      <c r="C478" s="7">
        <f t="shared" si="92"/>
        <v>2007</v>
      </c>
      <c r="D478" s="7">
        <f t="shared" si="93"/>
        <v>6</v>
      </c>
      <c r="E478" s="8">
        <v>536000</v>
      </c>
      <c r="F478" s="8">
        <v>77000</v>
      </c>
      <c r="G478" s="8">
        <v>131000</v>
      </c>
      <c r="H478" s="8">
        <v>213000</v>
      </c>
      <c r="I478" s="8">
        <v>115000</v>
      </c>
      <c r="J478" s="8">
        <v>472000</v>
      </c>
      <c r="K478" s="8">
        <v>64000</v>
      </c>
      <c r="L478" s="8">
        <v>120000</v>
      </c>
      <c r="M478" s="8">
        <v>190000</v>
      </c>
      <c r="N478" s="8">
        <v>98000</v>
      </c>
      <c r="O478" s="8">
        <v>64000</v>
      </c>
      <c r="P478" s="8">
        <v>13000</v>
      </c>
      <c r="Q478" s="8">
        <v>11000</v>
      </c>
      <c r="R478" s="8">
        <v>23000</v>
      </c>
      <c r="S478" s="8">
        <v>17000</v>
      </c>
      <c r="T478" s="13">
        <f t="shared" si="94"/>
        <v>0.65432098765432101</v>
      </c>
    </row>
    <row r="479" spans="1:20">
      <c r="A479" s="2" t="s">
        <v>506</v>
      </c>
      <c r="B479" s="6">
        <v>39264</v>
      </c>
      <c r="C479" s="7">
        <f t="shared" si="92"/>
        <v>2007</v>
      </c>
      <c r="D479" s="7">
        <f t="shared" si="93"/>
        <v>7</v>
      </c>
      <c r="E479" s="8">
        <v>499000</v>
      </c>
      <c r="F479" s="8">
        <v>78000</v>
      </c>
      <c r="G479" s="8">
        <v>123000</v>
      </c>
      <c r="H479" s="8">
        <v>199000</v>
      </c>
      <c r="I479" s="8">
        <v>99000</v>
      </c>
      <c r="J479" s="8">
        <v>433000</v>
      </c>
      <c r="K479" s="8">
        <v>62000</v>
      </c>
      <c r="L479" s="8">
        <v>111000</v>
      </c>
      <c r="M479" s="8">
        <v>175000</v>
      </c>
      <c r="N479" s="8">
        <v>85000</v>
      </c>
      <c r="O479" s="8">
        <v>66000</v>
      </c>
      <c r="P479" s="8">
        <v>16000</v>
      </c>
      <c r="Q479" s="8">
        <v>12000</v>
      </c>
      <c r="R479" s="8">
        <v>24000</v>
      </c>
      <c r="S479" s="8">
        <v>14000</v>
      </c>
      <c r="T479" s="13">
        <f t="shared" si="94"/>
        <v>0.43804034582132567</v>
      </c>
    </row>
    <row r="480" spans="1:20">
      <c r="A480" s="2" t="s">
        <v>507</v>
      </c>
      <c r="B480" s="6">
        <v>39295</v>
      </c>
      <c r="C480" s="7">
        <f t="shared" si="92"/>
        <v>2007</v>
      </c>
      <c r="D480" s="7">
        <f t="shared" si="93"/>
        <v>8</v>
      </c>
      <c r="E480" s="8">
        <v>510000</v>
      </c>
      <c r="F480" s="8">
        <v>76000</v>
      </c>
      <c r="G480" s="8">
        <v>121000</v>
      </c>
      <c r="H480" s="8">
        <v>209000</v>
      </c>
      <c r="I480" s="8">
        <v>104000</v>
      </c>
      <c r="J480" s="8">
        <v>446000</v>
      </c>
      <c r="K480" s="8">
        <v>62000</v>
      </c>
      <c r="L480" s="8">
        <v>110000</v>
      </c>
      <c r="M480" s="8">
        <v>188000</v>
      </c>
      <c r="N480" s="8">
        <v>86000</v>
      </c>
      <c r="O480" s="8">
        <v>64000</v>
      </c>
      <c r="P480" s="8">
        <v>14000</v>
      </c>
      <c r="Q480" s="8">
        <v>11000</v>
      </c>
      <c r="R480" s="8">
        <v>21000</v>
      </c>
      <c r="S480" s="8">
        <v>18000</v>
      </c>
      <c r="T480" s="13">
        <f t="shared" si="94"/>
        <v>0.16972477064220184</v>
      </c>
    </row>
    <row r="481" spans="1:20">
      <c r="A481" s="2" t="s">
        <v>508</v>
      </c>
      <c r="B481" s="6">
        <v>39326</v>
      </c>
      <c r="C481" s="7">
        <f t="shared" si="92"/>
        <v>2007</v>
      </c>
      <c r="D481" s="7">
        <f t="shared" si="93"/>
        <v>9</v>
      </c>
      <c r="E481" s="8">
        <v>365000</v>
      </c>
      <c r="F481" s="8">
        <v>52000</v>
      </c>
      <c r="G481" s="8">
        <v>90000</v>
      </c>
      <c r="H481" s="8">
        <v>153000</v>
      </c>
      <c r="I481" s="8">
        <v>70000</v>
      </c>
      <c r="J481" s="8">
        <v>317000</v>
      </c>
      <c r="K481" s="8">
        <v>42000</v>
      </c>
      <c r="L481" s="8">
        <v>82000</v>
      </c>
      <c r="M481" s="8">
        <v>135000</v>
      </c>
      <c r="N481" s="8">
        <v>58000</v>
      </c>
      <c r="O481" s="8">
        <v>48000</v>
      </c>
      <c r="P481" s="8">
        <v>10000</v>
      </c>
      <c r="Q481" s="8">
        <v>8000</v>
      </c>
      <c r="R481" s="8">
        <v>18000</v>
      </c>
      <c r="S481" s="8">
        <v>12000</v>
      </c>
      <c r="T481" s="13">
        <f t="shared" si="94"/>
        <v>-0.20305676855895197</v>
      </c>
    </row>
    <row r="482" spans="1:20">
      <c r="A482" s="2" t="s">
        <v>509</v>
      </c>
      <c r="B482" s="6">
        <v>39356</v>
      </c>
      <c r="C482" s="7">
        <f t="shared" si="92"/>
        <v>2007</v>
      </c>
      <c r="D482" s="7">
        <f t="shared" si="93"/>
        <v>10</v>
      </c>
      <c r="E482" s="8">
        <v>373000</v>
      </c>
      <c r="F482" s="8">
        <v>55000</v>
      </c>
      <c r="G482" s="8">
        <v>87000</v>
      </c>
      <c r="H482" s="8">
        <v>159000</v>
      </c>
      <c r="I482" s="8">
        <v>72000</v>
      </c>
      <c r="J482" s="8">
        <v>329000</v>
      </c>
      <c r="K482" s="8">
        <v>46000</v>
      </c>
      <c r="L482" s="8">
        <v>80000</v>
      </c>
      <c r="M482" s="8">
        <v>142000</v>
      </c>
      <c r="N482" s="8">
        <v>61000</v>
      </c>
      <c r="O482" s="8">
        <v>44000</v>
      </c>
      <c r="P482" s="8">
        <v>9000</v>
      </c>
      <c r="Q482" s="8">
        <v>7000</v>
      </c>
      <c r="R482" s="8">
        <v>17000</v>
      </c>
      <c r="S482" s="8">
        <v>11000</v>
      </c>
      <c r="T482" s="13">
        <f t="shared" si="94"/>
        <v>-0.27005870841487278</v>
      </c>
    </row>
    <row r="483" spans="1:20">
      <c r="A483" s="2" t="s">
        <v>510</v>
      </c>
      <c r="B483" s="6">
        <v>39387</v>
      </c>
      <c r="C483" s="7">
        <f t="shared" si="92"/>
        <v>2007</v>
      </c>
      <c r="D483" s="7">
        <f t="shared" si="93"/>
        <v>11</v>
      </c>
      <c r="E483" s="8">
        <v>343000</v>
      </c>
      <c r="F483" s="8">
        <v>48000</v>
      </c>
      <c r="G483" s="8">
        <v>78000</v>
      </c>
      <c r="H483" s="8">
        <v>142000</v>
      </c>
      <c r="I483" s="8">
        <v>75000</v>
      </c>
      <c r="J483" s="8">
        <v>304000</v>
      </c>
      <c r="K483" s="8">
        <v>40000</v>
      </c>
      <c r="L483" s="8">
        <v>71000</v>
      </c>
      <c r="M483" s="8">
        <v>128000</v>
      </c>
      <c r="N483" s="8">
        <v>65000</v>
      </c>
      <c r="O483" s="8">
        <v>39000</v>
      </c>
      <c r="P483" s="8">
        <v>8000</v>
      </c>
      <c r="Q483" s="8">
        <v>7000</v>
      </c>
      <c r="R483" s="8">
        <v>14000</v>
      </c>
      <c r="S483" s="8">
        <v>10000</v>
      </c>
      <c r="T483" s="13">
        <f t="shared" si="94"/>
        <v>-0.36007462686567165</v>
      </c>
    </row>
    <row r="484" spans="1:20">
      <c r="A484" s="2" t="s">
        <v>511</v>
      </c>
      <c r="B484" s="6">
        <v>39417</v>
      </c>
      <c r="C484" s="7">
        <f t="shared" si="92"/>
        <v>2007</v>
      </c>
      <c r="D484" s="7">
        <f t="shared" si="93"/>
        <v>12</v>
      </c>
      <c r="E484" s="8">
        <v>320000</v>
      </c>
      <c r="F484" s="8">
        <v>43000</v>
      </c>
      <c r="G484" s="8">
        <v>76000</v>
      </c>
      <c r="H484" s="8">
        <v>137000</v>
      </c>
      <c r="I484" s="8">
        <v>64000</v>
      </c>
      <c r="J484" s="8">
        <v>282000</v>
      </c>
      <c r="K484" s="8">
        <v>35000</v>
      </c>
      <c r="L484" s="8">
        <v>70000</v>
      </c>
      <c r="M484" s="8">
        <v>122000</v>
      </c>
      <c r="N484" s="8">
        <v>55000</v>
      </c>
      <c r="O484" s="8">
        <v>38000</v>
      </c>
      <c r="P484" s="8">
        <v>8000</v>
      </c>
      <c r="Q484" s="8">
        <v>6000</v>
      </c>
      <c r="R484" s="8">
        <v>15000</v>
      </c>
      <c r="S484" s="8">
        <v>9000</v>
      </c>
      <c r="T484" s="13">
        <f t="shared" si="94"/>
        <v>-0.3587174348697395</v>
      </c>
    </row>
    <row r="485" spans="1:20">
      <c r="A485" s="2" t="s">
        <v>512</v>
      </c>
      <c r="B485" s="6">
        <v>39448</v>
      </c>
      <c r="C485" s="7">
        <f t="shared" si="92"/>
        <v>2008</v>
      </c>
      <c r="D485" s="7">
        <f t="shared" si="93"/>
        <v>1</v>
      </c>
      <c r="E485" s="8">
        <v>235000</v>
      </c>
      <c r="F485" s="8">
        <v>32000</v>
      </c>
      <c r="G485" s="8">
        <v>53000</v>
      </c>
      <c r="H485" s="8">
        <v>98000</v>
      </c>
      <c r="I485" s="8">
        <v>52000</v>
      </c>
      <c r="J485" s="8">
        <v>211000</v>
      </c>
      <c r="K485" s="8">
        <v>27000</v>
      </c>
      <c r="L485" s="8">
        <v>49000</v>
      </c>
      <c r="M485" s="8">
        <v>89000</v>
      </c>
      <c r="N485" s="8">
        <v>46000</v>
      </c>
      <c r="O485" s="8">
        <v>24000</v>
      </c>
      <c r="P485" s="8">
        <v>5000</v>
      </c>
      <c r="Q485" s="8">
        <v>4000</v>
      </c>
      <c r="R485" s="8">
        <v>9000</v>
      </c>
      <c r="S485" s="8">
        <v>6000</v>
      </c>
      <c r="T485" s="13">
        <f t="shared" si="94"/>
        <v>-0.53921568627450978</v>
      </c>
    </row>
    <row r="486" spans="1:20">
      <c r="A486" s="2" t="s">
        <v>513</v>
      </c>
      <c r="B486" s="6">
        <v>39479</v>
      </c>
      <c r="C486" s="7">
        <f t="shared" si="92"/>
        <v>2008</v>
      </c>
      <c r="D486" s="7">
        <f t="shared" si="93"/>
        <v>2</v>
      </c>
      <c r="E486" s="8">
        <v>262000</v>
      </c>
      <c r="F486" s="8">
        <v>39000</v>
      </c>
      <c r="G486" s="8">
        <v>64000</v>
      </c>
      <c r="H486" s="8">
        <v>108000</v>
      </c>
      <c r="I486" s="8">
        <v>51000</v>
      </c>
      <c r="J486" s="8">
        <v>232000</v>
      </c>
      <c r="K486" s="8">
        <v>33000</v>
      </c>
      <c r="L486" s="8">
        <v>60000</v>
      </c>
      <c r="M486" s="8">
        <v>95000</v>
      </c>
      <c r="N486" s="8">
        <v>44000</v>
      </c>
      <c r="O486" s="8">
        <v>30000</v>
      </c>
      <c r="P486" s="8">
        <v>6000</v>
      </c>
      <c r="Q486" s="8">
        <v>4000</v>
      </c>
      <c r="R486" s="8">
        <v>13000</v>
      </c>
      <c r="S486" s="8">
        <v>7000</v>
      </c>
      <c r="T486" s="13">
        <f t="shared" si="94"/>
        <v>-0.28219178082191781</v>
      </c>
    </row>
    <row r="487" spans="1:20">
      <c r="A487" s="2" t="s">
        <v>514</v>
      </c>
      <c r="B487" s="6">
        <v>39508</v>
      </c>
      <c r="C487" s="7">
        <f t="shared" si="92"/>
        <v>2008</v>
      </c>
      <c r="D487" s="7">
        <f t="shared" si="93"/>
        <v>3</v>
      </c>
      <c r="E487" s="8">
        <v>316000</v>
      </c>
      <c r="F487" s="8">
        <v>45000</v>
      </c>
      <c r="G487" s="8">
        <v>76000</v>
      </c>
      <c r="H487" s="8">
        <v>127000</v>
      </c>
      <c r="I487" s="8">
        <v>68000</v>
      </c>
      <c r="J487" s="8">
        <v>279000</v>
      </c>
      <c r="K487" s="8">
        <v>38000</v>
      </c>
      <c r="L487" s="8">
        <v>70000</v>
      </c>
      <c r="M487" s="8">
        <v>112000</v>
      </c>
      <c r="N487" s="8">
        <v>59000</v>
      </c>
      <c r="O487" s="8">
        <v>37000</v>
      </c>
      <c r="P487" s="8">
        <v>7000</v>
      </c>
      <c r="Q487" s="8">
        <v>6000</v>
      </c>
      <c r="R487" s="8">
        <v>15000</v>
      </c>
      <c r="S487" s="8">
        <v>9000</v>
      </c>
      <c r="T487" s="13">
        <f t="shared" si="94"/>
        <v>-0.15281501340482573</v>
      </c>
    </row>
    <row r="488" spans="1:20">
      <c r="A488" s="2" t="s">
        <v>515</v>
      </c>
      <c r="B488" s="6">
        <v>39539</v>
      </c>
      <c r="C488" s="7">
        <f t="shared" si="92"/>
        <v>2008</v>
      </c>
      <c r="D488" s="7">
        <f t="shared" si="93"/>
        <v>4</v>
      </c>
      <c r="E488" s="8">
        <v>364000</v>
      </c>
      <c r="F488" s="8">
        <v>51000</v>
      </c>
      <c r="G488" s="8">
        <v>84000</v>
      </c>
      <c r="H488" s="8">
        <v>144000</v>
      </c>
      <c r="I488" s="8">
        <v>85000</v>
      </c>
      <c r="J488" s="8">
        <v>325000</v>
      </c>
      <c r="K488" s="8">
        <v>42000</v>
      </c>
      <c r="L488" s="8">
        <v>78000</v>
      </c>
      <c r="M488" s="8">
        <v>130000</v>
      </c>
      <c r="N488" s="8">
        <v>75000</v>
      </c>
      <c r="O488" s="8">
        <v>39000</v>
      </c>
      <c r="P488" s="8">
        <v>9000</v>
      </c>
      <c r="Q488" s="8">
        <v>6000</v>
      </c>
      <c r="R488" s="8">
        <v>14000</v>
      </c>
      <c r="S488" s="8">
        <v>10000</v>
      </c>
      <c r="T488" s="13">
        <f t="shared" si="94"/>
        <v>6.1224489795918366E-2</v>
      </c>
    </row>
    <row r="489" spans="1:20">
      <c r="A489" s="2" t="s">
        <v>516</v>
      </c>
      <c r="B489" s="6">
        <v>39569</v>
      </c>
      <c r="C489" s="7">
        <f t="shared" si="92"/>
        <v>2008</v>
      </c>
      <c r="D489" s="7">
        <f t="shared" si="93"/>
        <v>5</v>
      </c>
      <c r="E489" s="8">
        <v>403000</v>
      </c>
      <c r="F489" s="8">
        <v>54000</v>
      </c>
      <c r="G489" s="8">
        <v>98000</v>
      </c>
      <c r="H489" s="8">
        <v>155000</v>
      </c>
      <c r="I489" s="8">
        <v>96000</v>
      </c>
      <c r="J489" s="8">
        <v>358000</v>
      </c>
      <c r="K489" s="8">
        <v>43000</v>
      </c>
      <c r="L489" s="8">
        <v>91000</v>
      </c>
      <c r="M489" s="8">
        <v>139000</v>
      </c>
      <c r="N489" s="8">
        <v>85000</v>
      </c>
      <c r="O489" s="8">
        <v>45000</v>
      </c>
      <c r="P489" s="8">
        <v>11000</v>
      </c>
      <c r="Q489" s="8">
        <v>7000</v>
      </c>
      <c r="R489" s="8">
        <v>16000</v>
      </c>
      <c r="S489" s="8">
        <v>11000</v>
      </c>
      <c r="T489" s="13">
        <f t="shared" si="94"/>
        <v>0.25937500000000002</v>
      </c>
    </row>
    <row r="490" spans="1:20">
      <c r="A490" s="2" t="s">
        <v>517</v>
      </c>
      <c r="B490" s="6">
        <v>39600</v>
      </c>
      <c r="C490" s="7">
        <f t="shared" si="92"/>
        <v>2008</v>
      </c>
      <c r="D490" s="7">
        <f t="shared" si="93"/>
        <v>6</v>
      </c>
      <c r="E490" s="8">
        <v>421000</v>
      </c>
      <c r="F490" s="8">
        <v>61000</v>
      </c>
      <c r="G490" s="8">
        <v>99000</v>
      </c>
      <c r="H490" s="8">
        <v>162000</v>
      </c>
      <c r="I490" s="8">
        <v>99000</v>
      </c>
      <c r="J490" s="8">
        <v>374000</v>
      </c>
      <c r="K490" s="8">
        <v>50000</v>
      </c>
      <c r="L490" s="8">
        <v>91000</v>
      </c>
      <c r="M490" s="8">
        <v>145000</v>
      </c>
      <c r="N490" s="8">
        <v>88000</v>
      </c>
      <c r="O490" s="8">
        <v>47000</v>
      </c>
      <c r="P490" s="8">
        <v>11000</v>
      </c>
      <c r="Q490" s="8">
        <v>8000</v>
      </c>
      <c r="R490" s="8">
        <v>17000</v>
      </c>
      <c r="S490" s="8">
        <v>11000</v>
      </c>
      <c r="T490" s="13">
        <f t="shared" si="94"/>
        <v>0.79148936170212769</v>
      </c>
    </row>
    <row r="491" spans="1:20">
      <c r="A491" s="2" t="s">
        <v>518</v>
      </c>
      <c r="B491" s="6">
        <v>39630</v>
      </c>
      <c r="C491" s="7">
        <f t="shared" si="92"/>
        <v>2008</v>
      </c>
      <c r="D491" s="7">
        <f t="shared" si="93"/>
        <v>7</v>
      </c>
      <c r="E491" s="8">
        <v>418000</v>
      </c>
      <c r="F491" s="8">
        <v>66000</v>
      </c>
      <c r="G491" s="8">
        <v>99000</v>
      </c>
      <c r="H491" s="8">
        <v>155000</v>
      </c>
      <c r="I491" s="8">
        <v>98000</v>
      </c>
      <c r="J491" s="8">
        <v>367000</v>
      </c>
      <c r="K491" s="8">
        <v>52000</v>
      </c>
      <c r="L491" s="8">
        <v>90000</v>
      </c>
      <c r="M491" s="8">
        <v>138000</v>
      </c>
      <c r="N491" s="8">
        <v>87000</v>
      </c>
      <c r="O491" s="8">
        <v>51000</v>
      </c>
      <c r="P491" s="8">
        <v>14000</v>
      </c>
      <c r="Q491" s="8">
        <v>9000</v>
      </c>
      <c r="R491" s="8">
        <v>17000</v>
      </c>
      <c r="S491" s="8">
        <v>11000</v>
      </c>
      <c r="T491" s="13">
        <f t="shared" si="94"/>
        <v>0.59541984732824427</v>
      </c>
    </row>
    <row r="492" spans="1:20">
      <c r="A492" s="2" t="s">
        <v>519</v>
      </c>
      <c r="B492" s="6">
        <v>39661</v>
      </c>
      <c r="C492" s="7">
        <f t="shared" si="92"/>
        <v>2008</v>
      </c>
      <c r="D492" s="7">
        <f t="shared" si="93"/>
        <v>8</v>
      </c>
      <c r="E492" s="8">
        <v>409000</v>
      </c>
      <c r="F492" s="8">
        <v>58000</v>
      </c>
      <c r="G492" s="8">
        <v>93000</v>
      </c>
      <c r="H492" s="8">
        <v>159000</v>
      </c>
      <c r="I492" s="8">
        <v>99000</v>
      </c>
      <c r="J492" s="8">
        <v>362000</v>
      </c>
      <c r="K492" s="8">
        <v>47000</v>
      </c>
      <c r="L492" s="8">
        <v>86000</v>
      </c>
      <c r="M492" s="8">
        <v>144000</v>
      </c>
      <c r="N492" s="8">
        <v>85000</v>
      </c>
      <c r="O492" s="8">
        <v>47000</v>
      </c>
      <c r="P492" s="8">
        <v>11000</v>
      </c>
      <c r="Q492" s="8">
        <v>7000</v>
      </c>
      <c r="R492" s="8">
        <v>15000</v>
      </c>
      <c r="S492" s="8">
        <v>14000</v>
      </c>
      <c r="T492" s="13">
        <f t="shared" si="94"/>
        <v>0.29430379746835444</v>
      </c>
    </row>
    <row r="493" spans="1:20">
      <c r="A493" s="2" t="s">
        <v>520</v>
      </c>
      <c r="B493" s="6">
        <v>39692</v>
      </c>
      <c r="C493" s="7">
        <f t="shared" si="92"/>
        <v>2008</v>
      </c>
      <c r="D493" s="7">
        <f t="shared" si="93"/>
        <v>9</v>
      </c>
      <c r="E493" s="8">
        <v>369000</v>
      </c>
      <c r="F493" s="8">
        <v>49000</v>
      </c>
      <c r="G493" s="8">
        <v>89000</v>
      </c>
      <c r="H493" s="8">
        <v>140000</v>
      </c>
      <c r="I493" s="8">
        <v>91000</v>
      </c>
      <c r="J493" s="8">
        <v>328000</v>
      </c>
      <c r="K493" s="8">
        <v>40000</v>
      </c>
      <c r="L493" s="8">
        <v>82000</v>
      </c>
      <c r="M493" s="8">
        <v>126000</v>
      </c>
      <c r="N493" s="8">
        <v>80000</v>
      </c>
      <c r="O493" s="8">
        <v>41000</v>
      </c>
      <c r="P493" s="8">
        <v>9000</v>
      </c>
      <c r="Q493" s="8">
        <v>7000</v>
      </c>
      <c r="R493" s="8">
        <v>14000</v>
      </c>
      <c r="S493" s="8">
        <v>11000</v>
      </c>
      <c r="T493" s="13">
        <f t="shared" si="94"/>
        <v>1.3736263736263736E-2</v>
      </c>
    </row>
    <row r="494" spans="1:20">
      <c r="A494" s="2" t="s">
        <v>521</v>
      </c>
      <c r="B494" s="6">
        <v>39722</v>
      </c>
      <c r="C494" s="7">
        <f t="shared" si="92"/>
        <v>2008</v>
      </c>
      <c r="D494" s="7">
        <f t="shared" si="93"/>
        <v>10</v>
      </c>
      <c r="E494" s="8">
        <v>349000</v>
      </c>
      <c r="F494" s="8">
        <v>47000</v>
      </c>
      <c r="G494" s="8">
        <v>74000</v>
      </c>
      <c r="H494" s="8">
        <v>134000</v>
      </c>
      <c r="I494" s="8">
        <v>94000</v>
      </c>
      <c r="J494" s="8">
        <v>311000</v>
      </c>
      <c r="K494" s="8">
        <v>39000</v>
      </c>
      <c r="L494" s="8">
        <v>69000</v>
      </c>
      <c r="M494" s="8">
        <v>121000</v>
      </c>
      <c r="N494" s="8">
        <v>82000</v>
      </c>
      <c r="O494" s="8">
        <v>38000</v>
      </c>
      <c r="P494" s="8">
        <v>8000</v>
      </c>
      <c r="Q494" s="8">
        <v>5000</v>
      </c>
      <c r="R494" s="8">
        <v>13000</v>
      </c>
      <c r="S494" s="8">
        <v>12000</v>
      </c>
      <c r="T494" s="13">
        <f t="shared" si="94"/>
        <v>-0.13399503722084366</v>
      </c>
    </row>
    <row r="495" spans="1:20">
      <c r="A495" s="2" t="s">
        <v>522</v>
      </c>
      <c r="B495" s="6">
        <v>39753</v>
      </c>
      <c r="C495" s="7">
        <f t="shared" si="92"/>
        <v>2008</v>
      </c>
      <c r="D495" s="7">
        <f t="shared" si="93"/>
        <v>11</v>
      </c>
      <c r="E495" s="8">
        <v>273000</v>
      </c>
      <c r="F495" s="8">
        <v>35000</v>
      </c>
      <c r="G495" s="8">
        <v>57000</v>
      </c>
      <c r="H495" s="8">
        <v>102000</v>
      </c>
      <c r="I495" s="8">
        <v>79000</v>
      </c>
      <c r="J495" s="8">
        <v>245000</v>
      </c>
      <c r="K495" s="8">
        <v>29000</v>
      </c>
      <c r="L495" s="8">
        <v>53000</v>
      </c>
      <c r="M495" s="8">
        <v>93000</v>
      </c>
      <c r="N495" s="8">
        <v>70000</v>
      </c>
      <c r="O495" s="8">
        <v>28000</v>
      </c>
      <c r="P495" s="8">
        <v>6000</v>
      </c>
      <c r="Q495" s="8">
        <v>4000</v>
      </c>
      <c r="R495" s="8">
        <v>9000</v>
      </c>
      <c r="S495" s="8">
        <v>9000</v>
      </c>
      <c r="T495" s="13">
        <f t="shared" si="94"/>
        <v>-0.35154394299287411</v>
      </c>
    </row>
    <row r="496" spans="1:20">
      <c r="A496" s="2" t="s">
        <v>523</v>
      </c>
      <c r="B496" s="6">
        <v>39783</v>
      </c>
      <c r="C496" s="7">
        <f t="shared" si="92"/>
        <v>2008</v>
      </c>
      <c r="D496" s="7">
        <f t="shared" si="93"/>
        <v>12</v>
      </c>
      <c r="E496" s="8">
        <v>305000</v>
      </c>
      <c r="F496" s="8">
        <v>37000</v>
      </c>
      <c r="G496" s="8">
        <v>67000</v>
      </c>
      <c r="H496" s="8">
        <v>119000</v>
      </c>
      <c r="I496" s="8">
        <v>82000</v>
      </c>
      <c r="J496" s="8">
        <v>273000</v>
      </c>
      <c r="K496" s="8">
        <v>31000</v>
      </c>
      <c r="L496" s="8">
        <v>63000</v>
      </c>
      <c r="M496" s="8">
        <v>107000</v>
      </c>
      <c r="N496" s="8">
        <v>72000</v>
      </c>
      <c r="O496" s="8">
        <v>32000</v>
      </c>
      <c r="P496" s="8">
        <v>6000</v>
      </c>
      <c r="Q496" s="8">
        <v>4000</v>
      </c>
      <c r="R496" s="8">
        <v>12000</v>
      </c>
      <c r="S496" s="8">
        <v>10000</v>
      </c>
      <c r="T496" s="13">
        <f t="shared" si="94"/>
        <v>-0.27033492822966509</v>
      </c>
    </row>
    <row r="497" spans="1:20">
      <c r="A497" s="2" t="s">
        <v>524</v>
      </c>
      <c r="B497" s="6">
        <v>39814</v>
      </c>
      <c r="C497" s="7">
        <f t="shared" si="92"/>
        <v>2009</v>
      </c>
      <c r="D497" s="7">
        <f t="shared" si="93"/>
        <v>1</v>
      </c>
      <c r="E497" s="8">
        <v>218000</v>
      </c>
      <c r="F497" s="8">
        <v>24000</v>
      </c>
      <c r="G497" s="8">
        <v>43000</v>
      </c>
      <c r="H497" s="8">
        <v>82000</v>
      </c>
      <c r="I497" s="8">
        <v>69000</v>
      </c>
      <c r="J497" s="8">
        <v>200000</v>
      </c>
      <c r="K497" s="8">
        <v>21000</v>
      </c>
      <c r="L497" s="8">
        <v>41000</v>
      </c>
      <c r="M497" s="8">
        <v>75000</v>
      </c>
      <c r="N497" s="8">
        <v>63000</v>
      </c>
      <c r="O497" s="8">
        <v>18000</v>
      </c>
      <c r="P497" s="8">
        <v>3000</v>
      </c>
      <c r="Q497" s="8">
        <v>2000</v>
      </c>
      <c r="R497" s="8">
        <v>7000</v>
      </c>
      <c r="S497" s="8">
        <v>6000</v>
      </c>
      <c r="T497" s="13">
        <f t="shared" si="94"/>
        <v>-0.4669926650366748</v>
      </c>
    </row>
    <row r="498" spans="1:20">
      <c r="A498" s="2" t="s">
        <v>525</v>
      </c>
      <c r="B498" s="6">
        <v>39845</v>
      </c>
      <c r="C498" s="7">
        <f t="shared" si="92"/>
        <v>2009</v>
      </c>
      <c r="D498" s="7">
        <f t="shared" si="93"/>
        <v>2</v>
      </c>
      <c r="E498" s="8">
        <v>238000</v>
      </c>
      <c r="F498" s="8">
        <v>32000</v>
      </c>
      <c r="G498" s="8">
        <v>53000</v>
      </c>
      <c r="H498" s="8">
        <v>91000</v>
      </c>
      <c r="I498" s="8">
        <v>62000</v>
      </c>
      <c r="J498" s="8">
        <v>213000</v>
      </c>
      <c r="K498" s="8">
        <v>27000</v>
      </c>
      <c r="L498" s="8">
        <v>51000</v>
      </c>
      <c r="M498" s="8">
        <v>80000</v>
      </c>
      <c r="N498" s="8">
        <v>55000</v>
      </c>
      <c r="O498" s="8">
        <v>25000</v>
      </c>
      <c r="P498" s="8">
        <v>5000</v>
      </c>
      <c r="Q498" s="8">
        <v>2000</v>
      </c>
      <c r="R498" s="8">
        <v>11000</v>
      </c>
      <c r="S498" s="8">
        <v>7000</v>
      </c>
      <c r="T498" s="13">
        <f t="shared" si="94"/>
        <v>-0.35501355013550134</v>
      </c>
    </row>
    <row r="499" spans="1:20">
      <c r="A499" s="2" t="s">
        <v>526</v>
      </c>
      <c r="B499" s="6">
        <v>39873</v>
      </c>
      <c r="C499" s="7">
        <f t="shared" si="92"/>
        <v>2009</v>
      </c>
      <c r="D499" s="7">
        <f t="shared" si="93"/>
        <v>3</v>
      </c>
      <c r="E499" s="8">
        <v>304000</v>
      </c>
      <c r="F499" s="8">
        <v>35000</v>
      </c>
      <c r="G499" s="8">
        <v>69000</v>
      </c>
      <c r="H499" s="8">
        <v>116000</v>
      </c>
      <c r="I499" s="8">
        <v>84000</v>
      </c>
      <c r="J499" s="8">
        <v>272000</v>
      </c>
      <c r="K499" s="8">
        <v>30000</v>
      </c>
      <c r="L499" s="8">
        <v>66000</v>
      </c>
      <c r="M499" s="8">
        <v>102000</v>
      </c>
      <c r="N499" s="8">
        <v>74000</v>
      </c>
      <c r="O499" s="8">
        <v>32000</v>
      </c>
      <c r="P499" s="8">
        <v>5000</v>
      </c>
      <c r="Q499" s="8">
        <v>3000</v>
      </c>
      <c r="R499" s="8">
        <v>14000</v>
      </c>
      <c r="S499" s="8">
        <v>10000</v>
      </c>
      <c r="T499" s="13">
        <f t="shared" si="94"/>
        <v>-0.12893982808022922</v>
      </c>
    </row>
    <row r="500" spans="1:20">
      <c r="A500" s="2" t="s">
        <v>527</v>
      </c>
      <c r="B500" s="6">
        <v>39904</v>
      </c>
      <c r="C500" s="7">
        <f t="shared" si="92"/>
        <v>2009</v>
      </c>
      <c r="D500" s="7">
        <f t="shared" si="93"/>
        <v>4</v>
      </c>
      <c r="E500" s="8">
        <v>349000</v>
      </c>
      <c r="F500" s="8">
        <v>44000</v>
      </c>
      <c r="G500" s="8">
        <v>76000</v>
      </c>
      <c r="H500" s="8">
        <v>130000</v>
      </c>
      <c r="I500" s="8">
        <v>99000</v>
      </c>
      <c r="J500" s="8">
        <v>315000</v>
      </c>
      <c r="K500" s="8">
        <v>37000</v>
      </c>
      <c r="L500" s="8">
        <v>72000</v>
      </c>
      <c r="M500" s="8">
        <v>117000</v>
      </c>
      <c r="N500" s="8">
        <v>89000</v>
      </c>
      <c r="O500" s="8">
        <v>34000</v>
      </c>
      <c r="P500" s="8">
        <v>7000</v>
      </c>
      <c r="Q500" s="8">
        <v>4000</v>
      </c>
      <c r="R500" s="8">
        <v>13000</v>
      </c>
      <c r="S500" s="8">
        <v>10000</v>
      </c>
      <c r="T500" s="13">
        <f t="shared" si="94"/>
        <v>0.2783882783882784</v>
      </c>
    </row>
    <row r="501" spans="1:20">
      <c r="A501" s="2" t="s">
        <v>528</v>
      </c>
      <c r="B501" s="6">
        <v>39934</v>
      </c>
      <c r="C501" s="7">
        <f t="shared" si="92"/>
        <v>2009</v>
      </c>
      <c r="D501" s="7">
        <f t="shared" si="93"/>
        <v>5</v>
      </c>
      <c r="E501" s="8">
        <v>376000</v>
      </c>
      <c r="F501" s="8">
        <v>47000</v>
      </c>
      <c r="G501" s="8">
        <v>90000</v>
      </c>
      <c r="H501" s="8">
        <v>137000</v>
      </c>
      <c r="I501" s="8">
        <v>102000</v>
      </c>
      <c r="J501" s="8">
        <v>337000</v>
      </c>
      <c r="K501" s="8">
        <v>38000</v>
      </c>
      <c r="L501" s="8">
        <v>85000</v>
      </c>
      <c r="M501" s="8">
        <v>122000</v>
      </c>
      <c r="N501" s="8">
        <v>92000</v>
      </c>
      <c r="O501" s="8">
        <v>39000</v>
      </c>
      <c r="P501" s="8">
        <v>9000</v>
      </c>
      <c r="Q501" s="8">
        <v>5000</v>
      </c>
      <c r="R501" s="8">
        <v>15000</v>
      </c>
      <c r="S501" s="8">
        <v>10000</v>
      </c>
      <c r="T501" s="13">
        <f t="shared" si="94"/>
        <v>0.23278688524590163</v>
      </c>
    </row>
    <row r="502" spans="1:20">
      <c r="A502" s="2" t="s">
        <v>529</v>
      </c>
      <c r="B502" s="6">
        <v>39965</v>
      </c>
      <c r="C502" s="7">
        <f t="shared" si="92"/>
        <v>2009</v>
      </c>
      <c r="D502" s="7">
        <f t="shared" si="93"/>
        <v>6</v>
      </c>
      <c r="E502" s="8">
        <v>438000</v>
      </c>
      <c r="F502" s="8">
        <v>61000</v>
      </c>
      <c r="G502" s="8">
        <v>100000</v>
      </c>
      <c r="H502" s="8">
        <v>162000</v>
      </c>
      <c r="I502" s="8">
        <v>115000</v>
      </c>
      <c r="J502" s="8">
        <v>393000</v>
      </c>
      <c r="K502" s="8">
        <v>51000</v>
      </c>
      <c r="L502" s="8">
        <v>94000</v>
      </c>
      <c r="M502" s="8">
        <v>145000</v>
      </c>
      <c r="N502" s="8">
        <v>103000</v>
      </c>
      <c r="O502" s="8">
        <v>45000</v>
      </c>
      <c r="P502" s="8">
        <v>10000</v>
      </c>
      <c r="Q502" s="8">
        <v>6000</v>
      </c>
      <c r="R502" s="8">
        <v>17000</v>
      </c>
      <c r="S502" s="8">
        <v>12000</v>
      </c>
      <c r="T502" s="13">
        <f t="shared" si="94"/>
        <v>1.0091743119266054</v>
      </c>
    </row>
    <row r="503" spans="1:20">
      <c r="A503" s="2" t="s">
        <v>530</v>
      </c>
      <c r="B503" s="6">
        <v>39995</v>
      </c>
      <c r="C503" s="7">
        <f t="shared" si="92"/>
        <v>2009</v>
      </c>
      <c r="D503" s="7">
        <f t="shared" si="93"/>
        <v>7</v>
      </c>
      <c r="E503" s="8">
        <v>442000</v>
      </c>
      <c r="F503" s="8">
        <v>70000</v>
      </c>
      <c r="G503" s="8">
        <v>106000</v>
      </c>
      <c r="H503" s="8">
        <v>163000</v>
      </c>
      <c r="I503" s="8">
        <v>103000</v>
      </c>
      <c r="J503" s="8">
        <v>389000</v>
      </c>
      <c r="K503" s="8">
        <v>55000</v>
      </c>
      <c r="L503" s="8">
        <v>98000</v>
      </c>
      <c r="M503" s="8">
        <v>144000</v>
      </c>
      <c r="N503" s="8">
        <v>92000</v>
      </c>
      <c r="O503" s="8">
        <v>53000</v>
      </c>
      <c r="P503" s="8">
        <v>15000</v>
      </c>
      <c r="Q503" s="8">
        <v>8000</v>
      </c>
      <c r="R503" s="8">
        <v>19000</v>
      </c>
      <c r="S503" s="8">
        <v>11000</v>
      </c>
      <c r="T503" s="13">
        <f t="shared" si="94"/>
        <v>0.8571428571428571</v>
      </c>
    </row>
    <row r="504" spans="1:20">
      <c r="A504" s="2" t="s">
        <v>531</v>
      </c>
      <c r="B504" s="6">
        <v>40026</v>
      </c>
      <c r="C504" s="7">
        <f t="shared" si="92"/>
        <v>2009</v>
      </c>
      <c r="D504" s="7">
        <f t="shared" si="93"/>
        <v>8</v>
      </c>
      <c r="E504" s="8">
        <v>417000</v>
      </c>
      <c r="F504" s="8">
        <v>62000</v>
      </c>
      <c r="G504" s="8">
        <v>93000</v>
      </c>
      <c r="H504" s="8">
        <v>159000</v>
      </c>
      <c r="I504" s="8">
        <v>103000</v>
      </c>
      <c r="J504" s="8">
        <v>370000</v>
      </c>
      <c r="K504" s="8">
        <v>50000</v>
      </c>
      <c r="L504" s="8">
        <v>87000</v>
      </c>
      <c r="M504" s="8">
        <v>143000</v>
      </c>
      <c r="N504" s="8">
        <v>90000</v>
      </c>
      <c r="O504" s="8">
        <v>47000</v>
      </c>
      <c r="P504" s="8">
        <v>12000</v>
      </c>
      <c r="Q504" s="8">
        <v>6000</v>
      </c>
      <c r="R504" s="8">
        <v>16000</v>
      </c>
      <c r="S504" s="8">
        <v>13000</v>
      </c>
      <c r="T504" s="13">
        <f t="shared" si="94"/>
        <v>0.37171052631578949</v>
      </c>
    </row>
    <row r="505" spans="1:20">
      <c r="A505" s="2" t="s">
        <v>532</v>
      </c>
      <c r="B505" s="6">
        <v>40057</v>
      </c>
      <c r="C505" s="7">
        <f t="shared" si="92"/>
        <v>2009</v>
      </c>
      <c r="D505" s="7">
        <f t="shared" si="93"/>
        <v>9</v>
      </c>
      <c r="E505" s="8">
        <v>392000</v>
      </c>
      <c r="F505" s="8">
        <v>54000</v>
      </c>
      <c r="G505" s="8">
        <v>92000</v>
      </c>
      <c r="H505" s="8">
        <v>151000</v>
      </c>
      <c r="I505" s="8">
        <v>95000</v>
      </c>
      <c r="J505" s="8">
        <v>347000</v>
      </c>
      <c r="K505" s="8">
        <v>44000</v>
      </c>
      <c r="L505" s="8">
        <v>86000</v>
      </c>
      <c r="M505" s="8">
        <v>133000</v>
      </c>
      <c r="N505" s="8">
        <v>84000</v>
      </c>
      <c r="O505" s="8">
        <v>45000</v>
      </c>
      <c r="P505" s="8">
        <v>10000</v>
      </c>
      <c r="Q505" s="8">
        <v>6000</v>
      </c>
      <c r="R505" s="8">
        <v>18000</v>
      </c>
      <c r="S505" s="8">
        <v>11000</v>
      </c>
      <c r="T505" s="13">
        <f t="shared" si="94"/>
        <v>0.12320916905444126</v>
      </c>
    </row>
    <row r="506" spans="1:20">
      <c r="A506" s="2" t="s">
        <v>533</v>
      </c>
      <c r="B506" s="6">
        <v>40087</v>
      </c>
      <c r="C506" s="7">
        <f t="shared" si="92"/>
        <v>2009</v>
      </c>
      <c r="D506" s="7">
        <f t="shared" si="93"/>
        <v>10</v>
      </c>
      <c r="E506" s="8">
        <v>418000</v>
      </c>
      <c r="F506" s="8">
        <v>58000</v>
      </c>
      <c r="G506" s="8">
        <v>93000</v>
      </c>
      <c r="H506" s="8">
        <v>163000</v>
      </c>
      <c r="I506" s="8">
        <v>104000</v>
      </c>
      <c r="J506" s="8">
        <v>372000</v>
      </c>
      <c r="K506" s="8">
        <v>48000</v>
      </c>
      <c r="L506" s="8">
        <v>87000</v>
      </c>
      <c r="M506" s="8">
        <v>145000</v>
      </c>
      <c r="N506" s="8">
        <v>92000</v>
      </c>
      <c r="O506" s="8">
        <v>46000</v>
      </c>
      <c r="P506" s="8">
        <v>10000</v>
      </c>
      <c r="Q506" s="8">
        <v>6000</v>
      </c>
      <c r="R506" s="8">
        <v>18000</v>
      </c>
      <c r="S506" s="8">
        <v>12000</v>
      </c>
      <c r="T506" s="13">
        <f t="shared" si="94"/>
        <v>0.11170212765957446</v>
      </c>
    </row>
    <row r="507" spans="1:20">
      <c r="A507" s="2" t="s">
        <v>534</v>
      </c>
      <c r="B507" s="6">
        <v>40118</v>
      </c>
      <c r="C507" s="7">
        <f t="shared" si="92"/>
        <v>2009</v>
      </c>
      <c r="D507" s="7">
        <f t="shared" si="93"/>
        <v>11</v>
      </c>
      <c r="E507" s="8">
        <v>395000</v>
      </c>
      <c r="F507" s="8">
        <v>54000</v>
      </c>
      <c r="G507" s="8">
        <v>89000</v>
      </c>
      <c r="H507" s="8">
        <v>150000</v>
      </c>
      <c r="I507" s="8">
        <v>102000</v>
      </c>
      <c r="J507" s="8">
        <v>355000</v>
      </c>
      <c r="K507" s="8">
        <v>44000</v>
      </c>
      <c r="L507" s="8">
        <v>83000</v>
      </c>
      <c r="M507" s="8">
        <v>134000</v>
      </c>
      <c r="N507" s="8">
        <v>94000</v>
      </c>
      <c r="O507" s="8">
        <v>40000</v>
      </c>
      <c r="P507" s="8">
        <v>10000</v>
      </c>
      <c r="Q507" s="8">
        <v>6000</v>
      </c>
      <c r="R507" s="8">
        <v>16000</v>
      </c>
      <c r="S507" s="8">
        <v>8000</v>
      </c>
      <c r="T507" s="13">
        <f t="shared" si="94"/>
        <v>-9.8173515981735154E-2</v>
      </c>
    </row>
    <row r="508" spans="1:20">
      <c r="A508" s="2" t="s">
        <v>535</v>
      </c>
      <c r="B508" s="6">
        <v>40148</v>
      </c>
      <c r="C508" s="7">
        <f t="shared" si="92"/>
        <v>2009</v>
      </c>
      <c r="D508" s="7">
        <f t="shared" si="93"/>
        <v>12</v>
      </c>
      <c r="E508" s="8">
        <v>347000</v>
      </c>
      <c r="F508" s="8">
        <v>44000</v>
      </c>
      <c r="G508" s="8">
        <v>72000</v>
      </c>
      <c r="H508" s="8">
        <v>136000</v>
      </c>
      <c r="I508" s="8">
        <v>95000</v>
      </c>
      <c r="J508" s="8">
        <v>307000</v>
      </c>
      <c r="K508" s="8">
        <v>35000</v>
      </c>
      <c r="L508" s="8">
        <v>68000</v>
      </c>
      <c r="M508" s="8">
        <v>120000</v>
      </c>
      <c r="N508" s="8">
        <v>84000</v>
      </c>
      <c r="O508" s="8">
        <v>40000</v>
      </c>
      <c r="P508" s="8">
        <v>9000</v>
      </c>
      <c r="Q508" s="8">
        <v>4000</v>
      </c>
      <c r="R508" s="8">
        <v>16000</v>
      </c>
      <c r="S508" s="8">
        <v>11000</v>
      </c>
      <c r="T508" s="13">
        <f t="shared" si="94"/>
        <v>-0.21493212669683259</v>
      </c>
    </row>
    <row r="509" spans="1:20">
      <c r="A509" s="2" t="s">
        <v>536</v>
      </c>
      <c r="B509" s="6">
        <v>40179</v>
      </c>
      <c r="C509" s="7">
        <f t="shared" si="92"/>
        <v>2010</v>
      </c>
      <c r="D509" s="7">
        <f t="shared" si="93"/>
        <v>1</v>
      </c>
      <c r="E509" s="8">
        <v>234000</v>
      </c>
      <c r="F509" s="8">
        <v>28000</v>
      </c>
      <c r="G509" s="8">
        <v>45000</v>
      </c>
      <c r="H509" s="8">
        <v>90000</v>
      </c>
      <c r="I509" s="8">
        <v>71000</v>
      </c>
      <c r="J509" s="8">
        <v>210000</v>
      </c>
      <c r="K509" s="8">
        <v>24000</v>
      </c>
      <c r="L509" s="8">
        <v>42000</v>
      </c>
      <c r="M509" s="8">
        <v>80000</v>
      </c>
      <c r="N509" s="8">
        <v>64000</v>
      </c>
      <c r="O509" s="8">
        <v>24000</v>
      </c>
      <c r="P509" s="8">
        <v>4000</v>
      </c>
      <c r="Q509" s="8">
        <v>3000</v>
      </c>
      <c r="R509" s="8">
        <v>10000</v>
      </c>
      <c r="S509" s="8">
        <v>7000</v>
      </c>
      <c r="T509" s="13">
        <f t="shared" si="94"/>
        <v>-0.43884892086330934</v>
      </c>
    </row>
    <row r="510" spans="1:20">
      <c r="A510" s="2" t="s">
        <v>537</v>
      </c>
      <c r="B510" s="6">
        <v>40210</v>
      </c>
      <c r="C510" s="7">
        <f t="shared" si="92"/>
        <v>2010</v>
      </c>
      <c r="D510" s="7">
        <f t="shared" si="93"/>
        <v>2</v>
      </c>
      <c r="E510" s="8">
        <v>258000</v>
      </c>
      <c r="F510" s="8">
        <v>36000</v>
      </c>
      <c r="G510" s="8">
        <v>58000</v>
      </c>
      <c r="H510" s="8">
        <v>99000</v>
      </c>
      <c r="I510" s="8">
        <v>65000</v>
      </c>
      <c r="J510" s="8">
        <v>225000</v>
      </c>
      <c r="K510" s="8">
        <v>30000</v>
      </c>
      <c r="L510" s="8">
        <v>55000</v>
      </c>
      <c r="M510" s="8">
        <v>84000</v>
      </c>
      <c r="N510" s="8">
        <v>56000</v>
      </c>
      <c r="O510" s="8">
        <v>33000</v>
      </c>
      <c r="P510" s="8">
        <v>6000</v>
      </c>
      <c r="Q510" s="8">
        <v>3000</v>
      </c>
      <c r="R510" s="8">
        <v>15000</v>
      </c>
      <c r="S510" s="8">
        <v>9000</v>
      </c>
      <c r="T510" s="13">
        <f t="shared" si="94"/>
        <v>-0.34183673469387754</v>
      </c>
    </row>
    <row r="511" spans="1:20">
      <c r="A511" s="2" t="s">
        <v>538</v>
      </c>
      <c r="B511" s="6">
        <v>40238</v>
      </c>
      <c r="C511" s="7">
        <f t="shared" si="92"/>
        <v>2010</v>
      </c>
      <c r="D511" s="7">
        <f t="shared" si="93"/>
        <v>3</v>
      </c>
      <c r="E511" s="8">
        <v>366000</v>
      </c>
      <c r="F511" s="8">
        <v>46000</v>
      </c>
      <c r="G511" s="8">
        <v>83000</v>
      </c>
      <c r="H511" s="8">
        <v>140000</v>
      </c>
      <c r="I511" s="8">
        <v>97000</v>
      </c>
      <c r="J511" s="8">
        <v>322000</v>
      </c>
      <c r="K511" s="8">
        <v>39000</v>
      </c>
      <c r="L511" s="8">
        <v>79000</v>
      </c>
      <c r="M511" s="8">
        <v>120000</v>
      </c>
      <c r="N511" s="8">
        <v>84000</v>
      </c>
      <c r="O511" s="8">
        <v>44000</v>
      </c>
      <c r="P511" s="8">
        <v>7000</v>
      </c>
      <c r="Q511" s="8">
        <v>4000</v>
      </c>
      <c r="R511" s="8">
        <v>20000</v>
      </c>
      <c r="S511" s="8">
        <v>13000</v>
      </c>
      <c r="T511" s="13">
        <f t="shared" si="94"/>
        <v>-0.12440191387559808</v>
      </c>
    </row>
    <row r="512" spans="1:20">
      <c r="A512" s="2" t="s">
        <v>539</v>
      </c>
      <c r="B512" s="6">
        <v>40269</v>
      </c>
      <c r="C512" s="7">
        <f t="shared" si="92"/>
        <v>2010</v>
      </c>
      <c r="D512" s="7">
        <f t="shared" si="93"/>
        <v>4</v>
      </c>
      <c r="E512" s="8">
        <v>443000</v>
      </c>
      <c r="F512" s="8">
        <v>64000</v>
      </c>
      <c r="G512" s="8">
        <v>102000</v>
      </c>
      <c r="H512" s="8">
        <v>167000</v>
      </c>
      <c r="I512" s="8">
        <v>110000</v>
      </c>
      <c r="J512" s="8">
        <v>395000</v>
      </c>
      <c r="K512" s="8">
        <v>53000</v>
      </c>
      <c r="L512" s="8">
        <v>97000</v>
      </c>
      <c r="M512" s="8">
        <v>148000</v>
      </c>
      <c r="N512" s="8">
        <v>97000</v>
      </c>
      <c r="O512" s="8">
        <v>48000</v>
      </c>
      <c r="P512" s="8">
        <v>11000</v>
      </c>
      <c r="Q512" s="8">
        <v>5000</v>
      </c>
      <c r="R512" s="8">
        <v>19000</v>
      </c>
      <c r="S512" s="8">
        <v>13000</v>
      </c>
      <c r="T512" s="13">
        <f t="shared" si="94"/>
        <v>0.12151898734177215</v>
      </c>
    </row>
    <row r="513" spans="1:20">
      <c r="A513" s="2" t="s">
        <v>540</v>
      </c>
      <c r="B513" s="6">
        <v>40299</v>
      </c>
      <c r="C513" s="7">
        <f t="shared" si="92"/>
        <v>2010</v>
      </c>
      <c r="D513" s="7">
        <f t="shared" si="93"/>
        <v>5</v>
      </c>
      <c r="E513" s="8">
        <v>449000</v>
      </c>
      <c r="F513" s="8">
        <v>54000</v>
      </c>
      <c r="G513" s="8">
        <v>110000</v>
      </c>
      <c r="H513" s="8">
        <v>171000</v>
      </c>
      <c r="I513" s="8">
        <v>114000</v>
      </c>
      <c r="J513" s="8">
        <v>400000</v>
      </c>
      <c r="K513" s="8">
        <v>44000</v>
      </c>
      <c r="L513" s="8">
        <v>104000</v>
      </c>
      <c r="M513" s="8">
        <v>151000</v>
      </c>
      <c r="N513" s="8">
        <v>101000</v>
      </c>
      <c r="O513" s="8">
        <v>49000</v>
      </c>
      <c r="P513" s="8">
        <v>10000</v>
      </c>
      <c r="Q513" s="8">
        <v>6000</v>
      </c>
      <c r="R513" s="8">
        <v>20000</v>
      </c>
      <c r="S513" s="8">
        <v>13000</v>
      </c>
      <c r="T513" s="13">
        <f t="shared" si="94"/>
        <v>0.29394812680115273</v>
      </c>
    </row>
    <row r="514" spans="1:20">
      <c r="A514" s="2" t="s">
        <v>541</v>
      </c>
      <c r="B514" s="6">
        <v>40330</v>
      </c>
      <c r="C514" s="7">
        <f t="shared" si="92"/>
        <v>2010</v>
      </c>
      <c r="D514" s="7">
        <f t="shared" si="93"/>
        <v>6</v>
      </c>
      <c r="E514" s="8">
        <v>472000</v>
      </c>
      <c r="F514" s="8">
        <v>66000</v>
      </c>
      <c r="G514" s="8">
        <v>110000</v>
      </c>
      <c r="H514" s="8">
        <v>179000</v>
      </c>
      <c r="I514" s="8">
        <v>117000</v>
      </c>
      <c r="J514" s="8">
        <v>421000</v>
      </c>
      <c r="K514" s="8">
        <v>56000</v>
      </c>
      <c r="L514" s="8">
        <v>103000</v>
      </c>
      <c r="M514" s="8">
        <v>158000</v>
      </c>
      <c r="N514" s="8">
        <v>104000</v>
      </c>
      <c r="O514" s="8">
        <v>51000</v>
      </c>
      <c r="P514" s="8">
        <v>10000</v>
      </c>
      <c r="Q514" s="8">
        <v>7000</v>
      </c>
      <c r="R514" s="8">
        <v>21000</v>
      </c>
      <c r="S514" s="8">
        <v>13000</v>
      </c>
      <c r="T514" s="13">
        <f t="shared" si="94"/>
        <v>1.017094017094017</v>
      </c>
    </row>
    <row r="515" spans="1:20">
      <c r="A515" s="2" t="s">
        <v>542</v>
      </c>
      <c r="B515" s="6">
        <v>40360</v>
      </c>
      <c r="C515" s="7">
        <f t="shared" si="92"/>
        <v>2010</v>
      </c>
      <c r="D515" s="7">
        <f t="shared" si="93"/>
        <v>7</v>
      </c>
      <c r="E515" s="8">
        <v>331000</v>
      </c>
      <c r="F515" s="8">
        <v>49000</v>
      </c>
      <c r="G515" s="8">
        <v>71000</v>
      </c>
      <c r="H515" s="8">
        <v>131000</v>
      </c>
      <c r="I515" s="8">
        <v>80000</v>
      </c>
      <c r="J515" s="8">
        <v>290000</v>
      </c>
      <c r="K515" s="8">
        <v>39000</v>
      </c>
      <c r="L515" s="8">
        <v>66000</v>
      </c>
      <c r="M515" s="8">
        <v>114000</v>
      </c>
      <c r="N515" s="8">
        <v>71000</v>
      </c>
      <c r="O515" s="8">
        <v>41000</v>
      </c>
      <c r="P515" s="8">
        <v>10000</v>
      </c>
      <c r="Q515" s="8">
        <v>5000</v>
      </c>
      <c r="R515" s="8">
        <v>17000</v>
      </c>
      <c r="S515" s="8">
        <v>9000</v>
      </c>
      <c r="T515" s="13">
        <f t="shared" si="94"/>
        <v>0.28294573643410853</v>
      </c>
    </row>
    <row r="516" spans="1:20">
      <c r="A516" s="2" t="s">
        <v>543</v>
      </c>
      <c r="B516" s="6">
        <v>40391</v>
      </c>
      <c r="C516" s="7">
        <f t="shared" si="92"/>
        <v>2010</v>
      </c>
      <c r="D516" s="7">
        <f t="shared" si="93"/>
        <v>8</v>
      </c>
      <c r="E516" s="8">
        <v>352000</v>
      </c>
      <c r="F516" s="8">
        <v>50000</v>
      </c>
      <c r="G516" s="8">
        <v>71000</v>
      </c>
      <c r="H516" s="8">
        <v>142000</v>
      </c>
      <c r="I516" s="8">
        <v>89000</v>
      </c>
      <c r="J516" s="8">
        <v>311000</v>
      </c>
      <c r="K516" s="8">
        <v>41000</v>
      </c>
      <c r="L516" s="8">
        <v>67000</v>
      </c>
      <c r="M516" s="8">
        <v>126000</v>
      </c>
      <c r="N516" s="8">
        <v>77000</v>
      </c>
      <c r="O516" s="8">
        <v>41000</v>
      </c>
      <c r="P516" s="8">
        <v>9000</v>
      </c>
      <c r="Q516" s="8">
        <v>4000</v>
      </c>
      <c r="R516" s="8">
        <v>16000</v>
      </c>
      <c r="S516" s="8">
        <v>12000</v>
      </c>
      <c r="T516" s="13">
        <f t="shared" si="94"/>
        <v>-3.825136612021858E-2</v>
      </c>
    </row>
    <row r="517" spans="1:20">
      <c r="A517" s="2" t="s">
        <v>544</v>
      </c>
      <c r="B517" s="6">
        <v>40422</v>
      </c>
      <c r="C517" s="7">
        <f t="shared" si="92"/>
        <v>2010</v>
      </c>
      <c r="D517" s="7">
        <f t="shared" si="93"/>
        <v>9</v>
      </c>
      <c r="E517" s="8">
        <v>321000</v>
      </c>
      <c r="F517" s="8">
        <v>43000</v>
      </c>
      <c r="G517" s="8">
        <v>69000</v>
      </c>
      <c r="H517" s="8">
        <v>130000</v>
      </c>
      <c r="I517" s="8">
        <v>79000</v>
      </c>
      <c r="J517" s="8">
        <v>284000</v>
      </c>
      <c r="K517" s="8">
        <v>36000</v>
      </c>
      <c r="L517" s="8">
        <v>65000</v>
      </c>
      <c r="M517" s="8">
        <v>113000</v>
      </c>
      <c r="N517" s="8">
        <v>70000</v>
      </c>
      <c r="O517" s="8">
        <v>37000</v>
      </c>
      <c r="P517" s="8">
        <v>7000</v>
      </c>
      <c r="Q517" s="8">
        <v>4000</v>
      </c>
      <c r="R517" s="8">
        <v>17000</v>
      </c>
      <c r="S517" s="8">
        <v>9000</v>
      </c>
      <c r="T517" s="13">
        <f t="shared" si="94"/>
        <v>-0.27539503386004516</v>
      </c>
    </row>
    <row r="518" spans="1:20">
      <c r="A518" s="2" t="s">
        <v>545</v>
      </c>
      <c r="B518" s="6">
        <v>40452</v>
      </c>
      <c r="C518" s="7">
        <f t="shared" ref="C518:C581" si="95">YEAR(B518)</f>
        <v>2010</v>
      </c>
      <c r="D518" s="7">
        <f t="shared" ref="D518:D581" si="96">MONTH(B518)</f>
        <v>10</v>
      </c>
      <c r="E518" s="8">
        <v>307000</v>
      </c>
      <c r="F518" s="8">
        <v>43000</v>
      </c>
      <c r="G518" s="8">
        <v>61000</v>
      </c>
      <c r="H518" s="8">
        <v>123000</v>
      </c>
      <c r="I518" s="8">
        <v>80000</v>
      </c>
      <c r="J518" s="8">
        <v>272000</v>
      </c>
      <c r="K518" s="8">
        <v>36000</v>
      </c>
      <c r="L518" s="8">
        <v>57000</v>
      </c>
      <c r="M518" s="8">
        <v>108000</v>
      </c>
      <c r="N518" s="8">
        <v>71000</v>
      </c>
      <c r="O518" s="8">
        <v>35000</v>
      </c>
      <c r="P518" s="8">
        <v>7000</v>
      </c>
      <c r="Q518" s="8">
        <v>4000</v>
      </c>
      <c r="R518" s="8">
        <v>15000</v>
      </c>
      <c r="S518" s="8">
        <v>9000</v>
      </c>
      <c r="T518" s="13">
        <f t="shared" si="94"/>
        <v>-0.31625835189309576</v>
      </c>
    </row>
    <row r="519" spans="1:20">
      <c r="A519" s="2" t="s">
        <v>546</v>
      </c>
      <c r="B519" s="6">
        <v>40483</v>
      </c>
      <c r="C519" s="7">
        <f t="shared" si="95"/>
        <v>2010</v>
      </c>
      <c r="D519" s="7">
        <f t="shared" si="96"/>
        <v>11</v>
      </c>
      <c r="E519" s="8">
        <v>304000</v>
      </c>
      <c r="F519" s="8">
        <v>38000</v>
      </c>
      <c r="G519" s="8">
        <v>61000</v>
      </c>
      <c r="H519" s="8">
        <v>120000</v>
      </c>
      <c r="I519" s="8">
        <v>85000</v>
      </c>
      <c r="J519" s="8">
        <v>274000</v>
      </c>
      <c r="K519" s="8">
        <v>32000</v>
      </c>
      <c r="L519" s="8">
        <v>57000</v>
      </c>
      <c r="M519" s="8">
        <v>106000</v>
      </c>
      <c r="N519" s="8">
        <v>79000</v>
      </c>
      <c r="O519" s="8">
        <v>30000</v>
      </c>
      <c r="P519" s="8">
        <v>6000</v>
      </c>
      <c r="Q519" s="8">
        <v>4000</v>
      </c>
      <c r="R519" s="8">
        <v>14000</v>
      </c>
      <c r="S519" s="8">
        <v>6000</v>
      </c>
      <c r="T519" s="13">
        <f t="shared" si="94"/>
        <v>-0.3559322033898305</v>
      </c>
    </row>
    <row r="520" spans="1:20">
      <c r="A520" s="2" t="s">
        <v>547</v>
      </c>
      <c r="B520" s="6">
        <v>40513</v>
      </c>
      <c r="C520" s="7">
        <f t="shared" si="95"/>
        <v>2010</v>
      </c>
      <c r="D520" s="7">
        <f t="shared" si="96"/>
        <v>12</v>
      </c>
      <c r="E520" s="8">
        <v>345000</v>
      </c>
      <c r="F520" s="8">
        <v>43000</v>
      </c>
      <c r="G520" s="8">
        <v>71000</v>
      </c>
      <c r="H520" s="8">
        <v>136000</v>
      </c>
      <c r="I520" s="8">
        <v>95000</v>
      </c>
      <c r="J520" s="8">
        <v>304000</v>
      </c>
      <c r="K520" s="8">
        <v>35000</v>
      </c>
      <c r="L520" s="8">
        <v>67000</v>
      </c>
      <c r="M520" s="8">
        <v>118000</v>
      </c>
      <c r="N520" s="8">
        <v>84000</v>
      </c>
      <c r="O520" s="8">
        <v>41000</v>
      </c>
      <c r="P520" s="8">
        <v>8000</v>
      </c>
      <c r="Q520" s="8">
        <v>4000</v>
      </c>
      <c r="R520" s="8">
        <v>18000</v>
      </c>
      <c r="S520" s="8">
        <v>11000</v>
      </c>
      <c r="T520" s="13">
        <f t="shared" si="94"/>
        <v>4.2296072507552872E-2</v>
      </c>
    </row>
    <row r="521" spans="1:20">
      <c r="A521" s="2" t="s">
        <v>548</v>
      </c>
      <c r="B521" s="6">
        <v>40544</v>
      </c>
      <c r="C521" s="7">
        <f t="shared" si="95"/>
        <v>2011</v>
      </c>
      <c r="D521" s="7">
        <f t="shared" si="96"/>
        <v>1</v>
      </c>
      <c r="E521" s="8">
        <v>247000</v>
      </c>
      <c r="F521" s="8">
        <v>28000</v>
      </c>
      <c r="G521" s="8">
        <v>47000</v>
      </c>
      <c r="H521" s="8">
        <v>97000</v>
      </c>
      <c r="I521" s="8">
        <v>76000</v>
      </c>
      <c r="J521" s="8">
        <v>219000</v>
      </c>
      <c r="K521" s="8">
        <v>24000</v>
      </c>
      <c r="L521" s="8">
        <v>44000</v>
      </c>
      <c r="M521" s="8">
        <v>84000</v>
      </c>
      <c r="N521" s="8">
        <v>68000</v>
      </c>
      <c r="O521" s="8">
        <v>28000</v>
      </c>
      <c r="P521" s="8">
        <v>4000</v>
      </c>
      <c r="Q521" s="8">
        <v>3000</v>
      </c>
      <c r="R521" s="8">
        <v>13000</v>
      </c>
      <c r="S521" s="8">
        <v>8000</v>
      </c>
      <c r="T521" s="13">
        <f t="shared" si="94"/>
        <v>-0.29829545454545453</v>
      </c>
    </row>
    <row r="522" spans="1:20">
      <c r="A522" s="2" t="s">
        <v>549</v>
      </c>
      <c r="B522" s="6">
        <v>40575</v>
      </c>
      <c r="C522" s="7">
        <f t="shared" si="95"/>
        <v>2011</v>
      </c>
      <c r="D522" s="7">
        <f t="shared" si="96"/>
        <v>2</v>
      </c>
      <c r="E522" s="8">
        <v>253000</v>
      </c>
      <c r="F522" s="8">
        <v>34000</v>
      </c>
      <c r="G522" s="8">
        <v>54000</v>
      </c>
      <c r="H522" s="8">
        <v>99000</v>
      </c>
      <c r="I522" s="8">
        <v>66000</v>
      </c>
      <c r="J522" s="8">
        <v>221000</v>
      </c>
      <c r="K522" s="8">
        <v>29000</v>
      </c>
      <c r="L522" s="8">
        <v>52000</v>
      </c>
      <c r="M522" s="8">
        <v>83000</v>
      </c>
      <c r="N522" s="8">
        <v>57000</v>
      </c>
      <c r="O522" s="8">
        <v>32000</v>
      </c>
      <c r="P522" s="8">
        <v>5000</v>
      </c>
      <c r="Q522" s="8">
        <v>2000</v>
      </c>
      <c r="R522" s="8">
        <v>16000</v>
      </c>
      <c r="S522" s="8">
        <v>9000</v>
      </c>
      <c r="T522" s="13">
        <f t="shared" si="94"/>
        <v>-0.21183800623052959</v>
      </c>
    </row>
    <row r="523" spans="1:20">
      <c r="A523" s="2" t="s">
        <v>550</v>
      </c>
      <c r="B523" s="6">
        <v>40603</v>
      </c>
      <c r="C523" s="7">
        <f t="shared" si="95"/>
        <v>2011</v>
      </c>
      <c r="D523" s="7">
        <f t="shared" si="96"/>
        <v>3</v>
      </c>
      <c r="E523" s="8">
        <v>347000</v>
      </c>
      <c r="F523" s="8">
        <v>41000</v>
      </c>
      <c r="G523" s="8">
        <v>72000</v>
      </c>
      <c r="H523" s="8">
        <v>138000</v>
      </c>
      <c r="I523" s="8">
        <v>96000</v>
      </c>
      <c r="J523" s="8">
        <v>301000</v>
      </c>
      <c r="K523" s="8">
        <v>35000</v>
      </c>
      <c r="L523" s="8">
        <v>68000</v>
      </c>
      <c r="M523" s="8">
        <v>115000</v>
      </c>
      <c r="N523" s="8">
        <v>83000</v>
      </c>
      <c r="O523" s="8">
        <v>46000</v>
      </c>
      <c r="P523" s="8">
        <v>6000</v>
      </c>
      <c r="Q523" s="8">
        <v>4000</v>
      </c>
      <c r="R523" s="8">
        <v>23000</v>
      </c>
      <c r="S523" s="8">
        <v>13000</v>
      </c>
      <c r="T523" s="13">
        <f t="shared" ref="T523:T586" si="97">(E523-E518)/E518</f>
        <v>0.13029315960912052</v>
      </c>
    </row>
    <row r="524" spans="1:20">
      <c r="A524" s="2" t="s">
        <v>551</v>
      </c>
      <c r="B524" s="6">
        <v>40634</v>
      </c>
      <c r="C524" s="7">
        <f t="shared" si="95"/>
        <v>2011</v>
      </c>
      <c r="D524" s="7">
        <f t="shared" si="96"/>
        <v>4</v>
      </c>
      <c r="E524" s="8">
        <v>375000</v>
      </c>
      <c r="F524" s="8">
        <v>45000</v>
      </c>
      <c r="G524" s="8">
        <v>79000</v>
      </c>
      <c r="H524" s="8">
        <v>148000</v>
      </c>
      <c r="I524" s="8">
        <v>103000</v>
      </c>
      <c r="J524" s="8">
        <v>333000</v>
      </c>
      <c r="K524" s="8">
        <v>38000</v>
      </c>
      <c r="L524" s="8">
        <v>75000</v>
      </c>
      <c r="M524" s="8">
        <v>129000</v>
      </c>
      <c r="N524" s="8">
        <v>91000</v>
      </c>
      <c r="O524" s="8">
        <v>42000</v>
      </c>
      <c r="P524" s="8">
        <v>7000</v>
      </c>
      <c r="Q524" s="8">
        <v>4000</v>
      </c>
      <c r="R524" s="8">
        <v>19000</v>
      </c>
      <c r="S524" s="8">
        <v>12000</v>
      </c>
      <c r="T524" s="13">
        <f t="shared" si="97"/>
        <v>0.23355263157894737</v>
      </c>
    </row>
    <row r="525" spans="1:20">
      <c r="A525" s="2" t="s">
        <v>552</v>
      </c>
      <c r="B525" s="6">
        <v>40664</v>
      </c>
      <c r="C525" s="7">
        <f t="shared" si="95"/>
        <v>2011</v>
      </c>
      <c r="D525" s="7">
        <f t="shared" si="96"/>
        <v>5</v>
      </c>
      <c r="E525" s="8">
        <v>391000</v>
      </c>
      <c r="F525" s="8">
        <v>48000</v>
      </c>
      <c r="G525" s="8">
        <v>89000</v>
      </c>
      <c r="H525" s="8">
        <v>150000</v>
      </c>
      <c r="I525" s="8">
        <v>104000</v>
      </c>
      <c r="J525" s="8">
        <v>348000</v>
      </c>
      <c r="K525" s="8">
        <v>39000</v>
      </c>
      <c r="L525" s="8">
        <v>84000</v>
      </c>
      <c r="M525" s="8">
        <v>132000</v>
      </c>
      <c r="N525" s="8">
        <v>93000</v>
      </c>
      <c r="O525" s="8">
        <v>43000</v>
      </c>
      <c r="P525" s="8">
        <v>9000</v>
      </c>
      <c r="Q525" s="8">
        <v>5000</v>
      </c>
      <c r="R525" s="8">
        <v>18000</v>
      </c>
      <c r="S525" s="8">
        <v>11000</v>
      </c>
      <c r="T525" s="13">
        <f t="shared" si="97"/>
        <v>0.13333333333333333</v>
      </c>
    </row>
    <row r="526" spans="1:20">
      <c r="A526" s="2" t="s">
        <v>553</v>
      </c>
      <c r="B526" s="6">
        <v>40695</v>
      </c>
      <c r="C526" s="7">
        <f t="shared" si="95"/>
        <v>2011</v>
      </c>
      <c r="D526" s="7">
        <f t="shared" si="96"/>
        <v>6</v>
      </c>
      <c r="E526" s="8">
        <v>440000</v>
      </c>
      <c r="F526" s="8">
        <v>54000</v>
      </c>
      <c r="G526" s="8">
        <v>97000</v>
      </c>
      <c r="H526" s="8">
        <v>171000</v>
      </c>
      <c r="I526" s="8">
        <v>118000</v>
      </c>
      <c r="J526" s="8">
        <v>395000</v>
      </c>
      <c r="K526" s="8">
        <v>46000</v>
      </c>
      <c r="L526" s="8">
        <v>91000</v>
      </c>
      <c r="M526" s="8">
        <v>152000</v>
      </c>
      <c r="N526" s="8">
        <v>106000</v>
      </c>
      <c r="O526" s="8">
        <v>45000</v>
      </c>
      <c r="P526" s="8">
        <v>8000</v>
      </c>
      <c r="Q526" s="8">
        <v>6000</v>
      </c>
      <c r="R526" s="8">
        <v>19000</v>
      </c>
      <c r="S526" s="8">
        <v>12000</v>
      </c>
      <c r="T526" s="13">
        <f t="shared" si="97"/>
        <v>0.78137651821862353</v>
      </c>
    </row>
    <row r="527" spans="1:20">
      <c r="A527" s="2" t="s">
        <v>554</v>
      </c>
      <c r="B527" s="6">
        <v>40725</v>
      </c>
      <c r="C527" s="7">
        <f t="shared" si="95"/>
        <v>2011</v>
      </c>
      <c r="D527" s="7">
        <f t="shared" si="96"/>
        <v>7</v>
      </c>
      <c r="E527" s="8">
        <v>385000</v>
      </c>
      <c r="F527" s="8">
        <v>57000</v>
      </c>
      <c r="G527" s="8">
        <v>88000</v>
      </c>
      <c r="H527" s="8">
        <v>151000</v>
      </c>
      <c r="I527" s="8">
        <v>89000</v>
      </c>
      <c r="J527" s="8">
        <v>340000</v>
      </c>
      <c r="K527" s="8">
        <v>46000</v>
      </c>
      <c r="L527" s="8">
        <v>82000</v>
      </c>
      <c r="M527" s="8">
        <v>132000</v>
      </c>
      <c r="N527" s="8">
        <v>80000</v>
      </c>
      <c r="O527" s="8">
        <v>45000</v>
      </c>
      <c r="P527" s="8">
        <v>11000</v>
      </c>
      <c r="Q527" s="8">
        <v>6000</v>
      </c>
      <c r="R527" s="8">
        <v>19000</v>
      </c>
      <c r="S527" s="8">
        <v>9000</v>
      </c>
      <c r="T527" s="13">
        <f t="shared" si="97"/>
        <v>0.52173913043478259</v>
      </c>
    </row>
    <row r="528" spans="1:20">
      <c r="A528" s="2" t="s">
        <v>555</v>
      </c>
      <c r="B528" s="6">
        <v>40756</v>
      </c>
      <c r="C528" s="7">
        <f t="shared" si="95"/>
        <v>2011</v>
      </c>
      <c r="D528" s="7">
        <f t="shared" si="96"/>
        <v>8</v>
      </c>
      <c r="E528" s="8">
        <v>429000</v>
      </c>
      <c r="F528" s="8">
        <v>57000</v>
      </c>
      <c r="G528" s="8">
        <v>92000</v>
      </c>
      <c r="H528" s="8">
        <v>170000</v>
      </c>
      <c r="I528" s="8">
        <v>110000</v>
      </c>
      <c r="J528" s="8">
        <v>383000</v>
      </c>
      <c r="K528" s="8">
        <v>47000</v>
      </c>
      <c r="L528" s="8">
        <v>87000</v>
      </c>
      <c r="M528" s="8">
        <v>153000</v>
      </c>
      <c r="N528" s="8">
        <v>96000</v>
      </c>
      <c r="O528" s="8">
        <v>46000</v>
      </c>
      <c r="P528" s="8">
        <v>10000</v>
      </c>
      <c r="Q528" s="8">
        <v>5000</v>
      </c>
      <c r="R528" s="8">
        <v>17000</v>
      </c>
      <c r="S528" s="8">
        <v>14000</v>
      </c>
      <c r="T528" s="13">
        <f t="shared" si="97"/>
        <v>0.23631123919308358</v>
      </c>
    </row>
    <row r="529" spans="1:20">
      <c r="A529" s="2" t="s">
        <v>556</v>
      </c>
      <c r="B529" s="6">
        <v>40787</v>
      </c>
      <c r="C529" s="7">
        <f t="shared" si="95"/>
        <v>2011</v>
      </c>
      <c r="D529" s="7">
        <f t="shared" si="96"/>
        <v>9</v>
      </c>
      <c r="E529" s="8">
        <v>369000</v>
      </c>
      <c r="F529" s="8">
        <v>47000</v>
      </c>
      <c r="G529" s="8">
        <v>82000</v>
      </c>
      <c r="H529" s="8">
        <v>149000</v>
      </c>
      <c r="I529" s="8">
        <v>91000</v>
      </c>
      <c r="J529" s="8">
        <v>327000</v>
      </c>
      <c r="K529" s="8">
        <v>39000</v>
      </c>
      <c r="L529" s="8">
        <v>77000</v>
      </c>
      <c r="M529" s="8">
        <v>130000</v>
      </c>
      <c r="N529" s="8">
        <v>81000</v>
      </c>
      <c r="O529" s="8">
        <v>42000</v>
      </c>
      <c r="P529" s="8">
        <v>8000</v>
      </c>
      <c r="Q529" s="8">
        <v>5000</v>
      </c>
      <c r="R529" s="8">
        <v>19000</v>
      </c>
      <c r="S529" s="8">
        <v>10000</v>
      </c>
      <c r="T529" s="13">
        <f t="shared" si="97"/>
        <v>-1.6E-2</v>
      </c>
    </row>
    <row r="530" spans="1:20">
      <c r="A530" s="2" t="s">
        <v>557</v>
      </c>
      <c r="B530" s="6">
        <v>40817</v>
      </c>
      <c r="C530" s="7">
        <f t="shared" si="95"/>
        <v>2011</v>
      </c>
      <c r="D530" s="7">
        <f t="shared" si="96"/>
        <v>10</v>
      </c>
      <c r="E530" s="8">
        <v>343000</v>
      </c>
      <c r="F530" s="8">
        <v>43000</v>
      </c>
      <c r="G530" s="8">
        <v>71000</v>
      </c>
      <c r="H530" s="8">
        <v>140000</v>
      </c>
      <c r="I530" s="8">
        <v>89000</v>
      </c>
      <c r="J530" s="8">
        <v>305000</v>
      </c>
      <c r="K530" s="8">
        <v>36000</v>
      </c>
      <c r="L530" s="8">
        <v>67000</v>
      </c>
      <c r="M530" s="8">
        <v>123000</v>
      </c>
      <c r="N530" s="8">
        <v>79000</v>
      </c>
      <c r="O530" s="8">
        <v>38000</v>
      </c>
      <c r="P530" s="8">
        <v>7000</v>
      </c>
      <c r="Q530" s="8">
        <v>4000</v>
      </c>
      <c r="R530" s="8">
        <v>17000</v>
      </c>
      <c r="S530" s="8">
        <v>10000</v>
      </c>
      <c r="T530" s="13">
        <f t="shared" si="97"/>
        <v>-0.12276214833759591</v>
      </c>
    </row>
    <row r="531" spans="1:20">
      <c r="A531" s="2" t="s">
        <v>558</v>
      </c>
      <c r="B531" s="6">
        <v>40848</v>
      </c>
      <c r="C531" s="7">
        <f t="shared" si="95"/>
        <v>2011</v>
      </c>
      <c r="D531" s="7">
        <f t="shared" si="96"/>
        <v>11</v>
      </c>
      <c r="E531" s="8">
        <v>335000</v>
      </c>
      <c r="F531" s="8">
        <v>40000</v>
      </c>
      <c r="G531" s="8">
        <v>68000</v>
      </c>
      <c r="H531" s="8">
        <v>132000</v>
      </c>
      <c r="I531" s="8">
        <v>95000</v>
      </c>
      <c r="J531" s="8">
        <v>304000</v>
      </c>
      <c r="K531" s="8">
        <v>34000</v>
      </c>
      <c r="L531" s="8">
        <v>64000</v>
      </c>
      <c r="M531" s="8">
        <v>118000</v>
      </c>
      <c r="N531" s="8">
        <v>88000</v>
      </c>
      <c r="O531" s="8">
        <v>31000</v>
      </c>
      <c r="P531" s="8">
        <v>6000</v>
      </c>
      <c r="Q531" s="8">
        <v>4000</v>
      </c>
      <c r="R531" s="8">
        <v>14000</v>
      </c>
      <c r="S531" s="8">
        <v>7000</v>
      </c>
      <c r="T531" s="13">
        <f t="shared" si="97"/>
        <v>-0.23863636363636365</v>
      </c>
    </row>
    <row r="532" spans="1:20">
      <c r="A532" s="2" t="s">
        <v>559</v>
      </c>
      <c r="B532" s="6">
        <v>40878</v>
      </c>
      <c r="C532" s="7">
        <f t="shared" si="95"/>
        <v>2011</v>
      </c>
      <c r="D532" s="7">
        <f t="shared" si="96"/>
        <v>12</v>
      </c>
      <c r="E532" s="8">
        <v>349000</v>
      </c>
      <c r="F532" s="8">
        <v>44000</v>
      </c>
      <c r="G532" s="8">
        <v>76000</v>
      </c>
      <c r="H532" s="8">
        <v>136000</v>
      </c>
      <c r="I532" s="8">
        <v>93000</v>
      </c>
      <c r="J532" s="8">
        <v>310000</v>
      </c>
      <c r="K532" s="8">
        <v>36000</v>
      </c>
      <c r="L532" s="8">
        <v>72000</v>
      </c>
      <c r="M532" s="8">
        <v>120000</v>
      </c>
      <c r="N532" s="8">
        <v>82000</v>
      </c>
      <c r="O532" s="8">
        <v>39000</v>
      </c>
      <c r="P532" s="8">
        <v>8000</v>
      </c>
      <c r="Q532" s="8">
        <v>4000</v>
      </c>
      <c r="R532" s="8">
        <v>16000</v>
      </c>
      <c r="S532" s="8">
        <v>11000</v>
      </c>
      <c r="T532" s="13">
        <f t="shared" si="97"/>
        <v>-9.350649350649351E-2</v>
      </c>
    </row>
    <row r="533" spans="1:20">
      <c r="A533" s="2" t="s">
        <v>560</v>
      </c>
      <c r="B533" s="6">
        <v>40909</v>
      </c>
      <c r="C533" s="7">
        <f t="shared" si="95"/>
        <v>2012</v>
      </c>
      <c r="D533" s="7">
        <f t="shared" si="96"/>
        <v>1</v>
      </c>
      <c r="E533" s="8">
        <v>260000</v>
      </c>
      <c r="F533" s="8">
        <v>30000</v>
      </c>
      <c r="G533" s="8">
        <v>53000</v>
      </c>
      <c r="H533" s="8">
        <v>101000</v>
      </c>
      <c r="I533" s="8">
        <v>76000</v>
      </c>
      <c r="J533" s="8">
        <v>234000</v>
      </c>
      <c r="K533" s="8">
        <v>26000</v>
      </c>
      <c r="L533" s="8">
        <v>50000</v>
      </c>
      <c r="M533" s="8">
        <v>90000</v>
      </c>
      <c r="N533" s="8">
        <v>68000</v>
      </c>
      <c r="O533" s="8">
        <v>26000</v>
      </c>
      <c r="P533" s="8">
        <v>4000</v>
      </c>
      <c r="Q533" s="8">
        <v>3000</v>
      </c>
      <c r="R533" s="8">
        <v>11000</v>
      </c>
      <c r="S533" s="8">
        <v>8000</v>
      </c>
      <c r="T533" s="13">
        <f t="shared" si="97"/>
        <v>-0.39393939393939392</v>
      </c>
    </row>
    <row r="534" spans="1:20">
      <c r="A534" s="2" t="s">
        <v>561</v>
      </c>
      <c r="B534" s="6">
        <v>40940</v>
      </c>
      <c r="C534" s="7">
        <f t="shared" si="95"/>
        <v>2012</v>
      </c>
      <c r="D534" s="7">
        <f t="shared" si="96"/>
        <v>2</v>
      </c>
      <c r="E534" s="8">
        <v>287000</v>
      </c>
      <c r="F534" s="8">
        <v>38000</v>
      </c>
      <c r="G534" s="8">
        <v>64000</v>
      </c>
      <c r="H534" s="8">
        <v>112000</v>
      </c>
      <c r="I534" s="8">
        <v>73000</v>
      </c>
      <c r="J534" s="8">
        <v>252000</v>
      </c>
      <c r="K534" s="8">
        <v>33000</v>
      </c>
      <c r="L534" s="8">
        <v>61000</v>
      </c>
      <c r="M534" s="8">
        <v>95000</v>
      </c>
      <c r="N534" s="8">
        <v>63000</v>
      </c>
      <c r="O534" s="8">
        <v>35000</v>
      </c>
      <c r="P534" s="8">
        <v>5000</v>
      </c>
      <c r="Q534" s="8">
        <v>3000</v>
      </c>
      <c r="R534" s="8">
        <v>17000</v>
      </c>
      <c r="S534" s="8">
        <v>10000</v>
      </c>
      <c r="T534" s="13">
        <f t="shared" si="97"/>
        <v>-0.22222222222222221</v>
      </c>
    </row>
    <row r="535" spans="1:20">
      <c r="A535" s="2" t="s">
        <v>562</v>
      </c>
      <c r="B535" s="6">
        <v>40969</v>
      </c>
      <c r="C535" s="7">
        <f t="shared" si="95"/>
        <v>2012</v>
      </c>
      <c r="D535" s="7">
        <f t="shared" si="96"/>
        <v>3</v>
      </c>
      <c r="E535" s="8">
        <v>360000</v>
      </c>
      <c r="F535" s="8">
        <v>43000</v>
      </c>
      <c r="G535" s="8">
        <v>82000</v>
      </c>
      <c r="H535" s="8">
        <v>140000</v>
      </c>
      <c r="I535" s="8">
        <v>95000</v>
      </c>
      <c r="J535" s="8">
        <v>316000</v>
      </c>
      <c r="K535" s="8">
        <v>37000</v>
      </c>
      <c r="L535" s="8">
        <v>78000</v>
      </c>
      <c r="M535" s="8">
        <v>119000</v>
      </c>
      <c r="N535" s="8">
        <v>82000</v>
      </c>
      <c r="O535" s="8">
        <v>44000</v>
      </c>
      <c r="P535" s="8">
        <v>6000</v>
      </c>
      <c r="Q535" s="8">
        <v>4000</v>
      </c>
      <c r="R535" s="8">
        <v>21000</v>
      </c>
      <c r="S535" s="8">
        <v>13000</v>
      </c>
      <c r="T535" s="13">
        <f t="shared" si="97"/>
        <v>4.9562682215743441E-2</v>
      </c>
    </row>
    <row r="536" spans="1:20">
      <c r="A536" s="2" t="s">
        <v>563</v>
      </c>
      <c r="B536" s="6">
        <v>41000</v>
      </c>
      <c r="C536" s="7">
        <f t="shared" si="95"/>
        <v>2012</v>
      </c>
      <c r="D536" s="7">
        <f t="shared" si="96"/>
        <v>4</v>
      </c>
      <c r="E536" s="8">
        <v>400000</v>
      </c>
      <c r="F536" s="8">
        <v>52000</v>
      </c>
      <c r="G536" s="8">
        <v>89000</v>
      </c>
      <c r="H536" s="8">
        <v>155000</v>
      </c>
      <c r="I536" s="8">
        <v>104000</v>
      </c>
      <c r="J536" s="8">
        <v>355000</v>
      </c>
      <c r="K536" s="8">
        <v>43000</v>
      </c>
      <c r="L536" s="8">
        <v>84000</v>
      </c>
      <c r="M536" s="8">
        <v>136000</v>
      </c>
      <c r="N536" s="8">
        <v>92000</v>
      </c>
      <c r="O536" s="8">
        <v>45000</v>
      </c>
      <c r="P536" s="8">
        <v>9000</v>
      </c>
      <c r="Q536" s="8">
        <v>5000</v>
      </c>
      <c r="R536" s="8">
        <v>19000</v>
      </c>
      <c r="S536" s="8">
        <v>12000</v>
      </c>
      <c r="T536" s="13">
        <f t="shared" si="97"/>
        <v>0.19402985074626866</v>
      </c>
    </row>
    <row r="537" spans="1:20">
      <c r="A537" s="2" t="s">
        <v>564</v>
      </c>
      <c r="B537" s="6">
        <v>41030</v>
      </c>
      <c r="C537" s="7">
        <f t="shared" si="95"/>
        <v>2012</v>
      </c>
      <c r="D537" s="7">
        <f t="shared" si="96"/>
        <v>5</v>
      </c>
      <c r="E537" s="8">
        <v>448000</v>
      </c>
      <c r="F537" s="8">
        <v>57000</v>
      </c>
      <c r="G537" s="8">
        <v>108000</v>
      </c>
      <c r="H537" s="8">
        <v>169000</v>
      </c>
      <c r="I537" s="8">
        <v>114000</v>
      </c>
      <c r="J537" s="8">
        <v>399000</v>
      </c>
      <c r="K537" s="8">
        <v>46000</v>
      </c>
      <c r="L537" s="8">
        <v>102000</v>
      </c>
      <c r="M537" s="8">
        <v>149000</v>
      </c>
      <c r="N537" s="8">
        <v>102000</v>
      </c>
      <c r="O537" s="8">
        <v>49000</v>
      </c>
      <c r="P537" s="8">
        <v>11000</v>
      </c>
      <c r="Q537" s="8">
        <v>6000</v>
      </c>
      <c r="R537" s="8">
        <v>20000</v>
      </c>
      <c r="S537" s="8">
        <v>12000</v>
      </c>
      <c r="T537" s="13">
        <f t="shared" si="97"/>
        <v>0.28366762177650429</v>
      </c>
    </row>
    <row r="538" spans="1:20">
      <c r="A538" s="2" t="s">
        <v>565</v>
      </c>
      <c r="B538" s="6">
        <v>41061</v>
      </c>
      <c r="C538" s="7">
        <f t="shared" si="95"/>
        <v>2012</v>
      </c>
      <c r="D538" s="7">
        <f t="shared" si="96"/>
        <v>6</v>
      </c>
      <c r="E538" s="8">
        <v>463000</v>
      </c>
      <c r="F538" s="8">
        <v>58000</v>
      </c>
      <c r="G538" s="8">
        <v>111000</v>
      </c>
      <c r="H538" s="8">
        <v>180000</v>
      </c>
      <c r="I538" s="8">
        <v>114000</v>
      </c>
      <c r="J538" s="8">
        <v>416000</v>
      </c>
      <c r="K538" s="8">
        <v>49000</v>
      </c>
      <c r="L538" s="8">
        <v>104000</v>
      </c>
      <c r="M538" s="8">
        <v>159000</v>
      </c>
      <c r="N538" s="8">
        <v>104000</v>
      </c>
      <c r="O538" s="8">
        <v>47000</v>
      </c>
      <c r="P538" s="8">
        <v>9000</v>
      </c>
      <c r="Q538" s="8">
        <v>7000</v>
      </c>
      <c r="R538" s="8">
        <v>21000</v>
      </c>
      <c r="S538" s="8">
        <v>10000</v>
      </c>
      <c r="T538" s="13">
        <f t="shared" si="97"/>
        <v>0.78076923076923077</v>
      </c>
    </row>
    <row r="539" spans="1:20">
      <c r="A539" s="2" t="s">
        <v>566</v>
      </c>
      <c r="B539" s="6">
        <v>41091</v>
      </c>
      <c r="C539" s="7">
        <f t="shared" si="95"/>
        <v>2012</v>
      </c>
      <c r="D539" s="7">
        <f t="shared" si="96"/>
        <v>7</v>
      </c>
      <c r="E539" s="8">
        <v>430000</v>
      </c>
      <c r="F539" s="8">
        <v>64000</v>
      </c>
      <c r="G539" s="8">
        <v>106000</v>
      </c>
      <c r="H539" s="8">
        <v>167000</v>
      </c>
      <c r="I539" s="8">
        <v>93000</v>
      </c>
      <c r="J539" s="8">
        <v>378000</v>
      </c>
      <c r="K539" s="8">
        <v>51000</v>
      </c>
      <c r="L539" s="8">
        <v>98000</v>
      </c>
      <c r="M539" s="8">
        <v>146000</v>
      </c>
      <c r="N539" s="8">
        <v>83000</v>
      </c>
      <c r="O539" s="8">
        <v>52000</v>
      </c>
      <c r="P539" s="8">
        <v>13000</v>
      </c>
      <c r="Q539" s="8">
        <v>8000</v>
      </c>
      <c r="R539" s="8">
        <v>21000</v>
      </c>
      <c r="S539" s="8">
        <v>10000</v>
      </c>
      <c r="T539" s="13">
        <f t="shared" si="97"/>
        <v>0.49825783972125437</v>
      </c>
    </row>
    <row r="540" spans="1:20">
      <c r="A540" s="2" t="s">
        <v>567</v>
      </c>
      <c r="B540" s="6">
        <v>41122</v>
      </c>
      <c r="C540" s="7">
        <f t="shared" si="95"/>
        <v>2012</v>
      </c>
      <c r="D540" s="7">
        <f t="shared" si="96"/>
        <v>8</v>
      </c>
      <c r="E540" s="8">
        <v>476000</v>
      </c>
      <c r="F540" s="8">
        <v>65000</v>
      </c>
      <c r="G540" s="8">
        <v>108000</v>
      </c>
      <c r="H540" s="8">
        <v>190000</v>
      </c>
      <c r="I540" s="8">
        <v>113000</v>
      </c>
      <c r="J540" s="8">
        <v>423000</v>
      </c>
      <c r="K540" s="8">
        <v>53000</v>
      </c>
      <c r="L540" s="8">
        <v>101000</v>
      </c>
      <c r="M540" s="8">
        <v>171000</v>
      </c>
      <c r="N540" s="8">
        <v>98000</v>
      </c>
      <c r="O540" s="8">
        <v>53000</v>
      </c>
      <c r="P540" s="8">
        <v>12000</v>
      </c>
      <c r="Q540" s="8">
        <v>7000</v>
      </c>
      <c r="R540" s="8">
        <v>19000</v>
      </c>
      <c r="S540" s="8">
        <v>15000</v>
      </c>
      <c r="T540" s="13">
        <f t="shared" si="97"/>
        <v>0.32222222222222224</v>
      </c>
    </row>
    <row r="541" spans="1:20">
      <c r="A541" s="2" t="s">
        <v>568</v>
      </c>
      <c r="B541" s="6">
        <v>41153</v>
      </c>
      <c r="C541" s="7">
        <f t="shared" si="95"/>
        <v>2012</v>
      </c>
      <c r="D541" s="7">
        <f t="shared" si="96"/>
        <v>9</v>
      </c>
      <c r="E541" s="8">
        <v>372000</v>
      </c>
      <c r="F541" s="8">
        <v>47000</v>
      </c>
      <c r="G541" s="8">
        <v>88000</v>
      </c>
      <c r="H541" s="8">
        <v>153000</v>
      </c>
      <c r="I541" s="8">
        <v>84000</v>
      </c>
      <c r="J541" s="8">
        <v>327000</v>
      </c>
      <c r="K541" s="8">
        <v>38000</v>
      </c>
      <c r="L541" s="8">
        <v>82000</v>
      </c>
      <c r="M541" s="8">
        <v>132000</v>
      </c>
      <c r="N541" s="8">
        <v>75000</v>
      </c>
      <c r="O541" s="8">
        <v>45000</v>
      </c>
      <c r="P541" s="8">
        <v>9000</v>
      </c>
      <c r="Q541" s="8">
        <v>6000</v>
      </c>
      <c r="R541" s="8">
        <v>21000</v>
      </c>
      <c r="S541" s="8">
        <v>9000</v>
      </c>
      <c r="T541" s="13">
        <f t="shared" si="97"/>
        <v>-7.0000000000000007E-2</v>
      </c>
    </row>
    <row r="542" spans="1:20">
      <c r="A542" s="2" t="s">
        <v>569</v>
      </c>
      <c r="B542" s="6">
        <v>41183</v>
      </c>
      <c r="C542" s="7">
        <f t="shared" si="95"/>
        <v>2012</v>
      </c>
      <c r="D542" s="7">
        <f t="shared" si="96"/>
        <v>10</v>
      </c>
      <c r="E542" s="8">
        <v>401000</v>
      </c>
      <c r="F542" s="8">
        <v>50000</v>
      </c>
      <c r="G542" s="8">
        <v>90000</v>
      </c>
      <c r="H542" s="8">
        <v>163000</v>
      </c>
      <c r="I542" s="8">
        <v>98000</v>
      </c>
      <c r="J542" s="8">
        <v>354000</v>
      </c>
      <c r="K542" s="8">
        <v>41000</v>
      </c>
      <c r="L542" s="8">
        <v>84000</v>
      </c>
      <c r="M542" s="8">
        <v>142000</v>
      </c>
      <c r="N542" s="8">
        <v>87000</v>
      </c>
      <c r="O542" s="8">
        <v>47000</v>
      </c>
      <c r="P542" s="8">
        <v>9000</v>
      </c>
      <c r="Q542" s="8">
        <v>6000</v>
      </c>
      <c r="R542" s="8">
        <v>21000</v>
      </c>
      <c r="S542" s="8">
        <v>11000</v>
      </c>
      <c r="T542" s="13">
        <f t="shared" si="97"/>
        <v>-0.10491071428571429</v>
      </c>
    </row>
    <row r="543" spans="1:20">
      <c r="A543" s="2" t="s">
        <v>570</v>
      </c>
      <c r="B543" s="6">
        <v>41214</v>
      </c>
      <c r="C543" s="7">
        <f t="shared" si="95"/>
        <v>2012</v>
      </c>
      <c r="D543" s="7">
        <f t="shared" si="96"/>
        <v>11</v>
      </c>
      <c r="E543" s="8">
        <v>385000</v>
      </c>
      <c r="F543" s="8">
        <v>46000</v>
      </c>
      <c r="G543" s="8">
        <v>85000</v>
      </c>
      <c r="H543" s="8">
        <v>155000</v>
      </c>
      <c r="I543" s="8">
        <v>99000</v>
      </c>
      <c r="J543" s="8">
        <v>345000</v>
      </c>
      <c r="K543" s="8">
        <v>38000</v>
      </c>
      <c r="L543" s="8">
        <v>79000</v>
      </c>
      <c r="M543" s="8">
        <v>136000</v>
      </c>
      <c r="N543" s="8">
        <v>92000</v>
      </c>
      <c r="O543" s="8">
        <v>40000</v>
      </c>
      <c r="P543" s="8">
        <v>8000</v>
      </c>
      <c r="Q543" s="8">
        <v>6000</v>
      </c>
      <c r="R543" s="8">
        <v>19000</v>
      </c>
      <c r="S543" s="8">
        <v>7000</v>
      </c>
      <c r="T543" s="13">
        <f t="shared" si="97"/>
        <v>-0.16846652267818574</v>
      </c>
    </row>
    <row r="544" spans="1:20">
      <c r="A544" s="2" t="s">
        <v>571</v>
      </c>
      <c r="B544" s="6">
        <v>41244</v>
      </c>
      <c r="C544" s="7">
        <f t="shared" si="95"/>
        <v>2012</v>
      </c>
      <c r="D544" s="7">
        <f t="shared" si="96"/>
        <v>12</v>
      </c>
      <c r="E544" s="8">
        <v>374000</v>
      </c>
      <c r="F544" s="8">
        <v>46000</v>
      </c>
      <c r="G544" s="8">
        <v>84000</v>
      </c>
      <c r="H544" s="8">
        <v>149000</v>
      </c>
      <c r="I544" s="8">
        <v>95000</v>
      </c>
      <c r="J544" s="8">
        <v>329000</v>
      </c>
      <c r="K544" s="8">
        <v>37000</v>
      </c>
      <c r="L544" s="8">
        <v>79000</v>
      </c>
      <c r="M544" s="8">
        <v>130000</v>
      </c>
      <c r="N544" s="8">
        <v>83000</v>
      </c>
      <c r="O544" s="8">
        <v>45000</v>
      </c>
      <c r="P544" s="8">
        <v>9000</v>
      </c>
      <c r="Q544" s="8">
        <v>5000</v>
      </c>
      <c r="R544" s="8">
        <v>19000</v>
      </c>
      <c r="S544" s="8">
        <v>12000</v>
      </c>
      <c r="T544" s="13">
        <f t="shared" si="97"/>
        <v>-0.13023255813953488</v>
      </c>
    </row>
    <row r="545" spans="1:20">
      <c r="A545" s="2" t="s">
        <v>572</v>
      </c>
      <c r="B545" s="6">
        <v>41275</v>
      </c>
      <c r="C545" s="7">
        <f t="shared" si="95"/>
        <v>2013</v>
      </c>
      <c r="D545" s="7">
        <f t="shared" si="96"/>
        <v>1</v>
      </c>
      <c r="E545" s="8">
        <v>291000</v>
      </c>
      <c r="F545" s="8">
        <v>35000</v>
      </c>
      <c r="G545" s="8">
        <v>63000</v>
      </c>
      <c r="H545" s="8">
        <v>117000</v>
      </c>
      <c r="I545" s="8">
        <v>76000</v>
      </c>
      <c r="J545" s="8">
        <v>261000</v>
      </c>
      <c r="K545" s="8">
        <v>30000</v>
      </c>
      <c r="L545" s="8">
        <v>59000</v>
      </c>
      <c r="M545" s="8">
        <v>104000</v>
      </c>
      <c r="N545" s="8">
        <v>68000</v>
      </c>
      <c r="O545" s="8">
        <v>30000</v>
      </c>
      <c r="P545" s="8">
        <v>5000</v>
      </c>
      <c r="Q545" s="8">
        <v>4000</v>
      </c>
      <c r="R545" s="8">
        <v>13000</v>
      </c>
      <c r="S545" s="8">
        <v>8000</v>
      </c>
      <c r="T545" s="13">
        <f t="shared" si="97"/>
        <v>-0.38865546218487396</v>
      </c>
    </row>
    <row r="546" spans="1:20">
      <c r="A546" s="2" t="s">
        <v>573</v>
      </c>
      <c r="B546" s="6">
        <v>41306</v>
      </c>
      <c r="C546" s="7">
        <f t="shared" si="95"/>
        <v>2013</v>
      </c>
      <c r="D546" s="7">
        <f t="shared" si="96"/>
        <v>2</v>
      </c>
      <c r="E546" s="8">
        <v>304000</v>
      </c>
      <c r="F546" s="8">
        <v>40000</v>
      </c>
      <c r="G546" s="8">
        <v>70000</v>
      </c>
      <c r="H546" s="8">
        <v>123000</v>
      </c>
      <c r="I546" s="8">
        <v>71000</v>
      </c>
      <c r="J546" s="8">
        <v>262000</v>
      </c>
      <c r="K546" s="8">
        <v>34000</v>
      </c>
      <c r="L546" s="8">
        <v>66000</v>
      </c>
      <c r="M546" s="8">
        <v>101000</v>
      </c>
      <c r="N546" s="8">
        <v>61000</v>
      </c>
      <c r="O546" s="8">
        <v>42000</v>
      </c>
      <c r="P546" s="8">
        <v>6000</v>
      </c>
      <c r="Q546" s="8">
        <v>4000</v>
      </c>
      <c r="R546" s="8">
        <v>22000</v>
      </c>
      <c r="S546" s="8">
        <v>10000</v>
      </c>
      <c r="T546" s="13">
        <f t="shared" si="97"/>
        <v>-0.18279569892473119</v>
      </c>
    </row>
    <row r="547" spans="1:20">
      <c r="A547" s="2" t="s">
        <v>574</v>
      </c>
      <c r="B547" s="6">
        <v>41334</v>
      </c>
      <c r="C547" s="7">
        <f t="shared" si="95"/>
        <v>2013</v>
      </c>
      <c r="D547" s="7">
        <f t="shared" si="96"/>
        <v>3</v>
      </c>
      <c r="E547" s="8">
        <v>387000</v>
      </c>
      <c r="F547" s="8">
        <v>45000</v>
      </c>
      <c r="G547" s="8">
        <v>90000</v>
      </c>
      <c r="H547" s="8">
        <v>156000</v>
      </c>
      <c r="I547" s="8">
        <v>96000</v>
      </c>
      <c r="J547" s="8">
        <v>335000</v>
      </c>
      <c r="K547" s="8">
        <v>38000</v>
      </c>
      <c r="L547" s="8">
        <v>85000</v>
      </c>
      <c r="M547" s="8">
        <v>130000</v>
      </c>
      <c r="N547" s="8">
        <v>82000</v>
      </c>
      <c r="O547" s="8">
        <v>52000</v>
      </c>
      <c r="P547" s="8">
        <v>7000</v>
      </c>
      <c r="Q547" s="8">
        <v>5000</v>
      </c>
      <c r="R547" s="8">
        <v>26000</v>
      </c>
      <c r="S547" s="8">
        <v>14000</v>
      </c>
      <c r="T547" s="13">
        <f t="shared" si="97"/>
        <v>-3.4912718204488775E-2</v>
      </c>
    </row>
    <row r="548" spans="1:20">
      <c r="A548" s="2" t="s">
        <v>575</v>
      </c>
      <c r="B548" s="6">
        <v>41365</v>
      </c>
      <c r="C548" s="7">
        <f t="shared" si="95"/>
        <v>2013</v>
      </c>
      <c r="D548" s="7">
        <f t="shared" si="96"/>
        <v>4</v>
      </c>
      <c r="E548" s="8">
        <v>454000</v>
      </c>
      <c r="F548" s="8">
        <v>56000</v>
      </c>
      <c r="G548" s="8">
        <v>102000</v>
      </c>
      <c r="H548" s="8">
        <v>184000</v>
      </c>
      <c r="I548" s="8">
        <v>112000</v>
      </c>
      <c r="J548" s="8">
        <v>401000</v>
      </c>
      <c r="K548" s="8">
        <v>46000</v>
      </c>
      <c r="L548" s="8">
        <v>96000</v>
      </c>
      <c r="M548" s="8">
        <v>160000</v>
      </c>
      <c r="N548" s="8">
        <v>99000</v>
      </c>
      <c r="O548" s="8">
        <v>53000</v>
      </c>
      <c r="P548" s="8">
        <v>10000</v>
      </c>
      <c r="Q548" s="8">
        <v>6000</v>
      </c>
      <c r="R548" s="8">
        <v>24000</v>
      </c>
      <c r="S548" s="8">
        <v>13000</v>
      </c>
      <c r="T548" s="13">
        <f t="shared" si="97"/>
        <v>0.17922077922077922</v>
      </c>
    </row>
    <row r="549" spans="1:20">
      <c r="A549" s="2" t="s">
        <v>576</v>
      </c>
      <c r="B549" s="6">
        <v>41395</v>
      </c>
      <c r="C549" s="7">
        <f t="shared" si="95"/>
        <v>2013</v>
      </c>
      <c r="D549" s="7">
        <f t="shared" si="96"/>
        <v>5</v>
      </c>
      <c r="E549" s="8">
        <v>514000</v>
      </c>
      <c r="F549" s="8">
        <v>63000</v>
      </c>
      <c r="G549" s="8">
        <v>128000</v>
      </c>
      <c r="H549" s="8">
        <v>198000</v>
      </c>
      <c r="I549" s="8">
        <v>125000</v>
      </c>
      <c r="J549" s="8">
        <v>455000</v>
      </c>
      <c r="K549" s="8">
        <v>50000</v>
      </c>
      <c r="L549" s="8">
        <v>120000</v>
      </c>
      <c r="M549" s="8">
        <v>174000</v>
      </c>
      <c r="N549" s="8">
        <v>111000</v>
      </c>
      <c r="O549" s="8">
        <v>59000</v>
      </c>
      <c r="P549" s="8">
        <v>13000</v>
      </c>
      <c r="Q549" s="8">
        <v>8000</v>
      </c>
      <c r="R549" s="8">
        <v>24000</v>
      </c>
      <c r="S549" s="8">
        <v>14000</v>
      </c>
      <c r="T549" s="13">
        <f t="shared" si="97"/>
        <v>0.37433155080213903</v>
      </c>
    </row>
    <row r="550" spans="1:20">
      <c r="A550" s="2" t="s">
        <v>577</v>
      </c>
      <c r="B550" s="6">
        <v>41426</v>
      </c>
      <c r="C550" s="7">
        <f t="shared" si="95"/>
        <v>2013</v>
      </c>
      <c r="D550" s="7">
        <f t="shared" si="96"/>
        <v>6</v>
      </c>
      <c r="E550" s="8">
        <v>500000</v>
      </c>
      <c r="F550" s="8">
        <v>61000</v>
      </c>
      <c r="G550" s="8">
        <v>123000</v>
      </c>
      <c r="H550" s="8">
        <v>197000</v>
      </c>
      <c r="I550" s="8">
        <v>119000</v>
      </c>
      <c r="J550" s="8">
        <v>446000</v>
      </c>
      <c r="K550" s="8">
        <v>51000</v>
      </c>
      <c r="L550" s="8">
        <v>115000</v>
      </c>
      <c r="M550" s="8">
        <v>174000</v>
      </c>
      <c r="N550" s="8">
        <v>106000</v>
      </c>
      <c r="O550" s="8">
        <v>54000</v>
      </c>
      <c r="P550" s="8">
        <v>10000</v>
      </c>
      <c r="Q550" s="8">
        <v>8000</v>
      </c>
      <c r="R550" s="8">
        <v>23000</v>
      </c>
      <c r="S550" s="8">
        <v>13000</v>
      </c>
      <c r="T550" s="13">
        <f t="shared" si="97"/>
        <v>0.71821305841924399</v>
      </c>
    </row>
    <row r="551" spans="1:20">
      <c r="A551" s="2" t="s">
        <v>578</v>
      </c>
      <c r="B551" s="6">
        <v>41456</v>
      </c>
      <c r="C551" s="7">
        <f t="shared" si="95"/>
        <v>2013</v>
      </c>
      <c r="D551" s="7">
        <f t="shared" si="96"/>
        <v>7</v>
      </c>
      <c r="E551" s="8">
        <v>519000</v>
      </c>
      <c r="F551" s="8">
        <v>78000</v>
      </c>
      <c r="G551" s="8">
        <v>131000</v>
      </c>
      <c r="H551" s="8">
        <v>200000</v>
      </c>
      <c r="I551" s="8">
        <v>110000</v>
      </c>
      <c r="J551" s="8">
        <v>455000</v>
      </c>
      <c r="K551" s="8">
        <v>62000</v>
      </c>
      <c r="L551" s="8">
        <v>121000</v>
      </c>
      <c r="M551" s="8">
        <v>174000</v>
      </c>
      <c r="N551" s="8">
        <v>98000</v>
      </c>
      <c r="O551" s="8">
        <v>64000</v>
      </c>
      <c r="P551" s="8">
        <v>16000</v>
      </c>
      <c r="Q551" s="8">
        <v>10000</v>
      </c>
      <c r="R551" s="8">
        <v>26000</v>
      </c>
      <c r="S551" s="8">
        <v>12000</v>
      </c>
      <c r="T551" s="13">
        <f t="shared" si="97"/>
        <v>0.70723684210526316</v>
      </c>
    </row>
    <row r="552" spans="1:20">
      <c r="A552" s="2" t="s">
        <v>579</v>
      </c>
      <c r="B552" s="6">
        <v>41487</v>
      </c>
      <c r="C552" s="7">
        <f t="shared" si="95"/>
        <v>2013</v>
      </c>
      <c r="D552" s="7">
        <f t="shared" si="96"/>
        <v>8</v>
      </c>
      <c r="E552" s="8">
        <v>518000</v>
      </c>
      <c r="F552" s="8">
        <v>72000</v>
      </c>
      <c r="G552" s="8">
        <v>125000</v>
      </c>
      <c r="H552" s="8">
        <v>205000</v>
      </c>
      <c r="I552" s="8">
        <v>116000</v>
      </c>
      <c r="J552" s="8">
        <v>457000</v>
      </c>
      <c r="K552" s="8">
        <v>59000</v>
      </c>
      <c r="L552" s="8">
        <v>116000</v>
      </c>
      <c r="M552" s="8">
        <v>182000</v>
      </c>
      <c r="N552" s="8">
        <v>100000</v>
      </c>
      <c r="O552" s="8">
        <v>61000</v>
      </c>
      <c r="P552" s="8">
        <v>13000</v>
      </c>
      <c r="Q552" s="8">
        <v>9000</v>
      </c>
      <c r="R552" s="8">
        <v>23000</v>
      </c>
      <c r="S552" s="8">
        <v>16000</v>
      </c>
      <c r="T552" s="13">
        <f t="shared" si="97"/>
        <v>0.33850129198966411</v>
      </c>
    </row>
    <row r="553" spans="1:20">
      <c r="A553" s="2" t="s">
        <v>580</v>
      </c>
      <c r="B553" s="6">
        <v>41518</v>
      </c>
      <c r="C553" s="7">
        <f t="shared" si="95"/>
        <v>2013</v>
      </c>
      <c r="D553" s="7">
        <f t="shared" si="96"/>
        <v>9</v>
      </c>
      <c r="E553" s="8">
        <v>427000</v>
      </c>
      <c r="F553" s="8">
        <v>57000</v>
      </c>
      <c r="G553" s="8">
        <v>102000</v>
      </c>
      <c r="H553" s="8">
        <v>175000</v>
      </c>
      <c r="I553" s="8">
        <v>93000</v>
      </c>
      <c r="J553" s="8">
        <v>375000</v>
      </c>
      <c r="K553" s="8">
        <v>46000</v>
      </c>
      <c r="L553" s="8">
        <v>95000</v>
      </c>
      <c r="M553" s="8">
        <v>152000</v>
      </c>
      <c r="N553" s="8">
        <v>82000</v>
      </c>
      <c r="O553" s="8">
        <v>52000</v>
      </c>
      <c r="P553" s="8">
        <v>11000</v>
      </c>
      <c r="Q553" s="8">
        <v>7000</v>
      </c>
      <c r="R553" s="8">
        <v>23000</v>
      </c>
      <c r="S553" s="8">
        <v>11000</v>
      </c>
      <c r="T553" s="13">
        <f t="shared" si="97"/>
        <v>-5.9471365638766517E-2</v>
      </c>
    </row>
    <row r="554" spans="1:20">
      <c r="A554" s="2" t="s">
        <v>581</v>
      </c>
      <c r="B554" s="6">
        <v>41548</v>
      </c>
      <c r="C554" s="7">
        <f t="shared" si="95"/>
        <v>2013</v>
      </c>
      <c r="D554" s="7">
        <f t="shared" si="96"/>
        <v>10</v>
      </c>
      <c r="E554" s="8">
        <v>424000</v>
      </c>
      <c r="F554" s="8">
        <v>55000</v>
      </c>
      <c r="G554" s="8">
        <v>97000</v>
      </c>
      <c r="H554" s="8">
        <v>174000</v>
      </c>
      <c r="I554" s="8">
        <v>98000</v>
      </c>
      <c r="J554" s="8">
        <v>372000</v>
      </c>
      <c r="K554" s="8">
        <v>45000</v>
      </c>
      <c r="L554" s="8">
        <v>90000</v>
      </c>
      <c r="M554" s="8">
        <v>151000</v>
      </c>
      <c r="N554" s="8">
        <v>86000</v>
      </c>
      <c r="O554" s="8">
        <v>52000</v>
      </c>
      <c r="P554" s="8">
        <v>10000</v>
      </c>
      <c r="Q554" s="8">
        <v>7000</v>
      </c>
      <c r="R554" s="8">
        <v>23000</v>
      </c>
      <c r="S554" s="8">
        <v>12000</v>
      </c>
      <c r="T554" s="13">
        <f t="shared" si="97"/>
        <v>-0.17509727626459143</v>
      </c>
    </row>
    <row r="555" spans="1:20">
      <c r="A555" s="2" t="s">
        <v>582</v>
      </c>
      <c r="B555" s="6">
        <v>41579</v>
      </c>
      <c r="C555" s="7">
        <f t="shared" si="95"/>
        <v>2013</v>
      </c>
      <c r="D555" s="7">
        <f t="shared" si="96"/>
        <v>11</v>
      </c>
      <c r="E555" s="8">
        <v>362000</v>
      </c>
      <c r="F555" s="8">
        <v>47000</v>
      </c>
      <c r="G555" s="8">
        <v>82000</v>
      </c>
      <c r="H555" s="8">
        <v>149000</v>
      </c>
      <c r="I555" s="8">
        <v>84000</v>
      </c>
      <c r="J555" s="8">
        <v>324000</v>
      </c>
      <c r="K555" s="8">
        <v>39000</v>
      </c>
      <c r="L555" s="8">
        <v>77000</v>
      </c>
      <c r="M555" s="8">
        <v>131000</v>
      </c>
      <c r="N555" s="8">
        <v>77000</v>
      </c>
      <c r="O555" s="8">
        <v>38000</v>
      </c>
      <c r="P555" s="8">
        <v>8000</v>
      </c>
      <c r="Q555" s="8">
        <v>5000</v>
      </c>
      <c r="R555" s="8">
        <v>18000</v>
      </c>
      <c r="S555" s="8">
        <v>7000</v>
      </c>
      <c r="T555" s="13">
        <f t="shared" si="97"/>
        <v>-0.27600000000000002</v>
      </c>
    </row>
    <row r="556" spans="1:20">
      <c r="A556" s="2" t="s">
        <v>583</v>
      </c>
      <c r="B556" s="6">
        <v>41609</v>
      </c>
      <c r="C556" s="7">
        <f t="shared" si="95"/>
        <v>2013</v>
      </c>
      <c r="D556" s="7">
        <f t="shared" si="96"/>
        <v>12</v>
      </c>
      <c r="E556" s="8">
        <v>387000</v>
      </c>
      <c r="F556" s="8">
        <v>49000</v>
      </c>
      <c r="G556" s="8">
        <v>88000</v>
      </c>
      <c r="H556" s="8">
        <v>162000</v>
      </c>
      <c r="I556" s="8">
        <v>88000</v>
      </c>
      <c r="J556" s="8">
        <v>341000</v>
      </c>
      <c r="K556" s="8">
        <v>40000</v>
      </c>
      <c r="L556" s="8">
        <v>82000</v>
      </c>
      <c r="M556" s="8">
        <v>142000</v>
      </c>
      <c r="N556" s="8">
        <v>77000</v>
      </c>
      <c r="O556" s="8">
        <v>46000</v>
      </c>
      <c r="P556" s="8">
        <v>9000</v>
      </c>
      <c r="Q556" s="8">
        <v>6000</v>
      </c>
      <c r="R556" s="8">
        <v>20000</v>
      </c>
      <c r="S556" s="8">
        <v>11000</v>
      </c>
      <c r="T556" s="13">
        <f t="shared" si="97"/>
        <v>-0.25433526011560692</v>
      </c>
    </row>
    <row r="557" spans="1:20">
      <c r="A557" s="2" t="s">
        <v>584</v>
      </c>
      <c r="B557" s="6">
        <v>41640</v>
      </c>
      <c r="C557" s="7">
        <f t="shared" si="95"/>
        <v>2014</v>
      </c>
      <c r="D557" s="7">
        <f t="shared" si="96"/>
        <v>1</v>
      </c>
      <c r="E557" s="8">
        <v>281000</v>
      </c>
      <c r="F557" s="8">
        <v>35000</v>
      </c>
      <c r="G557" s="8">
        <v>59000</v>
      </c>
      <c r="H557" s="8">
        <v>119000</v>
      </c>
      <c r="I557" s="8">
        <v>68000</v>
      </c>
      <c r="J557" s="8">
        <v>249000</v>
      </c>
      <c r="K557" s="8">
        <v>30000</v>
      </c>
      <c r="L557" s="8">
        <v>55000</v>
      </c>
      <c r="M557" s="8">
        <v>104000</v>
      </c>
      <c r="N557" s="8">
        <v>60000</v>
      </c>
      <c r="O557" s="8">
        <v>32000</v>
      </c>
      <c r="P557" s="8">
        <v>5000</v>
      </c>
      <c r="Q557" s="8">
        <v>4000</v>
      </c>
      <c r="R557" s="8">
        <v>15000</v>
      </c>
      <c r="S557" s="8">
        <v>8000</v>
      </c>
      <c r="T557" s="13">
        <f t="shared" si="97"/>
        <v>-0.4575289575289575</v>
      </c>
    </row>
    <row r="558" spans="1:20">
      <c r="A558" s="2" t="s">
        <v>585</v>
      </c>
      <c r="B558" s="6">
        <v>41671</v>
      </c>
      <c r="C558" s="7">
        <f t="shared" si="95"/>
        <v>2014</v>
      </c>
      <c r="D558" s="7">
        <f t="shared" si="96"/>
        <v>2</v>
      </c>
      <c r="E558" s="8">
        <v>282000</v>
      </c>
      <c r="F558" s="8">
        <v>34000</v>
      </c>
      <c r="G558" s="8">
        <v>62000</v>
      </c>
      <c r="H558" s="8">
        <v>121000</v>
      </c>
      <c r="I558" s="8">
        <v>65000</v>
      </c>
      <c r="J558" s="8">
        <v>243000</v>
      </c>
      <c r="K558" s="8">
        <v>29000</v>
      </c>
      <c r="L558" s="8">
        <v>58000</v>
      </c>
      <c r="M558" s="8">
        <v>101000</v>
      </c>
      <c r="N558" s="8">
        <v>55000</v>
      </c>
      <c r="O558" s="8">
        <v>39000</v>
      </c>
      <c r="P558" s="8">
        <v>5000</v>
      </c>
      <c r="Q558" s="8">
        <v>4000</v>
      </c>
      <c r="R558" s="8">
        <v>20000</v>
      </c>
      <c r="S558" s="8">
        <v>10000</v>
      </c>
      <c r="T558" s="13">
        <f t="shared" si="97"/>
        <v>-0.33957845433255268</v>
      </c>
    </row>
    <row r="559" spans="1:20">
      <c r="A559" s="2" t="s">
        <v>586</v>
      </c>
      <c r="B559" s="6">
        <v>41699</v>
      </c>
      <c r="C559" s="7">
        <f t="shared" si="95"/>
        <v>2014</v>
      </c>
      <c r="D559" s="7">
        <f t="shared" si="96"/>
        <v>3</v>
      </c>
      <c r="E559" s="8">
        <v>355000</v>
      </c>
      <c r="F559" s="8">
        <v>43000</v>
      </c>
      <c r="G559" s="8">
        <v>80000</v>
      </c>
      <c r="H559" s="8">
        <v>149000</v>
      </c>
      <c r="I559" s="8">
        <v>83000</v>
      </c>
      <c r="J559" s="8">
        <v>306000</v>
      </c>
      <c r="K559" s="8">
        <v>36000</v>
      </c>
      <c r="L559" s="8">
        <v>75000</v>
      </c>
      <c r="M559" s="8">
        <v>125000</v>
      </c>
      <c r="N559" s="8">
        <v>70000</v>
      </c>
      <c r="O559" s="8">
        <v>49000</v>
      </c>
      <c r="P559" s="8">
        <v>7000</v>
      </c>
      <c r="Q559" s="8">
        <v>5000</v>
      </c>
      <c r="R559" s="8">
        <v>24000</v>
      </c>
      <c r="S559" s="8">
        <v>13000</v>
      </c>
      <c r="T559" s="13">
        <f t="shared" si="97"/>
        <v>-0.16273584905660377</v>
      </c>
    </row>
    <row r="560" spans="1:20">
      <c r="A560" s="2" t="s">
        <v>587</v>
      </c>
      <c r="B560" s="6">
        <v>41730</v>
      </c>
      <c r="C560" s="7">
        <f t="shared" si="95"/>
        <v>2014</v>
      </c>
      <c r="D560" s="7">
        <f t="shared" si="96"/>
        <v>4</v>
      </c>
      <c r="E560" s="8">
        <v>422000</v>
      </c>
      <c r="F560" s="8">
        <v>53000</v>
      </c>
      <c r="G560" s="8">
        <v>92000</v>
      </c>
      <c r="H560" s="8">
        <v>175000</v>
      </c>
      <c r="I560" s="8">
        <v>102000</v>
      </c>
      <c r="J560" s="8">
        <v>368000</v>
      </c>
      <c r="K560" s="8">
        <v>43000</v>
      </c>
      <c r="L560" s="8">
        <v>86000</v>
      </c>
      <c r="M560" s="8">
        <v>151000</v>
      </c>
      <c r="N560" s="8">
        <v>88000</v>
      </c>
      <c r="O560" s="8">
        <v>54000</v>
      </c>
      <c r="P560" s="8">
        <v>10000</v>
      </c>
      <c r="Q560" s="8">
        <v>6000</v>
      </c>
      <c r="R560" s="8">
        <v>24000</v>
      </c>
      <c r="S560" s="8">
        <v>14000</v>
      </c>
      <c r="T560" s="13">
        <f t="shared" si="97"/>
        <v>0.16574585635359115</v>
      </c>
    </row>
    <row r="561" spans="1:20">
      <c r="A561" s="2" t="s">
        <v>588</v>
      </c>
      <c r="B561" s="6">
        <v>41760</v>
      </c>
      <c r="C561" s="7">
        <f t="shared" si="95"/>
        <v>2014</v>
      </c>
      <c r="D561" s="7">
        <f t="shared" si="96"/>
        <v>5</v>
      </c>
      <c r="E561" s="8">
        <v>473000</v>
      </c>
      <c r="F561" s="8">
        <v>58000</v>
      </c>
      <c r="G561" s="8">
        <v>115000</v>
      </c>
      <c r="H561" s="8">
        <v>191000</v>
      </c>
      <c r="I561" s="8">
        <v>109000</v>
      </c>
      <c r="J561" s="8">
        <v>418000</v>
      </c>
      <c r="K561" s="8">
        <v>47000</v>
      </c>
      <c r="L561" s="8">
        <v>108000</v>
      </c>
      <c r="M561" s="8">
        <v>168000</v>
      </c>
      <c r="N561" s="8">
        <v>95000</v>
      </c>
      <c r="O561" s="8">
        <v>55000</v>
      </c>
      <c r="P561" s="8">
        <v>11000</v>
      </c>
      <c r="Q561" s="8">
        <v>7000</v>
      </c>
      <c r="R561" s="8">
        <v>23000</v>
      </c>
      <c r="S561" s="8">
        <v>14000</v>
      </c>
      <c r="T561" s="13">
        <f t="shared" si="97"/>
        <v>0.22222222222222221</v>
      </c>
    </row>
    <row r="562" spans="1:20">
      <c r="A562" s="2" t="s">
        <v>589</v>
      </c>
      <c r="B562" s="6">
        <v>41791</v>
      </c>
      <c r="C562" s="7">
        <f t="shared" si="95"/>
        <v>2014</v>
      </c>
      <c r="D562" s="7">
        <f t="shared" si="96"/>
        <v>6</v>
      </c>
      <c r="E562" s="8">
        <v>506000</v>
      </c>
      <c r="F562" s="8">
        <v>63000</v>
      </c>
      <c r="G562" s="8">
        <v>125000</v>
      </c>
      <c r="H562" s="8">
        <v>205000</v>
      </c>
      <c r="I562" s="8">
        <v>113000</v>
      </c>
      <c r="J562" s="8">
        <v>450000</v>
      </c>
      <c r="K562" s="8">
        <v>53000</v>
      </c>
      <c r="L562" s="8">
        <v>117000</v>
      </c>
      <c r="M562" s="8">
        <v>181000</v>
      </c>
      <c r="N562" s="8">
        <v>99000</v>
      </c>
      <c r="O562" s="8">
        <v>56000</v>
      </c>
      <c r="P562" s="8">
        <v>10000</v>
      </c>
      <c r="Q562" s="8">
        <v>8000</v>
      </c>
      <c r="R562" s="8">
        <v>24000</v>
      </c>
      <c r="S562" s="8">
        <v>14000</v>
      </c>
      <c r="T562" s="13">
        <f t="shared" si="97"/>
        <v>0.80071174377224197</v>
      </c>
    </row>
    <row r="563" spans="1:20">
      <c r="A563" s="2" t="s">
        <v>590</v>
      </c>
      <c r="B563" s="6">
        <v>41821</v>
      </c>
      <c r="C563" s="7">
        <f t="shared" si="95"/>
        <v>2014</v>
      </c>
      <c r="D563" s="7">
        <f t="shared" si="96"/>
        <v>7</v>
      </c>
      <c r="E563" s="8">
        <v>494000</v>
      </c>
      <c r="F563" s="8">
        <v>72000</v>
      </c>
      <c r="G563" s="8">
        <v>122000</v>
      </c>
      <c r="H563" s="8">
        <v>200000</v>
      </c>
      <c r="I563" s="8">
        <v>100000</v>
      </c>
      <c r="J563" s="8">
        <v>434000</v>
      </c>
      <c r="K563" s="8">
        <v>58000</v>
      </c>
      <c r="L563" s="8">
        <v>113000</v>
      </c>
      <c r="M563" s="8">
        <v>175000</v>
      </c>
      <c r="N563" s="8">
        <v>88000</v>
      </c>
      <c r="O563" s="8">
        <v>60000</v>
      </c>
      <c r="P563" s="8">
        <v>14000</v>
      </c>
      <c r="Q563" s="8">
        <v>9000</v>
      </c>
      <c r="R563" s="8">
        <v>25000</v>
      </c>
      <c r="S563" s="8">
        <v>12000</v>
      </c>
      <c r="T563" s="13">
        <f t="shared" si="97"/>
        <v>0.75177304964539005</v>
      </c>
    </row>
    <row r="564" spans="1:20">
      <c r="A564" s="2" t="s">
        <v>591</v>
      </c>
      <c r="B564" s="6">
        <v>41852</v>
      </c>
      <c r="C564" s="7">
        <f t="shared" si="95"/>
        <v>2014</v>
      </c>
      <c r="D564" s="7">
        <f t="shared" si="96"/>
        <v>8</v>
      </c>
      <c r="E564" s="8">
        <v>479000</v>
      </c>
      <c r="F564" s="8">
        <v>68000</v>
      </c>
      <c r="G564" s="8">
        <v>116000</v>
      </c>
      <c r="H564" s="8">
        <v>193000</v>
      </c>
      <c r="I564" s="8">
        <v>102000</v>
      </c>
      <c r="J564" s="8">
        <v>424000</v>
      </c>
      <c r="K564" s="8">
        <v>56000</v>
      </c>
      <c r="L564" s="8">
        <v>108000</v>
      </c>
      <c r="M564" s="8">
        <v>172000</v>
      </c>
      <c r="N564" s="8">
        <v>88000</v>
      </c>
      <c r="O564" s="8">
        <v>55000</v>
      </c>
      <c r="P564" s="8">
        <v>12000</v>
      </c>
      <c r="Q564" s="8">
        <v>8000</v>
      </c>
      <c r="R564" s="8">
        <v>21000</v>
      </c>
      <c r="S564" s="8">
        <v>14000</v>
      </c>
      <c r="T564" s="13">
        <f t="shared" si="97"/>
        <v>0.3492957746478873</v>
      </c>
    </row>
    <row r="565" spans="1:20">
      <c r="A565" s="2" t="s">
        <v>592</v>
      </c>
      <c r="B565" s="6">
        <v>41883</v>
      </c>
      <c r="C565" s="7">
        <f t="shared" si="95"/>
        <v>2014</v>
      </c>
      <c r="D565" s="7">
        <f t="shared" si="96"/>
        <v>9</v>
      </c>
      <c r="E565" s="8">
        <v>436000</v>
      </c>
      <c r="F565" s="8">
        <v>59000</v>
      </c>
      <c r="G565" s="8">
        <v>101000</v>
      </c>
      <c r="H565" s="8">
        <v>182000</v>
      </c>
      <c r="I565" s="8">
        <v>94000</v>
      </c>
      <c r="J565" s="8">
        <v>384000</v>
      </c>
      <c r="K565" s="8">
        <v>49000</v>
      </c>
      <c r="L565" s="8">
        <v>94000</v>
      </c>
      <c r="M565" s="8">
        <v>159000</v>
      </c>
      <c r="N565" s="8">
        <v>82000</v>
      </c>
      <c r="O565" s="8">
        <v>52000</v>
      </c>
      <c r="P565" s="8">
        <v>10000</v>
      </c>
      <c r="Q565" s="8">
        <v>7000</v>
      </c>
      <c r="R565" s="8">
        <v>23000</v>
      </c>
      <c r="S565" s="8">
        <v>12000</v>
      </c>
      <c r="T565" s="13">
        <f t="shared" si="97"/>
        <v>3.3175355450236969E-2</v>
      </c>
    </row>
    <row r="566" spans="1:20">
      <c r="A566" s="2" t="s">
        <v>593</v>
      </c>
      <c r="B566" s="6">
        <v>41913</v>
      </c>
      <c r="C566" s="7">
        <f t="shared" si="95"/>
        <v>2014</v>
      </c>
      <c r="D566" s="7">
        <f t="shared" si="96"/>
        <v>10</v>
      </c>
      <c r="E566" s="8">
        <v>443000</v>
      </c>
      <c r="F566" s="8">
        <v>60000</v>
      </c>
      <c r="G566" s="8">
        <v>100000</v>
      </c>
      <c r="H566" s="8">
        <v>187000</v>
      </c>
      <c r="I566" s="8">
        <v>96000</v>
      </c>
      <c r="J566" s="8">
        <v>389000</v>
      </c>
      <c r="K566" s="8">
        <v>49000</v>
      </c>
      <c r="L566" s="8">
        <v>93000</v>
      </c>
      <c r="M566" s="8">
        <v>163000</v>
      </c>
      <c r="N566" s="8">
        <v>84000</v>
      </c>
      <c r="O566" s="8">
        <v>54000</v>
      </c>
      <c r="P566" s="8">
        <v>11000</v>
      </c>
      <c r="Q566" s="8">
        <v>7000</v>
      </c>
      <c r="R566" s="8">
        <v>24000</v>
      </c>
      <c r="S566" s="8">
        <v>12000</v>
      </c>
      <c r="T566" s="13">
        <f t="shared" si="97"/>
        <v>-6.3424947145877375E-2</v>
      </c>
    </row>
    <row r="567" spans="1:20">
      <c r="A567" s="2" t="s">
        <v>594</v>
      </c>
      <c r="B567" s="6">
        <v>41944</v>
      </c>
      <c r="C567" s="7">
        <f t="shared" si="95"/>
        <v>2014</v>
      </c>
      <c r="D567" s="7">
        <f t="shared" si="96"/>
        <v>11</v>
      </c>
      <c r="E567" s="8">
        <v>351000</v>
      </c>
      <c r="F567" s="8">
        <v>47000</v>
      </c>
      <c r="G567" s="8">
        <v>76000</v>
      </c>
      <c r="H567" s="8">
        <v>150000</v>
      </c>
      <c r="I567" s="8">
        <v>78000</v>
      </c>
      <c r="J567" s="8">
        <v>313000</v>
      </c>
      <c r="K567" s="8">
        <v>39000</v>
      </c>
      <c r="L567" s="8">
        <v>71000</v>
      </c>
      <c r="M567" s="8">
        <v>132000</v>
      </c>
      <c r="N567" s="8">
        <v>71000</v>
      </c>
      <c r="O567" s="8">
        <v>38000</v>
      </c>
      <c r="P567" s="8">
        <v>8000</v>
      </c>
      <c r="Q567" s="8">
        <v>5000</v>
      </c>
      <c r="R567" s="8">
        <v>18000</v>
      </c>
      <c r="S567" s="8">
        <v>7000</v>
      </c>
      <c r="T567" s="13">
        <f t="shared" si="97"/>
        <v>-0.30632411067193677</v>
      </c>
    </row>
    <row r="568" spans="1:20">
      <c r="A568" s="2" t="s">
        <v>595</v>
      </c>
      <c r="B568" s="6">
        <v>41974</v>
      </c>
      <c r="C568" s="7">
        <f t="shared" si="95"/>
        <v>2014</v>
      </c>
      <c r="D568" s="7">
        <f t="shared" si="96"/>
        <v>12</v>
      </c>
      <c r="E568" s="8">
        <v>413000</v>
      </c>
      <c r="F568" s="8">
        <v>53000</v>
      </c>
      <c r="G568" s="8">
        <v>88000</v>
      </c>
      <c r="H568" s="8">
        <v>179000</v>
      </c>
      <c r="I568" s="8">
        <v>93000</v>
      </c>
      <c r="J568" s="8">
        <v>366000</v>
      </c>
      <c r="K568" s="8">
        <v>44000</v>
      </c>
      <c r="L568" s="8">
        <v>82000</v>
      </c>
      <c r="M568" s="8">
        <v>158000</v>
      </c>
      <c r="N568" s="8">
        <v>82000</v>
      </c>
      <c r="O568" s="8">
        <v>47000</v>
      </c>
      <c r="P568" s="8">
        <v>9000</v>
      </c>
      <c r="Q568" s="8">
        <v>6000</v>
      </c>
      <c r="R568" s="8">
        <v>21000</v>
      </c>
      <c r="S568" s="8">
        <v>11000</v>
      </c>
      <c r="T568" s="13">
        <f t="shared" si="97"/>
        <v>-0.16396761133603238</v>
      </c>
    </row>
    <row r="569" spans="1:20">
      <c r="A569" s="2" t="s">
        <v>596</v>
      </c>
      <c r="B569" s="6">
        <v>42005</v>
      </c>
      <c r="C569" s="7">
        <f t="shared" si="95"/>
        <v>2015</v>
      </c>
      <c r="D569" s="7">
        <f t="shared" si="96"/>
        <v>1</v>
      </c>
      <c r="E569" s="8">
        <v>281000</v>
      </c>
      <c r="F569" s="8">
        <v>33000</v>
      </c>
      <c r="G569" s="8">
        <v>58000</v>
      </c>
      <c r="H569" s="8">
        <v>122000</v>
      </c>
      <c r="I569" s="8">
        <v>68000</v>
      </c>
      <c r="J569" s="8">
        <v>252000</v>
      </c>
      <c r="K569" s="8">
        <v>29000</v>
      </c>
      <c r="L569" s="8">
        <v>54000</v>
      </c>
      <c r="M569" s="8">
        <v>109000</v>
      </c>
      <c r="N569" s="8">
        <v>60000</v>
      </c>
      <c r="O569" s="8">
        <v>29000</v>
      </c>
      <c r="P569" s="8">
        <v>4000</v>
      </c>
      <c r="Q569" s="8">
        <v>4000</v>
      </c>
      <c r="R569" s="8">
        <v>13000</v>
      </c>
      <c r="S569" s="8">
        <v>8000</v>
      </c>
      <c r="T569" s="13">
        <f t="shared" si="97"/>
        <v>-0.41336116910229648</v>
      </c>
    </row>
    <row r="570" spans="1:20">
      <c r="A570" s="2" t="s">
        <v>597</v>
      </c>
      <c r="B570" s="6">
        <v>42036</v>
      </c>
      <c r="C570" s="7">
        <f t="shared" si="95"/>
        <v>2015</v>
      </c>
      <c r="D570" s="7">
        <f t="shared" si="96"/>
        <v>2</v>
      </c>
      <c r="E570" s="8">
        <v>295000</v>
      </c>
      <c r="F570" s="8">
        <v>36000</v>
      </c>
      <c r="G570" s="8">
        <v>65000</v>
      </c>
      <c r="H570" s="8">
        <v>128000</v>
      </c>
      <c r="I570" s="8">
        <v>66000</v>
      </c>
      <c r="J570" s="8">
        <v>258000</v>
      </c>
      <c r="K570" s="8">
        <v>31000</v>
      </c>
      <c r="L570" s="8">
        <v>61000</v>
      </c>
      <c r="M570" s="8">
        <v>109000</v>
      </c>
      <c r="N570" s="8">
        <v>57000</v>
      </c>
      <c r="O570" s="8">
        <v>37000</v>
      </c>
      <c r="P570" s="8">
        <v>5000</v>
      </c>
      <c r="Q570" s="8">
        <v>4000</v>
      </c>
      <c r="R570" s="8">
        <v>19000</v>
      </c>
      <c r="S570" s="8">
        <v>9000</v>
      </c>
      <c r="T570" s="13">
        <f t="shared" si="97"/>
        <v>-0.32339449541284404</v>
      </c>
    </row>
    <row r="571" spans="1:20">
      <c r="A571" s="2" t="s">
        <v>598</v>
      </c>
      <c r="B571" s="6">
        <v>42064</v>
      </c>
      <c r="C571" s="7">
        <f t="shared" si="95"/>
        <v>2015</v>
      </c>
      <c r="D571" s="7">
        <f t="shared" si="96"/>
        <v>3</v>
      </c>
      <c r="E571" s="8">
        <v>405000</v>
      </c>
      <c r="F571" s="8">
        <v>47000</v>
      </c>
      <c r="G571" s="8">
        <v>93000</v>
      </c>
      <c r="H571" s="8">
        <v>171000</v>
      </c>
      <c r="I571" s="8">
        <v>94000</v>
      </c>
      <c r="J571" s="8">
        <v>352000</v>
      </c>
      <c r="K571" s="8">
        <v>40000</v>
      </c>
      <c r="L571" s="8">
        <v>88000</v>
      </c>
      <c r="M571" s="8">
        <v>144000</v>
      </c>
      <c r="N571" s="8">
        <v>80000</v>
      </c>
      <c r="O571" s="8">
        <v>53000</v>
      </c>
      <c r="P571" s="8">
        <v>7000</v>
      </c>
      <c r="Q571" s="8">
        <v>5000</v>
      </c>
      <c r="R571" s="8">
        <v>27000</v>
      </c>
      <c r="S571" s="8">
        <v>14000</v>
      </c>
      <c r="T571" s="13">
        <f t="shared" si="97"/>
        <v>-8.5778781038374718E-2</v>
      </c>
    </row>
    <row r="572" spans="1:20">
      <c r="A572" s="2" t="s">
        <v>599</v>
      </c>
      <c r="B572" s="6">
        <v>42095</v>
      </c>
      <c r="C572" s="7">
        <f t="shared" si="95"/>
        <v>2015</v>
      </c>
      <c r="D572" s="7">
        <f t="shared" si="96"/>
        <v>4</v>
      </c>
      <c r="E572" s="8">
        <v>449000</v>
      </c>
      <c r="F572" s="8">
        <v>53000</v>
      </c>
      <c r="G572" s="8">
        <v>104000</v>
      </c>
      <c r="H572" s="8">
        <v>184000</v>
      </c>
      <c r="I572" s="8">
        <v>108000</v>
      </c>
      <c r="J572" s="8">
        <v>395000</v>
      </c>
      <c r="K572" s="8">
        <v>45000</v>
      </c>
      <c r="L572" s="8">
        <v>98000</v>
      </c>
      <c r="M572" s="8">
        <v>159000</v>
      </c>
      <c r="N572" s="8">
        <v>93000</v>
      </c>
      <c r="O572" s="8">
        <v>54000</v>
      </c>
      <c r="P572" s="8">
        <v>8000</v>
      </c>
      <c r="Q572" s="8">
        <v>6000</v>
      </c>
      <c r="R572" s="8">
        <v>25000</v>
      </c>
      <c r="S572" s="8">
        <v>15000</v>
      </c>
      <c r="T572" s="13">
        <f t="shared" si="97"/>
        <v>0.27920227920227919</v>
      </c>
    </row>
    <row r="573" spans="1:20">
      <c r="A573" s="2" t="s">
        <v>600</v>
      </c>
      <c r="B573" s="6">
        <v>42125</v>
      </c>
      <c r="C573" s="7">
        <f t="shared" si="95"/>
        <v>2015</v>
      </c>
      <c r="D573" s="7">
        <f t="shared" si="96"/>
        <v>5</v>
      </c>
      <c r="E573" s="8">
        <v>495000</v>
      </c>
      <c r="F573" s="8">
        <v>62000</v>
      </c>
      <c r="G573" s="8">
        <v>125000</v>
      </c>
      <c r="H573" s="8">
        <v>195000</v>
      </c>
      <c r="I573" s="8">
        <v>113000</v>
      </c>
      <c r="J573" s="8">
        <v>440000</v>
      </c>
      <c r="K573" s="8">
        <v>51000</v>
      </c>
      <c r="L573" s="8">
        <v>118000</v>
      </c>
      <c r="M573" s="8">
        <v>172000</v>
      </c>
      <c r="N573" s="8">
        <v>99000</v>
      </c>
      <c r="O573" s="8">
        <v>55000</v>
      </c>
      <c r="P573" s="8">
        <v>11000</v>
      </c>
      <c r="Q573" s="8">
        <v>7000</v>
      </c>
      <c r="R573" s="8">
        <v>23000</v>
      </c>
      <c r="S573" s="8">
        <v>14000</v>
      </c>
      <c r="T573" s="13">
        <f t="shared" si="97"/>
        <v>0.19854721549636803</v>
      </c>
    </row>
    <row r="574" spans="1:20">
      <c r="A574" s="2" t="s">
        <v>601</v>
      </c>
      <c r="B574" s="6">
        <v>42156</v>
      </c>
      <c r="C574" s="7">
        <f t="shared" si="95"/>
        <v>2015</v>
      </c>
      <c r="D574" s="7">
        <f t="shared" si="96"/>
        <v>6</v>
      </c>
      <c r="E574" s="8">
        <v>572000</v>
      </c>
      <c r="F574" s="8">
        <v>72000</v>
      </c>
      <c r="G574" s="8">
        <v>145000</v>
      </c>
      <c r="H574" s="8">
        <v>226000</v>
      </c>
      <c r="I574" s="8">
        <v>129000</v>
      </c>
      <c r="J574" s="8">
        <v>510000</v>
      </c>
      <c r="K574" s="8">
        <v>61000</v>
      </c>
      <c r="L574" s="8">
        <v>136000</v>
      </c>
      <c r="M574" s="8">
        <v>200000</v>
      </c>
      <c r="N574" s="8">
        <v>113000</v>
      </c>
      <c r="O574" s="8">
        <v>62000</v>
      </c>
      <c r="P574" s="8">
        <v>11000</v>
      </c>
      <c r="Q574" s="8">
        <v>9000</v>
      </c>
      <c r="R574" s="8">
        <v>26000</v>
      </c>
      <c r="S574" s="8">
        <v>16000</v>
      </c>
      <c r="T574" s="13">
        <f t="shared" si="97"/>
        <v>1.0355871886120998</v>
      </c>
    </row>
    <row r="575" spans="1:20">
      <c r="A575" s="2" t="s">
        <v>602</v>
      </c>
      <c r="B575" s="6">
        <v>42186</v>
      </c>
      <c r="C575" s="7">
        <f t="shared" si="95"/>
        <v>2015</v>
      </c>
      <c r="D575" s="7">
        <f t="shared" si="96"/>
        <v>7</v>
      </c>
      <c r="E575" s="8">
        <v>551000</v>
      </c>
      <c r="F575" s="8">
        <v>80000</v>
      </c>
      <c r="G575" s="8">
        <v>137000</v>
      </c>
      <c r="H575" s="8">
        <v>220000</v>
      </c>
      <c r="I575" s="8">
        <v>114000</v>
      </c>
      <c r="J575" s="8">
        <v>486000</v>
      </c>
      <c r="K575" s="8">
        <v>64000</v>
      </c>
      <c r="L575" s="8">
        <v>127000</v>
      </c>
      <c r="M575" s="8">
        <v>195000</v>
      </c>
      <c r="N575" s="8">
        <v>100000</v>
      </c>
      <c r="O575" s="8">
        <v>65000</v>
      </c>
      <c r="P575" s="8">
        <v>16000</v>
      </c>
      <c r="Q575" s="8">
        <v>10000</v>
      </c>
      <c r="R575" s="8">
        <v>25000</v>
      </c>
      <c r="S575" s="8">
        <v>14000</v>
      </c>
      <c r="T575" s="13">
        <f t="shared" si="97"/>
        <v>0.8677966101694915</v>
      </c>
    </row>
    <row r="576" spans="1:20">
      <c r="A576" s="2" t="s">
        <v>603</v>
      </c>
      <c r="B576" s="6">
        <v>42217</v>
      </c>
      <c r="C576" s="7">
        <f t="shared" si="95"/>
        <v>2015</v>
      </c>
      <c r="D576" s="7">
        <f t="shared" si="96"/>
        <v>8</v>
      </c>
      <c r="E576" s="8">
        <v>504000</v>
      </c>
      <c r="F576" s="8">
        <v>72000</v>
      </c>
      <c r="G576" s="8">
        <v>123000</v>
      </c>
      <c r="H576" s="8">
        <v>202000</v>
      </c>
      <c r="I576" s="8">
        <v>107000</v>
      </c>
      <c r="J576" s="8">
        <v>446000</v>
      </c>
      <c r="K576" s="8">
        <v>59000</v>
      </c>
      <c r="L576" s="8">
        <v>115000</v>
      </c>
      <c r="M576" s="8">
        <v>180000</v>
      </c>
      <c r="N576" s="8">
        <v>92000</v>
      </c>
      <c r="O576" s="8">
        <v>58000</v>
      </c>
      <c r="P576" s="8">
        <v>13000</v>
      </c>
      <c r="Q576" s="8">
        <v>8000</v>
      </c>
      <c r="R576" s="8">
        <v>22000</v>
      </c>
      <c r="S576" s="8">
        <v>15000</v>
      </c>
      <c r="T576" s="13">
        <f t="shared" si="97"/>
        <v>0.24444444444444444</v>
      </c>
    </row>
    <row r="577" spans="1:20">
      <c r="A577" s="2" t="s">
        <v>604</v>
      </c>
      <c r="B577" s="6">
        <v>42248</v>
      </c>
      <c r="C577" s="7">
        <f t="shared" si="95"/>
        <v>2015</v>
      </c>
      <c r="D577" s="7">
        <f t="shared" si="96"/>
        <v>9</v>
      </c>
      <c r="E577" s="8">
        <v>471000</v>
      </c>
      <c r="F577" s="8">
        <v>65000</v>
      </c>
      <c r="G577" s="8">
        <v>112000</v>
      </c>
      <c r="H577" s="8">
        <v>192000</v>
      </c>
      <c r="I577" s="8">
        <v>102000</v>
      </c>
      <c r="J577" s="8">
        <v>417000</v>
      </c>
      <c r="K577" s="8">
        <v>54000</v>
      </c>
      <c r="L577" s="8">
        <v>105000</v>
      </c>
      <c r="M577" s="8">
        <v>169000</v>
      </c>
      <c r="N577" s="8">
        <v>89000</v>
      </c>
      <c r="O577" s="8">
        <v>54000</v>
      </c>
      <c r="P577" s="8">
        <v>11000</v>
      </c>
      <c r="Q577" s="8">
        <v>7000</v>
      </c>
      <c r="R577" s="8">
        <v>23000</v>
      </c>
      <c r="S577" s="8">
        <v>13000</v>
      </c>
      <c r="T577" s="13">
        <f t="shared" si="97"/>
        <v>4.8997772828507792E-2</v>
      </c>
    </row>
    <row r="578" spans="1:20">
      <c r="A578" s="2" t="s">
        <v>605</v>
      </c>
      <c r="B578" s="6">
        <v>42278</v>
      </c>
      <c r="C578" s="7">
        <f t="shared" si="95"/>
        <v>2015</v>
      </c>
      <c r="D578" s="7">
        <f t="shared" si="96"/>
        <v>10</v>
      </c>
      <c r="E578" s="8">
        <v>444000</v>
      </c>
      <c r="F578" s="8">
        <v>63000</v>
      </c>
      <c r="G578" s="8">
        <v>106000</v>
      </c>
      <c r="H578" s="8">
        <v>179000</v>
      </c>
      <c r="I578" s="8">
        <v>96000</v>
      </c>
      <c r="J578" s="8">
        <v>393000</v>
      </c>
      <c r="K578" s="8">
        <v>52000</v>
      </c>
      <c r="L578" s="8">
        <v>99000</v>
      </c>
      <c r="M578" s="8">
        <v>158000</v>
      </c>
      <c r="N578" s="8">
        <v>84000</v>
      </c>
      <c r="O578" s="8">
        <v>51000</v>
      </c>
      <c r="P578" s="8">
        <v>11000</v>
      </c>
      <c r="Q578" s="8">
        <v>7000</v>
      </c>
      <c r="R578" s="8">
        <v>21000</v>
      </c>
      <c r="S578" s="8">
        <v>12000</v>
      </c>
      <c r="T578" s="13">
        <f t="shared" si="97"/>
        <v>-0.10303030303030303</v>
      </c>
    </row>
    <row r="579" spans="1:20">
      <c r="A579" s="2" t="s">
        <v>606</v>
      </c>
      <c r="B579" s="6">
        <v>42309</v>
      </c>
      <c r="C579" s="7">
        <f t="shared" si="95"/>
        <v>2015</v>
      </c>
      <c r="D579" s="7">
        <f t="shared" si="96"/>
        <v>11</v>
      </c>
      <c r="E579" s="8">
        <v>351000</v>
      </c>
      <c r="F579" s="8">
        <v>50000</v>
      </c>
      <c r="G579" s="8">
        <v>78000</v>
      </c>
      <c r="H579" s="8">
        <v>148000</v>
      </c>
      <c r="I579" s="8">
        <v>75000</v>
      </c>
      <c r="J579" s="8">
        <v>312000</v>
      </c>
      <c r="K579" s="8">
        <v>42000</v>
      </c>
      <c r="L579" s="8">
        <v>73000</v>
      </c>
      <c r="M579" s="8">
        <v>129000</v>
      </c>
      <c r="N579" s="8">
        <v>68000</v>
      </c>
      <c r="O579" s="8">
        <v>39000</v>
      </c>
      <c r="P579" s="8">
        <v>8000</v>
      </c>
      <c r="Q579" s="8">
        <v>5000</v>
      </c>
      <c r="R579" s="8">
        <v>19000</v>
      </c>
      <c r="S579" s="8">
        <v>7000</v>
      </c>
      <c r="T579" s="13">
        <f t="shared" si="97"/>
        <v>-0.38636363636363635</v>
      </c>
    </row>
    <row r="580" spans="1:20">
      <c r="A580" s="2" t="s">
        <v>607</v>
      </c>
      <c r="B580" s="6">
        <v>42339</v>
      </c>
      <c r="C580" s="7">
        <f t="shared" si="95"/>
        <v>2015</v>
      </c>
      <c r="D580" s="7">
        <f t="shared" si="96"/>
        <v>12</v>
      </c>
      <c r="E580" s="8">
        <v>436000</v>
      </c>
      <c r="F580" s="8">
        <v>58000</v>
      </c>
      <c r="G580" s="8">
        <v>94000</v>
      </c>
      <c r="H580" s="8">
        <v>184000</v>
      </c>
      <c r="I580" s="8">
        <v>100000</v>
      </c>
      <c r="J580" s="8">
        <v>385000</v>
      </c>
      <c r="K580" s="8">
        <v>48000</v>
      </c>
      <c r="L580" s="8">
        <v>88000</v>
      </c>
      <c r="M580" s="8">
        <v>161000</v>
      </c>
      <c r="N580" s="8">
        <v>88000</v>
      </c>
      <c r="O580" s="8">
        <v>51000</v>
      </c>
      <c r="P580" s="8">
        <v>10000</v>
      </c>
      <c r="Q580" s="8">
        <v>6000</v>
      </c>
      <c r="R580" s="8">
        <v>23000</v>
      </c>
      <c r="S580" s="8">
        <v>12000</v>
      </c>
      <c r="T580" s="13">
        <f t="shared" si="97"/>
        <v>-0.20871143375680581</v>
      </c>
    </row>
    <row r="581" spans="1:20">
      <c r="A581" s="2" t="s">
        <v>608</v>
      </c>
      <c r="B581" s="6">
        <v>42370</v>
      </c>
      <c r="C581" s="7">
        <f t="shared" si="95"/>
        <v>2016</v>
      </c>
      <c r="D581" s="7">
        <f t="shared" si="96"/>
        <v>1</v>
      </c>
      <c r="E581" s="8">
        <v>302000</v>
      </c>
      <c r="F581" s="8">
        <v>39000</v>
      </c>
      <c r="G581" s="8">
        <v>66000</v>
      </c>
      <c r="H581" s="8">
        <v>127000</v>
      </c>
      <c r="I581" s="8">
        <v>70000</v>
      </c>
      <c r="J581" s="8">
        <v>271000</v>
      </c>
      <c r="K581" s="8">
        <v>34000</v>
      </c>
      <c r="L581" s="8">
        <v>62000</v>
      </c>
      <c r="M581" s="8">
        <v>113000</v>
      </c>
      <c r="N581" s="8">
        <v>62000</v>
      </c>
      <c r="O581" s="8">
        <v>31000</v>
      </c>
      <c r="P581" s="8">
        <v>5000</v>
      </c>
      <c r="Q581" s="8">
        <v>4000</v>
      </c>
      <c r="R581" s="8">
        <v>14000</v>
      </c>
      <c r="S581" s="8">
        <v>8000</v>
      </c>
      <c r="T581" s="13">
        <f t="shared" si="97"/>
        <v>-0.40079365079365081</v>
      </c>
    </row>
    <row r="582" spans="1:20">
      <c r="A582" s="2" t="s">
        <v>609</v>
      </c>
      <c r="B582" s="6">
        <v>42401</v>
      </c>
      <c r="C582" s="7">
        <f t="shared" ref="C582:C645" si="98">YEAR(B582)</f>
        <v>2016</v>
      </c>
      <c r="D582" s="7">
        <f t="shared" ref="D582:D645" si="99">MONTH(B582)</f>
        <v>2</v>
      </c>
      <c r="E582" s="8">
        <v>314000</v>
      </c>
      <c r="F582" s="8">
        <v>40000</v>
      </c>
      <c r="G582" s="8">
        <v>67000</v>
      </c>
      <c r="H582" s="8">
        <v>138000</v>
      </c>
      <c r="I582" s="8">
        <v>69000</v>
      </c>
      <c r="J582" s="8">
        <v>276000</v>
      </c>
      <c r="K582" s="8">
        <v>35000</v>
      </c>
      <c r="L582" s="8">
        <v>63000</v>
      </c>
      <c r="M582" s="8">
        <v>119000</v>
      </c>
      <c r="N582" s="8">
        <v>59000</v>
      </c>
      <c r="O582" s="8">
        <v>38000</v>
      </c>
      <c r="P582" s="8">
        <v>5000</v>
      </c>
      <c r="Q582" s="8">
        <v>4000</v>
      </c>
      <c r="R582" s="8">
        <v>19000</v>
      </c>
      <c r="S582" s="8">
        <v>10000</v>
      </c>
      <c r="T582" s="13">
        <f t="shared" si="97"/>
        <v>-0.33333333333333331</v>
      </c>
    </row>
    <row r="583" spans="1:20">
      <c r="A583" s="2" t="s">
        <v>610</v>
      </c>
      <c r="B583" s="6">
        <v>42430</v>
      </c>
      <c r="C583" s="7">
        <f t="shared" si="98"/>
        <v>2016</v>
      </c>
      <c r="D583" s="7">
        <f t="shared" si="99"/>
        <v>3</v>
      </c>
      <c r="E583" s="8">
        <v>421000</v>
      </c>
      <c r="F583" s="8">
        <v>51000</v>
      </c>
      <c r="G583" s="8">
        <v>96000</v>
      </c>
      <c r="H583" s="8">
        <v>178000</v>
      </c>
      <c r="I583" s="8">
        <v>96000</v>
      </c>
      <c r="J583" s="8">
        <v>370000</v>
      </c>
      <c r="K583" s="8">
        <v>44000</v>
      </c>
      <c r="L583" s="8">
        <v>91000</v>
      </c>
      <c r="M583" s="8">
        <v>153000</v>
      </c>
      <c r="N583" s="8">
        <v>82000</v>
      </c>
      <c r="O583" s="8">
        <v>51000</v>
      </c>
      <c r="P583" s="8">
        <v>7000</v>
      </c>
      <c r="Q583" s="8">
        <v>5000</v>
      </c>
      <c r="R583" s="8">
        <v>25000</v>
      </c>
      <c r="S583" s="8">
        <v>14000</v>
      </c>
      <c r="T583" s="13">
        <f t="shared" si="97"/>
        <v>-5.18018018018018E-2</v>
      </c>
    </row>
    <row r="584" spans="1:20">
      <c r="A584" s="2" t="s">
        <v>611</v>
      </c>
      <c r="B584" s="6">
        <v>42461</v>
      </c>
      <c r="C584" s="7">
        <f t="shared" si="98"/>
        <v>2016</v>
      </c>
      <c r="D584" s="7">
        <f t="shared" si="99"/>
        <v>4</v>
      </c>
      <c r="E584" s="8">
        <v>470000</v>
      </c>
      <c r="F584" s="8">
        <v>62000</v>
      </c>
      <c r="G584" s="8">
        <v>115000</v>
      </c>
      <c r="H584" s="8">
        <v>189000</v>
      </c>
      <c r="I584" s="8">
        <v>104000</v>
      </c>
      <c r="J584" s="8">
        <v>415000</v>
      </c>
      <c r="K584" s="8">
        <v>53000</v>
      </c>
      <c r="L584" s="8">
        <v>108000</v>
      </c>
      <c r="M584" s="8">
        <v>165000</v>
      </c>
      <c r="N584" s="8">
        <v>89000</v>
      </c>
      <c r="O584" s="8">
        <v>55000</v>
      </c>
      <c r="P584" s="8">
        <v>9000</v>
      </c>
      <c r="Q584" s="8">
        <v>7000</v>
      </c>
      <c r="R584" s="8">
        <v>24000</v>
      </c>
      <c r="S584" s="8">
        <v>15000</v>
      </c>
      <c r="T584" s="13">
        <f t="shared" si="97"/>
        <v>0.33903133903133903</v>
      </c>
    </row>
    <row r="585" spans="1:20">
      <c r="A585" s="2" t="s">
        <v>612</v>
      </c>
      <c r="B585" s="6">
        <v>42491</v>
      </c>
      <c r="C585" s="7">
        <f t="shared" si="98"/>
        <v>2016</v>
      </c>
      <c r="D585" s="7">
        <f t="shared" si="99"/>
        <v>5</v>
      </c>
      <c r="E585" s="8">
        <v>525000</v>
      </c>
      <c r="F585" s="8">
        <v>69000</v>
      </c>
      <c r="G585" s="8">
        <v>132000</v>
      </c>
      <c r="H585" s="8">
        <v>210000</v>
      </c>
      <c r="I585" s="8">
        <v>114000</v>
      </c>
      <c r="J585" s="8">
        <v>467000</v>
      </c>
      <c r="K585" s="8">
        <v>58000</v>
      </c>
      <c r="L585" s="8">
        <v>124000</v>
      </c>
      <c r="M585" s="8">
        <v>186000</v>
      </c>
      <c r="N585" s="8">
        <v>99000</v>
      </c>
      <c r="O585" s="8">
        <v>58000</v>
      </c>
      <c r="P585" s="8">
        <v>11000</v>
      </c>
      <c r="Q585" s="8">
        <v>8000</v>
      </c>
      <c r="R585" s="8">
        <v>24000</v>
      </c>
      <c r="S585" s="8">
        <v>15000</v>
      </c>
      <c r="T585" s="13">
        <f t="shared" si="97"/>
        <v>0.20412844036697247</v>
      </c>
    </row>
    <row r="586" spans="1:20">
      <c r="A586" s="2" t="s">
        <v>613</v>
      </c>
      <c r="B586" s="6">
        <v>42522</v>
      </c>
      <c r="C586" s="7">
        <f t="shared" si="98"/>
        <v>2016</v>
      </c>
      <c r="D586" s="7">
        <f t="shared" si="99"/>
        <v>6</v>
      </c>
      <c r="E586" s="8">
        <v>582000</v>
      </c>
      <c r="F586" s="8">
        <v>77000</v>
      </c>
      <c r="G586" s="8">
        <v>149000</v>
      </c>
      <c r="H586" s="8">
        <v>229000</v>
      </c>
      <c r="I586" s="8">
        <v>127000</v>
      </c>
      <c r="J586" s="8">
        <v>519000</v>
      </c>
      <c r="K586" s="8">
        <v>65000</v>
      </c>
      <c r="L586" s="8">
        <v>140000</v>
      </c>
      <c r="M586" s="8">
        <v>203000</v>
      </c>
      <c r="N586" s="8">
        <v>111000</v>
      </c>
      <c r="O586" s="8">
        <v>63000</v>
      </c>
      <c r="P586" s="8">
        <v>12000</v>
      </c>
      <c r="Q586" s="8">
        <v>9000</v>
      </c>
      <c r="R586" s="8">
        <v>26000</v>
      </c>
      <c r="S586" s="8">
        <v>16000</v>
      </c>
      <c r="T586" s="13">
        <f t="shared" si="97"/>
        <v>0.92715231788079466</v>
      </c>
    </row>
    <row r="587" spans="1:20">
      <c r="A587" s="2" t="s">
        <v>614</v>
      </c>
      <c r="B587" s="6">
        <v>42552</v>
      </c>
      <c r="C587" s="7">
        <f t="shared" si="98"/>
        <v>2016</v>
      </c>
      <c r="D587" s="7">
        <f t="shared" si="99"/>
        <v>7</v>
      </c>
      <c r="E587" s="8">
        <v>513000</v>
      </c>
      <c r="F587" s="8">
        <v>71000</v>
      </c>
      <c r="G587" s="8">
        <v>131000</v>
      </c>
      <c r="H587" s="8">
        <v>205000</v>
      </c>
      <c r="I587" s="8">
        <v>106000</v>
      </c>
      <c r="J587" s="8">
        <v>455000</v>
      </c>
      <c r="K587" s="8">
        <v>58000</v>
      </c>
      <c r="L587" s="8">
        <v>122000</v>
      </c>
      <c r="M587" s="8">
        <v>182000</v>
      </c>
      <c r="N587" s="8">
        <v>93000</v>
      </c>
      <c r="O587" s="8">
        <v>58000</v>
      </c>
      <c r="P587" s="8">
        <v>13000</v>
      </c>
      <c r="Q587" s="8">
        <v>9000</v>
      </c>
      <c r="R587" s="8">
        <v>23000</v>
      </c>
      <c r="S587" s="8">
        <v>13000</v>
      </c>
      <c r="T587" s="13">
        <f t="shared" ref="T587:T650" si="100">(E587-E582)/E582</f>
        <v>0.63375796178343946</v>
      </c>
    </row>
    <row r="588" spans="1:20">
      <c r="A588" s="2" t="s">
        <v>615</v>
      </c>
      <c r="B588" s="6">
        <v>42583</v>
      </c>
      <c r="C588" s="7">
        <f t="shared" si="98"/>
        <v>2016</v>
      </c>
      <c r="D588" s="7">
        <f t="shared" si="99"/>
        <v>8</v>
      </c>
      <c r="E588" s="8">
        <v>539000</v>
      </c>
      <c r="F588" s="8">
        <v>77000</v>
      </c>
      <c r="G588" s="8">
        <v>132000</v>
      </c>
      <c r="H588" s="8">
        <v>215000</v>
      </c>
      <c r="I588" s="8">
        <v>115000</v>
      </c>
      <c r="J588" s="8">
        <v>477000</v>
      </c>
      <c r="K588" s="8">
        <v>64000</v>
      </c>
      <c r="L588" s="8">
        <v>123000</v>
      </c>
      <c r="M588" s="8">
        <v>191000</v>
      </c>
      <c r="N588" s="8">
        <v>99000</v>
      </c>
      <c r="O588" s="8">
        <v>62000</v>
      </c>
      <c r="P588" s="8">
        <v>13000</v>
      </c>
      <c r="Q588" s="8">
        <v>9000</v>
      </c>
      <c r="R588" s="8">
        <v>24000</v>
      </c>
      <c r="S588" s="8">
        <v>16000</v>
      </c>
      <c r="T588" s="13">
        <f t="shared" si="100"/>
        <v>0.28028503562945367</v>
      </c>
    </row>
    <row r="589" spans="1:20">
      <c r="A589" s="2" t="s">
        <v>616</v>
      </c>
      <c r="B589" s="6">
        <v>42614</v>
      </c>
      <c r="C589" s="7">
        <f t="shared" si="98"/>
        <v>2016</v>
      </c>
      <c r="D589" s="7">
        <f t="shared" si="99"/>
        <v>9</v>
      </c>
      <c r="E589" s="8">
        <v>486000</v>
      </c>
      <c r="F589" s="8">
        <v>66000</v>
      </c>
      <c r="G589" s="8">
        <v>119000</v>
      </c>
      <c r="H589" s="8">
        <v>194000</v>
      </c>
      <c r="I589" s="8">
        <v>107000</v>
      </c>
      <c r="J589" s="8">
        <v>430000</v>
      </c>
      <c r="K589" s="8">
        <v>55000</v>
      </c>
      <c r="L589" s="8">
        <v>111000</v>
      </c>
      <c r="M589" s="8">
        <v>171000</v>
      </c>
      <c r="N589" s="8">
        <v>93000</v>
      </c>
      <c r="O589" s="8">
        <v>56000</v>
      </c>
      <c r="P589" s="8">
        <v>11000</v>
      </c>
      <c r="Q589" s="8">
        <v>8000</v>
      </c>
      <c r="R589" s="8">
        <v>23000</v>
      </c>
      <c r="S589" s="8">
        <v>14000</v>
      </c>
      <c r="T589" s="13">
        <f t="shared" si="100"/>
        <v>3.4042553191489362E-2</v>
      </c>
    </row>
    <row r="590" spans="1:20">
      <c r="A590" s="2" t="s">
        <v>617</v>
      </c>
      <c r="B590" s="6">
        <v>42644</v>
      </c>
      <c r="C590" s="7">
        <f t="shared" si="98"/>
        <v>2016</v>
      </c>
      <c r="D590" s="7">
        <f t="shared" si="99"/>
        <v>10</v>
      </c>
      <c r="E590" s="8">
        <v>445000</v>
      </c>
      <c r="F590" s="8">
        <v>62000</v>
      </c>
      <c r="G590" s="8">
        <v>107000</v>
      </c>
      <c r="H590" s="8">
        <v>178000</v>
      </c>
      <c r="I590" s="8">
        <v>98000</v>
      </c>
      <c r="J590" s="8">
        <v>396000</v>
      </c>
      <c r="K590" s="8">
        <v>52000</v>
      </c>
      <c r="L590" s="8">
        <v>100000</v>
      </c>
      <c r="M590" s="8">
        <v>158000</v>
      </c>
      <c r="N590" s="8">
        <v>86000</v>
      </c>
      <c r="O590" s="8">
        <v>49000</v>
      </c>
      <c r="P590" s="8">
        <v>10000</v>
      </c>
      <c r="Q590" s="8">
        <v>7000</v>
      </c>
      <c r="R590" s="8">
        <v>20000</v>
      </c>
      <c r="S590" s="8">
        <v>12000</v>
      </c>
      <c r="T590" s="13">
        <f t="shared" si="100"/>
        <v>-0.15238095238095239</v>
      </c>
    </row>
    <row r="591" spans="1:20">
      <c r="A591" s="2" t="s">
        <v>618</v>
      </c>
      <c r="B591" s="6">
        <v>42675</v>
      </c>
      <c r="C591" s="7">
        <f t="shared" si="98"/>
        <v>2016</v>
      </c>
      <c r="D591" s="7">
        <f t="shared" si="99"/>
        <v>11</v>
      </c>
      <c r="E591" s="8">
        <v>418000</v>
      </c>
      <c r="F591" s="8">
        <v>59000</v>
      </c>
      <c r="G591" s="8">
        <v>94000</v>
      </c>
      <c r="H591" s="8">
        <v>171000</v>
      </c>
      <c r="I591" s="8">
        <v>94000</v>
      </c>
      <c r="J591" s="8">
        <v>373000</v>
      </c>
      <c r="K591" s="8">
        <v>49000</v>
      </c>
      <c r="L591" s="8">
        <v>88000</v>
      </c>
      <c r="M591" s="8">
        <v>151000</v>
      </c>
      <c r="N591" s="8">
        <v>85000</v>
      </c>
      <c r="O591" s="8">
        <v>45000</v>
      </c>
      <c r="P591" s="8">
        <v>10000</v>
      </c>
      <c r="Q591" s="8">
        <v>6000</v>
      </c>
      <c r="R591" s="8">
        <v>20000</v>
      </c>
      <c r="S591" s="8">
        <v>9000</v>
      </c>
      <c r="T591" s="13">
        <f t="shared" si="100"/>
        <v>-0.28178694158075601</v>
      </c>
    </row>
    <row r="592" spans="1:20">
      <c r="A592" s="2" t="s">
        <v>619</v>
      </c>
      <c r="B592" s="6">
        <v>42705</v>
      </c>
      <c r="C592" s="7">
        <f t="shared" si="98"/>
        <v>2016</v>
      </c>
      <c r="D592" s="7">
        <f t="shared" si="99"/>
        <v>12</v>
      </c>
      <c r="E592" s="8">
        <v>437000</v>
      </c>
      <c r="F592" s="8">
        <v>60000</v>
      </c>
      <c r="G592" s="8">
        <v>96000</v>
      </c>
      <c r="H592" s="8">
        <v>184000</v>
      </c>
      <c r="I592" s="8">
        <v>97000</v>
      </c>
      <c r="J592" s="8">
        <v>389000</v>
      </c>
      <c r="K592" s="8">
        <v>50000</v>
      </c>
      <c r="L592" s="8">
        <v>90000</v>
      </c>
      <c r="M592" s="8">
        <v>163000</v>
      </c>
      <c r="N592" s="8">
        <v>86000</v>
      </c>
      <c r="O592" s="8">
        <v>48000</v>
      </c>
      <c r="P592" s="8">
        <v>10000</v>
      </c>
      <c r="Q592" s="8">
        <v>6000</v>
      </c>
      <c r="R592" s="8">
        <v>21000</v>
      </c>
      <c r="S592" s="8">
        <v>11000</v>
      </c>
      <c r="T592" s="13">
        <f t="shared" si="100"/>
        <v>-0.14814814814814814</v>
      </c>
    </row>
    <row r="593" spans="1:20">
      <c r="A593" s="2" t="s">
        <v>620</v>
      </c>
      <c r="B593" s="6">
        <v>42736</v>
      </c>
      <c r="C593" s="7">
        <f t="shared" si="98"/>
        <v>2017</v>
      </c>
      <c r="D593" s="7">
        <f t="shared" si="99"/>
        <v>1</v>
      </c>
      <c r="E593" s="8">
        <v>319000</v>
      </c>
      <c r="F593" s="8">
        <v>42000</v>
      </c>
      <c r="G593" s="8">
        <v>67000</v>
      </c>
      <c r="H593" s="8">
        <v>133000</v>
      </c>
      <c r="I593" s="8">
        <v>77000</v>
      </c>
      <c r="J593" s="8">
        <v>287000</v>
      </c>
      <c r="K593" s="8">
        <v>37000</v>
      </c>
      <c r="L593" s="8">
        <v>63000</v>
      </c>
      <c r="M593" s="8">
        <v>119000</v>
      </c>
      <c r="N593" s="8">
        <v>68000</v>
      </c>
      <c r="O593" s="8">
        <v>32000</v>
      </c>
      <c r="P593" s="8">
        <v>5000</v>
      </c>
      <c r="Q593" s="8">
        <v>4000</v>
      </c>
      <c r="R593" s="8">
        <v>14000</v>
      </c>
      <c r="S593" s="8">
        <v>9000</v>
      </c>
      <c r="T593" s="13">
        <f t="shared" si="100"/>
        <v>-0.40816326530612246</v>
      </c>
    </row>
    <row r="594" spans="1:20">
      <c r="A594" s="2" t="s">
        <v>621</v>
      </c>
      <c r="B594" s="6">
        <v>42767</v>
      </c>
      <c r="C594" s="7">
        <f t="shared" si="98"/>
        <v>2017</v>
      </c>
      <c r="D594" s="7">
        <f t="shared" si="99"/>
        <v>2</v>
      </c>
      <c r="E594" s="8">
        <v>315000</v>
      </c>
      <c r="F594" s="8">
        <v>38000</v>
      </c>
      <c r="G594" s="8">
        <v>66000</v>
      </c>
      <c r="H594" s="8">
        <v>140000</v>
      </c>
      <c r="I594" s="8">
        <v>71000</v>
      </c>
      <c r="J594" s="8">
        <v>277000</v>
      </c>
      <c r="K594" s="8">
        <v>33000</v>
      </c>
      <c r="L594" s="8">
        <v>62000</v>
      </c>
      <c r="M594" s="8">
        <v>121000</v>
      </c>
      <c r="N594" s="8">
        <v>61000</v>
      </c>
      <c r="O594" s="8">
        <v>38000</v>
      </c>
      <c r="P594" s="8">
        <v>5000</v>
      </c>
      <c r="Q594" s="8">
        <v>4000</v>
      </c>
      <c r="R594" s="8">
        <v>19000</v>
      </c>
      <c r="S594" s="8">
        <v>10000</v>
      </c>
      <c r="T594" s="13">
        <f t="shared" si="100"/>
        <v>-0.35185185185185186</v>
      </c>
    </row>
    <row r="595" spans="1:20">
      <c r="A595" s="2" t="s">
        <v>622</v>
      </c>
      <c r="B595" s="6">
        <v>42795</v>
      </c>
      <c r="C595" s="7">
        <f t="shared" si="98"/>
        <v>2017</v>
      </c>
      <c r="D595" s="7">
        <f t="shared" si="99"/>
        <v>3</v>
      </c>
      <c r="E595" s="8">
        <v>455000</v>
      </c>
      <c r="F595" s="8">
        <v>55000</v>
      </c>
      <c r="G595" s="8">
        <v>101000</v>
      </c>
      <c r="H595" s="8">
        <v>197000</v>
      </c>
      <c r="I595" s="8">
        <v>102000</v>
      </c>
      <c r="J595" s="8">
        <v>399000</v>
      </c>
      <c r="K595" s="8">
        <v>47000</v>
      </c>
      <c r="L595" s="8">
        <v>95000</v>
      </c>
      <c r="M595" s="8">
        <v>169000</v>
      </c>
      <c r="N595" s="8">
        <v>88000</v>
      </c>
      <c r="O595" s="8">
        <v>56000</v>
      </c>
      <c r="P595" s="8">
        <v>8000</v>
      </c>
      <c r="Q595" s="8">
        <v>6000</v>
      </c>
      <c r="R595" s="8">
        <v>28000</v>
      </c>
      <c r="S595" s="8">
        <v>14000</v>
      </c>
      <c r="T595" s="13">
        <f t="shared" si="100"/>
        <v>2.247191011235955E-2</v>
      </c>
    </row>
    <row r="596" spans="1:20">
      <c r="A596" s="2" t="s">
        <v>623</v>
      </c>
      <c r="B596" s="6">
        <v>42826</v>
      </c>
      <c r="C596" s="7">
        <f t="shared" si="98"/>
        <v>2017</v>
      </c>
      <c r="D596" s="7">
        <f t="shared" si="99"/>
        <v>4</v>
      </c>
      <c r="E596" s="8">
        <v>447000</v>
      </c>
      <c r="F596" s="8">
        <v>56000</v>
      </c>
      <c r="G596" s="8">
        <v>106000</v>
      </c>
      <c r="H596" s="8">
        <v>185000</v>
      </c>
      <c r="I596" s="8">
        <v>100000</v>
      </c>
      <c r="J596" s="8">
        <v>395000</v>
      </c>
      <c r="K596" s="8">
        <v>48000</v>
      </c>
      <c r="L596" s="8">
        <v>100000</v>
      </c>
      <c r="M596" s="8">
        <v>161000</v>
      </c>
      <c r="N596" s="8">
        <v>86000</v>
      </c>
      <c r="O596" s="8">
        <v>52000</v>
      </c>
      <c r="P596" s="8">
        <v>8000</v>
      </c>
      <c r="Q596" s="8">
        <v>6000</v>
      </c>
      <c r="R596" s="8">
        <v>24000</v>
      </c>
      <c r="S596" s="8">
        <v>14000</v>
      </c>
      <c r="T596" s="13">
        <f t="shared" si="100"/>
        <v>6.9377990430622011E-2</v>
      </c>
    </row>
    <row r="597" spans="1:20">
      <c r="A597" s="2" t="s">
        <v>624</v>
      </c>
      <c r="B597" s="6">
        <v>42856</v>
      </c>
      <c r="C597" s="7">
        <f t="shared" si="98"/>
        <v>2017</v>
      </c>
      <c r="D597" s="7">
        <f t="shared" si="99"/>
        <v>5</v>
      </c>
      <c r="E597" s="8">
        <v>555000</v>
      </c>
      <c r="F597" s="8">
        <v>73000</v>
      </c>
      <c r="G597" s="8">
        <v>135000</v>
      </c>
      <c r="H597" s="8">
        <v>225000</v>
      </c>
      <c r="I597" s="8">
        <v>122000</v>
      </c>
      <c r="J597" s="8">
        <v>493000</v>
      </c>
      <c r="K597" s="8">
        <v>62000</v>
      </c>
      <c r="L597" s="8">
        <v>127000</v>
      </c>
      <c r="M597" s="8">
        <v>198000</v>
      </c>
      <c r="N597" s="8">
        <v>106000</v>
      </c>
      <c r="O597" s="8">
        <v>62000</v>
      </c>
      <c r="P597" s="8">
        <v>11000</v>
      </c>
      <c r="Q597" s="8">
        <v>8000</v>
      </c>
      <c r="R597" s="8">
        <v>27000</v>
      </c>
      <c r="S597" s="8">
        <v>16000</v>
      </c>
      <c r="T597" s="13">
        <f t="shared" si="100"/>
        <v>0.27002288329519453</v>
      </c>
    </row>
    <row r="598" spans="1:20">
      <c r="A598" s="2" t="s">
        <v>625</v>
      </c>
      <c r="B598" s="6">
        <v>42887</v>
      </c>
      <c r="C598" s="7">
        <f t="shared" si="98"/>
        <v>2017</v>
      </c>
      <c r="D598" s="7">
        <f t="shared" si="99"/>
        <v>6</v>
      </c>
      <c r="E598" s="8">
        <v>600000</v>
      </c>
      <c r="F598" s="8">
        <v>80000</v>
      </c>
      <c r="G598" s="8">
        <v>153000</v>
      </c>
      <c r="H598" s="8">
        <v>236000</v>
      </c>
      <c r="I598" s="8">
        <v>131000</v>
      </c>
      <c r="J598" s="8">
        <v>536000</v>
      </c>
      <c r="K598" s="8">
        <v>68000</v>
      </c>
      <c r="L598" s="8">
        <v>144000</v>
      </c>
      <c r="M598" s="8">
        <v>209000</v>
      </c>
      <c r="N598" s="8">
        <v>115000</v>
      </c>
      <c r="O598" s="8">
        <v>64000</v>
      </c>
      <c r="P598" s="8">
        <v>12000</v>
      </c>
      <c r="Q598" s="8">
        <v>9000</v>
      </c>
      <c r="R598" s="8">
        <v>27000</v>
      </c>
      <c r="S598" s="8">
        <v>16000</v>
      </c>
      <c r="T598" s="13">
        <f t="shared" si="100"/>
        <v>0.88087774294670851</v>
      </c>
    </row>
    <row r="599" spans="1:20">
      <c r="A599" s="2" t="s">
        <v>626</v>
      </c>
      <c r="B599" s="6">
        <v>42917</v>
      </c>
      <c r="C599" s="7">
        <f t="shared" si="98"/>
        <v>2017</v>
      </c>
      <c r="D599" s="7">
        <f t="shared" si="99"/>
        <v>7</v>
      </c>
      <c r="E599" s="8">
        <v>513000</v>
      </c>
      <c r="F599" s="8">
        <v>70000</v>
      </c>
      <c r="G599" s="8">
        <v>126000</v>
      </c>
      <c r="H599" s="8">
        <v>209000</v>
      </c>
      <c r="I599" s="8">
        <v>108000</v>
      </c>
      <c r="J599" s="8">
        <v>455000</v>
      </c>
      <c r="K599" s="8">
        <v>57000</v>
      </c>
      <c r="L599" s="8">
        <v>118000</v>
      </c>
      <c r="M599" s="8">
        <v>185000</v>
      </c>
      <c r="N599" s="8">
        <v>95000</v>
      </c>
      <c r="O599" s="8">
        <v>58000</v>
      </c>
      <c r="P599" s="8">
        <v>13000</v>
      </c>
      <c r="Q599" s="8">
        <v>8000</v>
      </c>
      <c r="R599" s="8">
        <v>24000</v>
      </c>
      <c r="S599" s="8">
        <v>13000</v>
      </c>
      <c r="T599" s="13">
        <f t="shared" si="100"/>
        <v>0.62857142857142856</v>
      </c>
    </row>
    <row r="600" spans="1:20">
      <c r="A600" s="2" t="s">
        <v>627</v>
      </c>
      <c r="B600" s="6">
        <v>42948</v>
      </c>
      <c r="C600" s="7">
        <f t="shared" si="98"/>
        <v>2017</v>
      </c>
      <c r="D600" s="7">
        <f t="shared" si="99"/>
        <v>8</v>
      </c>
      <c r="E600" s="8">
        <v>535000</v>
      </c>
      <c r="F600" s="8">
        <v>76000</v>
      </c>
      <c r="G600" s="8">
        <v>132000</v>
      </c>
      <c r="H600" s="8">
        <v>212000</v>
      </c>
      <c r="I600" s="8">
        <v>115000</v>
      </c>
      <c r="J600" s="8">
        <v>474000</v>
      </c>
      <c r="K600" s="8">
        <v>63000</v>
      </c>
      <c r="L600" s="8">
        <v>123000</v>
      </c>
      <c r="M600" s="8">
        <v>188000</v>
      </c>
      <c r="N600" s="8">
        <v>100000</v>
      </c>
      <c r="O600" s="8">
        <v>61000</v>
      </c>
      <c r="P600" s="8">
        <v>13000</v>
      </c>
      <c r="Q600" s="8">
        <v>9000</v>
      </c>
      <c r="R600" s="8">
        <v>24000</v>
      </c>
      <c r="S600" s="8">
        <v>15000</v>
      </c>
      <c r="T600" s="13">
        <f t="shared" si="100"/>
        <v>0.17582417582417584</v>
      </c>
    </row>
    <row r="601" spans="1:20">
      <c r="A601" s="2" t="s">
        <v>628</v>
      </c>
      <c r="B601" s="6">
        <v>42979</v>
      </c>
      <c r="C601" s="7">
        <f t="shared" si="98"/>
        <v>2017</v>
      </c>
      <c r="D601" s="7">
        <f t="shared" si="99"/>
        <v>9</v>
      </c>
      <c r="E601" s="8">
        <v>462000</v>
      </c>
      <c r="F601" s="8">
        <v>63000</v>
      </c>
      <c r="G601" s="8">
        <v>113000</v>
      </c>
      <c r="H601" s="8">
        <v>182000</v>
      </c>
      <c r="I601" s="8">
        <v>104000</v>
      </c>
      <c r="J601" s="8">
        <v>410000</v>
      </c>
      <c r="K601" s="8">
        <v>52000</v>
      </c>
      <c r="L601" s="8">
        <v>106000</v>
      </c>
      <c r="M601" s="8">
        <v>161000</v>
      </c>
      <c r="N601" s="8">
        <v>91000</v>
      </c>
      <c r="O601" s="8">
        <v>52000</v>
      </c>
      <c r="P601" s="8">
        <v>11000</v>
      </c>
      <c r="Q601" s="8">
        <v>7000</v>
      </c>
      <c r="R601" s="8">
        <v>21000</v>
      </c>
      <c r="S601" s="8">
        <v>13000</v>
      </c>
      <c r="T601" s="13">
        <f t="shared" si="100"/>
        <v>3.3557046979865772E-2</v>
      </c>
    </row>
    <row r="602" spans="1:20">
      <c r="A602" s="2" t="s">
        <v>629</v>
      </c>
      <c r="B602" s="6">
        <v>43009</v>
      </c>
      <c r="C602" s="7">
        <f t="shared" si="98"/>
        <v>2017</v>
      </c>
      <c r="D602" s="7">
        <f t="shared" si="99"/>
        <v>10</v>
      </c>
      <c r="E602" s="8">
        <v>458000</v>
      </c>
      <c r="F602" s="8">
        <v>64000</v>
      </c>
      <c r="G602" s="8">
        <v>110000</v>
      </c>
      <c r="H602" s="8">
        <v>181000</v>
      </c>
      <c r="I602" s="8">
        <v>103000</v>
      </c>
      <c r="J602" s="8">
        <v>406000</v>
      </c>
      <c r="K602" s="8">
        <v>53000</v>
      </c>
      <c r="L602" s="8">
        <v>103000</v>
      </c>
      <c r="M602" s="8">
        <v>160000</v>
      </c>
      <c r="N602" s="8">
        <v>90000</v>
      </c>
      <c r="O602" s="8">
        <v>52000</v>
      </c>
      <c r="P602" s="8">
        <v>11000</v>
      </c>
      <c r="Q602" s="8">
        <v>7000</v>
      </c>
      <c r="R602" s="8">
        <v>21000</v>
      </c>
      <c r="S602" s="8">
        <v>13000</v>
      </c>
      <c r="T602" s="13">
        <f t="shared" si="100"/>
        <v>-0.17477477477477477</v>
      </c>
    </row>
    <row r="603" spans="1:20">
      <c r="A603" s="2" t="s">
        <v>630</v>
      </c>
      <c r="B603" s="6">
        <v>43040</v>
      </c>
      <c r="C603" s="7">
        <f t="shared" si="98"/>
        <v>2017</v>
      </c>
      <c r="D603" s="7">
        <f t="shared" si="99"/>
        <v>11</v>
      </c>
      <c r="E603" s="8">
        <v>425000</v>
      </c>
      <c r="F603" s="8">
        <v>58000</v>
      </c>
      <c r="G603" s="8">
        <v>99000</v>
      </c>
      <c r="H603" s="8">
        <v>175000</v>
      </c>
      <c r="I603" s="8">
        <v>93000</v>
      </c>
      <c r="J603" s="8">
        <v>380000</v>
      </c>
      <c r="K603" s="8">
        <v>48000</v>
      </c>
      <c r="L603" s="8">
        <v>93000</v>
      </c>
      <c r="M603" s="8">
        <v>155000</v>
      </c>
      <c r="N603" s="8">
        <v>84000</v>
      </c>
      <c r="O603" s="8">
        <v>45000</v>
      </c>
      <c r="P603" s="8">
        <v>10000</v>
      </c>
      <c r="Q603" s="8">
        <v>6000</v>
      </c>
      <c r="R603" s="8">
        <v>20000</v>
      </c>
      <c r="S603" s="8">
        <v>9000</v>
      </c>
      <c r="T603" s="13">
        <f t="shared" si="100"/>
        <v>-0.29166666666666669</v>
      </c>
    </row>
    <row r="604" spans="1:20">
      <c r="A604" s="2" t="s">
        <v>631</v>
      </c>
      <c r="B604" s="6">
        <v>43070</v>
      </c>
      <c r="C604" s="7">
        <f t="shared" si="98"/>
        <v>2017</v>
      </c>
      <c r="D604" s="7">
        <f t="shared" si="99"/>
        <v>12</v>
      </c>
      <c r="E604" s="8">
        <v>427000</v>
      </c>
      <c r="F604" s="8">
        <v>56000</v>
      </c>
      <c r="G604" s="8">
        <v>94000</v>
      </c>
      <c r="H604" s="8">
        <v>185000</v>
      </c>
      <c r="I604" s="8">
        <v>92000</v>
      </c>
      <c r="J604" s="8">
        <v>380000</v>
      </c>
      <c r="K604" s="8">
        <v>47000</v>
      </c>
      <c r="L604" s="8">
        <v>88000</v>
      </c>
      <c r="M604" s="8">
        <v>163000</v>
      </c>
      <c r="N604" s="8">
        <v>82000</v>
      </c>
      <c r="O604" s="8">
        <v>47000</v>
      </c>
      <c r="P604" s="8">
        <v>9000</v>
      </c>
      <c r="Q604" s="8">
        <v>6000</v>
      </c>
      <c r="R604" s="8">
        <v>22000</v>
      </c>
      <c r="S604" s="8">
        <v>10000</v>
      </c>
      <c r="T604" s="13">
        <f t="shared" si="100"/>
        <v>-0.16764132553606237</v>
      </c>
    </row>
    <row r="605" spans="1:20">
      <c r="A605" s="2" t="s">
        <v>632</v>
      </c>
      <c r="B605" s="6">
        <v>43101</v>
      </c>
      <c r="C605" s="7">
        <f t="shared" si="98"/>
        <v>2018</v>
      </c>
      <c r="D605" s="7">
        <f t="shared" si="99"/>
        <v>1</v>
      </c>
      <c r="E605" s="8">
        <v>313000</v>
      </c>
      <c r="F605" s="8">
        <v>40000</v>
      </c>
      <c r="G605" s="8">
        <v>66000</v>
      </c>
      <c r="H605" s="8">
        <v>135000</v>
      </c>
      <c r="I605" s="8">
        <v>72000</v>
      </c>
      <c r="J605" s="8">
        <v>281000</v>
      </c>
      <c r="K605" s="8">
        <v>35000</v>
      </c>
      <c r="L605" s="8">
        <v>62000</v>
      </c>
      <c r="M605" s="8">
        <v>120000</v>
      </c>
      <c r="N605" s="8">
        <v>64000</v>
      </c>
      <c r="O605" s="8">
        <v>32000</v>
      </c>
      <c r="P605" s="8">
        <v>5000</v>
      </c>
      <c r="Q605" s="8">
        <v>4000</v>
      </c>
      <c r="R605" s="8">
        <v>15000</v>
      </c>
      <c r="S605" s="8">
        <v>8000</v>
      </c>
      <c r="T605" s="13">
        <f t="shared" si="100"/>
        <v>-0.41495327102803736</v>
      </c>
    </row>
    <row r="606" spans="1:20">
      <c r="A606" s="2" t="s">
        <v>633</v>
      </c>
      <c r="B606" s="6">
        <v>43132</v>
      </c>
      <c r="C606" s="7">
        <f t="shared" si="98"/>
        <v>2018</v>
      </c>
      <c r="D606" s="7">
        <f t="shared" si="99"/>
        <v>2</v>
      </c>
      <c r="E606" s="8">
        <v>319000</v>
      </c>
      <c r="F606" s="8">
        <v>36000</v>
      </c>
      <c r="G606" s="8">
        <v>66000</v>
      </c>
      <c r="H606" s="8">
        <v>145000</v>
      </c>
      <c r="I606" s="8">
        <v>72000</v>
      </c>
      <c r="J606" s="8">
        <v>283000</v>
      </c>
      <c r="K606" s="8">
        <v>31000</v>
      </c>
      <c r="L606" s="8">
        <v>62000</v>
      </c>
      <c r="M606" s="8">
        <v>127000</v>
      </c>
      <c r="N606" s="8">
        <v>63000</v>
      </c>
      <c r="O606" s="8">
        <v>36000</v>
      </c>
      <c r="P606" s="8">
        <v>5000</v>
      </c>
      <c r="Q606" s="8">
        <v>4000</v>
      </c>
      <c r="R606" s="8">
        <v>18000</v>
      </c>
      <c r="S606" s="8">
        <v>9000</v>
      </c>
      <c r="T606" s="13">
        <f t="shared" si="100"/>
        <v>-0.30952380952380953</v>
      </c>
    </row>
    <row r="607" spans="1:20">
      <c r="A607" s="2" t="s">
        <v>634</v>
      </c>
      <c r="B607" s="6">
        <v>43160</v>
      </c>
      <c r="C607" s="7">
        <f t="shared" si="98"/>
        <v>2018</v>
      </c>
      <c r="D607" s="7">
        <f t="shared" si="99"/>
        <v>3</v>
      </c>
      <c r="E607" s="8">
        <v>434000</v>
      </c>
      <c r="F607" s="8">
        <v>48000</v>
      </c>
      <c r="G607" s="8">
        <v>96000</v>
      </c>
      <c r="H607" s="8">
        <v>191000</v>
      </c>
      <c r="I607" s="8">
        <v>99000</v>
      </c>
      <c r="J607" s="8">
        <v>382000</v>
      </c>
      <c r="K607" s="8">
        <v>41000</v>
      </c>
      <c r="L607" s="8">
        <v>90000</v>
      </c>
      <c r="M607" s="8">
        <v>165000</v>
      </c>
      <c r="N607" s="8">
        <v>86000</v>
      </c>
      <c r="O607" s="8">
        <v>52000</v>
      </c>
      <c r="P607" s="8">
        <v>7000</v>
      </c>
      <c r="Q607" s="8">
        <v>6000</v>
      </c>
      <c r="R607" s="8">
        <v>26000</v>
      </c>
      <c r="S607" s="8">
        <v>13000</v>
      </c>
      <c r="T607" s="13">
        <f t="shared" si="100"/>
        <v>-5.2401746724890827E-2</v>
      </c>
    </row>
    <row r="608" spans="1:20">
      <c r="A608" s="2" t="s">
        <v>635</v>
      </c>
      <c r="B608" s="6">
        <v>43191</v>
      </c>
      <c r="C608" s="7">
        <f t="shared" si="98"/>
        <v>2018</v>
      </c>
      <c r="D608" s="7">
        <f t="shared" si="99"/>
        <v>4</v>
      </c>
      <c r="E608" s="8">
        <v>460000</v>
      </c>
      <c r="F608" s="8">
        <v>52000</v>
      </c>
      <c r="G608" s="8">
        <v>109000</v>
      </c>
      <c r="H608" s="8">
        <v>197000</v>
      </c>
      <c r="I608" s="8">
        <v>102000</v>
      </c>
      <c r="J608" s="8">
        <v>404000</v>
      </c>
      <c r="K608" s="8">
        <v>44000</v>
      </c>
      <c r="L608" s="8">
        <v>102000</v>
      </c>
      <c r="M608" s="8">
        <v>170000</v>
      </c>
      <c r="N608" s="8">
        <v>88000</v>
      </c>
      <c r="O608" s="8">
        <v>56000</v>
      </c>
      <c r="P608" s="8">
        <v>8000</v>
      </c>
      <c r="Q608" s="8">
        <v>7000</v>
      </c>
      <c r="R608" s="8">
        <v>27000</v>
      </c>
      <c r="S608" s="8">
        <v>14000</v>
      </c>
      <c r="T608" s="13">
        <f t="shared" si="100"/>
        <v>8.2352941176470587E-2</v>
      </c>
    </row>
    <row r="609" spans="1:20">
      <c r="A609" s="2" t="s">
        <v>636</v>
      </c>
      <c r="B609" s="6">
        <v>43221</v>
      </c>
      <c r="C609" s="7">
        <f t="shared" si="98"/>
        <v>2018</v>
      </c>
      <c r="D609" s="7">
        <f t="shared" si="99"/>
        <v>5</v>
      </c>
      <c r="E609" s="8">
        <v>535000</v>
      </c>
      <c r="F609" s="8">
        <v>65000</v>
      </c>
      <c r="G609" s="8">
        <v>131000</v>
      </c>
      <c r="H609" s="8">
        <v>222000</v>
      </c>
      <c r="I609" s="8">
        <v>117000</v>
      </c>
      <c r="J609" s="8">
        <v>475000</v>
      </c>
      <c r="K609" s="8">
        <v>55000</v>
      </c>
      <c r="L609" s="8">
        <v>123000</v>
      </c>
      <c r="M609" s="8">
        <v>195000</v>
      </c>
      <c r="N609" s="8">
        <v>102000</v>
      </c>
      <c r="O609" s="8">
        <v>60000</v>
      </c>
      <c r="P609" s="8">
        <v>10000</v>
      </c>
      <c r="Q609" s="8">
        <v>8000</v>
      </c>
      <c r="R609" s="8">
        <v>27000</v>
      </c>
      <c r="S609" s="8">
        <v>15000</v>
      </c>
      <c r="T609" s="13">
        <f t="shared" si="100"/>
        <v>0.25292740046838408</v>
      </c>
    </row>
    <row r="610" spans="1:20">
      <c r="A610" s="2" t="s">
        <v>637</v>
      </c>
      <c r="B610" s="6">
        <v>43252</v>
      </c>
      <c r="C610" s="7">
        <f t="shared" si="98"/>
        <v>2018</v>
      </c>
      <c r="D610" s="7">
        <f t="shared" si="99"/>
        <v>6</v>
      </c>
      <c r="E610" s="8">
        <v>570000</v>
      </c>
      <c r="F610" s="8">
        <v>75000</v>
      </c>
      <c r="G610" s="8">
        <v>144000</v>
      </c>
      <c r="H610" s="8">
        <v>230000</v>
      </c>
      <c r="I610" s="8">
        <v>121000</v>
      </c>
      <c r="J610" s="8">
        <v>508000</v>
      </c>
      <c r="K610" s="8">
        <v>64000</v>
      </c>
      <c r="L610" s="8">
        <v>136000</v>
      </c>
      <c r="M610" s="8">
        <v>203000</v>
      </c>
      <c r="N610" s="8">
        <v>105000</v>
      </c>
      <c r="O610" s="8">
        <v>62000</v>
      </c>
      <c r="P610" s="8">
        <v>11000</v>
      </c>
      <c r="Q610" s="8">
        <v>8000</v>
      </c>
      <c r="R610" s="8">
        <v>27000</v>
      </c>
      <c r="S610" s="8">
        <v>16000</v>
      </c>
      <c r="T610" s="13">
        <f t="shared" si="100"/>
        <v>0.82108626198083068</v>
      </c>
    </row>
    <row r="611" spans="1:20">
      <c r="A611" s="2" t="s">
        <v>638</v>
      </c>
      <c r="B611" s="6">
        <v>43282</v>
      </c>
      <c r="C611" s="7">
        <f t="shared" si="98"/>
        <v>2018</v>
      </c>
      <c r="D611" s="7">
        <f t="shared" si="99"/>
        <v>7</v>
      </c>
      <c r="E611" s="8">
        <v>523000</v>
      </c>
      <c r="F611" s="8">
        <v>70000</v>
      </c>
      <c r="G611" s="8">
        <v>129000</v>
      </c>
      <c r="H611" s="8">
        <v>216000</v>
      </c>
      <c r="I611" s="8">
        <v>108000</v>
      </c>
      <c r="J611" s="8">
        <v>465000</v>
      </c>
      <c r="K611" s="8">
        <v>58000</v>
      </c>
      <c r="L611" s="8">
        <v>121000</v>
      </c>
      <c r="M611" s="8">
        <v>191000</v>
      </c>
      <c r="N611" s="8">
        <v>95000</v>
      </c>
      <c r="O611" s="8">
        <v>58000</v>
      </c>
      <c r="P611" s="8">
        <v>12000</v>
      </c>
      <c r="Q611" s="8">
        <v>8000</v>
      </c>
      <c r="R611" s="8">
        <v>25000</v>
      </c>
      <c r="S611" s="8">
        <v>13000</v>
      </c>
      <c r="T611" s="13">
        <f t="shared" si="100"/>
        <v>0.63949843260188088</v>
      </c>
    </row>
    <row r="612" spans="1:20">
      <c r="A612" s="2" t="s">
        <v>639</v>
      </c>
      <c r="B612" s="6">
        <v>43313</v>
      </c>
      <c r="C612" s="7">
        <f t="shared" si="98"/>
        <v>2018</v>
      </c>
      <c r="D612" s="7">
        <f t="shared" si="99"/>
        <v>8</v>
      </c>
      <c r="E612" s="8">
        <v>539000</v>
      </c>
      <c r="F612" s="8">
        <v>76000</v>
      </c>
      <c r="G612" s="8">
        <v>134000</v>
      </c>
      <c r="H612" s="8">
        <v>220000</v>
      </c>
      <c r="I612" s="8">
        <v>109000</v>
      </c>
      <c r="J612" s="8">
        <v>478000</v>
      </c>
      <c r="K612" s="8">
        <v>63000</v>
      </c>
      <c r="L612" s="8">
        <v>126000</v>
      </c>
      <c r="M612" s="8">
        <v>194000</v>
      </c>
      <c r="N612" s="8">
        <v>95000</v>
      </c>
      <c r="O612" s="8">
        <v>61000</v>
      </c>
      <c r="P612" s="8">
        <v>13000</v>
      </c>
      <c r="Q612" s="8">
        <v>8000</v>
      </c>
      <c r="R612" s="8">
        <v>26000</v>
      </c>
      <c r="S612" s="8">
        <v>14000</v>
      </c>
      <c r="T612" s="13">
        <f t="shared" si="100"/>
        <v>0.24193548387096775</v>
      </c>
    </row>
    <row r="613" spans="1:20">
      <c r="A613" s="2" t="s">
        <v>640</v>
      </c>
      <c r="B613" s="6">
        <v>43344</v>
      </c>
      <c r="C613" s="7">
        <f t="shared" si="98"/>
        <v>2018</v>
      </c>
      <c r="D613" s="7">
        <f t="shared" si="99"/>
        <v>9</v>
      </c>
      <c r="E613" s="8">
        <v>421000</v>
      </c>
      <c r="F613" s="8">
        <v>57000</v>
      </c>
      <c r="G613" s="8">
        <v>104000</v>
      </c>
      <c r="H613" s="8">
        <v>173000</v>
      </c>
      <c r="I613" s="8">
        <v>87000</v>
      </c>
      <c r="J613" s="8">
        <v>373000</v>
      </c>
      <c r="K613" s="8">
        <v>47000</v>
      </c>
      <c r="L613" s="8">
        <v>98000</v>
      </c>
      <c r="M613" s="8">
        <v>152000</v>
      </c>
      <c r="N613" s="8">
        <v>76000</v>
      </c>
      <c r="O613" s="8">
        <v>48000</v>
      </c>
      <c r="P613" s="8">
        <v>10000</v>
      </c>
      <c r="Q613" s="8">
        <v>6000</v>
      </c>
      <c r="R613" s="8">
        <v>21000</v>
      </c>
      <c r="S613" s="8">
        <v>11000</v>
      </c>
      <c r="T613" s="13">
        <f t="shared" si="100"/>
        <v>-8.478260869565217E-2</v>
      </c>
    </row>
    <row r="614" spans="1:20">
      <c r="A614" s="2" t="s">
        <v>641</v>
      </c>
      <c r="B614" s="6">
        <v>43374</v>
      </c>
      <c r="C614" s="7">
        <f t="shared" si="98"/>
        <v>2018</v>
      </c>
      <c r="D614" s="7">
        <f t="shared" si="99"/>
        <v>10</v>
      </c>
      <c r="E614" s="8">
        <v>446000</v>
      </c>
      <c r="F614" s="8">
        <v>61000</v>
      </c>
      <c r="G614" s="8">
        <v>109000</v>
      </c>
      <c r="H614" s="8">
        <v>182000</v>
      </c>
      <c r="I614" s="8">
        <v>94000</v>
      </c>
      <c r="J614" s="8">
        <v>395000</v>
      </c>
      <c r="K614" s="8">
        <v>51000</v>
      </c>
      <c r="L614" s="8">
        <v>102000</v>
      </c>
      <c r="M614" s="8">
        <v>160000</v>
      </c>
      <c r="N614" s="8">
        <v>82000</v>
      </c>
      <c r="O614" s="8">
        <v>51000</v>
      </c>
      <c r="P614" s="8">
        <v>10000</v>
      </c>
      <c r="Q614" s="8">
        <v>7000</v>
      </c>
      <c r="R614" s="8">
        <v>22000</v>
      </c>
      <c r="S614" s="8">
        <v>12000</v>
      </c>
      <c r="T614" s="13">
        <f t="shared" si="100"/>
        <v>-0.16635514018691588</v>
      </c>
    </row>
    <row r="615" spans="1:20">
      <c r="A615" s="2" t="s">
        <v>642</v>
      </c>
      <c r="B615" s="6">
        <v>43405</v>
      </c>
      <c r="C615" s="7">
        <f t="shared" si="98"/>
        <v>2018</v>
      </c>
      <c r="D615" s="7">
        <f t="shared" si="99"/>
        <v>11</v>
      </c>
      <c r="E615" s="8">
        <v>406000</v>
      </c>
      <c r="F615" s="8">
        <v>58000</v>
      </c>
      <c r="G615" s="8">
        <v>98000</v>
      </c>
      <c r="H615" s="8">
        <v>169000</v>
      </c>
      <c r="I615" s="8">
        <v>81000</v>
      </c>
      <c r="J615" s="8">
        <v>362000</v>
      </c>
      <c r="K615" s="8">
        <v>48000</v>
      </c>
      <c r="L615" s="8">
        <v>92000</v>
      </c>
      <c r="M615" s="8">
        <v>149000</v>
      </c>
      <c r="N615" s="8">
        <v>73000</v>
      </c>
      <c r="O615" s="8">
        <v>44000</v>
      </c>
      <c r="P615" s="8">
        <v>10000</v>
      </c>
      <c r="Q615" s="8">
        <v>6000</v>
      </c>
      <c r="R615" s="8">
        <v>20000</v>
      </c>
      <c r="S615" s="8">
        <v>8000</v>
      </c>
      <c r="T615" s="13">
        <f t="shared" si="100"/>
        <v>-0.28771929824561404</v>
      </c>
    </row>
    <row r="616" spans="1:20">
      <c r="A616" s="2" t="s">
        <v>643</v>
      </c>
      <c r="B616" s="6">
        <v>43435</v>
      </c>
      <c r="C616" s="7">
        <f t="shared" si="98"/>
        <v>2018</v>
      </c>
      <c r="D616" s="7">
        <f t="shared" si="99"/>
        <v>12</v>
      </c>
      <c r="E616" s="8">
        <v>377000</v>
      </c>
      <c r="F616" s="8">
        <v>53000</v>
      </c>
      <c r="G616" s="8">
        <v>83000</v>
      </c>
      <c r="H616" s="8">
        <v>165000</v>
      </c>
      <c r="I616" s="8">
        <v>76000</v>
      </c>
      <c r="J616" s="8">
        <v>336000</v>
      </c>
      <c r="K616" s="8">
        <v>44000</v>
      </c>
      <c r="L616" s="8">
        <v>78000</v>
      </c>
      <c r="M616" s="8">
        <v>146000</v>
      </c>
      <c r="N616" s="8">
        <v>68000</v>
      </c>
      <c r="O616" s="8">
        <v>41000</v>
      </c>
      <c r="P616" s="8">
        <v>9000</v>
      </c>
      <c r="Q616" s="8">
        <v>5000</v>
      </c>
      <c r="R616" s="8">
        <v>19000</v>
      </c>
      <c r="S616" s="8">
        <v>8000</v>
      </c>
      <c r="T616" s="13">
        <f t="shared" si="100"/>
        <v>-0.27915869980879543</v>
      </c>
    </row>
    <row r="617" spans="1:20">
      <c r="A617" s="2" t="s">
        <v>644</v>
      </c>
      <c r="B617" s="6">
        <v>43466</v>
      </c>
      <c r="C617" s="7">
        <f t="shared" si="98"/>
        <v>2019</v>
      </c>
      <c r="D617" s="7">
        <f t="shared" si="99"/>
        <v>1</v>
      </c>
      <c r="E617" s="8">
        <v>285000</v>
      </c>
      <c r="F617" s="8">
        <v>39000</v>
      </c>
      <c r="G617" s="8">
        <v>61000</v>
      </c>
      <c r="H617" s="8">
        <v>123000</v>
      </c>
      <c r="I617" s="8">
        <v>62000</v>
      </c>
      <c r="J617" s="8">
        <v>255000</v>
      </c>
      <c r="K617" s="8">
        <v>34000</v>
      </c>
      <c r="L617" s="8">
        <v>57000</v>
      </c>
      <c r="M617" s="8">
        <v>109000</v>
      </c>
      <c r="N617" s="8">
        <v>55000</v>
      </c>
      <c r="O617" s="8">
        <v>30000</v>
      </c>
      <c r="P617" s="8">
        <v>5000</v>
      </c>
      <c r="Q617" s="8">
        <v>4000</v>
      </c>
      <c r="R617" s="8">
        <v>14000</v>
      </c>
      <c r="S617" s="8">
        <v>7000</v>
      </c>
      <c r="T617" s="13">
        <f t="shared" si="100"/>
        <v>-0.4712430426716141</v>
      </c>
    </row>
    <row r="618" spans="1:20">
      <c r="A618" s="2" t="s">
        <v>645</v>
      </c>
      <c r="B618" s="6">
        <v>43497</v>
      </c>
      <c r="C618" s="7">
        <f t="shared" si="98"/>
        <v>2019</v>
      </c>
      <c r="D618" s="7">
        <f t="shared" si="99"/>
        <v>2</v>
      </c>
      <c r="E618" s="8">
        <v>311000</v>
      </c>
      <c r="F618" s="8">
        <v>36000</v>
      </c>
      <c r="G618" s="8">
        <v>66000</v>
      </c>
      <c r="H618" s="8">
        <v>143000</v>
      </c>
      <c r="I618" s="8">
        <v>66000</v>
      </c>
      <c r="J618" s="8">
        <v>277000</v>
      </c>
      <c r="K618" s="8">
        <v>31000</v>
      </c>
      <c r="L618" s="8">
        <v>62000</v>
      </c>
      <c r="M618" s="8">
        <v>126000</v>
      </c>
      <c r="N618" s="8">
        <v>58000</v>
      </c>
      <c r="O618" s="8">
        <v>34000</v>
      </c>
      <c r="P618" s="8">
        <v>5000</v>
      </c>
      <c r="Q618" s="8">
        <v>4000</v>
      </c>
      <c r="R618" s="8">
        <v>17000</v>
      </c>
      <c r="S618" s="8">
        <v>8000</v>
      </c>
      <c r="T618" s="13">
        <f t="shared" si="100"/>
        <v>-0.26128266033254155</v>
      </c>
    </row>
    <row r="619" spans="1:20">
      <c r="A619" s="2" t="s">
        <v>646</v>
      </c>
      <c r="B619" s="6">
        <v>43525</v>
      </c>
      <c r="C619" s="7">
        <f t="shared" si="98"/>
        <v>2019</v>
      </c>
      <c r="D619" s="7">
        <f t="shared" si="99"/>
        <v>3</v>
      </c>
      <c r="E619" s="8">
        <v>400000</v>
      </c>
      <c r="F619" s="8">
        <v>46000</v>
      </c>
      <c r="G619" s="8">
        <v>86000</v>
      </c>
      <c r="H619" s="8">
        <v>182000</v>
      </c>
      <c r="I619" s="8">
        <v>86000</v>
      </c>
      <c r="J619" s="8">
        <v>355000</v>
      </c>
      <c r="K619" s="8">
        <v>40000</v>
      </c>
      <c r="L619" s="8">
        <v>81000</v>
      </c>
      <c r="M619" s="8">
        <v>159000</v>
      </c>
      <c r="N619" s="8">
        <v>75000</v>
      </c>
      <c r="O619" s="8">
        <v>45000</v>
      </c>
      <c r="P619" s="8">
        <v>6000</v>
      </c>
      <c r="Q619" s="8">
        <v>5000</v>
      </c>
      <c r="R619" s="8">
        <v>23000</v>
      </c>
      <c r="S619" s="8">
        <v>11000</v>
      </c>
      <c r="T619" s="13">
        <f t="shared" si="100"/>
        <v>-0.1031390134529148</v>
      </c>
    </row>
    <row r="620" spans="1:20">
      <c r="A620" s="2" t="s">
        <v>647</v>
      </c>
      <c r="B620" s="6">
        <v>43556</v>
      </c>
      <c r="C620" s="7">
        <f t="shared" si="98"/>
        <v>2019</v>
      </c>
      <c r="D620" s="7">
        <f t="shared" si="99"/>
        <v>4</v>
      </c>
      <c r="E620" s="8">
        <v>456000</v>
      </c>
      <c r="F620" s="8">
        <v>53000</v>
      </c>
      <c r="G620" s="8">
        <v>104000</v>
      </c>
      <c r="H620" s="8">
        <v>200000</v>
      </c>
      <c r="I620" s="8">
        <v>99000</v>
      </c>
      <c r="J620" s="8">
        <v>403000</v>
      </c>
      <c r="K620" s="8">
        <v>45000</v>
      </c>
      <c r="L620" s="8">
        <v>98000</v>
      </c>
      <c r="M620" s="8">
        <v>174000</v>
      </c>
      <c r="N620" s="8">
        <v>86000</v>
      </c>
      <c r="O620" s="8">
        <v>53000</v>
      </c>
      <c r="P620" s="8">
        <v>8000</v>
      </c>
      <c r="Q620" s="8">
        <v>6000</v>
      </c>
      <c r="R620" s="8">
        <v>26000</v>
      </c>
      <c r="S620" s="8">
        <v>13000</v>
      </c>
      <c r="T620" s="13">
        <f t="shared" si="100"/>
        <v>0.12315270935960591</v>
      </c>
    </row>
    <row r="621" spans="1:20">
      <c r="A621" s="2" t="s">
        <v>648</v>
      </c>
      <c r="B621" s="6">
        <v>43586</v>
      </c>
      <c r="C621" s="7">
        <f t="shared" si="98"/>
        <v>2019</v>
      </c>
      <c r="D621" s="7">
        <f t="shared" si="99"/>
        <v>5</v>
      </c>
      <c r="E621" s="8">
        <v>542000</v>
      </c>
      <c r="F621" s="8">
        <v>66000</v>
      </c>
      <c r="G621" s="8">
        <v>131000</v>
      </c>
      <c r="H621" s="8">
        <v>231000</v>
      </c>
      <c r="I621" s="8">
        <v>114000</v>
      </c>
      <c r="J621" s="8">
        <v>482000</v>
      </c>
      <c r="K621" s="8">
        <v>56000</v>
      </c>
      <c r="L621" s="8">
        <v>123000</v>
      </c>
      <c r="M621" s="8">
        <v>203000</v>
      </c>
      <c r="N621" s="8">
        <v>100000</v>
      </c>
      <c r="O621" s="8">
        <v>60000</v>
      </c>
      <c r="P621" s="8">
        <v>10000</v>
      </c>
      <c r="Q621" s="8">
        <v>8000</v>
      </c>
      <c r="R621" s="8">
        <v>28000</v>
      </c>
      <c r="S621" s="8">
        <v>14000</v>
      </c>
      <c r="T621" s="13">
        <f t="shared" si="100"/>
        <v>0.43766578249336868</v>
      </c>
    </row>
    <row r="622" spans="1:20">
      <c r="A622" s="2" t="s">
        <v>649</v>
      </c>
      <c r="B622" s="6">
        <v>43617</v>
      </c>
      <c r="C622" s="7">
        <f t="shared" si="98"/>
        <v>2019</v>
      </c>
      <c r="D622" s="7">
        <f t="shared" si="99"/>
        <v>6</v>
      </c>
      <c r="E622" s="8">
        <v>528000</v>
      </c>
      <c r="F622" s="8">
        <v>68000</v>
      </c>
      <c r="G622" s="8">
        <v>134000</v>
      </c>
      <c r="H622" s="8">
        <v>218000</v>
      </c>
      <c r="I622" s="8">
        <v>108000</v>
      </c>
      <c r="J622" s="8">
        <v>473000</v>
      </c>
      <c r="K622" s="8">
        <v>58000</v>
      </c>
      <c r="L622" s="8">
        <v>127000</v>
      </c>
      <c r="M622" s="8">
        <v>193000</v>
      </c>
      <c r="N622" s="8">
        <v>95000</v>
      </c>
      <c r="O622" s="8">
        <v>55000</v>
      </c>
      <c r="P622" s="8">
        <v>10000</v>
      </c>
      <c r="Q622" s="8">
        <v>7000</v>
      </c>
      <c r="R622" s="8">
        <v>25000</v>
      </c>
      <c r="S622" s="8">
        <v>13000</v>
      </c>
      <c r="T622" s="13">
        <f t="shared" si="100"/>
        <v>0.85263157894736841</v>
      </c>
    </row>
    <row r="623" spans="1:20">
      <c r="A623" s="2" t="s">
        <v>650</v>
      </c>
      <c r="B623" s="6">
        <v>43647</v>
      </c>
      <c r="C623" s="7">
        <f t="shared" si="98"/>
        <v>2019</v>
      </c>
      <c r="D623" s="7">
        <f t="shared" si="99"/>
        <v>7</v>
      </c>
      <c r="E623" s="8">
        <v>540000</v>
      </c>
      <c r="F623" s="8">
        <v>71000</v>
      </c>
      <c r="G623" s="8">
        <v>132000</v>
      </c>
      <c r="H623" s="8">
        <v>226000</v>
      </c>
      <c r="I623" s="8">
        <v>111000</v>
      </c>
      <c r="J623" s="8">
        <v>482000</v>
      </c>
      <c r="K623" s="8">
        <v>60000</v>
      </c>
      <c r="L623" s="8">
        <v>124000</v>
      </c>
      <c r="M623" s="8">
        <v>200000</v>
      </c>
      <c r="N623" s="8">
        <v>98000</v>
      </c>
      <c r="O623" s="8">
        <v>58000</v>
      </c>
      <c r="P623" s="8">
        <v>11000</v>
      </c>
      <c r="Q623" s="8">
        <v>8000</v>
      </c>
      <c r="R623" s="8">
        <v>26000</v>
      </c>
      <c r="S623" s="8">
        <v>13000</v>
      </c>
      <c r="T623" s="13">
        <f t="shared" si="100"/>
        <v>0.7363344051446945</v>
      </c>
    </row>
    <row r="624" spans="1:20">
      <c r="A624" s="2" t="s">
        <v>651</v>
      </c>
      <c r="B624" s="6">
        <v>43678</v>
      </c>
      <c r="C624" s="7">
        <f t="shared" si="98"/>
        <v>2019</v>
      </c>
      <c r="D624" s="7">
        <f t="shared" si="99"/>
        <v>8</v>
      </c>
      <c r="E624" s="8">
        <v>532000</v>
      </c>
      <c r="F624" s="8">
        <v>73000</v>
      </c>
      <c r="G624" s="8">
        <v>131000</v>
      </c>
      <c r="H624" s="8">
        <v>220000</v>
      </c>
      <c r="I624" s="8">
        <v>108000</v>
      </c>
      <c r="J624" s="8">
        <v>475000</v>
      </c>
      <c r="K624" s="8">
        <v>61000</v>
      </c>
      <c r="L624" s="8">
        <v>124000</v>
      </c>
      <c r="M624" s="8">
        <v>195000</v>
      </c>
      <c r="N624" s="8">
        <v>95000</v>
      </c>
      <c r="O624" s="8">
        <v>57000</v>
      </c>
      <c r="P624" s="8">
        <v>12000</v>
      </c>
      <c r="Q624" s="8">
        <v>7000</v>
      </c>
      <c r="R624" s="8">
        <v>25000</v>
      </c>
      <c r="S624" s="8">
        <v>13000</v>
      </c>
      <c r="T624" s="13">
        <f t="shared" si="100"/>
        <v>0.33</v>
      </c>
    </row>
    <row r="625" spans="1:20">
      <c r="A625" s="2" t="s">
        <v>652</v>
      </c>
      <c r="B625" s="6">
        <v>43709</v>
      </c>
      <c r="C625" s="7">
        <f t="shared" si="98"/>
        <v>2019</v>
      </c>
      <c r="D625" s="7">
        <f t="shared" si="99"/>
        <v>9</v>
      </c>
      <c r="E625" s="8">
        <v>450000</v>
      </c>
      <c r="F625" s="8">
        <v>60000</v>
      </c>
      <c r="G625" s="8">
        <v>109000</v>
      </c>
      <c r="H625" s="8">
        <v>188000</v>
      </c>
      <c r="I625" s="8">
        <v>93000</v>
      </c>
      <c r="J625" s="8">
        <v>401000</v>
      </c>
      <c r="K625" s="8">
        <v>50000</v>
      </c>
      <c r="L625" s="8">
        <v>103000</v>
      </c>
      <c r="M625" s="8">
        <v>166000</v>
      </c>
      <c r="N625" s="8">
        <v>82000</v>
      </c>
      <c r="O625" s="8">
        <v>49000</v>
      </c>
      <c r="P625" s="8">
        <v>10000</v>
      </c>
      <c r="Q625" s="8">
        <v>6000</v>
      </c>
      <c r="R625" s="8">
        <v>22000</v>
      </c>
      <c r="S625" s="8">
        <v>11000</v>
      </c>
      <c r="T625" s="13">
        <f t="shared" si="100"/>
        <v>-1.3157894736842105E-2</v>
      </c>
    </row>
    <row r="626" spans="1:20">
      <c r="A626" s="2" t="s">
        <v>653</v>
      </c>
      <c r="B626" s="6">
        <v>43739</v>
      </c>
      <c r="C626" s="7">
        <f t="shared" si="98"/>
        <v>2019</v>
      </c>
      <c r="D626" s="7">
        <f t="shared" si="99"/>
        <v>10</v>
      </c>
      <c r="E626" s="8">
        <v>462000</v>
      </c>
      <c r="F626" s="8">
        <v>61000</v>
      </c>
      <c r="G626" s="8">
        <v>110000</v>
      </c>
      <c r="H626" s="8">
        <v>193000</v>
      </c>
      <c r="I626" s="8">
        <v>98000</v>
      </c>
      <c r="J626" s="8">
        <v>412000</v>
      </c>
      <c r="K626" s="8">
        <v>51000</v>
      </c>
      <c r="L626" s="8">
        <v>104000</v>
      </c>
      <c r="M626" s="8">
        <v>171000</v>
      </c>
      <c r="N626" s="8">
        <v>86000</v>
      </c>
      <c r="O626" s="8">
        <v>50000</v>
      </c>
      <c r="P626" s="8">
        <v>10000</v>
      </c>
      <c r="Q626" s="8">
        <v>6000</v>
      </c>
      <c r="R626" s="8">
        <v>22000</v>
      </c>
      <c r="S626" s="8">
        <v>12000</v>
      </c>
      <c r="T626" s="13">
        <f t="shared" si="100"/>
        <v>-0.14760147601476015</v>
      </c>
    </row>
    <row r="627" spans="1:20">
      <c r="A627" s="2" t="s">
        <v>654</v>
      </c>
      <c r="B627" s="6">
        <v>43770</v>
      </c>
      <c r="C627" s="7">
        <f t="shared" si="98"/>
        <v>2019</v>
      </c>
      <c r="D627" s="7">
        <f t="shared" si="99"/>
        <v>11</v>
      </c>
      <c r="E627" s="8">
        <v>404000</v>
      </c>
      <c r="F627" s="8">
        <v>55000</v>
      </c>
      <c r="G627" s="8">
        <v>96000</v>
      </c>
      <c r="H627" s="8">
        <v>170000</v>
      </c>
      <c r="I627" s="8">
        <v>83000</v>
      </c>
      <c r="J627" s="8">
        <v>364000</v>
      </c>
      <c r="K627" s="8">
        <v>46000</v>
      </c>
      <c r="L627" s="8">
        <v>91000</v>
      </c>
      <c r="M627" s="8">
        <v>151000</v>
      </c>
      <c r="N627" s="8">
        <v>76000</v>
      </c>
      <c r="O627" s="8">
        <v>40000</v>
      </c>
      <c r="P627" s="8">
        <v>9000</v>
      </c>
      <c r="Q627" s="8">
        <v>5000</v>
      </c>
      <c r="R627" s="8">
        <v>19000</v>
      </c>
      <c r="S627" s="8">
        <v>7000</v>
      </c>
      <c r="T627" s="13">
        <f t="shared" si="100"/>
        <v>-0.23484848484848486</v>
      </c>
    </row>
    <row r="628" spans="1:20">
      <c r="A628" s="2" t="s">
        <v>655</v>
      </c>
      <c r="B628" s="6">
        <v>43800</v>
      </c>
      <c r="C628" s="7">
        <f t="shared" si="98"/>
        <v>2019</v>
      </c>
      <c r="D628" s="7">
        <f t="shared" si="99"/>
        <v>12</v>
      </c>
      <c r="E628" s="8">
        <v>434000</v>
      </c>
      <c r="F628" s="8">
        <v>59000</v>
      </c>
      <c r="G628" s="8">
        <v>95000</v>
      </c>
      <c r="H628" s="8">
        <v>192000</v>
      </c>
      <c r="I628" s="8">
        <v>88000</v>
      </c>
      <c r="J628" s="8">
        <v>386000</v>
      </c>
      <c r="K628" s="8">
        <v>49000</v>
      </c>
      <c r="L628" s="8">
        <v>89000</v>
      </c>
      <c r="M628" s="8">
        <v>169000</v>
      </c>
      <c r="N628" s="8">
        <v>79000</v>
      </c>
      <c r="O628" s="8">
        <v>48000</v>
      </c>
      <c r="P628" s="8">
        <v>10000</v>
      </c>
      <c r="Q628" s="8">
        <v>6000</v>
      </c>
      <c r="R628" s="8">
        <v>23000</v>
      </c>
      <c r="S628" s="8">
        <v>9000</v>
      </c>
      <c r="T628" s="13">
        <f t="shared" si="100"/>
        <v>-0.1962962962962963</v>
      </c>
    </row>
    <row r="629" spans="1:20">
      <c r="A629" s="2" t="s">
        <v>656</v>
      </c>
      <c r="B629" s="6">
        <v>43831</v>
      </c>
      <c r="C629" s="7">
        <f t="shared" si="98"/>
        <v>2020</v>
      </c>
      <c r="D629" s="7">
        <f t="shared" si="99"/>
        <v>1</v>
      </c>
      <c r="E629" s="8">
        <v>317000</v>
      </c>
      <c r="F629" s="8">
        <v>43000</v>
      </c>
      <c r="G629" s="8">
        <v>67000</v>
      </c>
      <c r="H629" s="8">
        <v>140000</v>
      </c>
      <c r="I629" s="8">
        <v>67000</v>
      </c>
      <c r="J629" s="8">
        <v>285000</v>
      </c>
      <c r="K629" s="8">
        <v>37000</v>
      </c>
      <c r="L629" s="8">
        <v>63000</v>
      </c>
      <c r="M629" s="8">
        <v>125000</v>
      </c>
      <c r="N629" s="8">
        <v>60000</v>
      </c>
      <c r="O629" s="8">
        <v>32000</v>
      </c>
      <c r="P629" s="8">
        <v>6000</v>
      </c>
      <c r="Q629" s="8">
        <v>4000</v>
      </c>
      <c r="R629" s="8">
        <v>15000</v>
      </c>
      <c r="S629" s="8">
        <v>7000</v>
      </c>
      <c r="T629" s="13">
        <f t="shared" si="100"/>
        <v>-0.40413533834586468</v>
      </c>
    </row>
    <row r="630" spans="1:20">
      <c r="A630" s="2" t="s">
        <v>657</v>
      </c>
      <c r="B630" s="6">
        <v>43862</v>
      </c>
      <c r="C630" s="7">
        <f t="shared" si="98"/>
        <v>2020</v>
      </c>
      <c r="D630" s="7">
        <f t="shared" si="99"/>
        <v>2</v>
      </c>
      <c r="E630" s="8">
        <v>335000</v>
      </c>
      <c r="F630" s="8">
        <v>37000</v>
      </c>
      <c r="G630" s="8">
        <v>70000</v>
      </c>
      <c r="H630" s="8">
        <v>155000</v>
      </c>
      <c r="I630" s="8">
        <v>73000</v>
      </c>
      <c r="J630" s="8">
        <v>299000</v>
      </c>
      <c r="K630" s="8">
        <v>32000</v>
      </c>
      <c r="L630" s="8">
        <v>66000</v>
      </c>
      <c r="M630" s="8">
        <v>137000</v>
      </c>
      <c r="N630" s="8">
        <v>64000</v>
      </c>
      <c r="O630" s="8">
        <v>36000</v>
      </c>
      <c r="P630" s="8">
        <v>5000</v>
      </c>
      <c r="Q630" s="8">
        <v>4000</v>
      </c>
      <c r="R630" s="8">
        <v>18000</v>
      </c>
      <c r="S630" s="8">
        <v>9000</v>
      </c>
      <c r="T630" s="13">
        <f t="shared" si="100"/>
        <v>-0.25555555555555554</v>
      </c>
    </row>
    <row r="631" spans="1:20">
      <c r="A631" s="2" t="s">
        <v>658</v>
      </c>
      <c r="B631" s="6">
        <v>43891</v>
      </c>
      <c r="C631" s="7">
        <f t="shared" si="98"/>
        <v>2020</v>
      </c>
      <c r="D631" s="7">
        <f t="shared" si="99"/>
        <v>3</v>
      </c>
      <c r="E631" s="8">
        <v>416000</v>
      </c>
      <c r="F631" s="8">
        <v>45000</v>
      </c>
      <c r="G631" s="8">
        <v>93000</v>
      </c>
      <c r="H631" s="8">
        <v>191000</v>
      </c>
      <c r="I631" s="8">
        <v>87000</v>
      </c>
      <c r="J631" s="8">
        <v>372000</v>
      </c>
      <c r="K631" s="8">
        <v>39000</v>
      </c>
      <c r="L631" s="8">
        <v>88000</v>
      </c>
      <c r="M631" s="8">
        <v>168000</v>
      </c>
      <c r="N631" s="8">
        <v>77000</v>
      </c>
      <c r="O631" s="8">
        <v>44000</v>
      </c>
      <c r="P631" s="8">
        <v>6000</v>
      </c>
      <c r="Q631" s="8">
        <v>5000</v>
      </c>
      <c r="R631" s="8">
        <v>23000</v>
      </c>
      <c r="S631" s="8">
        <v>10000</v>
      </c>
      <c r="T631" s="13">
        <f t="shared" si="100"/>
        <v>-9.9567099567099568E-2</v>
      </c>
    </row>
    <row r="632" spans="1:20">
      <c r="A632" s="2" t="s">
        <v>659</v>
      </c>
      <c r="B632" s="6">
        <v>43922</v>
      </c>
      <c r="C632" s="7">
        <f t="shared" si="98"/>
        <v>2020</v>
      </c>
      <c r="D632" s="7">
        <f t="shared" si="99"/>
        <v>4</v>
      </c>
      <c r="E632" s="8">
        <v>373000</v>
      </c>
      <c r="F632" s="8">
        <v>43000</v>
      </c>
      <c r="G632" s="8">
        <v>94000</v>
      </c>
      <c r="H632" s="8">
        <v>164000</v>
      </c>
      <c r="I632" s="8">
        <v>72000</v>
      </c>
      <c r="J632" s="8">
        <v>338000</v>
      </c>
      <c r="K632" s="8">
        <v>38000</v>
      </c>
      <c r="L632" s="8">
        <v>89000</v>
      </c>
      <c r="M632" s="8">
        <v>147000</v>
      </c>
      <c r="N632" s="8">
        <v>64000</v>
      </c>
      <c r="O632" s="8">
        <v>35000</v>
      </c>
      <c r="P632" s="8">
        <v>5000</v>
      </c>
      <c r="Q632" s="8">
        <v>5000</v>
      </c>
      <c r="R632" s="8">
        <v>17000</v>
      </c>
      <c r="S632" s="8">
        <v>8000</v>
      </c>
      <c r="T632" s="13">
        <f t="shared" si="100"/>
        <v>-7.6732673267326731E-2</v>
      </c>
    </row>
    <row r="633" spans="1:20">
      <c r="A633" s="2" t="s">
        <v>660</v>
      </c>
      <c r="B633" s="6">
        <v>43952</v>
      </c>
      <c r="C633" s="7">
        <f t="shared" si="98"/>
        <v>2020</v>
      </c>
      <c r="D633" s="7">
        <f t="shared" si="99"/>
        <v>5</v>
      </c>
      <c r="E633" s="8">
        <v>372000</v>
      </c>
      <c r="F633" s="8">
        <v>42000</v>
      </c>
      <c r="G633" s="8">
        <v>98000</v>
      </c>
      <c r="H633" s="8">
        <v>163000</v>
      </c>
      <c r="I633" s="8">
        <v>69000</v>
      </c>
      <c r="J633" s="8">
        <v>340000</v>
      </c>
      <c r="K633" s="8">
        <v>37000</v>
      </c>
      <c r="L633" s="8">
        <v>93000</v>
      </c>
      <c r="M633" s="8">
        <v>148000</v>
      </c>
      <c r="N633" s="8">
        <v>62000</v>
      </c>
      <c r="O633" s="8">
        <v>32000</v>
      </c>
      <c r="P633" s="8">
        <v>5000</v>
      </c>
      <c r="Q633" s="8">
        <v>5000</v>
      </c>
      <c r="R633" s="8">
        <v>15000</v>
      </c>
      <c r="S633" s="8">
        <v>7000</v>
      </c>
      <c r="T633" s="13">
        <f t="shared" si="100"/>
        <v>-0.14285714285714285</v>
      </c>
    </row>
    <row r="634" spans="1:20">
      <c r="A634" s="2" t="s">
        <v>661</v>
      </c>
      <c r="B634" s="6">
        <v>43983</v>
      </c>
      <c r="C634" s="7">
        <f t="shared" si="98"/>
        <v>2020</v>
      </c>
      <c r="D634" s="7">
        <f t="shared" si="99"/>
        <v>6</v>
      </c>
      <c r="E634" s="8">
        <v>507000</v>
      </c>
      <c r="F634" s="8">
        <v>53000</v>
      </c>
      <c r="G634" s="8">
        <v>126000</v>
      </c>
      <c r="H634" s="8">
        <v>226000</v>
      </c>
      <c r="I634" s="8">
        <v>102000</v>
      </c>
      <c r="J634" s="8">
        <v>460000</v>
      </c>
      <c r="K634" s="8">
        <v>46000</v>
      </c>
      <c r="L634" s="8">
        <v>120000</v>
      </c>
      <c r="M634" s="8">
        <v>203000</v>
      </c>
      <c r="N634" s="8">
        <v>91000</v>
      </c>
      <c r="O634" s="8">
        <v>47000</v>
      </c>
      <c r="P634" s="8">
        <v>7000</v>
      </c>
      <c r="Q634" s="8">
        <v>6000</v>
      </c>
      <c r="R634" s="8">
        <v>23000</v>
      </c>
      <c r="S634" s="8">
        <v>11000</v>
      </c>
      <c r="T634" s="13">
        <f t="shared" si="100"/>
        <v>0.59936908517350163</v>
      </c>
    </row>
    <row r="635" spans="1:20">
      <c r="A635" s="2" t="s">
        <v>662</v>
      </c>
      <c r="B635" s="6">
        <v>44013</v>
      </c>
      <c r="C635" s="7">
        <f t="shared" si="98"/>
        <v>2020</v>
      </c>
      <c r="D635" s="7">
        <f t="shared" si="99"/>
        <v>7</v>
      </c>
      <c r="E635" s="8">
        <v>597000</v>
      </c>
      <c r="F635" s="8">
        <v>70000</v>
      </c>
      <c r="G635" s="8">
        <v>147000</v>
      </c>
      <c r="H635" s="8">
        <v>259000</v>
      </c>
      <c r="I635" s="8">
        <v>121000</v>
      </c>
      <c r="J635" s="8">
        <v>538000</v>
      </c>
      <c r="K635" s="8">
        <v>60000</v>
      </c>
      <c r="L635" s="8">
        <v>139000</v>
      </c>
      <c r="M635" s="8">
        <v>231000</v>
      </c>
      <c r="N635" s="8">
        <v>108000</v>
      </c>
      <c r="O635" s="8">
        <v>59000</v>
      </c>
      <c r="P635" s="8">
        <v>10000</v>
      </c>
      <c r="Q635" s="8">
        <v>8000</v>
      </c>
      <c r="R635" s="8">
        <v>28000</v>
      </c>
      <c r="S635" s="8">
        <v>13000</v>
      </c>
      <c r="T635" s="13">
        <f t="shared" si="100"/>
        <v>0.78208955223880594</v>
      </c>
    </row>
    <row r="636" spans="1:20">
      <c r="A636" s="2" t="s">
        <v>663</v>
      </c>
      <c r="B636" s="6">
        <v>44044</v>
      </c>
      <c r="C636" s="7">
        <f t="shared" si="98"/>
        <v>2020</v>
      </c>
      <c r="D636" s="7">
        <f t="shared" si="99"/>
        <v>8</v>
      </c>
      <c r="E636" s="8">
        <v>560000</v>
      </c>
      <c r="F636" s="8">
        <v>74000</v>
      </c>
      <c r="G636" s="8">
        <v>137000</v>
      </c>
      <c r="H636" s="8">
        <v>237000</v>
      </c>
      <c r="I636" s="8">
        <v>112000</v>
      </c>
      <c r="J636" s="8">
        <v>501000</v>
      </c>
      <c r="K636" s="8">
        <v>63000</v>
      </c>
      <c r="L636" s="8">
        <v>129000</v>
      </c>
      <c r="M636" s="8">
        <v>210000</v>
      </c>
      <c r="N636" s="8">
        <v>99000</v>
      </c>
      <c r="O636" s="8">
        <v>59000</v>
      </c>
      <c r="P636" s="8">
        <v>11000</v>
      </c>
      <c r="Q636" s="8">
        <v>8000</v>
      </c>
      <c r="R636" s="8">
        <v>27000</v>
      </c>
      <c r="S636" s="8">
        <v>13000</v>
      </c>
      <c r="T636" s="13">
        <f t="shared" si="100"/>
        <v>0.34615384615384615</v>
      </c>
    </row>
    <row r="637" spans="1:20">
      <c r="A637" s="2" t="s">
        <v>664</v>
      </c>
      <c r="B637" s="6">
        <v>44075</v>
      </c>
      <c r="C637" s="7">
        <f t="shared" si="98"/>
        <v>2020</v>
      </c>
      <c r="D637" s="7">
        <f t="shared" si="99"/>
        <v>9</v>
      </c>
      <c r="E637" s="8">
        <v>563000</v>
      </c>
      <c r="F637" s="8">
        <v>76000</v>
      </c>
      <c r="G637" s="8">
        <v>135000</v>
      </c>
      <c r="H637" s="8">
        <v>235000</v>
      </c>
      <c r="I637" s="8">
        <v>117000</v>
      </c>
      <c r="J637" s="8">
        <v>502000</v>
      </c>
      <c r="K637" s="8">
        <v>64000</v>
      </c>
      <c r="L637" s="8">
        <v>127000</v>
      </c>
      <c r="M637" s="8">
        <v>208000</v>
      </c>
      <c r="N637" s="8">
        <v>103000</v>
      </c>
      <c r="O637" s="8">
        <v>61000</v>
      </c>
      <c r="P637" s="8">
        <v>12000</v>
      </c>
      <c r="Q637" s="8">
        <v>8000</v>
      </c>
      <c r="R637" s="8">
        <v>27000</v>
      </c>
      <c r="S637" s="8">
        <v>14000</v>
      </c>
      <c r="T637" s="13">
        <f t="shared" si="100"/>
        <v>0.5093833780160858</v>
      </c>
    </row>
    <row r="638" spans="1:20">
      <c r="A638" s="2" t="s">
        <v>665</v>
      </c>
      <c r="B638" s="6">
        <v>44105</v>
      </c>
      <c r="C638" s="7">
        <f t="shared" si="98"/>
        <v>2020</v>
      </c>
      <c r="D638" s="7">
        <f t="shared" si="99"/>
        <v>10</v>
      </c>
      <c r="E638" s="8">
        <v>573000</v>
      </c>
      <c r="F638" s="8">
        <v>78000</v>
      </c>
      <c r="G638" s="8">
        <v>138000</v>
      </c>
      <c r="H638" s="8">
        <v>238000</v>
      </c>
      <c r="I638" s="8">
        <v>119000</v>
      </c>
      <c r="J638" s="8">
        <v>511000</v>
      </c>
      <c r="K638" s="8">
        <v>66000</v>
      </c>
      <c r="L638" s="8">
        <v>130000</v>
      </c>
      <c r="M638" s="8">
        <v>210000</v>
      </c>
      <c r="N638" s="8">
        <v>105000</v>
      </c>
      <c r="O638" s="8">
        <v>62000</v>
      </c>
      <c r="P638" s="8">
        <v>12000</v>
      </c>
      <c r="Q638" s="8">
        <v>8000</v>
      </c>
      <c r="R638" s="8">
        <v>28000</v>
      </c>
      <c r="S638" s="8">
        <v>14000</v>
      </c>
      <c r="T638" s="13">
        <f t="shared" si="100"/>
        <v>0.54032258064516125</v>
      </c>
    </row>
    <row r="639" spans="1:20">
      <c r="A639" s="2" t="s">
        <v>666</v>
      </c>
      <c r="B639" s="6">
        <v>44136</v>
      </c>
      <c r="C639" s="7">
        <f t="shared" si="98"/>
        <v>2020</v>
      </c>
      <c r="D639" s="7">
        <f t="shared" si="99"/>
        <v>11</v>
      </c>
      <c r="E639" s="8">
        <v>493000</v>
      </c>
      <c r="F639" s="8">
        <v>69000</v>
      </c>
      <c r="G639" s="8">
        <v>115000</v>
      </c>
      <c r="H639" s="8">
        <v>208000</v>
      </c>
      <c r="I639" s="8">
        <v>101000</v>
      </c>
      <c r="J639" s="8">
        <v>442000</v>
      </c>
      <c r="K639" s="8">
        <v>58000</v>
      </c>
      <c r="L639" s="8">
        <v>109000</v>
      </c>
      <c r="M639" s="8">
        <v>183000</v>
      </c>
      <c r="N639" s="8">
        <v>92000</v>
      </c>
      <c r="O639" s="8">
        <v>51000</v>
      </c>
      <c r="P639" s="8">
        <v>11000</v>
      </c>
      <c r="Q639" s="8">
        <v>6000</v>
      </c>
      <c r="R639" s="8">
        <v>25000</v>
      </c>
      <c r="S639" s="8">
        <v>9000</v>
      </c>
      <c r="T639" s="13">
        <f t="shared" si="100"/>
        <v>-2.7613412228796843E-2</v>
      </c>
    </row>
    <row r="640" spans="1:20">
      <c r="A640" s="2" t="s">
        <v>667</v>
      </c>
      <c r="B640" s="6">
        <v>44166</v>
      </c>
      <c r="C640" s="7">
        <f t="shared" si="98"/>
        <v>2020</v>
      </c>
      <c r="D640" s="7">
        <f t="shared" si="99"/>
        <v>12</v>
      </c>
      <c r="E640" s="8">
        <v>538000</v>
      </c>
      <c r="F640" s="8">
        <v>77000</v>
      </c>
      <c r="G640" s="8">
        <v>118000</v>
      </c>
      <c r="H640" s="8">
        <v>234000</v>
      </c>
      <c r="I640" s="8">
        <v>109000</v>
      </c>
      <c r="J640" s="8">
        <v>478000</v>
      </c>
      <c r="K640" s="8">
        <v>64000</v>
      </c>
      <c r="L640" s="8">
        <v>111000</v>
      </c>
      <c r="M640" s="8">
        <v>205000</v>
      </c>
      <c r="N640" s="8">
        <v>98000</v>
      </c>
      <c r="O640" s="8">
        <v>60000</v>
      </c>
      <c r="P640" s="8">
        <v>13000</v>
      </c>
      <c r="Q640" s="8">
        <v>7000</v>
      </c>
      <c r="R640" s="8">
        <v>29000</v>
      </c>
      <c r="S640" s="8">
        <v>11000</v>
      </c>
      <c r="T640" s="13">
        <f t="shared" si="100"/>
        <v>-9.8827470686767172E-2</v>
      </c>
    </row>
    <row r="641" spans="1:20">
      <c r="A641" s="2" t="s">
        <v>668</v>
      </c>
      <c r="B641" s="6">
        <v>44197</v>
      </c>
      <c r="C641" s="7">
        <f t="shared" si="98"/>
        <v>2021</v>
      </c>
      <c r="D641" s="7">
        <f t="shared" si="99"/>
        <v>1</v>
      </c>
      <c r="E641" s="8">
        <v>366000</v>
      </c>
      <c r="F641" s="8">
        <v>50000</v>
      </c>
      <c r="G641" s="8">
        <v>75000</v>
      </c>
      <c r="H641" s="8">
        <v>165000</v>
      </c>
      <c r="I641" s="8">
        <v>76000</v>
      </c>
      <c r="J641" s="8">
        <v>327000</v>
      </c>
      <c r="K641" s="8">
        <v>43000</v>
      </c>
      <c r="L641" s="8">
        <v>70000</v>
      </c>
      <c r="M641" s="8">
        <v>146000</v>
      </c>
      <c r="N641" s="8">
        <v>68000</v>
      </c>
      <c r="O641" s="8">
        <v>39000</v>
      </c>
      <c r="P641" s="8">
        <v>7000</v>
      </c>
      <c r="Q641" s="8">
        <v>5000</v>
      </c>
      <c r="R641" s="8">
        <v>19000</v>
      </c>
      <c r="S641" s="8">
        <v>8000</v>
      </c>
      <c r="T641" s="13">
        <f t="shared" si="100"/>
        <v>-0.34642857142857142</v>
      </c>
    </row>
    <row r="642" spans="1:20">
      <c r="A642" s="2" t="s">
        <v>669</v>
      </c>
      <c r="B642" s="6">
        <v>44228</v>
      </c>
      <c r="C642" s="7">
        <f t="shared" si="98"/>
        <v>2021</v>
      </c>
      <c r="D642" s="7">
        <f t="shared" si="99"/>
        <v>2</v>
      </c>
      <c r="E642" s="8">
        <v>366000</v>
      </c>
      <c r="F642" s="8">
        <v>42000</v>
      </c>
      <c r="G642" s="8">
        <v>73000</v>
      </c>
      <c r="H642" s="8">
        <v>171000</v>
      </c>
      <c r="I642" s="8">
        <v>80000</v>
      </c>
      <c r="J642" s="8">
        <v>323000</v>
      </c>
      <c r="K642" s="8">
        <v>36000</v>
      </c>
      <c r="L642" s="8">
        <v>68000</v>
      </c>
      <c r="M642" s="8">
        <v>149000</v>
      </c>
      <c r="N642" s="8">
        <v>70000</v>
      </c>
      <c r="O642" s="8">
        <v>43000</v>
      </c>
      <c r="P642" s="8">
        <v>6000</v>
      </c>
      <c r="Q642" s="8">
        <v>5000</v>
      </c>
      <c r="R642" s="8">
        <v>22000</v>
      </c>
      <c r="S642" s="8">
        <v>10000</v>
      </c>
      <c r="T642" s="13">
        <f t="shared" si="100"/>
        <v>-0.34991119005328597</v>
      </c>
    </row>
    <row r="643" spans="1:20">
      <c r="A643" s="2" t="s">
        <v>670</v>
      </c>
      <c r="B643" s="6">
        <v>44256</v>
      </c>
      <c r="C643" s="7">
        <f t="shared" si="98"/>
        <v>2021</v>
      </c>
      <c r="D643" s="7">
        <f t="shared" si="99"/>
        <v>3</v>
      </c>
      <c r="E643" s="8">
        <v>484000</v>
      </c>
      <c r="F643" s="8">
        <v>55000</v>
      </c>
      <c r="G643" s="8">
        <v>97000</v>
      </c>
      <c r="H643" s="8">
        <v>228000</v>
      </c>
      <c r="I643" s="8">
        <v>104000</v>
      </c>
      <c r="J643" s="8">
        <v>424000</v>
      </c>
      <c r="K643" s="8">
        <v>46000</v>
      </c>
      <c r="L643" s="8">
        <v>90000</v>
      </c>
      <c r="M643" s="8">
        <v>197000</v>
      </c>
      <c r="N643" s="8">
        <v>91000</v>
      </c>
      <c r="O643" s="8">
        <v>60000</v>
      </c>
      <c r="P643" s="8">
        <v>9000</v>
      </c>
      <c r="Q643" s="8">
        <v>7000</v>
      </c>
      <c r="R643" s="8">
        <v>31000</v>
      </c>
      <c r="S643" s="8">
        <v>13000</v>
      </c>
      <c r="T643" s="13">
        <f t="shared" si="100"/>
        <v>-0.15532286212914484</v>
      </c>
    </row>
    <row r="644" spans="1:20">
      <c r="A644" s="2" t="s">
        <v>671</v>
      </c>
      <c r="B644" s="6">
        <v>44287</v>
      </c>
      <c r="C644" s="7">
        <f t="shared" si="98"/>
        <v>2021</v>
      </c>
      <c r="D644" s="7">
        <f t="shared" si="99"/>
        <v>4</v>
      </c>
      <c r="E644" s="8">
        <v>513000</v>
      </c>
      <c r="F644" s="8">
        <v>57000</v>
      </c>
      <c r="G644" s="8">
        <v>110000</v>
      </c>
      <c r="H644" s="8">
        <v>234000</v>
      </c>
      <c r="I644" s="8">
        <v>112000</v>
      </c>
      <c r="J644" s="8">
        <v>448000</v>
      </c>
      <c r="K644" s="8">
        <v>48000</v>
      </c>
      <c r="L644" s="8">
        <v>102000</v>
      </c>
      <c r="M644" s="8">
        <v>200000</v>
      </c>
      <c r="N644" s="8">
        <v>98000</v>
      </c>
      <c r="O644" s="8">
        <v>65000</v>
      </c>
      <c r="P644" s="8">
        <v>9000</v>
      </c>
      <c r="Q644" s="8">
        <v>8000</v>
      </c>
      <c r="R644" s="8">
        <v>34000</v>
      </c>
      <c r="S644" s="8">
        <v>14000</v>
      </c>
      <c r="T644" s="13">
        <f t="shared" si="100"/>
        <v>4.0567951318458417E-2</v>
      </c>
    </row>
    <row r="645" spans="1:20">
      <c r="A645" s="2" t="s">
        <v>672</v>
      </c>
      <c r="B645" s="6">
        <v>44317</v>
      </c>
      <c r="C645" s="7">
        <f t="shared" si="98"/>
        <v>2021</v>
      </c>
      <c r="D645" s="7">
        <f t="shared" si="99"/>
        <v>5</v>
      </c>
      <c r="E645" s="8">
        <v>528000</v>
      </c>
      <c r="F645" s="8">
        <v>61000</v>
      </c>
      <c r="G645" s="8">
        <v>121000</v>
      </c>
      <c r="H645" s="8">
        <v>237000</v>
      </c>
      <c r="I645" s="8">
        <v>109000</v>
      </c>
      <c r="J645" s="8">
        <v>463000</v>
      </c>
      <c r="K645" s="8">
        <v>51000</v>
      </c>
      <c r="L645" s="8">
        <v>113000</v>
      </c>
      <c r="M645" s="8">
        <v>204000</v>
      </c>
      <c r="N645" s="8">
        <v>95000</v>
      </c>
      <c r="O645" s="8">
        <v>65000</v>
      </c>
      <c r="P645" s="8">
        <v>10000</v>
      </c>
      <c r="Q645" s="8">
        <v>8000</v>
      </c>
      <c r="R645" s="8">
        <v>33000</v>
      </c>
      <c r="S645" s="8">
        <v>14000</v>
      </c>
      <c r="T645" s="13">
        <f t="shared" si="100"/>
        <v>-1.858736059479554E-2</v>
      </c>
    </row>
    <row r="646" spans="1:20">
      <c r="A646" s="2" t="s">
        <v>673</v>
      </c>
      <c r="B646" s="6">
        <v>44348</v>
      </c>
      <c r="C646" s="7">
        <f t="shared" ref="C646:C671" si="101">YEAR(B646)</f>
        <v>2021</v>
      </c>
      <c r="D646" s="7">
        <f t="shared" ref="D646:D671" si="102">MONTH(B646)</f>
        <v>6</v>
      </c>
      <c r="E646" s="8">
        <v>615000</v>
      </c>
      <c r="F646" s="8">
        <v>76000</v>
      </c>
      <c r="G646" s="8">
        <v>147000</v>
      </c>
      <c r="H646" s="8">
        <v>268000</v>
      </c>
      <c r="I646" s="8">
        <v>124000</v>
      </c>
      <c r="J646" s="8">
        <v>542000</v>
      </c>
      <c r="K646" s="8">
        <v>64000</v>
      </c>
      <c r="L646" s="8">
        <v>138000</v>
      </c>
      <c r="M646" s="8">
        <v>232000</v>
      </c>
      <c r="N646" s="8">
        <v>108000</v>
      </c>
      <c r="O646" s="8">
        <v>73000</v>
      </c>
      <c r="P646" s="8">
        <v>12000</v>
      </c>
      <c r="Q646" s="8">
        <v>9000</v>
      </c>
      <c r="R646" s="8">
        <v>36000</v>
      </c>
      <c r="S646" s="8">
        <v>16000</v>
      </c>
      <c r="T646" s="13">
        <f t="shared" si="100"/>
        <v>0.68032786885245899</v>
      </c>
    </row>
    <row r="647" spans="1:20">
      <c r="A647" s="2" t="s">
        <v>674</v>
      </c>
      <c r="B647" s="6">
        <v>44378</v>
      </c>
      <c r="C647" s="7">
        <f t="shared" si="101"/>
        <v>2021</v>
      </c>
      <c r="D647" s="7">
        <f t="shared" si="102"/>
        <v>7</v>
      </c>
      <c r="E647" s="8">
        <v>584000</v>
      </c>
      <c r="F647" s="8">
        <v>74000</v>
      </c>
      <c r="G647" s="8">
        <v>140000</v>
      </c>
      <c r="H647" s="8">
        <v>252000</v>
      </c>
      <c r="I647" s="8">
        <v>118000</v>
      </c>
      <c r="J647" s="8">
        <v>516000</v>
      </c>
      <c r="K647" s="8">
        <v>62000</v>
      </c>
      <c r="L647" s="8">
        <v>132000</v>
      </c>
      <c r="M647" s="8">
        <v>219000</v>
      </c>
      <c r="N647" s="8">
        <v>103000</v>
      </c>
      <c r="O647" s="8">
        <v>68000</v>
      </c>
      <c r="P647" s="8">
        <v>12000</v>
      </c>
      <c r="Q647" s="8">
        <v>8000</v>
      </c>
      <c r="R647" s="8">
        <v>33000</v>
      </c>
      <c r="S647" s="8">
        <v>15000</v>
      </c>
      <c r="T647" s="13">
        <f t="shared" si="100"/>
        <v>0.59562841530054644</v>
      </c>
    </row>
    <row r="648" spans="1:20">
      <c r="A648" s="2" t="s">
        <v>675</v>
      </c>
      <c r="B648" s="6">
        <v>44409</v>
      </c>
      <c r="C648" s="7">
        <f t="shared" si="101"/>
        <v>2021</v>
      </c>
      <c r="D648" s="7">
        <f t="shared" si="102"/>
        <v>8</v>
      </c>
      <c r="E648" s="8">
        <v>576000</v>
      </c>
      <c r="F648" s="8">
        <v>75000</v>
      </c>
      <c r="G648" s="8">
        <v>140000</v>
      </c>
      <c r="H648" s="8">
        <v>246000</v>
      </c>
      <c r="I648" s="8">
        <v>115000</v>
      </c>
      <c r="J648" s="8">
        <v>510000</v>
      </c>
      <c r="K648" s="8">
        <v>63000</v>
      </c>
      <c r="L648" s="8">
        <v>132000</v>
      </c>
      <c r="M648" s="8">
        <v>215000</v>
      </c>
      <c r="N648" s="8">
        <v>100000</v>
      </c>
      <c r="O648" s="8">
        <v>66000</v>
      </c>
      <c r="P648" s="8">
        <v>12000</v>
      </c>
      <c r="Q648" s="8">
        <v>8000</v>
      </c>
      <c r="R648" s="8">
        <v>31000</v>
      </c>
      <c r="S648" s="8">
        <v>15000</v>
      </c>
      <c r="T648" s="13">
        <f t="shared" si="100"/>
        <v>0.19008264462809918</v>
      </c>
    </row>
    <row r="649" spans="1:20">
      <c r="A649" s="2" t="s">
        <v>676</v>
      </c>
      <c r="B649" s="6">
        <v>44440</v>
      </c>
      <c r="C649" s="7">
        <f t="shared" si="101"/>
        <v>2021</v>
      </c>
      <c r="D649" s="7">
        <f t="shared" si="102"/>
        <v>9</v>
      </c>
      <c r="E649" s="8">
        <v>546000</v>
      </c>
      <c r="F649" s="8">
        <v>69000</v>
      </c>
      <c r="G649" s="8">
        <v>131000</v>
      </c>
      <c r="H649" s="8">
        <v>233000</v>
      </c>
      <c r="I649" s="8">
        <v>113000</v>
      </c>
      <c r="J649" s="8">
        <v>485000</v>
      </c>
      <c r="K649" s="8">
        <v>57000</v>
      </c>
      <c r="L649" s="8">
        <v>124000</v>
      </c>
      <c r="M649" s="8">
        <v>205000</v>
      </c>
      <c r="N649" s="8">
        <v>99000</v>
      </c>
      <c r="O649" s="8">
        <v>61000</v>
      </c>
      <c r="P649" s="8">
        <v>12000</v>
      </c>
      <c r="Q649" s="8">
        <v>7000</v>
      </c>
      <c r="R649" s="8">
        <v>28000</v>
      </c>
      <c r="S649" s="8">
        <v>14000</v>
      </c>
      <c r="T649" s="13">
        <f t="shared" si="100"/>
        <v>6.4327485380116955E-2</v>
      </c>
    </row>
    <row r="650" spans="1:20">
      <c r="A650" s="2" t="s">
        <v>677</v>
      </c>
      <c r="B650" s="6">
        <v>44470</v>
      </c>
      <c r="C650" s="7">
        <f t="shared" si="101"/>
        <v>2021</v>
      </c>
      <c r="D650" s="7">
        <f t="shared" si="102"/>
        <v>10</v>
      </c>
      <c r="E650" s="8">
        <v>526000</v>
      </c>
      <c r="F650" s="8">
        <v>67000</v>
      </c>
      <c r="G650" s="8">
        <v>127000</v>
      </c>
      <c r="H650" s="8">
        <v>224000</v>
      </c>
      <c r="I650" s="8">
        <v>108000</v>
      </c>
      <c r="J650" s="8">
        <v>468000</v>
      </c>
      <c r="K650" s="8">
        <v>55000</v>
      </c>
      <c r="L650" s="8">
        <v>120000</v>
      </c>
      <c r="M650" s="8">
        <v>198000</v>
      </c>
      <c r="N650" s="8">
        <v>95000</v>
      </c>
      <c r="O650" s="8">
        <v>58000</v>
      </c>
      <c r="P650" s="8">
        <v>12000</v>
      </c>
      <c r="Q650" s="8">
        <v>7000</v>
      </c>
      <c r="R650" s="8">
        <v>26000</v>
      </c>
      <c r="S650" s="8">
        <v>13000</v>
      </c>
      <c r="T650" s="13">
        <f t="shared" si="100"/>
        <v>-3.787878787878788E-3</v>
      </c>
    </row>
    <row r="651" spans="1:20">
      <c r="A651" s="2" t="s">
        <v>678</v>
      </c>
      <c r="B651" s="6">
        <v>44501</v>
      </c>
      <c r="C651" s="7">
        <f t="shared" si="101"/>
        <v>2021</v>
      </c>
      <c r="D651" s="7">
        <f t="shared" si="102"/>
        <v>11</v>
      </c>
      <c r="E651" s="8">
        <v>503000</v>
      </c>
      <c r="F651" s="8">
        <v>63000</v>
      </c>
      <c r="G651" s="8">
        <v>120000</v>
      </c>
      <c r="H651" s="8">
        <v>219000</v>
      </c>
      <c r="I651" s="8">
        <v>101000</v>
      </c>
      <c r="J651" s="8">
        <v>450000</v>
      </c>
      <c r="K651" s="8">
        <v>52000</v>
      </c>
      <c r="L651" s="8">
        <v>113000</v>
      </c>
      <c r="M651" s="8">
        <v>193000</v>
      </c>
      <c r="N651" s="8">
        <v>92000</v>
      </c>
      <c r="O651" s="8">
        <v>53000</v>
      </c>
      <c r="P651" s="8">
        <v>11000</v>
      </c>
      <c r="Q651" s="8">
        <v>7000</v>
      </c>
      <c r="R651" s="8">
        <v>26000</v>
      </c>
      <c r="S651" s="8">
        <v>9000</v>
      </c>
      <c r="T651" s="13">
        <f t="shared" ref="T651:T671" si="103">(E651-E646)/E646</f>
        <v>-0.1821138211382114</v>
      </c>
    </row>
    <row r="652" spans="1:20">
      <c r="A652" s="2" t="s">
        <v>679</v>
      </c>
      <c r="B652" s="6">
        <v>44531</v>
      </c>
      <c r="C652" s="7">
        <f t="shared" si="101"/>
        <v>2021</v>
      </c>
      <c r="D652" s="7">
        <f t="shared" si="102"/>
        <v>12</v>
      </c>
      <c r="E652" s="8">
        <v>513000</v>
      </c>
      <c r="F652" s="8">
        <v>68000</v>
      </c>
      <c r="G652" s="8">
        <v>118000</v>
      </c>
      <c r="H652" s="8">
        <v>228000</v>
      </c>
      <c r="I652" s="8">
        <v>99000</v>
      </c>
      <c r="J652" s="8">
        <v>457000</v>
      </c>
      <c r="K652" s="8">
        <v>56000</v>
      </c>
      <c r="L652" s="8">
        <v>111000</v>
      </c>
      <c r="M652" s="8">
        <v>200000</v>
      </c>
      <c r="N652" s="8">
        <v>90000</v>
      </c>
      <c r="O652" s="8">
        <v>56000</v>
      </c>
      <c r="P652" s="8">
        <v>12000</v>
      </c>
      <c r="Q652" s="8">
        <v>7000</v>
      </c>
      <c r="R652" s="8">
        <v>28000</v>
      </c>
      <c r="S652" s="8">
        <v>9000</v>
      </c>
      <c r="T652" s="13">
        <f t="shared" si="103"/>
        <v>-0.12157534246575342</v>
      </c>
    </row>
    <row r="653" spans="1:20">
      <c r="A653" s="2" t="s">
        <v>680</v>
      </c>
      <c r="B653" s="6">
        <v>44562</v>
      </c>
      <c r="C653" s="7">
        <f t="shared" si="101"/>
        <v>2022</v>
      </c>
      <c r="D653" s="7">
        <f t="shared" si="102"/>
        <v>1</v>
      </c>
      <c r="E653" s="8">
        <v>352000</v>
      </c>
      <c r="F653" s="8">
        <v>45000</v>
      </c>
      <c r="G653" s="8">
        <v>73000</v>
      </c>
      <c r="H653" s="8">
        <v>163000</v>
      </c>
      <c r="I653" s="8">
        <v>71000</v>
      </c>
      <c r="J653" s="8">
        <v>313000</v>
      </c>
      <c r="K653" s="8">
        <v>38000</v>
      </c>
      <c r="L653" s="8">
        <v>68000</v>
      </c>
      <c r="M653" s="8">
        <v>144000</v>
      </c>
      <c r="N653" s="8">
        <v>63000</v>
      </c>
      <c r="O653" s="8">
        <v>39000</v>
      </c>
      <c r="P653" s="8">
        <v>7000</v>
      </c>
      <c r="Q653" s="8">
        <v>5000</v>
      </c>
      <c r="R653" s="8">
        <v>19000</v>
      </c>
      <c r="S653" s="8">
        <v>8000</v>
      </c>
      <c r="T653" s="13">
        <f t="shared" si="103"/>
        <v>-0.3888888888888889</v>
      </c>
    </row>
    <row r="654" spans="1:20">
      <c r="A654" s="2" t="s">
        <v>681</v>
      </c>
      <c r="B654" s="6">
        <v>44593</v>
      </c>
      <c r="C654" s="7">
        <f t="shared" si="101"/>
        <v>2022</v>
      </c>
      <c r="D654" s="7">
        <f t="shared" si="102"/>
        <v>2</v>
      </c>
      <c r="E654" s="8">
        <v>352000</v>
      </c>
      <c r="F654" s="8">
        <v>37000</v>
      </c>
      <c r="G654" s="8">
        <v>71000</v>
      </c>
      <c r="H654" s="8">
        <v>171000</v>
      </c>
      <c r="I654" s="8">
        <v>73000</v>
      </c>
      <c r="J654" s="8">
        <v>312000</v>
      </c>
      <c r="K654" s="8">
        <v>31000</v>
      </c>
      <c r="L654" s="8">
        <v>66000</v>
      </c>
      <c r="M654" s="8">
        <v>151000</v>
      </c>
      <c r="N654" s="8">
        <v>64000</v>
      </c>
      <c r="O654" s="8">
        <v>40000</v>
      </c>
      <c r="P654" s="8">
        <v>6000</v>
      </c>
      <c r="Q654" s="8">
        <v>5000</v>
      </c>
      <c r="R654" s="8">
        <v>20000</v>
      </c>
      <c r="S654" s="8">
        <v>9000</v>
      </c>
      <c r="T654" s="13">
        <f t="shared" si="103"/>
        <v>-0.35531135531135533</v>
      </c>
    </row>
    <row r="655" spans="1:20">
      <c r="A655" s="2" t="s">
        <v>682</v>
      </c>
      <c r="B655" s="6">
        <v>44621</v>
      </c>
      <c r="C655" s="7">
        <f t="shared" si="101"/>
        <v>2022</v>
      </c>
      <c r="D655" s="7">
        <f t="shared" si="102"/>
        <v>3</v>
      </c>
      <c r="E655" s="8">
        <v>456000</v>
      </c>
      <c r="F655" s="8">
        <v>47000</v>
      </c>
      <c r="G655" s="8">
        <v>93000</v>
      </c>
      <c r="H655" s="8">
        <v>218000</v>
      </c>
      <c r="I655" s="8">
        <v>98000</v>
      </c>
      <c r="J655" s="8">
        <v>403000</v>
      </c>
      <c r="K655" s="8">
        <v>39000</v>
      </c>
      <c r="L655" s="8">
        <v>86000</v>
      </c>
      <c r="M655" s="8">
        <v>192000</v>
      </c>
      <c r="N655" s="8">
        <v>86000</v>
      </c>
      <c r="O655" s="8">
        <v>53000</v>
      </c>
      <c r="P655" s="8">
        <v>8000</v>
      </c>
      <c r="Q655" s="8">
        <v>7000</v>
      </c>
      <c r="R655" s="8">
        <v>26000</v>
      </c>
      <c r="S655" s="8">
        <v>12000</v>
      </c>
      <c r="T655" s="13">
        <f t="shared" si="103"/>
        <v>-0.13307984790874525</v>
      </c>
    </row>
    <row r="656" spans="1:20">
      <c r="A656" s="2" t="s">
        <v>683</v>
      </c>
      <c r="B656" s="6">
        <v>44652</v>
      </c>
      <c r="C656" s="7">
        <f t="shared" si="101"/>
        <v>2022</v>
      </c>
      <c r="D656" s="7">
        <f t="shared" si="102"/>
        <v>4</v>
      </c>
      <c r="E656" s="8">
        <v>463000</v>
      </c>
      <c r="F656" s="8">
        <v>48000</v>
      </c>
      <c r="G656" s="8">
        <v>103000</v>
      </c>
      <c r="H656" s="8">
        <v>213000</v>
      </c>
      <c r="I656" s="8">
        <v>99000</v>
      </c>
      <c r="J656" s="8">
        <v>409000</v>
      </c>
      <c r="K656" s="8">
        <v>40000</v>
      </c>
      <c r="L656" s="8">
        <v>96000</v>
      </c>
      <c r="M656" s="8">
        <v>186000</v>
      </c>
      <c r="N656" s="8">
        <v>87000</v>
      </c>
      <c r="O656" s="8">
        <v>54000</v>
      </c>
      <c r="P656" s="8">
        <v>8000</v>
      </c>
      <c r="Q656" s="8">
        <v>7000</v>
      </c>
      <c r="R656" s="8">
        <v>27000</v>
      </c>
      <c r="S656" s="8">
        <v>12000</v>
      </c>
      <c r="T656" s="13">
        <f t="shared" si="103"/>
        <v>-7.9522862823061632E-2</v>
      </c>
    </row>
    <row r="657" spans="1:20">
      <c r="A657" s="2" t="s">
        <v>684</v>
      </c>
      <c r="B657" s="6">
        <v>44682</v>
      </c>
      <c r="C657" s="7">
        <f t="shared" si="101"/>
        <v>2022</v>
      </c>
      <c r="D657" s="7">
        <f t="shared" si="102"/>
        <v>5</v>
      </c>
      <c r="E657" s="8">
        <v>499000</v>
      </c>
      <c r="F657" s="8">
        <v>56000</v>
      </c>
      <c r="G657" s="8">
        <v>117000</v>
      </c>
      <c r="H657" s="8">
        <v>225000</v>
      </c>
      <c r="I657" s="8">
        <v>101000</v>
      </c>
      <c r="J657" s="8">
        <v>443000</v>
      </c>
      <c r="K657" s="8">
        <v>47000</v>
      </c>
      <c r="L657" s="8">
        <v>109000</v>
      </c>
      <c r="M657" s="8">
        <v>199000</v>
      </c>
      <c r="N657" s="8">
        <v>88000</v>
      </c>
      <c r="O657" s="8">
        <v>56000</v>
      </c>
      <c r="P657" s="8">
        <v>9000</v>
      </c>
      <c r="Q657" s="8">
        <v>8000</v>
      </c>
      <c r="R657" s="8">
        <v>26000</v>
      </c>
      <c r="S657" s="8">
        <v>13000</v>
      </c>
      <c r="T657" s="13">
        <f t="shared" si="103"/>
        <v>-2.7290448343079921E-2</v>
      </c>
    </row>
    <row r="658" spans="1:20">
      <c r="A658" s="2" t="s">
        <v>685</v>
      </c>
      <c r="B658" s="6">
        <v>44713</v>
      </c>
      <c r="C658" s="7">
        <f t="shared" si="101"/>
        <v>2022</v>
      </c>
      <c r="D658" s="7">
        <f t="shared" si="102"/>
        <v>6</v>
      </c>
      <c r="E658" s="8">
        <v>525000</v>
      </c>
      <c r="F658" s="8">
        <v>67000</v>
      </c>
      <c r="G658" s="8">
        <v>132000</v>
      </c>
      <c r="H658" s="8">
        <v>228000</v>
      </c>
      <c r="I658" s="8">
        <v>98000</v>
      </c>
      <c r="J658" s="8">
        <v>469000</v>
      </c>
      <c r="K658" s="8">
        <v>56000</v>
      </c>
      <c r="L658" s="8">
        <v>124000</v>
      </c>
      <c r="M658" s="8">
        <v>203000</v>
      </c>
      <c r="N658" s="8">
        <v>86000</v>
      </c>
      <c r="O658" s="8">
        <v>56000</v>
      </c>
      <c r="P658" s="8">
        <v>11000</v>
      </c>
      <c r="Q658" s="8">
        <v>8000</v>
      </c>
      <c r="R658" s="8">
        <v>25000</v>
      </c>
      <c r="S658" s="8">
        <v>12000</v>
      </c>
      <c r="T658" s="13">
        <f t="shared" si="103"/>
        <v>0.49147727272727271</v>
      </c>
    </row>
    <row r="659" spans="1:20">
      <c r="A659" s="2" t="s">
        <v>686</v>
      </c>
      <c r="B659" s="6">
        <v>44743</v>
      </c>
      <c r="C659" s="7">
        <f t="shared" si="101"/>
        <v>2022</v>
      </c>
      <c r="D659" s="7">
        <f t="shared" si="102"/>
        <v>7</v>
      </c>
      <c r="E659" s="8">
        <v>454000</v>
      </c>
      <c r="F659" s="8">
        <v>61000</v>
      </c>
      <c r="G659" s="8">
        <v>119000</v>
      </c>
      <c r="H659" s="8">
        <v>196000</v>
      </c>
      <c r="I659" s="8">
        <v>78000</v>
      </c>
      <c r="J659" s="8">
        <v>406000</v>
      </c>
      <c r="K659" s="8">
        <v>51000</v>
      </c>
      <c r="L659" s="8">
        <v>112000</v>
      </c>
      <c r="M659" s="8">
        <v>175000</v>
      </c>
      <c r="N659" s="8">
        <v>68000</v>
      </c>
      <c r="O659" s="8">
        <v>48000</v>
      </c>
      <c r="P659" s="8">
        <v>10000</v>
      </c>
      <c r="Q659" s="8">
        <v>7000</v>
      </c>
      <c r="R659" s="8">
        <v>21000</v>
      </c>
      <c r="S659" s="8">
        <v>10000</v>
      </c>
      <c r="T659" s="13">
        <f t="shared" si="103"/>
        <v>0.28977272727272729</v>
      </c>
    </row>
    <row r="660" spans="1:20">
      <c r="A660" s="2" t="s">
        <v>687</v>
      </c>
      <c r="B660" s="6">
        <v>44774</v>
      </c>
      <c r="C660" s="7">
        <f t="shared" si="101"/>
        <v>2022</v>
      </c>
      <c r="D660" s="7">
        <f t="shared" si="102"/>
        <v>8</v>
      </c>
      <c r="E660" s="8">
        <v>474000</v>
      </c>
      <c r="F660" s="8">
        <v>66000</v>
      </c>
      <c r="G660" s="8">
        <v>121000</v>
      </c>
      <c r="H660" s="8">
        <v>203000</v>
      </c>
      <c r="I660" s="8">
        <v>84000</v>
      </c>
      <c r="J660" s="8">
        <v>423000</v>
      </c>
      <c r="K660" s="8">
        <v>55000</v>
      </c>
      <c r="L660" s="8">
        <v>114000</v>
      </c>
      <c r="M660" s="8">
        <v>181000</v>
      </c>
      <c r="N660" s="8">
        <v>73000</v>
      </c>
      <c r="O660" s="8">
        <v>51000</v>
      </c>
      <c r="P660" s="8">
        <v>11000</v>
      </c>
      <c r="Q660" s="8">
        <v>7000</v>
      </c>
      <c r="R660" s="8">
        <v>22000</v>
      </c>
      <c r="S660" s="8">
        <v>11000</v>
      </c>
      <c r="T660" s="13">
        <f t="shared" si="103"/>
        <v>3.9473684210526314E-2</v>
      </c>
    </row>
    <row r="661" spans="1:20">
      <c r="A661" s="2" t="s">
        <v>688</v>
      </c>
      <c r="B661" s="6">
        <v>44805</v>
      </c>
      <c r="C661" s="7">
        <f t="shared" si="101"/>
        <v>2022</v>
      </c>
      <c r="D661" s="7">
        <f t="shared" si="102"/>
        <v>9</v>
      </c>
      <c r="E661" s="8">
        <v>428000</v>
      </c>
      <c r="F661" s="8">
        <v>57000</v>
      </c>
      <c r="G661" s="8">
        <v>109000</v>
      </c>
      <c r="H661" s="8">
        <v>183000</v>
      </c>
      <c r="I661" s="8">
        <v>79000</v>
      </c>
      <c r="J661" s="8">
        <v>384000</v>
      </c>
      <c r="K661" s="8">
        <v>48000</v>
      </c>
      <c r="L661" s="8">
        <v>103000</v>
      </c>
      <c r="M661" s="8">
        <v>164000</v>
      </c>
      <c r="N661" s="8">
        <v>69000</v>
      </c>
      <c r="O661" s="8">
        <v>44000</v>
      </c>
      <c r="P661" s="8">
        <v>9000</v>
      </c>
      <c r="Q661" s="8">
        <v>6000</v>
      </c>
      <c r="R661" s="8">
        <v>19000</v>
      </c>
      <c r="S661" s="8">
        <v>10000</v>
      </c>
      <c r="T661" s="13">
        <f t="shared" si="103"/>
        <v>-7.5593952483801297E-2</v>
      </c>
    </row>
    <row r="662" spans="1:20">
      <c r="A662" s="2" t="s">
        <v>689</v>
      </c>
      <c r="B662" s="6">
        <v>44835</v>
      </c>
      <c r="C662" s="7">
        <f t="shared" si="101"/>
        <v>2022</v>
      </c>
      <c r="D662" s="7">
        <f t="shared" si="102"/>
        <v>10</v>
      </c>
      <c r="E662" s="8">
        <v>371000</v>
      </c>
      <c r="F662" s="8">
        <v>50000</v>
      </c>
      <c r="G662" s="8">
        <v>93000</v>
      </c>
      <c r="H662" s="8">
        <v>161000</v>
      </c>
      <c r="I662" s="8">
        <v>67000</v>
      </c>
      <c r="J662" s="8">
        <v>332000</v>
      </c>
      <c r="K662" s="8">
        <v>41000</v>
      </c>
      <c r="L662" s="8">
        <v>88000</v>
      </c>
      <c r="M662" s="8">
        <v>144000</v>
      </c>
      <c r="N662" s="8">
        <v>59000</v>
      </c>
      <c r="O662" s="8">
        <v>39000</v>
      </c>
      <c r="P662" s="8">
        <v>9000</v>
      </c>
      <c r="Q662" s="8">
        <v>5000</v>
      </c>
      <c r="R662" s="8">
        <v>17000</v>
      </c>
      <c r="S662" s="8">
        <v>8000</v>
      </c>
      <c r="T662" s="13">
        <f t="shared" si="103"/>
        <v>-0.25651302605210419</v>
      </c>
    </row>
    <row r="663" spans="1:20">
      <c r="A663" s="2" t="s">
        <v>690</v>
      </c>
      <c r="B663" s="6">
        <v>44866</v>
      </c>
      <c r="C663" s="7">
        <f t="shared" si="101"/>
        <v>2022</v>
      </c>
      <c r="D663" s="7">
        <f t="shared" si="102"/>
        <v>11</v>
      </c>
      <c r="E663" s="8">
        <v>325000</v>
      </c>
      <c r="F663" s="8">
        <v>46000</v>
      </c>
      <c r="G663" s="8">
        <v>83000</v>
      </c>
      <c r="H663" s="8">
        <v>141000</v>
      </c>
      <c r="I663" s="8">
        <v>55000</v>
      </c>
      <c r="J663" s="8">
        <v>292000</v>
      </c>
      <c r="K663" s="8">
        <v>38000</v>
      </c>
      <c r="L663" s="8">
        <v>78000</v>
      </c>
      <c r="M663" s="8">
        <v>126000</v>
      </c>
      <c r="N663" s="8">
        <v>50000</v>
      </c>
      <c r="O663" s="8">
        <v>33000</v>
      </c>
      <c r="P663" s="8">
        <v>8000</v>
      </c>
      <c r="Q663" s="8">
        <v>5000</v>
      </c>
      <c r="R663" s="8">
        <v>15000</v>
      </c>
      <c r="S663" s="8">
        <v>5000</v>
      </c>
      <c r="T663" s="13">
        <f t="shared" si="103"/>
        <v>-0.38095238095238093</v>
      </c>
    </row>
    <row r="664" spans="1:20">
      <c r="A664" s="2" t="s">
        <v>691</v>
      </c>
      <c r="B664" s="6">
        <v>44896</v>
      </c>
      <c r="C664" s="7">
        <f t="shared" si="101"/>
        <v>2022</v>
      </c>
      <c r="D664" s="7">
        <f t="shared" si="102"/>
        <v>12</v>
      </c>
      <c r="E664" s="8">
        <v>327000</v>
      </c>
      <c r="F664" s="8">
        <v>45000</v>
      </c>
      <c r="G664" s="8">
        <v>79000</v>
      </c>
      <c r="H664" s="8">
        <v>148000</v>
      </c>
      <c r="I664" s="8">
        <v>55000</v>
      </c>
      <c r="J664" s="8">
        <v>294000</v>
      </c>
      <c r="K664" s="8">
        <v>37000</v>
      </c>
      <c r="L664" s="8">
        <v>75000</v>
      </c>
      <c r="M664" s="8">
        <v>132000</v>
      </c>
      <c r="N664" s="8">
        <v>50000</v>
      </c>
      <c r="O664" s="8">
        <v>33000</v>
      </c>
      <c r="P664" s="8">
        <v>8000</v>
      </c>
      <c r="Q664" s="8">
        <v>4000</v>
      </c>
      <c r="R664" s="8">
        <v>16000</v>
      </c>
      <c r="S664" s="8">
        <v>5000</v>
      </c>
      <c r="T664" s="13">
        <f t="shared" si="103"/>
        <v>-0.27973568281938327</v>
      </c>
    </row>
    <row r="665" spans="1:20">
      <c r="A665" s="2" t="s">
        <v>692</v>
      </c>
      <c r="B665" s="6">
        <v>44927</v>
      </c>
      <c r="C665" s="7">
        <f t="shared" si="101"/>
        <v>2023</v>
      </c>
      <c r="D665" s="7">
        <f t="shared" si="102"/>
        <v>1</v>
      </c>
      <c r="E665" s="8">
        <v>231000</v>
      </c>
      <c r="F665" s="8">
        <v>30000</v>
      </c>
      <c r="G665" s="8">
        <v>51000</v>
      </c>
      <c r="H665" s="8">
        <v>108000</v>
      </c>
      <c r="I665" s="8">
        <v>42000</v>
      </c>
      <c r="J665" s="8">
        <v>208000</v>
      </c>
      <c r="K665" s="8">
        <v>25000</v>
      </c>
      <c r="L665" s="8">
        <v>48000</v>
      </c>
      <c r="M665" s="8">
        <v>97000</v>
      </c>
      <c r="N665" s="8">
        <v>38000</v>
      </c>
      <c r="O665" s="8">
        <v>23000</v>
      </c>
      <c r="P665" s="8">
        <v>5000</v>
      </c>
      <c r="Q665" s="8">
        <v>3000</v>
      </c>
      <c r="R665" s="8">
        <v>11000</v>
      </c>
      <c r="S665" s="8">
        <v>4000</v>
      </c>
      <c r="T665" s="13">
        <f t="shared" si="103"/>
        <v>-0.51265822784810122</v>
      </c>
    </row>
    <row r="666" spans="1:20">
      <c r="A666" s="2" t="s">
        <v>693</v>
      </c>
      <c r="B666" s="6">
        <v>44958</v>
      </c>
      <c r="C666" s="7">
        <f t="shared" si="101"/>
        <v>2023</v>
      </c>
      <c r="D666" s="7">
        <f t="shared" si="102"/>
        <v>2</v>
      </c>
      <c r="E666" s="8">
        <v>269000</v>
      </c>
      <c r="F666" s="8">
        <v>27000</v>
      </c>
      <c r="G666" s="8">
        <v>57000</v>
      </c>
      <c r="H666" s="8">
        <v>133000</v>
      </c>
      <c r="I666" s="8">
        <v>52000</v>
      </c>
      <c r="J666" s="8">
        <v>242000</v>
      </c>
      <c r="K666" s="8">
        <v>23000</v>
      </c>
      <c r="L666" s="8">
        <v>53000</v>
      </c>
      <c r="M666" s="8">
        <v>120000</v>
      </c>
      <c r="N666" s="8">
        <v>46000</v>
      </c>
      <c r="O666" s="8">
        <v>27000</v>
      </c>
      <c r="P666" s="8">
        <v>4000</v>
      </c>
      <c r="Q666" s="8">
        <v>4000</v>
      </c>
      <c r="R666" s="8">
        <v>13000</v>
      </c>
      <c r="S666" s="8">
        <v>6000</v>
      </c>
      <c r="T666" s="13">
        <f t="shared" si="103"/>
        <v>-0.37149532710280375</v>
      </c>
    </row>
    <row r="667" spans="1:20">
      <c r="A667" s="2" t="s">
        <v>694</v>
      </c>
      <c r="B667" s="6">
        <v>44986</v>
      </c>
      <c r="C667" s="7">
        <f t="shared" si="101"/>
        <v>2023</v>
      </c>
      <c r="D667" s="7">
        <f t="shared" si="102"/>
        <v>3</v>
      </c>
      <c r="E667" s="8">
        <v>359000</v>
      </c>
      <c r="F667" s="8">
        <v>37000</v>
      </c>
      <c r="G667" s="8">
        <v>78000</v>
      </c>
      <c r="H667" s="8">
        <v>175000</v>
      </c>
      <c r="I667" s="8">
        <v>69000</v>
      </c>
      <c r="J667" s="8">
        <v>322000</v>
      </c>
      <c r="K667" s="8">
        <v>31000</v>
      </c>
      <c r="L667" s="8">
        <v>73000</v>
      </c>
      <c r="M667" s="8">
        <v>157000</v>
      </c>
      <c r="N667" s="8">
        <v>61000</v>
      </c>
      <c r="O667" s="8">
        <v>37000</v>
      </c>
      <c r="P667" s="8">
        <v>6000</v>
      </c>
      <c r="Q667" s="8">
        <v>5000</v>
      </c>
      <c r="R667" s="8">
        <v>18000</v>
      </c>
      <c r="S667" s="8">
        <v>8000</v>
      </c>
      <c r="T667" s="13">
        <f t="shared" si="103"/>
        <v>-3.2345013477088951E-2</v>
      </c>
    </row>
    <row r="668" spans="1:20">
      <c r="A668" s="2" t="s">
        <v>695</v>
      </c>
      <c r="B668" s="6">
        <v>45017</v>
      </c>
      <c r="C668" s="7">
        <f t="shared" si="101"/>
        <v>2023</v>
      </c>
      <c r="D668" s="7">
        <f t="shared" si="102"/>
        <v>4</v>
      </c>
      <c r="E668" s="8">
        <v>337000</v>
      </c>
      <c r="F668" s="8">
        <v>35000</v>
      </c>
      <c r="G668" s="8">
        <v>76000</v>
      </c>
      <c r="H668" s="8">
        <v>162000</v>
      </c>
      <c r="I668" s="8">
        <v>64000</v>
      </c>
      <c r="J668" s="8">
        <v>300000</v>
      </c>
      <c r="K668" s="8">
        <v>29000</v>
      </c>
      <c r="L668" s="8">
        <v>71000</v>
      </c>
      <c r="M668" s="8">
        <v>144000</v>
      </c>
      <c r="N668" s="8">
        <v>56000</v>
      </c>
      <c r="O668" s="8">
        <v>37000</v>
      </c>
      <c r="P668" s="8">
        <v>6000</v>
      </c>
      <c r="Q668" s="8">
        <v>5000</v>
      </c>
      <c r="R668" s="8">
        <v>18000</v>
      </c>
      <c r="S668" s="8">
        <v>8000</v>
      </c>
      <c r="T668" s="13">
        <f t="shared" si="103"/>
        <v>3.6923076923076927E-2</v>
      </c>
    </row>
    <row r="669" spans="1:20">
      <c r="A669" s="2" t="s">
        <v>696</v>
      </c>
      <c r="B669" s="6">
        <v>45047</v>
      </c>
      <c r="C669" s="7">
        <f t="shared" si="101"/>
        <v>2023</v>
      </c>
      <c r="D669" s="7">
        <f t="shared" si="102"/>
        <v>5</v>
      </c>
      <c r="E669" s="8">
        <v>408000</v>
      </c>
      <c r="F669" s="8">
        <v>43000</v>
      </c>
      <c r="G669" s="8">
        <v>95000</v>
      </c>
      <c r="H669" s="8">
        <v>192000</v>
      </c>
      <c r="I669" s="8">
        <v>78000</v>
      </c>
      <c r="J669" s="8">
        <v>364000</v>
      </c>
      <c r="K669" s="8">
        <v>36000</v>
      </c>
      <c r="L669" s="8">
        <v>89000</v>
      </c>
      <c r="M669" s="8">
        <v>171000</v>
      </c>
      <c r="N669" s="8">
        <v>68000</v>
      </c>
      <c r="O669" s="8">
        <v>44000</v>
      </c>
      <c r="P669" s="8">
        <v>7000</v>
      </c>
      <c r="Q669" s="8">
        <v>6000</v>
      </c>
      <c r="R669" s="8">
        <v>21000</v>
      </c>
      <c r="S669" s="8">
        <v>10000</v>
      </c>
      <c r="T669" s="13">
        <f t="shared" si="103"/>
        <v>0.24770642201834864</v>
      </c>
    </row>
    <row r="670" spans="1:20">
      <c r="A670" s="2" t="s">
        <v>697</v>
      </c>
      <c r="B670" s="6">
        <v>45078</v>
      </c>
      <c r="C670" s="7">
        <f t="shared" si="101"/>
        <v>2023</v>
      </c>
      <c r="D670" s="7">
        <f t="shared" si="102"/>
        <v>6</v>
      </c>
      <c r="E670" s="8">
        <v>433000</v>
      </c>
      <c r="F670" s="8">
        <v>52000</v>
      </c>
      <c r="G670" s="8">
        <v>109000</v>
      </c>
      <c r="H670" s="8">
        <v>194000</v>
      </c>
      <c r="I670" s="8">
        <v>78000</v>
      </c>
      <c r="J670" s="8">
        <v>389000</v>
      </c>
      <c r="K670" s="8">
        <v>44000</v>
      </c>
      <c r="L670" s="8">
        <v>103000</v>
      </c>
      <c r="M670" s="8">
        <v>174000</v>
      </c>
      <c r="N670" s="8">
        <v>68000</v>
      </c>
      <c r="O670" s="8">
        <v>44000</v>
      </c>
      <c r="P670" s="8">
        <v>8000</v>
      </c>
      <c r="Q670" s="8">
        <v>6000</v>
      </c>
      <c r="R670" s="8">
        <v>20000</v>
      </c>
      <c r="S670" s="8">
        <v>10000</v>
      </c>
      <c r="T670" s="13">
        <f t="shared" si="103"/>
        <v>0.87445887445887449</v>
      </c>
    </row>
    <row r="671" spans="1:20">
      <c r="A671" s="2" t="s">
        <v>698</v>
      </c>
      <c r="B671" s="6">
        <v>45108</v>
      </c>
      <c r="C671" s="7">
        <f t="shared" si="101"/>
        <v>2023</v>
      </c>
      <c r="D671" s="7">
        <f t="shared" si="102"/>
        <v>7</v>
      </c>
      <c r="E671" s="8">
        <v>372000</v>
      </c>
      <c r="F671" s="8">
        <v>46000</v>
      </c>
      <c r="G671" s="8">
        <v>93000</v>
      </c>
      <c r="H671" s="8">
        <v>166000</v>
      </c>
      <c r="I671" s="8">
        <v>67000</v>
      </c>
      <c r="J671" s="8">
        <v>333000</v>
      </c>
      <c r="K671" s="8">
        <v>39000</v>
      </c>
      <c r="L671" s="8">
        <v>88000</v>
      </c>
      <c r="M671" s="8">
        <v>148000</v>
      </c>
      <c r="N671" s="8">
        <v>58000</v>
      </c>
      <c r="O671" s="8">
        <v>39000</v>
      </c>
      <c r="P671" s="8">
        <v>7000</v>
      </c>
      <c r="Q671" s="8">
        <v>5000</v>
      </c>
      <c r="R671" s="8">
        <v>18000</v>
      </c>
      <c r="S671" s="8">
        <v>9000</v>
      </c>
      <c r="T671" s="13">
        <f t="shared" si="103"/>
        <v>0.38289962825278812</v>
      </c>
    </row>
  </sheetData>
  <mergeCells count="6">
    <mergeCell ref="F3:I3"/>
    <mergeCell ref="E2:I2"/>
    <mergeCell ref="J2:N2"/>
    <mergeCell ref="K3:N3"/>
    <mergeCell ref="O2:S2"/>
    <mergeCell ref="P3:S3"/>
  </mergeCells>
  <conditionalFormatting sqref="AE72:AP9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98D9-D8DA-C54C-8456-5E2842009F90}">
  <sheetPr>
    <tabColor rgb="FF00B0F0"/>
  </sheetPr>
  <dimension ref="A1:BN680"/>
  <sheetViews>
    <sheetView zoomScale="140" zoomScaleNormal="140" workbookViewId="0">
      <pane ySplit="5" topLeftCell="A619" activePane="bottomLeft" state="frozen"/>
      <selection pane="bottomLeft" activeCell="B661" sqref="B661"/>
    </sheetView>
  </sheetViews>
  <sheetFormatPr defaultColWidth="10.77734375" defaultRowHeight="13"/>
  <cols>
    <col min="1" max="1" width="19" style="2" customWidth="1"/>
    <col min="2" max="2" width="17.44140625" style="2" customWidth="1"/>
    <col min="3" max="3" width="43.44140625" style="2" customWidth="1"/>
    <col min="4" max="23" width="10.77734375" style="2"/>
    <col min="24" max="24" width="14.44140625" style="2" customWidth="1"/>
    <col min="25" max="26" width="19.44140625" style="2" customWidth="1"/>
    <col min="27" max="28" width="10.77734375" style="2"/>
    <col min="29" max="34" width="12.44140625" style="2" customWidth="1"/>
    <col min="35" max="35" width="10.77734375" style="2"/>
    <col min="36" max="37" width="12.77734375" style="2" customWidth="1"/>
    <col min="38" max="38" width="12.21875" style="2" customWidth="1"/>
    <col min="39" max="39" width="13.44140625" customWidth="1"/>
    <col min="40" max="41" width="10.77734375" style="2"/>
    <col min="42" max="53" width="13.77734375" style="2" customWidth="1"/>
    <col min="54" max="16384" width="10.77734375" style="2"/>
  </cols>
  <sheetData>
    <row r="1" spans="1:66">
      <c r="B1" s="72" t="s">
        <v>1732</v>
      </c>
      <c r="C1" s="72"/>
      <c r="E1" s="72" t="s">
        <v>1733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AA1" s="72" t="s">
        <v>1736</v>
      </c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O1" s="72" t="s">
        <v>1737</v>
      </c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C1" s="73" t="s">
        <v>1740</v>
      </c>
      <c r="BD1" s="73"/>
      <c r="BE1" s="73"/>
      <c r="BF1" s="73"/>
      <c r="BG1" s="73"/>
      <c r="BI1" s="73" t="s">
        <v>1743</v>
      </c>
      <c r="BJ1" s="73"/>
      <c r="BK1" s="73"/>
      <c r="BL1" s="73"/>
      <c r="BM1" s="73"/>
      <c r="BN1" s="73"/>
    </row>
    <row r="3" spans="1:66">
      <c r="E3" s="3"/>
      <c r="F3" s="3"/>
      <c r="G3" s="3"/>
      <c r="H3" s="3"/>
      <c r="I3" s="67" t="s">
        <v>700</v>
      </c>
      <c r="J3" s="67"/>
      <c r="K3" s="67"/>
      <c r="L3" s="67"/>
      <c r="M3" s="67"/>
      <c r="N3" s="68" t="s">
        <v>701</v>
      </c>
      <c r="O3" s="68"/>
      <c r="P3" s="68"/>
      <c r="Q3" s="68"/>
      <c r="R3" s="68"/>
      <c r="S3" s="70" t="s">
        <v>702</v>
      </c>
      <c r="T3" s="70"/>
      <c r="U3" s="70"/>
      <c r="V3" s="70"/>
      <c r="W3" s="70"/>
      <c r="BJ3" s="51" t="s">
        <v>1755</v>
      </c>
      <c r="BK3" s="63">
        <f>AVERAGE(BK50,BL55,BM64)</f>
        <v>-0.42423756919810102</v>
      </c>
      <c r="BM3" s="51" t="s">
        <v>1756</v>
      </c>
      <c r="BN3" s="2">
        <f>AVERAGE(BI50,BI55,BI64)</f>
        <v>50.333333333333336</v>
      </c>
    </row>
    <row r="4" spans="1:66">
      <c r="E4" s="1" t="s">
        <v>1744</v>
      </c>
      <c r="F4" s="3"/>
      <c r="G4" s="3"/>
      <c r="H4" s="3"/>
      <c r="I4" s="4"/>
      <c r="J4" s="66" t="s">
        <v>699</v>
      </c>
      <c r="K4" s="66"/>
      <c r="L4" s="66"/>
      <c r="M4" s="66"/>
      <c r="N4" s="4"/>
      <c r="O4" s="69" t="s">
        <v>699</v>
      </c>
      <c r="P4" s="69"/>
      <c r="Q4" s="69"/>
      <c r="R4" s="69"/>
      <c r="S4" s="4"/>
      <c r="T4" s="71" t="s">
        <v>699</v>
      </c>
      <c r="U4" s="71"/>
      <c r="V4" s="71"/>
      <c r="W4" s="71"/>
      <c r="AA4" s="62" t="s">
        <v>703</v>
      </c>
      <c r="AB4" s="62">
        <v>2</v>
      </c>
      <c r="AC4" s="4"/>
      <c r="AD4" s="40" t="s">
        <v>710</v>
      </c>
      <c r="AE4" s="66" t="s">
        <v>699</v>
      </c>
      <c r="AF4" s="66"/>
      <c r="AG4" s="66"/>
      <c r="AH4" s="66"/>
      <c r="AI4" s="72" t="s">
        <v>1735</v>
      </c>
      <c r="AJ4" s="72"/>
      <c r="AK4" s="72"/>
      <c r="AL4" s="72"/>
      <c r="AP4" s="2">
        <v>1</v>
      </c>
      <c r="AQ4" s="2">
        <v>2</v>
      </c>
      <c r="AR4" s="2">
        <v>3</v>
      </c>
      <c r="AS4" s="2">
        <v>4</v>
      </c>
      <c r="AT4" s="2">
        <v>5</v>
      </c>
      <c r="AU4" s="2">
        <v>6</v>
      </c>
      <c r="AV4" s="2">
        <v>7</v>
      </c>
      <c r="AW4" s="2">
        <v>8</v>
      </c>
      <c r="AX4" s="2">
        <v>9</v>
      </c>
      <c r="AY4" s="2">
        <v>10</v>
      </c>
      <c r="AZ4" s="2">
        <v>11</v>
      </c>
      <c r="BA4" s="2">
        <v>12</v>
      </c>
      <c r="BC4" s="55" t="s">
        <v>1741</v>
      </c>
      <c r="BD4" s="55"/>
      <c r="BE4" s="55"/>
      <c r="BF4" s="55"/>
      <c r="BG4" s="55"/>
      <c r="BI4" s="55" t="s">
        <v>1741</v>
      </c>
      <c r="BJ4" s="55"/>
      <c r="BK4" s="55"/>
      <c r="BL4" s="55"/>
      <c r="BM4" s="55"/>
      <c r="BN4" s="55"/>
    </row>
    <row r="5" spans="1:66" ht="110" customHeight="1">
      <c r="A5" s="2" t="s">
        <v>1745</v>
      </c>
      <c r="B5" s="41" t="s">
        <v>1744</v>
      </c>
      <c r="C5" s="41" t="s">
        <v>739</v>
      </c>
      <c r="E5" s="2" t="s">
        <v>17</v>
      </c>
      <c r="F5" s="5" t="s">
        <v>1745</v>
      </c>
      <c r="G5" s="2" t="s">
        <v>704</v>
      </c>
      <c r="H5" s="2" t="s">
        <v>705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5" t="s">
        <v>25</v>
      </c>
      <c r="Q5" s="5" t="s">
        <v>26</v>
      </c>
      <c r="R5" s="5" t="s">
        <v>27</v>
      </c>
      <c r="S5" s="5" t="s">
        <v>28</v>
      </c>
      <c r="T5" s="5" t="s">
        <v>29</v>
      </c>
      <c r="U5" s="5" t="s">
        <v>30</v>
      </c>
      <c r="V5" s="5" t="s">
        <v>31</v>
      </c>
      <c r="W5" s="5" t="s">
        <v>32</v>
      </c>
      <c r="X5" s="5" t="s">
        <v>1738</v>
      </c>
      <c r="Z5" s="2" t="s">
        <v>1751</v>
      </c>
      <c r="AC5" s="5" t="s">
        <v>18</v>
      </c>
      <c r="AD5" s="5" t="s">
        <v>18</v>
      </c>
      <c r="AE5" s="5" t="s">
        <v>19</v>
      </c>
      <c r="AF5" s="5" t="s">
        <v>20</v>
      </c>
      <c r="AG5" s="5" t="s">
        <v>21</v>
      </c>
      <c r="AH5" s="5" t="s">
        <v>22</v>
      </c>
      <c r="AI5" s="5" t="s">
        <v>19</v>
      </c>
      <c r="AJ5" s="5" t="s">
        <v>20</v>
      </c>
      <c r="AK5" s="5" t="s">
        <v>21</v>
      </c>
      <c r="AL5" s="5" t="s">
        <v>22</v>
      </c>
      <c r="AM5" s="50" t="s">
        <v>1738</v>
      </c>
      <c r="AO5"/>
      <c r="AP5" s="2" t="s">
        <v>716</v>
      </c>
      <c r="AQ5" s="2" t="s">
        <v>717</v>
      </c>
      <c r="AR5" s="2" t="s">
        <v>718</v>
      </c>
      <c r="AS5" s="2" t="s">
        <v>719</v>
      </c>
      <c r="AT5" s="2" t="s">
        <v>720</v>
      </c>
      <c r="AU5" s="2" t="s">
        <v>1752</v>
      </c>
      <c r="AV5" s="2" t="s">
        <v>1753</v>
      </c>
      <c r="AW5" s="2" t="s">
        <v>723</v>
      </c>
      <c r="AX5" s="2" t="s">
        <v>1754</v>
      </c>
      <c r="AY5" s="2" t="s">
        <v>725</v>
      </c>
      <c r="AZ5" s="2" t="s">
        <v>726</v>
      </c>
      <c r="BA5" s="2" t="s">
        <v>727</v>
      </c>
      <c r="BC5" s="57" t="s">
        <v>1742</v>
      </c>
      <c r="BD5" s="54">
        <v>28825</v>
      </c>
      <c r="BE5" s="54">
        <v>31778</v>
      </c>
      <c r="BF5" s="54">
        <v>38626</v>
      </c>
      <c r="BG5" s="54">
        <v>44136</v>
      </c>
      <c r="BI5" s="57"/>
      <c r="BJ5" s="57"/>
      <c r="BK5" s="54">
        <v>28825</v>
      </c>
      <c r="BL5" s="54">
        <v>31778</v>
      </c>
      <c r="BM5" s="54">
        <v>38626</v>
      </c>
      <c r="BN5" s="54">
        <v>44136</v>
      </c>
    </row>
    <row r="6" spans="1:66">
      <c r="A6" s="42">
        <f>EDATE(B6,-1)</f>
        <v>25538</v>
      </c>
      <c r="B6" s="42">
        <v>25569</v>
      </c>
      <c r="C6" s="43">
        <v>1.6</v>
      </c>
      <c r="E6" s="2" t="s">
        <v>16</v>
      </c>
      <c r="F6" s="6">
        <v>24838</v>
      </c>
      <c r="G6" s="7">
        <f>YEAR(F6)</f>
        <v>1968</v>
      </c>
      <c r="H6" s="7">
        <f>MONTH(F6)</f>
        <v>1</v>
      </c>
      <c r="I6" s="8" t="e">
        <v>#N/A</v>
      </c>
      <c r="J6" s="8" t="e">
        <v>#N/A</v>
      </c>
      <c r="K6" s="8" t="e">
        <v>#N/A</v>
      </c>
      <c r="L6" s="8" t="e">
        <v>#N/A</v>
      </c>
      <c r="M6" s="8" t="e">
        <v>#N/A</v>
      </c>
      <c r="N6" s="8">
        <v>100431</v>
      </c>
      <c r="O6" s="8" t="e">
        <v>#N/A</v>
      </c>
      <c r="P6" s="8" t="e">
        <v>#N/A</v>
      </c>
      <c r="Q6" s="8" t="e">
        <v>#N/A</v>
      </c>
      <c r="R6" s="8" t="e">
        <v>#N/A</v>
      </c>
      <c r="S6" s="8" t="e">
        <v>#N/A</v>
      </c>
      <c r="T6" s="8" t="e">
        <v>#N/A</v>
      </c>
      <c r="U6" s="8" t="e">
        <v>#N/A</v>
      </c>
      <c r="V6" s="8" t="e">
        <v>#N/A</v>
      </c>
      <c r="W6" s="8" t="e">
        <v>#N/A</v>
      </c>
      <c r="Z6" s="2">
        <v>0</v>
      </c>
      <c r="AA6" s="2">
        <v>1999</v>
      </c>
      <c r="AB6" s="6">
        <f>DATE(AA6,AB$4,1)</f>
        <v>36192</v>
      </c>
      <c r="AC6" s="9">
        <f t="shared" ref="AC6:AC31" si="0">INDEX($E$5:$W$1048576,MATCH($AB6,$F$5:$F$1048576,0),MATCH(AC$5,$E$5:$W$5,0))</f>
        <v>293000</v>
      </c>
      <c r="AD6" s="9">
        <f>AVERAGE(AC$6:AC$31)</f>
        <v>313923.07692307694</v>
      </c>
      <c r="AE6" s="9">
        <f t="shared" ref="AE6:AH31" si="1">INDEX($E$5:$W$1048576,MATCH($AB6,$F$5:$F$1048576,0),MATCH(AE$5,$E$5:$W$5,0))</f>
        <v>55000</v>
      </c>
      <c r="AF6" s="9">
        <f t="shared" si="1"/>
        <v>69000</v>
      </c>
      <c r="AG6" s="9">
        <f t="shared" si="1"/>
        <v>107000</v>
      </c>
      <c r="AH6" s="9">
        <f t="shared" si="1"/>
        <v>61000</v>
      </c>
      <c r="AI6" s="10">
        <f>AVERAGE(AE$6:AE$31)</f>
        <v>43076.923076923078</v>
      </c>
      <c r="AJ6" s="10">
        <f t="shared" ref="AJ6:AL6" si="2">AVERAGE(AF$6:AF$31)</f>
        <v>67269.230769230766</v>
      </c>
      <c r="AK6" s="10">
        <f t="shared" si="2"/>
        <v>126076.92307692308</v>
      </c>
      <c r="AL6" s="10">
        <f t="shared" si="2"/>
        <v>67076.923076923078</v>
      </c>
      <c r="AM6" s="16" t="e">
        <f>INDEX($E$5:$X$1048576,MATCH($AB6,$F$5:$F$1048576,0),MATCH(AM$5,$E$5:$X$5,0))</f>
        <v>#N/A</v>
      </c>
      <c r="AO6" s="2">
        <v>1999</v>
      </c>
      <c r="AP6" s="48">
        <f t="shared" ref="AP6:BA15" si="3">AVERAGEIFS($I$6:$I$1048576,$G$6:$G$1048576,$AO6,$H$6:$H$1048576,AP$4)</f>
        <v>291000</v>
      </c>
      <c r="AQ6" s="48">
        <f t="shared" si="3"/>
        <v>293000</v>
      </c>
      <c r="AR6" s="48">
        <f t="shared" si="3"/>
        <v>412000</v>
      </c>
      <c r="AS6" s="48">
        <f t="shared" si="3"/>
        <v>454000</v>
      </c>
      <c r="AT6" s="48">
        <f t="shared" si="3"/>
        <v>472000</v>
      </c>
      <c r="AU6" s="48">
        <f t="shared" si="3"/>
        <v>560000</v>
      </c>
      <c r="AV6" s="48">
        <f t="shared" si="3"/>
        <v>528000</v>
      </c>
      <c r="AW6" s="48">
        <f t="shared" si="3"/>
        <v>529000</v>
      </c>
      <c r="AX6" s="48">
        <f t="shared" si="3"/>
        <v>432000</v>
      </c>
      <c r="AY6" s="48">
        <f t="shared" si="3"/>
        <v>417000</v>
      </c>
      <c r="AZ6" s="48">
        <f t="shared" si="3"/>
        <v>395000</v>
      </c>
      <c r="BA6" s="48">
        <f t="shared" si="3"/>
        <v>401000</v>
      </c>
      <c r="BC6" s="53">
        <v>0</v>
      </c>
      <c r="BD6" s="56">
        <f>EDATE(BD$5,$BC6)</f>
        <v>28825</v>
      </c>
      <c r="BE6" s="56">
        <f t="shared" ref="BE6:BG21" si="4">EDATE(BE$5,$BC6)</f>
        <v>31778</v>
      </c>
      <c r="BF6" s="56">
        <f t="shared" si="4"/>
        <v>38626</v>
      </c>
      <c r="BG6" s="56">
        <f t="shared" si="4"/>
        <v>44136</v>
      </c>
      <c r="BI6" s="53">
        <v>0</v>
      </c>
      <c r="BJ6" s="56">
        <v>36526</v>
      </c>
      <c r="BK6" s="58">
        <f>(VLOOKUP(BD6,$B$5:$C$1048576,2,0)-VLOOKUP(BD$5,$B$5:$C$1048576,2,0))/VLOOKUP(BD$5,$B$5:$C$1048576,2,0)</f>
        <v>0</v>
      </c>
      <c r="BL6" s="58">
        <f t="shared" ref="BL6:BL33" si="5">(VLOOKUP(BE6,$B$5:$C$1048576,2,0)-VLOOKUP(BE$5,$B$5:$C$1048576,2,0))/VLOOKUP(BE$5,$B$5:$C$1048576,2,0)</f>
        <v>0</v>
      </c>
      <c r="BM6" s="58">
        <f t="shared" ref="BM6:BM33" si="6">(VLOOKUP(BF6,$B$5:$C$1048576,2,0)-VLOOKUP(BF$5,$B$5:$C$1048576,2,0))/VLOOKUP(BF$5,$B$5:$C$1048576,2,0)</f>
        <v>0</v>
      </c>
      <c r="BN6" s="58">
        <f t="shared" ref="BN6:BN33" si="7">(VLOOKUP(BG6,$B$5:$C$1048576,2,0)-VLOOKUP(BG$5,$B$5:$C$1048576,2,0))/VLOOKUP(BG$5,$B$5:$C$1048576,2,0)</f>
        <v>0</v>
      </c>
    </row>
    <row r="7" spans="1:66">
      <c r="A7" s="42">
        <f t="shared" ref="A7:A70" si="8">EDATE(B7,-1)</f>
        <v>25569</v>
      </c>
      <c r="B7" s="42">
        <v>25600</v>
      </c>
      <c r="C7" s="43">
        <v>1.53</v>
      </c>
      <c r="E7" s="2" t="s">
        <v>33</v>
      </c>
      <c r="F7" s="6">
        <v>24869</v>
      </c>
      <c r="G7" s="7">
        <f t="shared" ref="G7:G70" si="9">YEAR(F7)</f>
        <v>1968</v>
      </c>
      <c r="H7" s="7">
        <f t="shared" ref="H7:H70" si="10">MONTH(F7)</f>
        <v>2</v>
      </c>
      <c r="I7" s="8" t="e">
        <v>#N/A</v>
      </c>
      <c r="J7" s="8" t="e">
        <v>#N/A</v>
      </c>
      <c r="K7" s="8" t="e">
        <v>#N/A</v>
      </c>
      <c r="L7" s="8" t="e">
        <v>#N/A</v>
      </c>
      <c r="M7" s="8" t="e">
        <v>#N/A</v>
      </c>
      <c r="N7" s="8">
        <v>113696</v>
      </c>
      <c r="O7" s="8" t="e">
        <v>#N/A</v>
      </c>
      <c r="P7" s="8" t="e">
        <v>#N/A</v>
      </c>
      <c r="Q7" s="8" t="e">
        <v>#N/A</v>
      </c>
      <c r="R7" s="8" t="e">
        <v>#N/A</v>
      </c>
      <c r="S7" s="8" t="e">
        <v>#N/A</v>
      </c>
      <c r="T7" s="8" t="e">
        <v>#N/A</v>
      </c>
      <c r="U7" s="8" t="e">
        <v>#N/A</v>
      </c>
      <c r="V7" s="8" t="e">
        <v>#N/A</v>
      </c>
      <c r="W7" s="8" t="e">
        <v>#N/A</v>
      </c>
      <c r="Z7" s="2">
        <v>0</v>
      </c>
      <c r="AA7" s="2">
        <f>AA6+1</f>
        <v>2000</v>
      </c>
      <c r="AB7" s="6">
        <f t="shared" ref="AB7:AB30" si="11">DATE(AA7,AB$4,1)</f>
        <v>36557</v>
      </c>
      <c r="AC7" s="9">
        <f t="shared" si="0"/>
        <v>310000</v>
      </c>
      <c r="AD7" s="9">
        <f t="shared" ref="AD7:AD31" si="12">AVERAGE(AC$6:AC$31)</f>
        <v>313923.07692307694</v>
      </c>
      <c r="AE7" s="9">
        <f t="shared" si="1"/>
        <v>54000</v>
      </c>
      <c r="AF7" s="9">
        <f t="shared" si="1"/>
        <v>73000</v>
      </c>
      <c r="AG7" s="9">
        <f t="shared" si="1"/>
        <v>116000</v>
      </c>
      <c r="AH7" s="9">
        <f t="shared" si="1"/>
        <v>68000</v>
      </c>
      <c r="AI7" s="10">
        <f t="shared" ref="AI7:AI31" si="13">AVERAGE(AE$6:AE$31)</f>
        <v>43076.923076923078</v>
      </c>
      <c r="AJ7" s="10">
        <f t="shared" ref="AJ7:AJ31" si="14">AVERAGE(AF$6:AF$31)</f>
        <v>67269.230769230766</v>
      </c>
      <c r="AK7" s="10">
        <f t="shared" ref="AK7:AK31" si="15">AVERAGE(AG$6:AG$31)</f>
        <v>126076.92307692308</v>
      </c>
      <c r="AL7" s="10">
        <f t="shared" ref="AL7:AL31" si="16">AVERAGE(AH$6:AH$31)</f>
        <v>67076.923076923078</v>
      </c>
      <c r="AM7" s="16">
        <f t="shared" ref="AM7:AM31" si="17">INDEX($E$5:$X$1048576,MATCH($AB7,$F$5:$F$1048576,0),MATCH(AM$5,$E$5:$X$5,0))</f>
        <v>-0.41398865784499056</v>
      </c>
      <c r="AO7" s="2">
        <f>AO6+1</f>
        <v>2000</v>
      </c>
      <c r="AP7" s="48">
        <f t="shared" si="3"/>
        <v>286000</v>
      </c>
      <c r="AQ7" s="48">
        <f t="shared" si="3"/>
        <v>310000</v>
      </c>
      <c r="AR7" s="48">
        <f t="shared" si="3"/>
        <v>420000</v>
      </c>
      <c r="AS7" s="48">
        <f t="shared" si="3"/>
        <v>432000</v>
      </c>
      <c r="AT7" s="48">
        <f t="shared" si="3"/>
        <v>489000</v>
      </c>
      <c r="AU7" s="48">
        <f t="shared" si="3"/>
        <v>541000</v>
      </c>
      <c r="AV7" s="48">
        <f t="shared" si="3"/>
        <v>492000</v>
      </c>
      <c r="AW7" s="48">
        <f t="shared" si="3"/>
        <v>533000</v>
      </c>
      <c r="AX7" s="48">
        <f t="shared" si="3"/>
        <v>443000</v>
      </c>
      <c r="AY7" s="48">
        <f t="shared" si="3"/>
        <v>434000</v>
      </c>
      <c r="AZ7" s="48">
        <f t="shared" si="3"/>
        <v>408000</v>
      </c>
      <c r="BA7" s="48">
        <f t="shared" si="3"/>
        <v>385000</v>
      </c>
      <c r="BC7" s="53">
        <f>BC6+1</f>
        <v>1</v>
      </c>
      <c r="BD7" s="56">
        <f t="shared" ref="BD7:BG38" si="18">EDATE(BD$5,$BC7)</f>
        <v>28856</v>
      </c>
      <c r="BE7" s="56">
        <f t="shared" si="4"/>
        <v>31809</v>
      </c>
      <c r="BF7" s="56">
        <f t="shared" si="4"/>
        <v>38657</v>
      </c>
      <c r="BG7" s="56">
        <f t="shared" si="4"/>
        <v>44166</v>
      </c>
      <c r="BI7" s="53">
        <f>BI6+1</f>
        <v>1</v>
      </c>
      <c r="BJ7" s="56">
        <f>EDATE(BJ6,1)</f>
        <v>36557</v>
      </c>
      <c r="BK7" s="58">
        <f t="shared" ref="BK7:BK33" si="19">(VLOOKUP(BD7,$B$5:$C$1048576,2,0)-VLOOKUP(BD$5,$B$5:$C$1048576,2,0))/VLOOKUP(BD$5,$B$5:$C$1048576,2,0)</f>
        <v>-4.0963855421686832E-2</v>
      </c>
      <c r="BL7" s="58">
        <f t="shared" si="5"/>
        <v>-0.10512820512820506</v>
      </c>
      <c r="BM7" s="58">
        <f t="shared" si="6"/>
        <v>-2.0689655172413841E-2</v>
      </c>
      <c r="BN7" s="58">
        <f t="shared" si="7"/>
        <v>-2.3357664233576533E-2</v>
      </c>
    </row>
    <row r="8" spans="1:66">
      <c r="A8" s="42">
        <f t="shared" si="8"/>
        <v>25600</v>
      </c>
      <c r="B8" s="42">
        <v>25628</v>
      </c>
      <c r="C8" s="43">
        <v>1.46</v>
      </c>
      <c r="E8" s="2" t="s">
        <v>34</v>
      </c>
      <c r="F8" s="6">
        <v>24898</v>
      </c>
      <c r="G8" s="7">
        <f t="shared" si="9"/>
        <v>1968</v>
      </c>
      <c r="H8" s="7">
        <f t="shared" si="10"/>
        <v>3</v>
      </c>
      <c r="I8" s="8" t="e">
        <v>#N/A</v>
      </c>
      <c r="J8" s="8" t="e">
        <v>#N/A</v>
      </c>
      <c r="K8" s="8" t="e">
        <v>#N/A</v>
      </c>
      <c r="L8" s="8" t="e">
        <v>#N/A</v>
      </c>
      <c r="M8" s="8" t="e">
        <v>#N/A</v>
      </c>
      <c r="N8" s="8">
        <v>134540</v>
      </c>
      <c r="O8" s="8" t="e">
        <v>#N/A</v>
      </c>
      <c r="P8" s="8" t="e">
        <v>#N/A</v>
      </c>
      <c r="Q8" s="8" t="e">
        <v>#N/A</v>
      </c>
      <c r="R8" s="8" t="e">
        <v>#N/A</v>
      </c>
      <c r="S8" s="8" t="e">
        <v>#N/A</v>
      </c>
      <c r="T8" s="8" t="e">
        <v>#N/A</v>
      </c>
      <c r="U8" s="8" t="e">
        <v>#N/A</v>
      </c>
      <c r="V8" s="8" t="e">
        <v>#N/A</v>
      </c>
      <c r="W8" s="8" t="e">
        <v>#N/A</v>
      </c>
      <c r="Z8" s="2">
        <v>0</v>
      </c>
      <c r="AA8" s="2">
        <f t="shared" ref="AA8:AA31" si="20">AA7+1</f>
        <v>2001</v>
      </c>
      <c r="AB8" s="6">
        <f t="shared" si="11"/>
        <v>36923</v>
      </c>
      <c r="AC8" s="9">
        <f t="shared" si="0"/>
        <v>305000</v>
      </c>
      <c r="AD8" s="9">
        <f t="shared" si="12"/>
        <v>313923.07692307694</v>
      </c>
      <c r="AE8" s="9">
        <f t="shared" si="1"/>
        <v>51000</v>
      </c>
      <c r="AF8" s="9">
        <f t="shared" si="1"/>
        <v>71000</v>
      </c>
      <c r="AG8" s="9">
        <f t="shared" si="1"/>
        <v>117000</v>
      </c>
      <c r="AH8" s="9">
        <f t="shared" si="1"/>
        <v>66000</v>
      </c>
      <c r="AI8" s="10">
        <f t="shared" si="13"/>
        <v>43076.923076923078</v>
      </c>
      <c r="AJ8" s="10">
        <f t="shared" si="14"/>
        <v>67269.230769230766</v>
      </c>
      <c r="AK8" s="10">
        <f t="shared" si="15"/>
        <v>126076.92307692308</v>
      </c>
      <c r="AL8" s="10">
        <f t="shared" si="16"/>
        <v>67076.923076923078</v>
      </c>
      <c r="AM8" s="16">
        <f t="shared" si="17"/>
        <v>-0.42776735459662291</v>
      </c>
      <c r="AO8" s="2">
        <f t="shared" ref="AO8:AO30" si="21">AO7+1</f>
        <v>2001</v>
      </c>
      <c r="AP8" s="48">
        <f t="shared" si="3"/>
        <v>295000</v>
      </c>
      <c r="AQ8" s="48">
        <f t="shared" si="3"/>
        <v>305000</v>
      </c>
      <c r="AR8" s="48">
        <f t="shared" si="3"/>
        <v>438000</v>
      </c>
      <c r="AS8" s="48">
        <f t="shared" si="3"/>
        <v>454000</v>
      </c>
      <c r="AT8" s="48">
        <f t="shared" si="3"/>
        <v>506000</v>
      </c>
      <c r="AU8" s="48">
        <f t="shared" si="3"/>
        <v>557000</v>
      </c>
      <c r="AV8" s="48">
        <f t="shared" si="3"/>
        <v>535000</v>
      </c>
      <c r="AW8" s="48">
        <f t="shared" si="3"/>
        <v>566000</v>
      </c>
      <c r="AX8" s="48">
        <f t="shared" si="3"/>
        <v>420000</v>
      </c>
      <c r="AY8" s="48">
        <f t="shared" si="3"/>
        <v>443000</v>
      </c>
      <c r="AZ8" s="48">
        <f t="shared" si="3"/>
        <v>405000</v>
      </c>
      <c r="BA8" s="48">
        <f t="shared" si="3"/>
        <v>409000</v>
      </c>
      <c r="BC8" s="53">
        <f t="shared" ref="BC8:BC59" si="22">BC7+1</f>
        <v>2</v>
      </c>
      <c r="BD8" s="56">
        <f t="shared" si="18"/>
        <v>28887</v>
      </c>
      <c r="BE8" s="56">
        <f t="shared" si="4"/>
        <v>31837</v>
      </c>
      <c r="BF8" s="56">
        <f t="shared" si="4"/>
        <v>38687</v>
      </c>
      <c r="BG8" s="56">
        <f t="shared" si="4"/>
        <v>44197</v>
      </c>
      <c r="BI8" s="53">
        <f t="shared" ref="BI8:BI64" si="23">BI7+1</f>
        <v>2</v>
      </c>
      <c r="BJ8" s="56">
        <f t="shared" ref="BJ8:BJ64" si="24">EDATE(BJ7,1)</f>
        <v>36586</v>
      </c>
      <c r="BK8" s="58">
        <f t="shared" si="19"/>
        <v>-6.9879518072289259E-2</v>
      </c>
      <c r="BL8" s="58">
        <f t="shared" si="5"/>
        <v>-6.4102564102564111E-2</v>
      </c>
      <c r="BM8" s="58">
        <f t="shared" si="6"/>
        <v>-3.0344827586206862E-2</v>
      </c>
      <c r="BN8" s="58">
        <f t="shared" si="7"/>
        <v>-1.3138686131386841E-2</v>
      </c>
    </row>
    <row r="9" spans="1:66">
      <c r="A9" s="42">
        <f t="shared" si="8"/>
        <v>25628</v>
      </c>
      <c r="B9" s="42">
        <v>25659</v>
      </c>
      <c r="C9" s="43">
        <v>1.37</v>
      </c>
      <c r="E9" s="2" t="s">
        <v>35</v>
      </c>
      <c r="F9" s="6">
        <v>24929</v>
      </c>
      <c r="G9" s="7">
        <f t="shared" si="9"/>
        <v>1968</v>
      </c>
      <c r="H9" s="7">
        <f t="shared" si="10"/>
        <v>4</v>
      </c>
      <c r="I9" s="8" t="e">
        <v>#N/A</v>
      </c>
      <c r="J9" s="8" t="e">
        <v>#N/A</v>
      </c>
      <c r="K9" s="8" t="e">
        <v>#N/A</v>
      </c>
      <c r="L9" s="8" t="e">
        <v>#N/A</v>
      </c>
      <c r="M9" s="8" t="e">
        <v>#N/A</v>
      </c>
      <c r="N9" s="8">
        <v>136435</v>
      </c>
      <c r="O9" s="8" t="e">
        <v>#N/A</v>
      </c>
      <c r="P9" s="8" t="e">
        <v>#N/A</v>
      </c>
      <c r="Q9" s="8" t="e">
        <v>#N/A</v>
      </c>
      <c r="R9" s="8" t="e">
        <v>#N/A</v>
      </c>
      <c r="S9" s="8" t="e">
        <v>#N/A</v>
      </c>
      <c r="T9" s="8" t="e">
        <v>#N/A</v>
      </c>
      <c r="U9" s="8" t="e">
        <v>#N/A</v>
      </c>
      <c r="V9" s="8" t="e">
        <v>#N/A</v>
      </c>
      <c r="W9" s="8" t="e">
        <v>#N/A</v>
      </c>
      <c r="Z9" s="2">
        <v>0</v>
      </c>
      <c r="AA9" s="2">
        <f t="shared" si="20"/>
        <v>2002</v>
      </c>
      <c r="AB9" s="6">
        <f t="shared" si="11"/>
        <v>37288</v>
      </c>
      <c r="AC9" s="9">
        <f t="shared" si="0"/>
        <v>344000</v>
      </c>
      <c r="AD9" s="9">
        <f t="shared" si="12"/>
        <v>313923.07692307694</v>
      </c>
      <c r="AE9" s="9">
        <f t="shared" si="1"/>
        <v>62000</v>
      </c>
      <c r="AF9" s="9">
        <f t="shared" si="1"/>
        <v>81000</v>
      </c>
      <c r="AG9" s="9">
        <f t="shared" si="1"/>
        <v>127000</v>
      </c>
      <c r="AH9" s="9">
        <f t="shared" si="1"/>
        <v>74000</v>
      </c>
      <c r="AI9" s="10">
        <f t="shared" si="13"/>
        <v>43076.923076923078</v>
      </c>
      <c r="AJ9" s="10">
        <f t="shared" si="14"/>
        <v>67269.230769230766</v>
      </c>
      <c r="AK9" s="10">
        <f t="shared" si="15"/>
        <v>126076.92307692308</v>
      </c>
      <c r="AL9" s="10">
        <f t="shared" si="16"/>
        <v>67076.923076923078</v>
      </c>
      <c r="AM9" s="16">
        <f t="shared" si="17"/>
        <v>-0.392226148409894</v>
      </c>
      <c r="AO9" s="2">
        <f t="shared" si="21"/>
        <v>2002</v>
      </c>
      <c r="AP9" s="48">
        <f t="shared" si="3"/>
        <v>342000</v>
      </c>
      <c r="AQ9" s="48">
        <f t="shared" si="3"/>
        <v>344000</v>
      </c>
      <c r="AR9" s="48">
        <f t="shared" si="3"/>
        <v>438000</v>
      </c>
      <c r="AS9" s="48">
        <f t="shared" si="3"/>
        <v>502000</v>
      </c>
      <c r="AT9" s="48">
        <f t="shared" si="3"/>
        <v>543000</v>
      </c>
      <c r="AU9" s="48">
        <f t="shared" si="3"/>
        <v>542000</v>
      </c>
      <c r="AV9" s="48">
        <f t="shared" si="3"/>
        <v>544000</v>
      </c>
      <c r="AW9" s="48">
        <f t="shared" si="3"/>
        <v>549000</v>
      </c>
      <c r="AX9" s="48">
        <f t="shared" si="3"/>
        <v>457000</v>
      </c>
      <c r="AY9" s="48">
        <f t="shared" si="3"/>
        <v>481000</v>
      </c>
      <c r="AZ9" s="48">
        <f t="shared" si="3"/>
        <v>430000</v>
      </c>
      <c r="BA9" s="48">
        <f t="shared" si="3"/>
        <v>459000</v>
      </c>
      <c r="BC9" s="53">
        <f t="shared" si="22"/>
        <v>3</v>
      </c>
      <c r="BD9" s="56">
        <f t="shared" si="18"/>
        <v>28915</v>
      </c>
      <c r="BE9" s="56">
        <f t="shared" si="4"/>
        <v>31868</v>
      </c>
      <c r="BF9" s="56">
        <f t="shared" si="4"/>
        <v>38718</v>
      </c>
      <c r="BG9" s="56">
        <f t="shared" si="4"/>
        <v>44228</v>
      </c>
      <c r="BI9" s="53">
        <f t="shared" si="23"/>
        <v>3</v>
      </c>
      <c r="BJ9" s="56">
        <f t="shared" si="24"/>
        <v>36617</v>
      </c>
      <c r="BK9" s="58">
        <f t="shared" si="19"/>
        <v>-3.8554216867469911E-2</v>
      </c>
      <c r="BL9" s="58">
        <f t="shared" si="5"/>
        <v>-6.666666666666661E-2</v>
      </c>
      <c r="BM9" s="58">
        <f t="shared" si="6"/>
        <v>-5.6551724137931053E-2</v>
      </c>
      <c r="BN9" s="58">
        <f t="shared" si="7"/>
        <v>-2.3357664233576533E-2</v>
      </c>
    </row>
    <row r="10" spans="1:66">
      <c r="A10" s="42">
        <f t="shared" si="8"/>
        <v>25659</v>
      </c>
      <c r="B10" s="42">
        <v>25689</v>
      </c>
      <c r="C10" s="43">
        <v>1.51</v>
      </c>
      <c r="E10" s="2" t="s">
        <v>36</v>
      </c>
      <c r="F10" s="6">
        <v>24959</v>
      </c>
      <c r="G10" s="7">
        <f t="shared" si="9"/>
        <v>1968</v>
      </c>
      <c r="H10" s="7">
        <f t="shared" si="10"/>
        <v>5</v>
      </c>
      <c r="I10" s="8" t="e">
        <v>#N/A</v>
      </c>
      <c r="J10" s="8" t="e">
        <v>#N/A</v>
      </c>
      <c r="K10" s="8" t="e">
        <v>#N/A</v>
      </c>
      <c r="L10" s="8" t="e">
        <v>#N/A</v>
      </c>
      <c r="M10" s="8" t="e">
        <v>#N/A</v>
      </c>
      <c r="N10" s="8">
        <v>145909</v>
      </c>
      <c r="O10" s="8" t="e">
        <v>#N/A</v>
      </c>
      <c r="P10" s="8" t="e">
        <v>#N/A</v>
      </c>
      <c r="Q10" s="8" t="e">
        <v>#N/A</v>
      </c>
      <c r="R10" s="8" t="e">
        <v>#N/A</v>
      </c>
      <c r="S10" s="8" t="e">
        <v>#N/A</v>
      </c>
      <c r="T10" s="8" t="e">
        <v>#N/A</v>
      </c>
      <c r="U10" s="8" t="e">
        <v>#N/A</v>
      </c>
      <c r="V10" s="8" t="e">
        <v>#N/A</v>
      </c>
      <c r="W10" s="8" t="e">
        <v>#N/A</v>
      </c>
      <c r="Z10" s="2">
        <v>0</v>
      </c>
      <c r="AA10" s="2">
        <f t="shared" si="20"/>
        <v>2003</v>
      </c>
      <c r="AB10" s="6">
        <f t="shared" si="11"/>
        <v>37653</v>
      </c>
      <c r="AC10" s="9">
        <f t="shared" si="0"/>
        <v>350000</v>
      </c>
      <c r="AD10" s="9">
        <f t="shared" si="12"/>
        <v>313923.07692307694</v>
      </c>
      <c r="AE10" s="9">
        <f t="shared" si="1"/>
        <v>59000</v>
      </c>
      <c r="AF10" s="9">
        <f t="shared" si="1"/>
        <v>84000</v>
      </c>
      <c r="AG10" s="9">
        <f t="shared" si="1"/>
        <v>132000</v>
      </c>
      <c r="AH10" s="9">
        <f t="shared" si="1"/>
        <v>75000</v>
      </c>
      <c r="AI10" s="10">
        <f t="shared" si="13"/>
        <v>43076.923076923078</v>
      </c>
      <c r="AJ10" s="10">
        <f t="shared" si="14"/>
        <v>67269.230769230766</v>
      </c>
      <c r="AK10" s="10">
        <f t="shared" si="15"/>
        <v>126076.92307692308</v>
      </c>
      <c r="AL10" s="10">
        <f t="shared" si="16"/>
        <v>67076.923076923078</v>
      </c>
      <c r="AM10" s="16">
        <f t="shared" si="17"/>
        <v>-0.36247723132969034</v>
      </c>
      <c r="AO10" s="2">
        <f t="shared" si="21"/>
        <v>2003</v>
      </c>
      <c r="AP10" s="48">
        <f t="shared" si="3"/>
        <v>352000</v>
      </c>
      <c r="AQ10" s="48">
        <f t="shared" si="3"/>
        <v>350000</v>
      </c>
      <c r="AR10" s="48">
        <f t="shared" si="3"/>
        <v>446000</v>
      </c>
      <c r="AS10" s="48">
        <f t="shared" si="3"/>
        <v>517000</v>
      </c>
      <c r="AT10" s="48">
        <f t="shared" si="3"/>
        <v>565000</v>
      </c>
      <c r="AU10" s="48">
        <f t="shared" si="3"/>
        <v>601000</v>
      </c>
      <c r="AV10" s="48">
        <f t="shared" si="3"/>
        <v>632000</v>
      </c>
      <c r="AW10" s="48">
        <f t="shared" si="3"/>
        <v>645000</v>
      </c>
      <c r="AX10" s="48">
        <f t="shared" si="3"/>
        <v>566000</v>
      </c>
      <c r="AY10" s="48">
        <f t="shared" si="3"/>
        <v>546000</v>
      </c>
      <c r="AZ10" s="48">
        <f t="shared" si="3"/>
        <v>446000</v>
      </c>
      <c r="BA10" s="48">
        <f t="shared" si="3"/>
        <v>510000</v>
      </c>
      <c r="BC10" s="53">
        <f t="shared" si="22"/>
        <v>4</v>
      </c>
      <c r="BD10" s="56">
        <f t="shared" si="18"/>
        <v>28946</v>
      </c>
      <c r="BE10" s="56">
        <f t="shared" si="4"/>
        <v>31898</v>
      </c>
      <c r="BF10" s="56">
        <f t="shared" si="4"/>
        <v>38749</v>
      </c>
      <c r="BG10" s="56">
        <f t="shared" si="4"/>
        <v>44256</v>
      </c>
      <c r="BI10" s="53">
        <f t="shared" si="23"/>
        <v>4</v>
      </c>
      <c r="BJ10" s="56">
        <f t="shared" si="24"/>
        <v>36647</v>
      </c>
      <c r="BK10" s="58">
        <f t="shared" si="19"/>
        <v>-4.578313253012057E-2</v>
      </c>
      <c r="BL10" s="58">
        <f t="shared" si="5"/>
        <v>-0.10256410256410255</v>
      </c>
      <c r="BM10" s="58">
        <f t="shared" si="6"/>
        <v>-7.3103448275862098E-2</v>
      </c>
      <c r="BN10" s="58">
        <f t="shared" si="7"/>
        <v>-9.1970802919708022E-2</v>
      </c>
    </row>
    <row r="11" spans="1:66">
      <c r="A11" s="42">
        <f t="shared" si="8"/>
        <v>25689</v>
      </c>
      <c r="B11" s="42">
        <v>25720</v>
      </c>
      <c r="C11" s="43">
        <v>1.53</v>
      </c>
      <c r="E11" s="2" t="s">
        <v>37</v>
      </c>
      <c r="F11" s="6">
        <v>24990</v>
      </c>
      <c r="G11" s="7">
        <f t="shared" si="9"/>
        <v>1968</v>
      </c>
      <c r="H11" s="7">
        <f t="shared" si="10"/>
        <v>6</v>
      </c>
      <c r="I11" s="8" t="e">
        <v>#N/A</v>
      </c>
      <c r="J11" s="8" t="e">
        <v>#N/A</v>
      </c>
      <c r="K11" s="8" t="e">
        <v>#N/A</v>
      </c>
      <c r="L11" s="8" t="e">
        <v>#N/A</v>
      </c>
      <c r="M11" s="8" t="e">
        <v>#N/A</v>
      </c>
      <c r="N11" s="8">
        <v>142120</v>
      </c>
      <c r="O11" s="8" t="e">
        <v>#N/A</v>
      </c>
      <c r="P11" s="8" t="e">
        <v>#N/A</v>
      </c>
      <c r="Q11" s="8" t="e">
        <v>#N/A</v>
      </c>
      <c r="R11" s="8" t="e">
        <v>#N/A</v>
      </c>
      <c r="S11" s="8" t="e">
        <v>#N/A</v>
      </c>
      <c r="T11" s="8" t="e">
        <v>#N/A</v>
      </c>
      <c r="U11" s="8" t="e">
        <v>#N/A</v>
      </c>
      <c r="V11" s="8" t="e">
        <v>#N/A</v>
      </c>
      <c r="W11" s="8" t="e">
        <v>#N/A</v>
      </c>
      <c r="X11" s="16" t="e">
        <f>(I11-I5)/I5</f>
        <v>#N/A</v>
      </c>
      <c r="Z11" s="2">
        <v>0</v>
      </c>
      <c r="AA11" s="2">
        <f t="shared" si="20"/>
        <v>2004</v>
      </c>
      <c r="AB11" s="6">
        <f t="shared" si="11"/>
        <v>38018</v>
      </c>
      <c r="AC11" s="9">
        <f t="shared" si="0"/>
        <v>378000</v>
      </c>
      <c r="AD11" s="9">
        <f t="shared" si="12"/>
        <v>313923.07692307694</v>
      </c>
      <c r="AE11" s="9">
        <f t="shared" si="1"/>
        <v>65000</v>
      </c>
      <c r="AF11" s="9">
        <f t="shared" si="1"/>
        <v>84000</v>
      </c>
      <c r="AG11" s="9">
        <f t="shared" si="1"/>
        <v>145000</v>
      </c>
      <c r="AH11" s="9">
        <f t="shared" si="1"/>
        <v>84000</v>
      </c>
      <c r="AI11" s="10">
        <f t="shared" si="13"/>
        <v>43076.923076923078</v>
      </c>
      <c r="AJ11" s="10">
        <f t="shared" si="14"/>
        <v>67269.230769230766</v>
      </c>
      <c r="AK11" s="10">
        <f t="shared" si="15"/>
        <v>126076.92307692308</v>
      </c>
      <c r="AL11" s="10">
        <f t="shared" si="16"/>
        <v>67076.923076923078</v>
      </c>
      <c r="AM11" s="16">
        <f t="shared" si="17"/>
        <v>-0.413953488372093</v>
      </c>
      <c r="AO11" s="2">
        <f t="shared" si="21"/>
        <v>2004</v>
      </c>
      <c r="AP11" s="48">
        <f t="shared" si="3"/>
        <v>352000</v>
      </c>
      <c r="AQ11" s="48">
        <f t="shared" si="3"/>
        <v>378000</v>
      </c>
      <c r="AR11" s="48">
        <f t="shared" si="3"/>
        <v>531000</v>
      </c>
      <c r="AS11" s="48">
        <f t="shared" si="3"/>
        <v>606000</v>
      </c>
      <c r="AT11" s="48">
        <f t="shared" si="3"/>
        <v>623000</v>
      </c>
      <c r="AU11" s="48">
        <f t="shared" si="3"/>
        <v>725000</v>
      </c>
      <c r="AV11" s="48">
        <f t="shared" si="3"/>
        <v>681000</v>
      </c>
      <c r="AW11" s="48">
        <f t="shared" si="3"/>
        <v>677000</v>
      </c>
      <c r="AX11" s="48">
        <f t="shared" si="3"/>
        <v>570000</v>
      </c>
      <c r="AY11" s="48">
        <f t="shared" si="3"/>
        <v>557000</v>
      </c>
      <c r="AZ11" s="48">
        <f t="shared" si="3"/>
        <v>532000</v>
      </c>
      <c r="BA11" s="48">
        <f t="shared" si="3"/>
        <v>546000</v>
      </c>
      <c r="BC11" s="53">
        <f t="shared" si="22"/>
        <v>5</v>
      </c>
      <c r="BD11" s="56">
        <f t="shared" si="18"/>
        <v>28976</v>
      </c>
      <c r="BE11" s="56">
        <f t="shared" si="4"/>
        <v>31929</v>
      </c>
      <c r="BF11" s="56">
        <f t="shared" si="4"/>
        <v>38777</v>
      </c>
      <c r="BG11" s="56">
        <f t="shared" si="4"/>
        <v>44287</v>
      </c>
      <c r="BI11" s="53">
        <f t="shared" si="23"/>
        <v>5</v>
      </c>
      <c r="BJ11" s="56">
        <f t="shared" si="24"/>
        <v>36678</v>
      </c>
      <c r="BK11" s="58">
        <f t="shared" si="19"/>
        <v>-3.8554216867469911E-2</v>
      </c>
      <c r="BL11" s="58">
        <f t="shared" si="5"/>
        <v>-6.9230769230769235E-2</v>
      </c>
      <c r="BM11" s="58">
        <f t="shared" si="6"/>
        <v>-5.6551724137931053E-2</v>
      </c>
      <c r="BN11" s="58">
        <f t="shared" si="7"/>
        <v>-0.12262773722627736</v>
      </c>
    </row>
    <row r="12" spans="1:66">
      <c r="A12" s="42">
        <f t="shared" si="8"/>
        <v>25720</v>
      </c>
      <c r="B12" s="42">
        <v>25750</v>
      </c>
      <c r="C12" s="43">
        <v>1.58</v>
      </c>
      <c r="E12" s="2" t="s">
        <v>38</v>
      </c>
      <c r="F12" s="6">
        <v>25020</v>
      </c>
      <c r="G12" s="7">
        <f t="shared" si="9"/>
        <v>1968</v>
      </c>
      <c r="H12" s="7">
        <f t="shared" si="10"/>
        <v>7</v>
      </c>
      <c r="I12" s="8" t="e">
        <v>#N/A</v>
      </c>
      <c r="J12" s="8" t="e">
        <v>#N/A</v>
      </c>
      <c r="K12" s="8" t="e">
        <v>#N/A</v>
      </c>
      <c r="L12" s="8" t="e">
        <v>#N/A</v>
      </c>
      <c r="M12" s="8" t="e">
        <v>#N/A</v>
      </c>
      <c r="N12" s="8">
        <v>155384</v>
      </c>
      <c r="O12" s="8" t="e">
        <v>#N/A</v>
      </c>
      <c r="P12" s="8" t="e">
        <v>#N/A</v>
      </c>
      <c r="Q12" s="8" t="e">
        <v>#N/A</v>
      </c>
      <c r="R12" s="8" t="e">
        <v>#N/A</v>
      </c>
      <c r="S12" s="8" t="e">
        <v>#N/A</v>
      </c>
      <c r="T12" s="8" t="e">
        <v>#N/A</v>
      </c>
      <c r="U12" s="8" t="e">
        <v>#N/A</v>
      </c>
      <c r="V12" s="8" t="e">
        <v>#N/A</v>
      </c>
      <c r="W12" s="8" t="e">
        <v>#N/A</v>
      </c>
      <c r="X12" s="16" t="e">
        <f t="shared" ref="X12:X75" si="25">(I12-I6)/I6</f>
        <v>#N/A</v>
      </c>
      <c r="Z12" s="2">
        <v>0</v>
      </c>
      <c r="AA12" s="2">
        <f t="shared" si="20"/>
        <v>2005</v>
      </c>
      <c r="AB12" s="6">
        <f t="shared" si="11"/>
        <v>38384</v>
      </c>
      <c r="AC12" s="9">
        <f t="shared" si="0"/>
        <v>402000</v>
      </c>
      <c r="AD12" s="9">
        <f t="shared" si="12"/>
        <v>313923.07692307694</v>
      </c>
      <c r="AE12" s="9">
        <f t="shared" si="1"/>
        <v>68000</v>
      </c>
      <c r="AF12" s="9">
        <f t="shared" si="1"/>
        <v>89000</v>
      </c>
      <c r="AG12" s="9">
        <f t="shared" si="1"/>
        <v>156000</v>
      </c>
      <c r="AH12" s="9">
        <f t="shared" si="1"/>
        <v>89000</v>
      </c>
      <c r="AI12" s="10">
        <f t="shared" si="13"/>
        <v>43076.923076923078</v>
      </c>
      <c r="AJ12" s="10">
        <f t="shared" si="14"/>
        <v>67269.230769230766</v>
      </c>
      <c r="AK12" s="10">
        <f t="shared" si="15"/>
        <v>126076.92307692308</v>
      </c>
      <c r="AL12" s="10">
        <f t="shared" si="16"/>
        <v>67076.923076923078</v>
      </c>
      <c r="AM12" s="16">
        <f t="shared" si="17"/>
        <v>-0.40620384047267355</v>
      </c>
      <c r="AO12" s="2">
        <f t="shared" si="21"/>
        <v>2005</v>
      </c>
      <c r="AP12" s="48">
        <f t="shared" si="3"/>
        <v>382000</v>
      </c>
      <c r="AQ12" s="48">
        <f t="shared" si="3"/>
        <v>402000</v>
      </c>
      <c r="AR12" s="48">
        <f t="shared" si="3"/>
        <v>556000</v>
      </c>
      <c r="AS12" s="48">
        <f t="shared" si="3"/>
        <v>625000</v>
      </c>
      <c r="AT12" s="48">
        <f t="shared" si="3"/>
        <v>669000</v>
      </c>
      <c r="AU12" s="48">
        <f t="shared" si="3"/>
        <v>754000</v>
      </c>
      <c r="AV12" s="48">
        <f t="shared" si="3"/>
        <v>690000</v>
      </c>
      <c r="AW12" s="48">
        <f t="shared" si="3"/>
        <v>744000</v>
      </c>
      <c r="AX12" s="48">
        <f t="shared" si="3"/>
        <v>630000</v>
      </c>
      <c r="AY12" s="48">
        <f t="shared" si="3"/>
        <v>566000</v>
      </c>
      <c r="AZ12" s="48">
        <f t="shared" si="3"/>
        <v>530000</v>
      </c>
      <c r="BA12" s="48">
        <f t="shared" si="3"/>
        <v>528000</v>
      </c>
      <c r="BC12" s="53">
        <f t="shared" si="22"/>
        <v>6</v>
      </c>
      <c r="BD12" s="56">
        <f t="shared" si="18"/>
        <v>29007</v>
      </c>
      <c r="BE12" s="56">
        <f t="shared" si="4"/>
        <v>31959</v>
      </c>
      <c r="BF12" s="56">
        <f t="shared" si="4"/>
        <v>38808</v>
      </c>
      <c r="BG12" s="56">
        <f t="shared" si="4"/>
        <v>44317</v>
      </c>
      <c r="BI12" s="53">
        <f t="shared" si="23"/>
        <v>6</v>
      </c>
      <c r="BJ12" s="56">
        <f t="shared" si="24"/>
        <v>36708</v>
      </c>
      <c r="BK12" s="58">
        <f t="shared" si="19"/>
        <v>-1.4457831325301323E-2</v>
      </c>
      <c r="BL12" s="58">
        <f t="shared" si="5"/>
        <v>-0.11538461538461532</v>
      </c>
      <c r="BM12" s="58">
        <f t="shared" si="6"/>
        <v>-5.793103448275861E-2</v>
      </c>
      <c r="BN12" s="58">
        <f t="shared" si="7"/>
        <v>-0.14598540145985403</v>
      </c>
    </row>
    <row r="13" spans="1:66">
      <c r="A13" s="42">
        <f t="shared" si="8"/>
        <v>25750</v>
      </c>
      <c r="B13" s="42">
        <v>25781</v>
      </c>
      <c r="C13" s="43">
        <v>1.63</v>
      </c>
      <c r="E13" s="2" t="s">
        <v>39</v>
      </c>
      <c r="F13" s="6">
        <v>25051</v>
      </c>
      <c r="G13" s="7">
        <f t="shared" si="9"/>
        <v>1968</v>
      </c>
      <c r="H13" s="7">
        <f t="shared" si="10"/>
        <v>8</v>
      </c>
      <c r="I13" s="8" t="e">
        <v>#N/A</v>
      </c>
      <c r="J13" s="8" t="e">
        <v>#N/A</v>
      </c>
      <c r="K13" s="8" t="e">
        <v>#N/A</v>
      </c>
      <c r="L13" s="8" t="e">
        <v>#N/A</v>
      </c>
      <c r="M13" s="8" t="e">
        <v>#N/A</v>
      </c>
      <c r="N13" s="8">
        <v>155384</v>
      </c>
      <c r="O13" s="8" t="e">
        <v>#N/A</v>
      </c>
      <c r="P13" s="8" t="e">
        <v>#N/A</v>
      </c>
      <c r="Q13" s="8" t="e">
        <v>#N/A</v>
      </c>
      <c r="R13" s="8" t="e">
        <v>#N/A</v>
      </c>
      <c r="S13" s="8" t="e">
        <v>#N/A</v>
      </c>
      <c r="T13" s="8" t="e">
        <v>#N/A</v>
      </c>
      <c r="U13" s="8" t="e">
        <v>#N/A</v>
      </c>
      <c r="V13" s="8" t="e">
        <v>#N/A</v>
      </c>
      <c r="W13" s="8" t="e">
        <v>#N/A</v>
      </c>
      <c r="X13" s="16" t="e">
        <f t="shared" si="25"/>
        <v>#N/A</v>
      </c>
      <c r="Z13" s="2">
        <v>0</v>
      </c>
      <c r="AA13" s="2">
        <f t="shared" si="20"/>
        <v>2006</v>
      </c>
      <c r="AB13" s="6">
        <f t="shared" si="11"/>
        <v>38749</v>
      </c>
      <c r="AC13" s="9">
        <f t="shared" si="0"/>
        <v>402000</v>
      </c>
      <c r="AD13" s="9">
        <f t="shared" si="12"/>
        <v>313923.07692307694</v>
      </c>
      <c r="AE13" s="9">
        <f t="shared" si="1"/>
        <v>70000</v>
      </c>
      <c r="AF13" s="9">
        <f t="shared" si="1"/>
        <v>92000</v>
      </c>
      <c r="AG13" s="9">
        <f t="shared" si="1"/>
        <v>160000</v>
      </c>
      <c r="AH13" s="9">
        <f t="shared" si="1"/>
        <v>80000</v>
      </c>
      <c r="AI13" s="10">
        <f t="shared" si="13"/>
        <v>43076.923076923078</v>
      </c>
      <c r="AJ13" s="10">
        <f t="shared" si="14"/>
        <v>67269.230769230766</v>
      </c>
      <c r="AK13" s="10">
        <f t="shared" si="15"/>
        <v>126076.92307692308</v>
      </c>
      <c r="AL13" s="10">
        <f t="shared" si="16"/>
        <v>67076.923076923078</v>
      </c>
      <c r="AM13" s="16">
        <f t="shared" si="17"/>
        <v>-0.45967741935483869</v>
      </c>
      <c r="AO13" s="2">
        <f t="shared" si="21"/>
        <v>2006</v>
      </c>
      <c r="AP13" s="48">
        <f t="shared" si="3"/>
        <v>374000</v>
      </c>
      <c r="AQ13" s="48">
        <f t="shared" si="3"/>
        <v>402000</v>
      </c>
      <c r="AR13" s="48">
        <f t="shared" si="3"/>
        <v>554000</v>
      </c>
      <c r="AS13" s="48">
        <f t="shared" si="3"/>
        <v>560000</v>
      </c>
      <c r="AT13" s="48">
        <f t="shared" si="3"/>
        <v>642000</v>
      </c>
      <c r="AU13" s="48">
        <f t="shared" si="3"/>
        <v>699000</v>
      </c>
      <c r="AV13" s="48">
        <f t="shared" si="3"/>
        <v>605000</v>
      </c>
      <c r="AW13" s="48">
        <f t="shared" si="3"/>
        <v>654000</v>
      </c>
      <c r="AX13" s="48">
        <f t="shared" si="3"/>
        <v>529000</v>
      </c>
      <c r="AY13" s="48">
        <f t="shared" si="3"/>
        <v>518000</v>
      </c>
      <c r="AZ13" s="48">
        <f t="shared" si="3"/>
        <v>472000</v>
      </c>
      <c r="BA13" s="48">
        <f t="shared" si="3"/>
        <v>469000</v>
      </c>
      <c r="BC13" s="53">
        <f t="shared" si="22"/>
        <v>7</v>
      </c>
      <c r="BD13" s="56">
        <f t="shared" si="18"/>
        <v>29037</v>
      </c>
      <c r="BE13" s="56">
        <f t="shared" si="4"/>
        <v>31990</v>
      </c>
      <c r="BF13" s="56">
        <f t="shared" si="4"/>
        <v>38838</v>
      </c>
      <c r="BG13" s="56">
        <f t="shared" si="4"/>
        <v>44348</v>
      </c>
      <c r="BI13" s="53">
        <f t="shared" si="23"/>
        <v>7</v>
      </c>
      <c r="BJ13" s="56">
        <f t="shared" si="24"/>
        <v>36739</v>
      </c>
      <c r="BK13" s="58">
        <f t="shared" si="19"/>
        <v>-8.433734939759048E-2</v>
      </c>
      <c r="BL13" s="58">
        <f t="shared" si="5"/>
        <v>-0.12307692307692307</v>
      </c>
      <c r="BM13" s="58">
        <f t="shared" si="6"/>
        <v>-7.5862068965517213E-2</v>
      </c>
      <c r="BN13" s="58">
        <f t="shared" si="7"/>
        <v>-0.15328467153284669</v>
      </c>
    </row>
    <row r="14" spans="1:66">
      <c r="A14" s="42">
        <f t="shared" si="8"/>
        <v>25781</v>
      </c>
      <c r="B14" s="42">
        <v>25812</v>
      </c>
      <c r="C14" s="43">
        <v>1.72</v>
      </c>
      <c r="E14" s="2" t="s">
        <v>40</v>
      </c>
      <c r="F14" s="6">
        <v>25082</v>
      </c>
      <c r="G14" s="7">
        <f t="shared" si="9"/>
        <v>1968</v>
      </c>
      <c r="H14" s="7">
        <f t="shared" si="10"/>
        <v>9</v>
      </c>
      <c r="I14" s="8" t="e">
        <v>#N/A</v>
      </c>
      <c r="J14" s="8" t="e">
        <v>#N/A</v>
      </c>
      <c r="K14" s="8" t="e">
        <v>#N/A</v>
      </c>
      <c r="L14" s="8" t="e">
        <v>#N/A</v>
      </c>
      <c r="M14" s="8" t="e">
        <v>#N/A</v>
      </c>
      <c r="N14" s="8">
        <v>138330</v>
      </c>
      <c r="O14" s="8" t="e">
        <v>#N/A</v>
      </c>
      <c r="P14" s="8" t="e">
        <v>#N/A</v>
      </c>
      <c r="Q14" s="8" t="e">
        <v>#N/A</v>
      </c>
      <c r="R14" s="8" t="e">
        <v>#N/A</v>
      </c>
      <c r="S14" s="8" t="e">
        <v>#N/A</v>
      </c>
      <c r="T14" s="8" t="e">
        <v>#N/A</v>
      </c>
      <c r="U14" s="8" t="e">
        <v>#N/A</v>
      </c>
      <c r="V14" s="8" t="e">
        <v>#N/A</v>
      </c>
      <c r="W14" s="8" t="e">
        <v>#N/A</v>
      </c>
      <c r="X14" s="16" t="e">
        <f t="shared" si="25"/>
        <v>#N/A</v>
      </c>
      <c r="Z14" s="2">
        <v>0</v>
      </c>
      <c r="AA14" s="2">
        <f t="shared" si="20"/>
        <v>2007</v>
      </c>
      <c r="AB14" s="6">
        <f t="shared" si="11"/>
        <v>39114</v>
      </c>
      <c r="AC14" s="9">
        <f t="shared" si="0"/>
        <v>347000</v>
      </c>
      <c r="AD14" s="9">
        <f t="shared" si="12"/>
        <v>313923.07692307694</v>
      </c>
      <c r="AE14" s="9">
        <f t="shared" si="1"/>
        <v>54000</v>
      </c>
      <c r="AF14" s="9">
        <f t="shared" si="1"/>
        <v>80000</v>
      </c>
      <c r="AG14" s="9">
        <f t="shared" si="1"/>
        <v>141000</v>
      </c>
      <c r="AH14" s="9">
        <f t="shared" si="1"/>
        <v>72000</v>
      </c>
      <c r="AI14" s="10">
        <f t="shared" si="13"/>
        <v>43076.923076923078</v>
      </c>
      <c r="AJ14" s="10">
        <f t="shared" si="14"/>
        <v>67269.230769230766</v>
      </c>
      <c r="AK14" s="10">
        <f t="shared" si="15"/>
        <v>126076.92307692308</v>
      </c>
      <c r="AL14" s="10">
        <f t="shared" si="16"/>
        <v>67076.923076923078</v>
      </c>
      <c r="AM14" s="16">
        <f t="shared" si="17"/>
        <v>-0.4694189602446483</v>
      </c>
      <c r="AO14" s="2">
        <f t="shared" si="21"/>
        <v>2007</v>
      </c>
      <c r="AP14" s="48">
        <f t="shared" si="3"/>
        <v>324000</v>
      </c>
      <c r="AQ14" s="48">
        <f t="shared" si="3"/>
        <v>347000</v>
      </c>
      <c r="AR14" s="48">
        <f t="shared" si="3"/>
        <v>436000</v>
      </c>
      <c r="AS14" s="48">
        <f t="shared" si="3"/>
        <v>458000</v>
      </c>
      <c r="AT14" s="48">
        <f t="shared" si="3"/>
        <v>511000</v>
      </c>
      <c r="AU14" s="48">
        <f t="shared" si="3"/>
        <v>536000</v>
      </c>
      <c r="AV14" s="48">
        <f t="shared" si="3"/>
        <v>499000</v>
      </c>
      <c r="AW14" s="48">
        <f t="shared" si="3"/>
        <v>510000</v>
      </c>
      <c r="AX14" s="48">
        <f t="shared" si="3"/>
        <v>365000</v>
      </c>
      <c r="AY14" s="48">
        <f t="shared" si="3"/>
        <v>373000</v>
      </c>
      <c r="AZ14" s="48">
        <f t="shared" si="3"/>
        <v>343000</v>
      </c>
      <c r="BA14" s="48">
        <f t="shared" si="3"/>
        <v>320000</v>
      </c>
      <c r="BC14" s="53">
        <f t="shared" si="22"/>
        <v>8</v>
      </c>
      <c r="BD14" s="56">
        <f t="shared" si="18"/>
        <v>29068</v>
      </c>
      <c r="BE14" s="56">
        <f t="shared" si="4"/>
        <v>32021</v>
      </c>
      <c r="BF14" s="56">
        <f t="shared" si="4"/>
        <v>38869</v>
      </c>
      <c r="BG14" s="56">
        <f t="shared" si="4"/>
        <v>44378</v>
      </c>
      <c r="BI14" s="53">
        <f t="shared" si="23"/>
        <v>8</v>
      </c>
      <c r="BJ14" s="56">
        <f t="shared" si="24"/>
        <v>36770</v>
      </c>
      <c r="BK14" s="58">
        <f t="shared" si="19"/>
        <v>-7.9518072289156749E-2</v>
      </c>
      <c r="BL14" s="58">
        <f t="shared" si="5"/>
        <v>-0.15641025641025638</v>
      </c>
      <c r="BM14" s="58">
        <f t="shared" si="6"/>
        <v>-9.2413793103448272E-2</v>
      </c>
      <c r="BN14" s="58">
        <f t="shared" si="7"/>
        <v>-0.14452554744525539</v>
      </c>
    </row>
    <row r="15" spans="1:66">
      <c r="A15" s="42">
        <f t="shared" si="8"/>
        <v>25812</v>
      </c>
      <c r="B15" s="42">
        <v>25842</v>
      </c>
      <c r="C15" s="43">
        <v>1.73</v>
      </c>
      <c r="E15" s="2" t="s">
        <v>41</v>
      </c>
      <c r="F15" s="6">
        <v>25112</v>
      </c>
      <c r="G15" s="7">
        <f t="shared" si="9"/>
        <v>1968</v>
      </c>
      <c r="H15" s="7">
        <f t="shared" si="10"/>
        <v>10</v>
      </c>
      <c r="I15" s="8" t="e">
        <v>#N/A</v>
      </c>
      <c r="J15" s="8" t="e">
        <v>#N/A</v>
      </c>
      <c r="K15" s="8" t="e">
        <v>#N/A</v>
      </c>
      <c r="L15" s="8" t="e">
        <v>#N/A</v>
      </c>
      <c r="M15" s="8" t="e">
        <v>#N/A</v>
      </c>
      <c r="N15" s="8">
        <v>142120</v>
      </c>
      <c r="O15" s="8" t="e">
        <v>#N/A</v>
      </c>
      <c r="P15" s="8" t="e">
        <v>#N/A</v>
      </c>
      <c r="Q15" s="8" t="e">
        <v>#N/A</v>
      </c>
      <c r="R15" s="8" t="e">
        <v>#N/A</v>
      </c>
      <c r="S15" s="8" t="e">
        <v>#N/A</v>
      </c>
      <c r="T15" s="8" t="e">
        <v>#N/A</v>
      </c>
      <c r="U15" s="8" t="e">
        <v>#N/A</v>
      </c>
      <c r="V15" s="8" t="e">
        <v>#N/A</v>
      </c>
      <c r="W15" s="8" t="e">
        <v>#N/A</v>
      </c>
      <c r="X15" s="16" t="e">
        <f t="shared" si="25"/>
        <v>#N/A</v>
      </c>
      <c r="Z15" s="2">
        <v>0</v>
      </c>
      <c r="AA15" s="2">
        <f t="shared" si="20"/>
        <v>2008</v>
      </c>
      <c r="AB15" s="6">
        <f t="shared" si="11"/>
        <v>39479</v>
      </c>
      <c r="AC15" s="9">
        <f t="shared" si="0"/>
        <v>262000</v>
      </c>
      <c r="AD15" s="9">
        <f t="shared" si="12"/>
        <v>313923.07692307694</v>
      </c>
      <c r="AE15" s="9">
        <f t="shared" si="1"/>
        <v>39000</v>
      </c>
      <c r="AF15" s="9">
        <f t="shared" si="1"/>
        <v>64000</v>
      </c>
      <c r="AG15" s="9">
        <f t="shared" si="1"/>
        <v>108000</v>
      </c>
      <c r="AH15" s="9">
        <f t="shared" si="1"/>
        <v>51000</v>
      </c>
      <c r="AI15" s="10">
        <f t="shared" si="13"/>
        <v>43076.923076923078</v>
      </c>
      <c r="AJ15" s="10">
        <f t="shared" si="14"/>
        <v>67269.230769230766</v>
      </c>
      <c r="AK15" s="10">
        <f t="shared" si="15"/>
        <v>126076.92307692308</v>
      </c>
      <c r="AL15" s="10">
        <f t="shared" si="16"/>
        <v>67076.923076923078</v>
      </c>
      <c r="AM15" s="16">
        <f t="shared" si="17"/>
        <v>-0.48627450980392156</v>
      </c>
      <c r="AO15" s="2">
        <f t="shared" si="21"/>
        <v>2008</v>
      </c>
      <c r="AP15" s="48">
        <f t="shared" si="3"/>
        <v>235000</v>
      </c>
      <c r="AQ15" s="48">
        <f t="shared" si="3"/>
        <v>262000</v>
      </c>
      <c r="AR15" s="48">
        <f t="shared" si="3"/>
        <v>316000</v>
      </c>
      <c r="AS15" s="48">
        <f t="shared" si="3"/>
        <v>364000</v>
      </c>
      <c r="AT15" s="48">
        <f t="shared" si="3"/>
        <v>403000</v>
      </c>
      <c r="AU15" s="48">
        <f t="shared" si="3"/>
        <v>421000</v>
      </c>
      <c r="AV15" s="48">
        <f t="shared" si="3"/>
        <v>418000</v>
      </c>
      <c r="AW15" s="48">
        <f t="shared" si="3"/>
        <v>409000</v>
      </c>
      <c r="AX15" s="48">
        <f t="shared" si="3"/>
        <v>369000</v>
      </c>
      <c r="AY15" s="48">
        <f t="shared" si="3"/>
        <v>349000</v>
      </c>
      <c r="AZ15" s="48">
        <f t="shared" si="3"/>
        <v>273000</v>
      </c>
      <c r="BA15" s="48">
        <f t="shared" si="3"/>
        <v>305000</v>
      </c>
      <c r="BC15" s="53">
        <f t="shared" si="22"/>
        <v>9</v>
      </c>
      <c r="BD15" s="56">
        <f t="shared" si="18"/>
        <v>29099</v>
      </c>
      <c r="BE15" s="56">
        <f t="shared" si="4"/>
        <v>32051</v>
      </c>
      <c r="BF15" s="56">
        <f t="shared" si="4"/>
        <v>38899</v>
      </c>
      <c r="BG15" s="56">
        <f t="shared" si="4"/>
        <v>44409</v>
      </c>
      <c r="BI15" s="53">
        <f t="shared" si="23"/>
        <v>9</v>
      </c>
      <c r="BJ15" s="56">
        <f t="shared" si="24"/>
        <v>36800</v>
      </c>
      <c r="BK15" s="58">
        <f t="shared" si="19"/>
        <v>-7.4698795180723004E-2</v>
      </c>
      <c r="BL15" s="58">
        <f t="shared" si="5"/>
        <v>-0.14871794871794874</v>
      </c>
      <c r="BM15" s="58">
        <f t="shared" si="6"/>
        <v>-0.10620689655172408</v>
      </c>
      <c r="BN15" s="58">
        <f t="shared" si="7"/>
        <v>-0.12554744525547437</v>
      </c>
    </row>
    <row r="16" spans="1:66">
      <c r="A16" s="42">
        <f t="shared" si="8"/>
        <v>25842</v>
      </c>
      <c r="B16" s="42">
        <v>25873</v>
      </c>
      <c r="C16" s="43">
        <v>1.7</v>
      </c>
      <c r="E16" s="2" t="s">
        <v>42</v>
      </c>
      <c r="F16" s="6">
        <v>25143</v>
      </c>
      <c r="G16" s="7">
        <f t="shared" si="9"/>
        <v>1968</v>
      </c>
      <c r="H16" s="7">
        <f t="shared" si="10"/>
        <v>11</v>
      </c>
      <c r="I16" s="8" t="e">
        <v>#N/A</v>
      </c>
      <c r="J16" s="8" t="e">
        <v>#N/A</v>
      </c>
      <c r="K16" s="8" t="e">
        <v>#N/A</v>
      </c>
      <c r="L16" s="8" t="e">
        <v>#N/A</v>
      </c>
      <c r="M16" s="8" t="e">
        <v>#N/A</v>
      </c>
      <c r="N16" s="8">
        <v>117486</v>
      </c>
      <c r="O16" s="8" t="e">
        <v>#N/A</v>
      </c>
      <c r="P16" s="8" t="e">
        <v>#N/A</v>
      </c>
      <c r="Q16" s="8" t="e">
        <v>#N/A</v>
      </c>
      <c r="R16" s="8" t="e">
        <v>#N/A</v>
      </c>
      <c r="S16" s="8" t="e">
        <v>#N/A</v>
      </c>
      <c r="T16" s="8" t="e">
        <v>#N/A</v>
      </c>
      <c r="U16" s="8" t="e">
        <v>#N/A</v>
      </c>
      <c r="V16" s="8" t="e">
        <v>#N/A</v>
      </c>
      <c r="W16" s="8" t="e">
        <v>#N/A</v>
      </c>
      <c r="X16" s="16" t="e">
        <f t="shared" si="25"/>
        <v>#N/A</v>
      </c>
      <c r="Z16" s="2">
        <v>0</v>
      </c>
      <c r="AA16" s="2">
        <f t="shared" si="20"/>
        <v>2009</v>
      </c>
      <c r="AB16" s="6">
        <f t="shared" si="11"/>
        <v>39845</v>
      </c>
      <c r="AC16" s="9">
        <f t="shared" si="0"/>
        <v>238000</v>
      </c>
      <c r="AD16" s="9">
        <f t="shared" si="12"/>
        <v>313923.07692307694</v>
      </c>
      <c r="AE16" s="9">
        <f t="shared" si="1"/>
        <v>32000</v>
      </c>
      <c r="AF16" s="9">
        <f t="shared" si="1"/>
        <v>53000</v>
      </c>
      <c r="AG16" s="9">
        <f t="shared" si="1"/>
        <v>91000</v>
      </c>
      <c r="AH16" s="9">
        <f t="shared" si="1"/>
        <v>62000</v>
      </c>
      <c r="AI16" s="10">
        <f t="shared" si="13"/>
        <v>43076.923076923078</v>
      </c>
      <c r="AJ16" s="10">
        <f t="shared" si="14"/>
        <v>67269.230769230766</v>
      </c>
      <c r="AK16" s="10">
        <f t="shared" si="15"/>
        <v>126076.92307692308</v>
      </c>
      <c r="AL16" s="10">
        <f t="shared" si="16"/>
        <v>67076.923076923078</v>
      </c>
      <c r="AM16" s="16">
        <f t="shared" si="17"/>
        <v>-0.41809290953545231</v>
      </c>
      <c r="AO16" s="2">
        <f t="shared" si="21"/>
        <v>2009</v>
      </c>
      <c r="AP16" s="48">
        <f t="shared" ref="AP16:BA29" si="26">AVERAGEIFS($I$6:$I$1048576,$G$6:$G$1048576,$AO16,$H$6:$H$1048576,AP$4)</f>
        <v>218000</v>
      </c>
      <c r="AQ16" s="48">
        <f t="shared" si="26"/>
        <v>238000</v>
      </c>
      <c r="AR16" s="48">
        <f t="shared" si="26"/>
        <v>304000</v>
      </c>
      <c r="AS16" s="48">
        <f t="shared" si="26"/>
        <v>349000</v>
      </c>
      <c r="AT16" s="48">
        <f t="shared" si="26"/>
        <v>376000</v>
      </c>
      <c r="AU16" s="48">
        <f t="shared" si="26"/>
        <v>438000</v>
      </c>
      <c r="AV16" s="48">
        <f t="shared" si="26"/>
        <v>442000</v>
      </c>
      <c r="AW16" s="48">
        <f t="shared" si="26"/>
        <v>417000</v>
      </c>
      <c r="AX16" s="48">
        <f t="shared" si="26"/>
        <v>392000</v>
      </c>
      <c r="AY16" s="48">
        <f t="shared" si="26"/>
        <v>418000</v>
      </c>
      <c r="AZ16" s="48">
        <f t="shared" si="26"/>
        <v>395000</v>
      </c>
      <c r="BA16" s="48">
        <f t="shared" si="26"/>
        <v>347000</v>
      </c>
      <c r="BC16" s="53">
        <f t="shared" si="22"/>
        <v>10</v>
      </c>
      <c r="BD16" s="56">
        <f t="shared" si="18"/>
        <v>29129</v>
      </c>
      <c r="BE16" s="56">
        <f t="shared" si="4"/>
        <v>32082</v>
      </c>
      <c r="BF16" s="56">
        <f t="shared" si="4"/>
        <v>38930</v>
      </c>
      <c r="BG16" s="56">
        <f t="shared" si="4"/>
        <v>44440</v>
      </c>
      <c r="BI16" s="53">
        <f t="shared" si="23"/>
        <v>10</v>
      </c>
      <c r="BJ16" s="56">
        <f t="shared" si="24"/>
        <v>36831</v>
      </c>
      <c r="BK16" s="58">
        <f t="shared" si="19"/>
        <v>-5.0602409638554308E-2</v>
      </c>
      <c r="BL16" s="58">
        <f t="shared" si="5"/>
        <v>-0.14358974358974361</v>
      </c>
      <c r="BM16" s="58">
        <f t="shared" si="6"/>
        <v>-0.12827586206896549</v>
      </c>
      <c r="BN16" s="58">
        <f t="shared" si="7"/>
        <v>-0.14160583941605837</v>
      </c>
    </row>
    <row r="17" spans="1:66">
      <c r="A17" s="42">
        <f t="shared" si="8"/>
        <v>25873</v>
      </c>
      <c r="B17" s="42">
        <v>25903</v>
      </c>
      <c r="C17" s="43">
        <v>1.75</v>
      </c>
      <c r="E17" s="2" t="s">
        <v>43</v>
      </c>
      <c r="F17" s="6">
        <v>25173</v>
      </c>
      <c r="G17" s="7">
        <f t="shared" si="9"/>
        <v>1968</v>
      </c>
      <c r="H17" s="7">
        <f t="shared" si="10"/>
        <v>12</v>
      </c>
      <c r="I17" s="8" t="e">
        <v>#N/A</v>
      </c>
      <c r="J17" s="8" t="e">
        <v>#N/A</v>
      </c>
      <c r="K17" s="8" t="e">
        <v>#N/A</v>
      </c>
      <c r="L17" s="8" t="e">
        <v>#N/A</v>
      </c>
      <c r="M17" s="8" t="e">
        <v>#N/A</v>
      </c>
      <c r="N17" s="8">
        <v>94746</v>
      </c>
      <c r="O17" s="8" t="e">
        <v>#N/A</v>
      </c>
      <c r="P17" s="8" t="e">
        <v>#N/A</v>
      </c>
      <c r="Q17" s="8" t="e">
        <v>#N/A</v>
      </c>
      <c r="R17" s="8" t="e">
        <v>#N/A</v>
      </c>
      <c r="S17" s="8" t="e">
        <v>#N/A</v>
      </c>
      <c r="T17" s="8" t="e">
        <v>#N/A</v>
      </c>
      <c r="U17" s="8" t="e">
        <v>#N/A</v>
      </c>
      <c r="V17" s="8" t="e">
        <v>#N/A</v>
      </c>
      <c r="W17" s="8" t="e">
        <v>#N/A</v>
      </c>
      <c r="X17" s="16" t="e">
        <f t="shared" si="25"/>
        <v>#N/A</v>
      </c>
      <c r="Z17" s="2">
        <v>0</v>
      </c>
      <c r="AA17" s="2">
        <f t="shared" si="20"/>
        <v>2010</v>
      </c>
      <c r="AB17" s="6">
        <f t="shared" si="11"/>
        <v>40210</v>
      </c>
      <c r="AC17" s="9">
        <f t="shared" si="0"/>
        <v>258000</v>
      </c>
      <c r="AD17" s="9">
        <f t="shared" si="12"/>
        <v>313923.07692307694</v>
      </c>
      <c r="AE17" s="9">
        <f t="shared" si="1"/>
        <v>36000</v>
      </c>
      <c r="AF17" s="9">
        <f t="shared" si="1"/>
        <v>58000</v>
      </c>
      <c r="AG17" s="9">
        <f t="shared" si="1"/>
        <v>99000</v>
      </c>
      <c r="AH17" s="9">
        <f t="shared" si="1"/>
        <v>65000</v>
      </c>
      <c r="AI17" s="10">
        <f t="shared" si="13"/>
        <v>43076.923076923078</v>
      </c>
      <c r="AJ17" s="10">
        <f t="shared" si="14"/>
        <v>67269.230769230766</v>
      </c>
      <c r="AK17" s="10">
        <f t="shared" si="15"/>
        <v>126076.92307692308</v>
      </c>
      <c r="AL17" s="10">
        <f t="shared" si="16"/>
        <v>67076.923076923078</v>
      </c>
      <c r="AM17" s="16">
        <f t="shared" si="17"/>
        <v>-0.38129496402877699</v>
      </c>
      <c r="AO17" s="2">
        <f t="shared" si="21"/>
        <v>2010</v>
      </c>
      <c r="AP17" s="48">
        <f t="shared" si="26"/>
        <v>234000</v>
      </c>
      <c r="AQ17" s="48">
        <f t="shared" si="26"/>
        <v>258000</v>
      </c>
      <c r="AR17" s="48">
        <f t="shared" si="26"/>
        <v>366000</v>
      </c>
      <c r="AS17" s="48">
        <f t="shared" si="26"/>
        <v>443000</v>
      </c>
      <c r="AT17" s="48">
        <f t="shared" si="26"/>
        <v>449000</v>
      </c>
      <c r="AU17" s="48">
        <f t="shared" si="26"/>
        <v>472000</v>
      </c>
      <c r="AV17" s="48">
        <f t="shared" si="26"/>
        <v>331000</v>
      </c>
      <c r="AW17" s="48">
        <f t="shared" si="26"/>
        <v>352000</v>
      </c>
      <c r="AX17" s="48">
        <f t="shared" si="26"/>
        <v>321000</v>
      </c>
      <c r="AY17" s="48">
        <f t="shared" si="26"/>
        <v>307000</v>
      </c>
      <c r="AZ17" s="48">
        <f t="shared" si="26"/>
        <v>304000</v>
      </c>
      <c r="BA17" s="48">
        <f t="shared" si="26"/>
        <v>345000</v>
      </c>
      <c r="BC17" s="53">
        <f t="shared" si="22"/>
        <v>11</v>
      </c>
      <c r="BD17" s="56">
        <f t="shared" si="18"/>
        <v>29160</v>
      </c>
      <c r="BE17" s="56">
        <f t="shared" si="4"/>
        <v>32112</v>
      </c>
      <c r="BF17" s="56">
        <f t="shared" si="4"/>
        <v>38961</v>
      </c>
      <c r="BG17" s="56">
        <f t="shared" si="4"/>
        <v>44470</v>
      </c>
      <c r="BI17" s="53">
        <f t="shared" si="23"/>
        <v>11</v>
      </c>
      <c r="BJ17" s="56">
        <f t="shared" si="24"/>
        <v>36861</v>
      </c>
      <c r="BK17" s="58">
        <f t="shared" si="19"/>
        <v>-9.1566265060241042E-2</v>
      </c>
      <c r="BL17" s="58">
        <f t="shared" si="5"/>
        <v>-0.17179487179487177</v>
      </c>
      <c r="BM17" s="58">
        <f t="shared" si="6"/>
        <v>-0.12551724137931036</v>
      </c>
      <c r="BN17" s="58">
        <f t="shared" si="7"/>
        <v>-8.1751824817518193E-2</v>
      </c>
    </row>
    <row r="18" spans="1:66">
      <c r="A18" s="42">
        <f t="shared" si="8"/>
        <v>25903</v>
      </c>
      <c r="B18" s="42">
        <v>25934</v>
      </c>
      <c r="C18" s="43">
        <v>1.85</v>
      </c>
      <c r="E18" s="2" t="s">
        <v>44</v>
      </c>
      <c r="F18" s="6">
        <v>25204</v>
      </c>
      <c r="G18" s="7">
        <f t="shared" si="9"/>
        <v>1969</v>
      </c>
      <c r="H18" s="7">
        <f t="shared" si="10"/>
        <v>1</v>
      </c>
      <c r="I18" s="8" t="e">
        <v>#N/A</v>
      </c>
      <c r="J18" s="8" t="e">
        <v>#N/A</v>
      </c>
      <c r="K18" s="8" t="e">
        <v>#N/A</v>
      </c>
      <c r="L18" s="8" t="e">
        <v>#N/A</v>
      </c>
      <c r="M18" s="8" t="e">
        <v>#N/A</v>
      </c>
      <c r="N18" s="8">
        <v>113857</v>
      </c>
      <c r="O18" s="8" t="e">
        <v>#N/A</v>
      </c>
      <c r="P18" s="8" t="e">
        <v>#N/A</v>
      </c>
      <c r="Q18" s="8" t="e">
        <v>#N/A</v>
      </c>
      <c r="R18" s="8" t="e">
        <v>#N/A</v>
      </c>
      <c r="S18" s="8" t="e">
        <v>#N/A</v>
      </c>
      <c r="T18" s="8" t="e">
        <v>#N/A</v>
      </c>
      <c r="U18" s="8" t="e">
        <v>#N/A</v>
      </c>
      <c r="V18" s="8" t="e">
        <v>#N/A</v>
      </c>
      <c r="W18" s="8" t="e">
        <v>#N/A</v>
      </c>
      <c r="X18" s="16" t="e">
        <f t="shared" si="25"/>
        <v>#N/A</v>
      </c>
      <c r="Z18" s="2">
        <v>0</v>
      </c>
      <c r="AA18" s="2">
        <f t="shared" si="20"/>
        <v>2011</v>
      </c>
      <c r="AB18" s="6">
        <f t="shared" si="11"/>
        <v>40575</v>
      </c>
      <c r="AC18" s="9">
        <f t="shared" si="0"/>
        <v>253000</v>
      </c>
      <c r="AD18" s="9">
        <f t="shared" si="12"/>
        <v>313923.07692307694</v>
      </c>
      <c r="AE18" s="9">
        <f t="shared" si="1"/>
        <v>34000</v>
      </c>
      <c r="AF18" s="9">
        <f t="shared" si="1"/>
        <v>54000</v>
      </c>
      <c r="AG18" s="9">
        <f t="shared" si="1"/>
        <v>99000</v>
      </c>
      <c r="AH18" s="9">
        <f t="shared" si="1"/>
        <v>66000</v>
      </c>
      <c r="AI18" s="10">
        <f t="shared" si="13"/>
        <v>43076.923076923078</v>
      </c>
      <c r="AJ18" s="10">
        <f t="shared" si="14"/>
        <v>67269.230769230766</v>
      </c>
      <c r="AK18" s="10">
        <f t="shared" si="15"/>
        <v>126076.92307692308</v>
      </c>
      <c r="AL18" s="10">
        <f t="shared" si="16"/>
        <v>67076.923076923078</v>
      </c>
      <c r="AM18" s="16">
        <f t="shared" si="17"/>
        <v>-0.28125</v>
      </c>
      <c r="AO18" s="2">
        <f t="shared" si="21"/>
        <v>2011</v>
      </c>
      <c r="AP18" s="48">
        <f t="shared" si="26"/>
        <v>247000</v>
      </c>
      <c r="AQ18" s="48">
        <f t="shared" si="26"/>
        <v>253000</v>
      </c>
      <c r="AR18" s="48">
        <f t="shared" si="26"/>
        <v>347000</v>
      </c>
      <c r="AS18" s="48">
        <f t="shared" si="26"/>
        <v>375000</v>
      </c>
      <c r="AT18" s="48">
        <f t="shared" si="26"/>
        <v>391000</v>
      </c>
      <c r="AU18" s="48">
        <f t="shared" si="26"/>
        <v>440000</v>
      </c>
      <c r="AV18" s="48">
        <f t="shared" si="26"/>
        <v>385000</v>
      </c>
      <c r="AW18" s="48">
        <f t="shared" si="26"/>
        <v>429000</v>
      </c>
      <c r="AX18" s="48">
        <f t="shared" si="26"/>
        <v>369000</v>
      </c>
      <c r="AY18" s="48">
        <f t="shared" si="26"/>
        <v>343000</v>
      </c>
      <c r="AZ18" s="48">
        <f t="shared" si="26"/>
        <v>335000</v>
      </c>
      <c r="BA18" s="48">
        <f t="shared" si="26"/>
        <v>349000</v>
      </c>
      <c r="BC18" s="53">
        <f t="shared" si="22"/>
        <v>12</v>
      </c>
      <c r="BD18" s="56">
        <f t="shared" si="18"/>
        <v>29190</v>
      </c>
      <c r="BE18" s="56">
        <f t="shared" si="4"/>
        <v>32143</v>
      </c>
      <c r="BF18" s="56">
        <f t="shared" si="4"/>
        <v>38991</v>
      </c>
      <c r="BG18" s="56">
        <f t="shared" si="4"/>
        <v>44501</v>
      </c>
      <c r="BI18" s="53">
        <f t="shared" si="23"/>
        <v>12</v>
      </c>
      <c r="BJ18" s="56">
        <f t="shared" si="24"/>
        <v>36892</v>
      </c>
      <c r="BK18" s="58">
        <f t="shared" si="19"/>
        <v>-0.16144578313253019</v>
      </c>
      <c r="BL18" s="58">
        <f t="shared" si="5"/>
        <v>-0.18717948717948718</v>
      </c>
      <c r="BM18" s="58">
        <f t="shared" si="6"/>
        <v>-0.13379310344827583</v>
      </c>
      <c r="BN18" s="58">
        <f t="shared" si="7"/>
        <v>-7.4452554744525515E-2</v>
      </c>
    </row>
    <row r="19" spans="1:66">
      <c r="A19" s="42">
        <f t="shared" si="8"/>
        <v>25934</v>
      </c>
      <c r="B19" s="42">
        <v>25965</v>
      </c>
      <c r="C19" s="43">
        <v>1.91</v>
      </c>
      <c r="E19" s="2" t="s">
        <v>45</v>
      </c>
      <c r="F19" s="6">
        <v>25235</v>
      </c>
      <c r="G19" s="7">
        <f t="shared" si="9"/>
        <v>1969</v>
      </c>
      <c r="H19" s="7">
        <f t="shared" si="10"/>
        <v>2</v>
      </c>
      <c r="I19" s="8" t="e">
        <v>#N/A</v>
      </c>
      <c r="J19" s="8" t="e">
        <v>#N/A</v>
      </c>
      <c r="K19" s="8" t="e">
        <v>#N/A</v>
      </c>
      <c r="L19" s="8" t="e">
        <v>#N/A</v>
      </c>
      <c r="M19" s="8" t="e">
        <v>#N/A</v>
      </c>
      <c r="N19" s="8">
        <v>121448</v>
      </c>
      <c r="O19" s="8" t="e">
        <v>#N/A</v>
      </c>
      <c r="P19" s="8" t="e">
        <v>#N/A</v>
      </c>
      <c r="Q19" s="8" t="e">
        <v>#N/A</v>
      </c>
      <c r="R19" s="8" t="e">
        <v>#N/A</v>
      </c>
      <c r="S19" s="8" t="e">
        <v>#N/A</v>
      </c>
      <c r="T19" s="8" t="e">
        <v>#N/A</v>
      </c>
      <c r="U19" s="8" t="e">
        <v>#N/A</v>
      </c>
      <c r="V19" s="8" t="e">
        <v>#N/A</v>
      </c>
      <c r="W19" s="8" t="e">
        <v>#N/A</v>
      </c>
      <c r="X19" s="16" t="e">
        <f t="shared" si="25"/>
        <v>#N/A</v>
      </c>
      <c r="Z19" s="2">
        <v>0</v>
      </c>
      <c r="AA19" s="2">
        <f t="shared" si="20"/>
        <v>2012</v>
      </c>
      <c r="AB19" s="6">
        <f t="shared" si="11"/>
        <v>40940</v>
      </c>
      <c r="AC19" s="9">
        <f t="shared" si="0"/>
        <v>287000</v>
      </c>
      <c r="AD19" s="9">
        <f t="shared" si="12"/>
        <v>313923.07692307694</v>
      </c>
      <c r="AE19" s="9">
        <f t="shared" si="1"/>
        <v>38000</v>
      </c>
      <c r="AF19" s="9">
        <f t="shared" si="1"/>
        <v>64000</v>
      </c>
      <c r="AG19" s="9">
        <f t="shared" si="1"/>
        <v>112000</v>
      </c>
      <c r="AH19" s="9">
        <f t="shared" si="1"/>
        <v>73000</v>
      </c>
      <c r="AI19" s="10">
        <f t="shared" si="13"/>
        <v>43076.923076923078</v>
      </c>
      <c r="AJ19" s="10">
        <f t="shared" si="14"/>
        <v>67269.230769230766</v>
      </c>
      <c r="AK19" s="10">
        <f t="shared" si="15"/>
        <v>126076.92307692308</v>
      </c>
      <c r="AL19" s="10">
        <f t="shared" si="16"/>
        <v>67076.923076923078</v>
      </c>
      <c r="AM19" s="16">
        <f t="shared" si="17"/>
        <v>-0.33100233100233101</v>
      </c>
      <c r="AO19" s="2">
        <f t="shared" si="21"/>
        <v>2012</v>
      </c>
      <c r="AP19" s="48">
        <f t="shared" si="26"/>
        <v>260000</v>
      </c>
      <c r="AQ19" s="48">
        <f t="shared" si="26"/>
        <v>287000</v>
      </c>
      <c r="AR19" s="48">
        <f t="shared" si="26"/>
        <v>360000</v>
      </c>
      <c r="AS19" s="48">
        <f t="shared" si="26"/>
        <v>400000</v>
      </c>
      <c r="AT19" s="48">
        <f t="shared" si="26"/>
        <v>448000</v>
      </c>
      <c r="AU19" s="48">
        <f t="shared" si="26"/>
        <v>463000</v>
      </c>
      <c r="AV19" s="48">
        <f t="shared" si="26"/>
        <v>430000</v>
      </c>
      <c r="AW19" s="48">
        <f t="shared" si="26"/>
        <v>476000</v>
      </c>
      <c r="AX19" s="48">
        <f t="shared" si="26"/>
        <v>372000</v>
      </c>
      <c r="AY19" s="48">
        <f t="shared" si="26"/>
        <v>401000</v>
      </c>
      <c r="AZ19" s="48">
        <f t="shared" si="26"/>
        <v>385000</v>
      </c>
      <c r="BA19" s="48">
        <f t="shared" si="26"/>
        <v>374000</v>
      </c>
      <c r="BC19" s="53">
        <f t="shared" si="22"/>
        <v>13</v>
      </c>
      <c r="BD19" s="56">
        <f t="shared" si="18"/>
        <v>29221</v>
      </c>
      <c r="BE19" s="56">
        <f t="shared" si="4"/>
        <v>32174</v>
      </c>
      <c r="BF19" s="56">
        <f t="shared" si="4"/>
        <v>39022</v>
      </c>
      <c r="BG19" s="56">
        <f t="shared" si="4"/>
        <v>44531</v>
      </c>
      <c r="BI19" s="53">
        <f t="shared" si="23"/>
        <v>13</v>
      </c>
      <c r="BJ19" s="56">
        <f t="shared" si="24"/>
        <v>36923</v>
      </c>
      <c r="BK19" s="58">
        <f t="shared" si="19"/>
        <v>-0.18313253012048197</v>
      </c>
      <c r="BL19" s="58">
        <f t="shared" si="5"/>
        <v>-0.2076923076923077</v>
      </c>
      <c r="BM19" s="58">
        <f t="shared" si="6"/>
        <v>-0.12275862068965512</v>
      </c>
      <c r="BN19" s="58">
        <f t="shared" si="7"/>
        <v>-5.6934306569343021E-2</v>
      </c>
    </row>
    <row r="20" spans="1:66">
      <c r="A20" s="42">
        <f t="shared" si="8"/>
        <v>25965</v>
      </c>
      <c r="B20" s="42">
        <v>25993</v>
      </c>
      <c r="C20" s="43">
        <v>1.9</v>
      </c>
      <c r="E20" s="2" t="s">
        <v>46</v>
      </c>
      <c r="F20" s="6">
        <v>25263</v>
      </c>
      <c r="G20" s="7">
        <f t="shared" si="9"/>
        <v>1969</v>
      </c>
      <c r="H20" s="7">
        <f t="shared" si="10"/>
        <v>3</v>
      </c>
      <c r="I20" s="8" t="e">
        <v>#N/A</v>
      </c>
      <c r="J20" s="8" t="e">
        <v>#N/A</v>
      </c>
      <c r="K20" s="8" t="e">
        <v>#N/A</v>
      </c>
      <c r="L20" s="8" t="e">
        <v>#N/A</v>
      </c>
      <c r="M20" s="8" t="e">
        <v>#N/A</v>
      </c>
      <c r="N20" s="8">
        <v>140424</v>
      </c>
      <c r="O20" s="8" t="e">
        <v>#N/A</v>
      </c>
      <c r="P20" s="8" t="e">
        <v>#N/A</v>
      </c>
      <c r="Q20" s="8" t="e">
        <v>#N/A</v>
      </c>
      <c r="R20" s="8" t="e">
        <v>#N/A</v>
      </c>
      <c r="S20" s="8" t="e">
        <v>#N/A</v>
      </c>
      <c r="T20" s="8" t="e">
        <v>#N/A</v>
      </c>
      <c r="U20" s="8" t="e">
        <v>#N/A</v>
      </c>
      <c r="V20" s="8" t="e">
        <v>#N/A</v>
      </c>
      <c r="W20" s="8" t="e">
        <v>#N/A</v>
      </c>
      <c r="X20" s="16" t="e">
        <f t="shared" si="25"/>
        <v>#N/A</v>
      </c>
      <c r="Z20" s="2">
        <v>0</v>
      </c>
      <c r="AA20" s="2">
        <f t="shared" si="20"/>
        <v>2013</v>
      </c>
      <c r="AB20" s="6">
        <f t="shared" si="11"/>
        <v>41306</v>
      </c>
      <c r="AC20" s="9">
        <f t="shared" si="0"/>
        <v>304000</v>
      </c>
      <c r="AD20" s="9">
        <f t="shared" si="12"/>
        <v>313923.07692307694</v>
      </c>
      <c r="AE20" s="9">
        <f t="shared" si="1"/>
        <v>40000</v>
      </c>
      <c r="AF20" s="9">
        <f t="shared" si="1"/>
        <v>70000</v>
      </c>
      <c r="AG20" s="9">
        <f t="shared" si="1"/>
        <v>123000</v>
      </c>
      <c r="AH20" s="9">
        <f t="shared" si="1"/>
        <v>71000</v>
      </c>
      <c r="AI20" s="10">
        <f t="shared" si="13"/>
        <v>43076.923076923078</v>
      </c>
      <c r="AJ20" s="10">
        <f t="shared" si="14"/>
        <v>67269.230769230766</v>
      </c>
      <c r="AK20" s="10">
        <f t="shared" si="15"/>
        <v>126076.92307692308</v>
      </c>
      <c r="AL20" s="10">
        <f t="shared" si="16"/>
        <v>67076.923076923078</v>
      </c>
      <c r="AM20" s="16">
        <f t="shared" si="17"/>
        <v>-0.36134453781512604</v>
      </c>
      <c r="AO20" s="2">
        <f t="shared" si="21"/>
        <v>2013</v>
      </c>
      <c r="AP20" s="48">
        <f t="shared" si="26"/>
        <v>291000</v>
      </c>
      <c r="AQ20" s="48">
        <f t="shared" si="26"/>
        <v>304000</v>
      </c>
      <c r="AR20" s="48">
        <f t="shared" si="26"/>
        <v>387000</v>
      </c>
      <c r="AS20" s="48">
        <f t="shared" si="26"/>
        <v>454000</v>
      </c>
      <c r="AT20" s="48">
        <f t="shared" si="26"/>
        <v>514000</v>
      </c>
      <c r="AU20" s="48">
        <f t="shared" si="26"/>
        <v>500000</v>
      </c>
      <c r="AV20" s="48">
        <f t="shared" si="26"/>
        <v>519000</v>
      </c>
      <c r="AW20" s="48">
        <f t="shared" si="26"/>
        <v>518000</v>
      </c>
      <c r="AX20" s="48">
        <f t="shared" si="26"/>
        <v>427000</v>
      </c>
      <c r="AY20" s="48">
        <f t="shared" si="26"/>
        <v>424000</v>
      </c>
      <c r="AZ20" s="48">
        <f t="shared" si="26"/>
        <v>362000</v>
      </c>
      <c r="BA20" s="48">
        <f t="shared" si="26"/>
        <v>387000</v>
      </c>
      <c r="BC20" s="53">
        <f t="shared" si="22"/>
        <v>14</v>
      </c>
      <c r="BD20" s="56">
        <f t="shared" si="18"/>
        <v>29252</v>
      </c>
      <c r="BE20" s="56">
        <f t="shared" si="4"/>
        <v>32203</v>
      </c>
      <c r="BF20" s="56">
        <f t="shared" si="4"/>
        <v>39052</v>
      </c>
      <c r="BG20" s="56">
        <f t="shared" si="4"/>
        <v>44562</v>
      </c>
      <c r="BI20" s="53">
        <f t="shared" si="23"/>
        <v>14</v>
      </c>
      <c r="BJ20" s="56">
        <f t="shared" si="24"/>
        <v>36951</v>
      </c>
      <c r="BK20" s="58">
        <f t="shared" si="19"/>
        <v>-0.19759036144578318</v>
      </c>
      <c r="BL20" s="58">
        <f t="shared" si="5"/>
        <v>-0.17179487179487177</v>
      </c>
      <c r="BM20" s="58">
        <f t="shared" si="6"/>
        <v>-0.12551724137931036</v>
      </c>
      <c r="BN20" s="58">
        <f t="shared" si="7"/>
        <v>-9.7810218978102187E-2</v>
      </c>
    </row>
    <row r="21" spans="1:66">
      <c r="A21" s="42">
        <f t="shared" si="8"/>
        <v>25993</v>
      </c>
      <c r="B21" s="42">
        <v>26024</v>
      </c>
      <c r="C21" s="43">
        <v>1.98</v>
      </c>
      <c r="E21" s="2" t="s">
        <v>47</v>
      </c>
      <c r="F21" s="6">
        <v>25294</v>
      </c>
      <c r="G21" s="7">
        <f t="shared" si="9"/>
        <v>1969</v>
      </c>
      <c r="H21" s="7">
        <f t="shared" si="10"/>
        <v>4</v>
      </c>
      <c r="I21" s="8" t="e">
        <v>#N/A</v>
      </c>
      <c r="J21" s="8" t="e">
        <v>#N/A</v>
      </c>
      <c r="K21" s="8" t="e">
        <v>#N/A</v>
      </c>
      <c r="L21" s="8" t="e">
        <v>#N/A</v>
      </c>
      <c r="M21" s="8" t="e">
        <v>#N/A</v>
      </c>
      <c r="N21" s="8">
        <v>148014</v>
      </c>
      <c r="O21" s="8" t="e">
        <v>#N/A</v>
      </c>
      <c r="P21" s="8" t="e">
        <v>#N/A</v>
      </c>
      <c r="Q21" s="8" t="e">
        <v>#N/A</v>
      </c>
      <c r="R21" s="8" t="e">
        <v>#N/A</v>
      </c>
      <c r="S21" s="8" t="e">
        <v>#N/A</v>
      </c>
      <c r="T21" s="8" t="e">
        <v>#N/A</v>
      </c>
      <c r="U21" s="8" t="e">
        <v>#N/A</v>
      </c>
      <c r="V21" s="8" t="e">
        <v>#N/A</v>
      </c>
      <c r="W21" s="8" t="e">
        <v>#N/A</v>
      </c>
      <c r="X21" s="16" t="e">
        <f t="shared" si="25"/>
        <v>#N/A</v>
      </c>
      <c r="Z21" s="2">
        <v>0</v>
      </c>
      <c r="AA21" s="2">
        <f t="shared" si="20"/>
        <v>2014</v>
      </c>
      <c r="AB21" s="6">
        <f t="shared" si="11"/>
        <v>41671</v>
      </c>
      <c r="AC21" s="9">
        <f t="shared" si="0"/>
        <v>282000</v>
      </c>
      <c r="AD21" s="9">
        <f t="shared" si="12"/>
        <v>313923.07692307694</v>
      </c>
      <c r="AE21" s="9">
        <f t="shared" si="1"/>
        <v>34000</v>
      </c>
      <c r="AF21" s="9">
        <f t="shared" si="1"/>
        <v>62000</v>
      </c>
      <c r="AG21" s="9">
        <f t="shared" si="1"/>
        <v>121000</v>
      </c>
      <c r="AH21" s="9">
        <f t="shared" si="1"/>
        <v>65000</v>
      </c>
      <c r="AI21" s="10">
        <f t="shared" si="13"/>
        <v>43076.923076923078</v>
      </c>
      <c r="AJ21" s="10">
        <f t="shared" si="14"/>
        <v>67269.230769230766</v>
      </c>
      <c r="AK21" s="10">
        <f t="shared" si="15"/>
        <v>126076.92307692308</v>
      </c>
      <c r="AL21" s="10">
        <f t="shared" si="16"/>
        <v>67076.923076923078</v>
      </c>
      <c r="AM21" s="16">
        <f t="shared" si="17"/>
        <v>-0.45559845559845558</v>
      </c>
      <c r="AO21" s="2">
        <f t="shared" si="21"/>
        <v>2014</v>
      </c>
      <c r="AP21" s="48">
        <f t="shared" si="26"/>
        <v>281000</v>
      </c>
      <c r="AQ21" s="48">
        <f t="shared" si="26"/>
        <v>282000</v>
      </c>
      <c r="AR21" s="48">
        <f t="shared" si="26"/>
        <v>355000</v>
      </c>
      <c r="AS21" s="48">
        <f t="shared" si="26"/>
        <v>422000</v>
      </c>
      <c r="AT21" s="48">
        <f t="shared" si="26"/>
        <v>473000</v>
      </c>
      <c r="AU21" s="48">
        <f t="shared" si="26"/>
        <v>506000</v>
      </c>
      <c r="AV21" s="48">
        <f t="shared" si="26"/>
        <v>494000</v>
      </c>
      <c r="AW21" s="48">
        <f t="shared" si="26"/>
        <v>479000</v>
      </c>
      <c r="AX21" s="48">
        <f t="shared" si="26"/>
        <v>436000</v>
      </c>
      <c r="AY21" s="48">
        <f t="shared" si="26"/>
        <v>443000</v>
      </c>
      <c r="AZ21" s="48">
        <f t="shared" si="26"/>
        <v>351000</v>
      </c>
      <c r="BA21" s="48">
        <f t="shared" si="26"/>
        <v>413000</v>
      </c>
      <c r="BC21" s="53">
        <f t="shared" si="22"/>
        <v>15</v>
      </c>
      <c r="BD21" s="56">
        <f t="shared" si="18"/>
        <v>29281</v>
      </c>
      <c r="BE21" s="56">
        <f t="shared" si="4"/>
        <v>32234</v>
      </c>
      <c r="BF21" s="56">
        <f t="shared" si="4"/>
        <v>39083</v>
      </c>
      <c r="BG21" s="56">
        <f t="shared" si="4"/>
        <v>44593</v>
      </c>
      <c r="BI21" s="53">
        <f t="shared" si="23"/>
        <v>15</v>
      </c>
      <c r="BJ21" s="56">
        <f t="shared" si="24"/>
        <v>36982</v>
      </c>
      <c r="BK21" s="58">
        <f t="shared" si="19"/>
        <v>-0.23132530120481937</v>
      </c>
      <c r="BL21" s="58">
        <f t="shared" si="5"/>
        <v>-0.14871794871794874</v>
      </c>
      <c r="BM21" s="58">
        <f t="shared" si="6"/>
        <v>-0.11724137931034478</v>
      </c>
      <c r="BN21" s="58">
        <f t="shared" si="7"/>
        <v>-5.1094890510948857E-2</v>
      </c>
    </row>
    <row r="22" spans="1:66">
      <c r="A22" s="42">
        <f t="shared" si="8"/>
        <v>26024</v>
      </c>
      <c r="B22" s="42">
        <v>26054</v>
      </c>
      <c r="C22" s="43">
        <v>2.0099999999999998</v>
      </c>
      <c r="E22" s="2" t="s">
        <v>48</v>
      </c>
      <c r="F22" s="6">
        <v>25324</v>
      </c>
      <c r="G22" s="7">
        <f t="shared" si="9"/>
        <v>1969</v>
      </c>
      <c r="H22" s="7">
        <f t="shared" si="10"/>
        <v>5</v>
      </c>
      <c r="I22" s="8" t="e">
        <v>#N/A</v>
      </c>
      <c r="J22" s="8" t="e">
        <v>#N/A</v>
      </c>
      <c r="K22" s="8" t="e">
        <v>#N/A</v>
      </c>
      <c r="L22" s="8" t="e">
        <v>#N/A</v>
      </c>
      <c r="M22" s="8" t="e">
        <v>#N/A</v>
      </c>
      <c r="N22" s="8">
        <v>155605</v>
      </c>
      <c r="O22" s="8" t="e">
        <v>#N/A</v>
      </c>
      <c r="P22" s="8" t="e">
        <v>#N/A</v>
      </c>
      <c r="Q22" s="8" t="e">
        <v>#N/A</v>
      </c>
      <c r="R22" s="8" t="e">
        <v>#N/A</v>
      </c>
      <c r="S22" s="8" t="e">
        <v>#N/A</v>
      </c>
      <c r="T22" s="8" t="e">
        <v>#N/A</v>
      </c>
      <c r="U22" s="8" t="e">
        <v>#N/A</v>
      </c>
      <c r="V22" s="8" t="e">
        <v>#N/A</v>
      </c>
      <c r="W22" s="8" t="e">
        <v>#N/A</v>
      </c>
      <c r="X22" s="16" t="e">
        <f t="shared" si="25"/>
        <v>#N/A</v>
      </c>
      <c r="Z22" s="2">
        <v>0</v>
      </c>
      <c r="AA22" s="2">
        <f t="shared" si="20"/>
        <v>2015</v>
      </c>
      <c r="AB22" s="6">
        <f t="shared" si="11"/>
        <v>42036</v>
      </c>
      <c r="AC22" s="9">
        <f t="shared" si="0"/>
        <v>295000</v>
      </c>
      <c r="AD22" s="9">
        <f t="shared" si="12"/>
        <v>313923.07692307694</v>
      </c>
      <c r="AE22" s="9">
        <f t="shared" si="1"/>
        <v>36000</v>
      </c>
      <c r="AF22" s="9">
        <f t="shared" si="1"/>
        <v>65000</v>
      </c>
      <c r="AG22" s="9">
        <f t="shared" si="1"/>
        <v>128000</v>
      </c>
      <c r="AH22" s="9">
        <f t="shared" si="1"/>
        <v>66000</v>
      </c>
      <c r="AI22" s="10">
        <f t="shared" si="13"/>
        <v>43076.923076923078</v>
      </c>
      <c r="AJ22" s="10">
        <f t="shared" si="14"/>
        <v>67269.230769230766</v>
      </c>
      <c r="AK22" s="10">
        <f t="shared" si="15"/>
        <v>126076.92307692308</v>
      </c>
      <c r="AL22" s="10">
        <f t="shared" si="16"/>
        <v>67076.923076923078</v>
      </c>
      <c r="AM22" s="16">
        <f t="shared" si="17"/>
        <v>-0.38413361169102295</v>
      </c>
      <c r="AO22" s="2">
        <f t="shared" si="21"/>
        <v>2015</v>
      </c>
      <c r="AP22" s="48">
        <f t="shared" si="26"/>
        <v>281000</v>
      </c>
      <c r="AQ22" s="48">
        <f t="shared" si="26"/>
        <v>295000</v>
      </c>
      <c r="AR22" s="48">
        <f t="shared" si="26"/>
        <v>405000</v>
      </c>
      <c r="AS22" s="48">
        <f t="shared" si="26"/>
        <v>449000</v>
      </c>
      <c r="AT22" s="48">
        <f t="shared" si="26"/>
        <v>495000</v>
      </c>
      <c r="AU22" s="48">
        <f t="shared" si="26"/>
        <v>572000</v>
      </c>
      <c r="AV22" s="48">
        <f t="shared" si="26"/>
        <v>551000</v>
      </c>
      <c r="AW22" s="48">
        <f t="shared" si="26"/>
        <v>504000</v>
      </c>
      <c r="AX22" s="48">
        <f t="shared" si="26"/>
        <v>471000</v>
      </c>
      <c r="AY22" s="48">
        <f t="shared" si="26"/>
        <v>444000</v>
      </c>
      <c r="AZ22" s="48">
        <f t="shared" si="26"/>
        <v>351000</v>
      </c>
      <c r="BA22" s="48">
        <f t="shared" si="26"/>
        <v>436000</v>
      </c>
      <c r="BC22" s="53">
        <f t="shared" si="22"/>
        <v>16</v>
      </c>
      <c r="BD22" s="56">
        <f t="shared" si="18"/>
        <v>29312</v>
      </c>
      <c r="BE22" s="56">
        <f t="shared" si="18"/>
        <v>32264</v>
      </c>
      <c r="BF22" s="56">
        <f t="shared" si="18"/>
        <v>39114</v>
      </c>
      <c r="BG22" s="56">
        <f t="shared" si="18"/>
        <v>44621</v>
      </c>
      <c r="BI22" s="53">
        <f t="shared" si="23"/>
        <v>16</v>
      </c>
      <c r="BJ22" s="56">
        <f t="shared" si="24"/>
        <v>37012</v>
      </c>
      <c r="BK22" s="58">
        <f t="shared" si="19"/>
        <v>-0.28433734939759037</v>
      </c>
      <c r="BL22" s="58">
        <f t="shared" si="5"/>
        <v>-0.12051282051282045</v>
      </c>
      <c r="BM22" s="58">
        <f t="shared" si="6"/>
        <v>-0.20827586206896548</v>
      </c>
      <c r="BN22" s="58">
        <f t="shared" si="7"/>
        <v>-0.12116788321167885</v>
      </c>
    </row>
    <row r="23" spans="1:66">
      <c r="A23" s="42">
        <f t="shared" si="8"/>
        <v>26054</v>
      </c>
      <c r="B23" s="42">
        <v>26085</v>
      </c>
      <c r="C23" s="43">
        <v>2.04</v>
      </c>
      <c r="E23" s="2" t="s">
        <v>49</v>
      </c>
      <c r="F23" s="6">
        <v>25355</v>
      </c>
      <c r="G23" s="7">
        <f t="shared" si="9"/>
        <v>1969</v>
      </c>
      <c r="H23" s="7">
        <f t="shared" si="10"/>
        <v>6</v>
      </c>
      <c r="I23" s="8" t="e">
        <v>#N/A</v>
      </c>
      <c r="J23" s="8" t="e">
        <v>#N/A</v>
      </c>
      <c r="K23" s="8" t="e">
        <v>#N/A</v>
      </c>
      <c r="L23" s="8" t="e">
        <v>#N/A</v>
      </c>
      <c r="M23" s="8" t="e">
        <v>#N/A</v>
      </c>
      <c r="N23" s="8">
        <v>155605</v>
      </c>
      <c r="O23" s="8" t="e">
        <v>#N/A</v>
      </c>
      <c r="P23" s="8" t="e">
        <v>#N/A</v>
      </c>
      <c r="Q23" s="8" t="e">
        <v>#N/A</v>
      </c>
      <c r="R23" s="8" t="e">
        <v>#N/A</v>
      </c>
      <c r="S23" s="8" t="e">
        <v>#N/A</v>
      </c>
      <c r="T23" s="8" t="e">
        <v>#N/A</v>
      </c>
      <c r="U23" s="8" t="e">
        <v>#N/A</v>
      </c>
      <c r="V23" s="8" t="e">
        <v>#N/A</v>
      </c>
      <c r="W23" s="8" t="e">
        <v>#N/A</v>
      </c>
      <c r="X23" s="16" t="e">
        <f t="shared" si="25"/>
        <v>#N/A</v>
      </c>
      <c r="Z23" s="2">
        <v>0</v>
      </c>
      <c r="AA23" s="2">
        <f t="shared" si="20"/>
        <v>2016</v>
      </c>
      <c r="AB23" s="6">
        <f t="shared" si="11"/>
        <v>42401</v>
      </c>
      <c r="AC23" s="9">
        <f t="shared" si="0"/>
        <v>314000</v>
      </c>
      <c r="AD23" s="9">
        <f t="shared" si="12"/>
        <v>313923.07692307694</v>
      </c>
      <c r="AE23" s="9">
        <f t="shared" si="1"/>
        <v>40000</v>
      </c>
      <c r="AF23" s="9">
        <f t="shared" si="1"/>
        <v>67000</v>
      </c>
      <c r="AG23" s="9">
        <f t="shared" si="1"/>
        <v>138000</v>
      </c>
      <c r="AH23" s="9">
        <f t="shared" si="1"/>
        <v>69000</v>
      </c>
      <c r="AI23" s="10">
        <f t="shared" si="13"/>
        <v>43076.923076923078</v>
      </c>
      <c r="AJ23" s="10">
        <f t="shared" si="14"/>
        <v>67269.230769230766</v>
      </c>
      <c r="AK23" s="10">
        <f t="shared" si="15"/>
        <v>126076.92307692308</v>
      </c>
      <c r="AL23" s="10">
        <f t="shared" si="16"/>
        <v>67076.923076923078</v>
      </c>
      <c r="AM23" s="16">
        <f t="shared" si="17"/>
        <v>-0.37698412698412698</v>
      </c>
      <c r="AO23" s="2">
        <f t="shared" si="21"/>
        <v>2016</v>
      </c>
      <c r="AP23" s="48">
        <f t="shared" si="26"/>
        <v>302000</v>
      </c>
      <c r="AQ23" s="48">
        <f t="shared" si="26"/>
        <v>314000</v>
      </c>
      <c r="AR23" s="48">
        <f t="shared" si="26"/>
        <v>421000</v>
      </c>
      <c r="AS23" s="48">
        <f t="shared" si="26"/>
        <v>470000</v>
      </c>
      <c r="AT23" s="48">
        <f t="shared" si="26"/>
        <v>525000</v>
      </c>
      <c r="AU23" s="48">
        <f t="shared" si="26"/>
        <v>582000</v>
      </c>
      <c r="AV23" s="48">
        <f t="shared" si="26"/>
        <v>513000</v>
      </c>
      <c r="AW23" s="48">
        <f t="shared" si="26"/>
        <v>539000</v>
      </c>
      <c r="AX23" s="48">
        <f t="shared" si="26"/>
        <v>486000</v>
      </c>
      <c r="AY23" s="48">
        <f t="shared" si="26"/>
        <v>445000</v>
      </c>
      <c r="AZ23" s="48">
        <f t="shared" si="26"/>
        <v>418000</v>
      </c>
      <c r="BA23" s="48">
        <f t="shared" si="26"/>
        <v>437000</v>
      </c>
      <c r="BC23" s="53">
        <f t="shared" si="22"/>
        <v>17</v>
      </c>
      <c r="BD23" s="56">
        <f t="shared" si="18"/>
        <v>29342</v>
      </c>
      <c r="BE23" s="56">
        <f t="shared" si="18"/>
        <v>32295</v>
      </c>
      <c r="BF23" s="56">
        <f t="shared" si="18"/>
        <v>39142</v>
      </c>
      <c r="BG23" s="56">
        <f t="shared" si="18"/>
        <v>44652</v>
      </c>
      <c r="BI23" s="53">
        <f t="shared" si="23"/>
        <v>17</v>
      </c>
      <c r="BJ23" s="56">
        <f t="shared" si="24"/>
        <v>37043</v>
      </c>
      <c r="BK23" s="58">
        <f t="shared" si="19"/>
        <v>-0.3879518072289157</v>
      </c>
      <c r="BL23" s="58">
        <f t="shared" si="5"/>
        <v>-9.2307692307692271E-2</v>
      </c>
      <c r="BM23" s="58">
        <f t="shared" si="6"/>
        <v>-0.20137931034482759</v>
      </c>
      <c r="BN23" s="58">
        <f t="shared" si="7"/>
        <v>-0.15766423357664236</v>
      </c>
    </row>
    <row r="24" spans="1:66">
      <c r="A24" s="42">
        <f t="shared" si="8"/>
        <v>26085</v>
      </c>
      <c r="B24" s="42">
        <v>26115</v>
      </c>
      <c r="C24" s="43">
        <v>1.99</v>
      </c>
      <c r="E24" s="2" t="s">
        <v>50</v>
      </c>
      <c r="F24" s="6">
        <v>25385</v>
      </c>
      <c r="G24" s="7">
        <f t="shared" si="9"/>
        <v>1969</v>
      </c>
      <c r="H24" s="7">
        <f t="shared" si="10"/>
        <v>7</v>
      </c>
      <c r="I24" s="8" t="e">
        <v>#N/A</v>
      </c>
      <c r="J24" s="8" t="e">
        <v>#N/A</v>
      </c>
      <c r="K24" s="8" t="e">
        <v>#N/A</v>
      </c>
      <c r="L24" s="8" t="e">
        <v>#N/A</v>
      </c>
      <c r="M24" s="8" t="e">
        <v>#N/A</v>
      </c>
      <c r="N24" s="8">
        <v>153707</v>
      </c>
      <c r="O24" s="8" t="e">
        <v>#N/A</v>
      </c>
      <c r="P24" s="8" t="e">
        <v>#N/A</v>
      </c>
      <c r="Q24" s="8" t="e">
        <v>#N/A</v>
      </c>
      <c r="R24" s="8" t="e">
        <v>#N/A</v>
      </c>
      <c r="S24" s="8" t="e">
        <v>#N/A</v>
      </c>
      <c r="T24" s="8" t="e">
        <v>#N/A</v>
      </c>
      <c r="U24" s="8" t="e">
        <v>#N/A</v>
      </c>
      <c r="V24" s="8" t="e">
        <v>#N/A</v>
      </c>
      <c r="W24" s="8" t="e">
        <v>#N/A</v>
      </c>
      <c r="X24" s="16" t="e">
        <f t="shared" si="25"/>
        <v>#N/A</v>
      </c>
      <c r="Z24" s="2">
        <v>0</v>
      </c>
      <c r="AA24" s="2">
        <f t="shared" si="20"/>
        <v>2017</v>
      </c>
      <c r="AB24" s="6">
        <f t="shared" si="11"/>
        <v>42767</v>
      </c>
      <c r="AC24" s="9">
        <f t="shared" si="0"/>
        <v>315000</v>
      </c>
      <c r="AD24" s="9">
        <f t="shared" si="12"/>
        <v>313923.07692307694</v>
      </c>
      <c r="AE24" s="9">
        <f t="shared" si="1"/>
        <v>38000</v>
      </c>
      <c r="AF24" s="9">
        <f t="shared" si="1"/>
        <v>66000</v>
      </c>
      <c r="AG24" s="9">
        <f t="shared" si="1"/>
        <v>140000</v>
      </c>
      <c r="AH24" s="9">
        <f t="shared" si="1"/>
        <v>71000</v>
      </c>
      <c r="AI24" s="10">
        <f t="shared" si="13"/>
        <v>43076.923076923078</v>
      </c>
      <c r="AJ24" s="10">
        <f t="shared" si="14"/>
        <v>67269.230769230766</v>
      </c>
      <c r="AK24" s="10">
        <f t="shared" si="15"/>
        <v>126076.92307692308</v>
      </c>
      <c r="AL24" s="10">
        <f t="shared" si="16"/>
        <v>67076.923076923078</v>
      </c>
      <c r="AM24" s="16">
        <f t="shared" si="17"/>
        <v>-0.41558441558441561</v>
      </c>
      <c r="AO24" s="2">
        <f t="shared" si="21"/>
        <v>2017</v>
      </c>
      <c r="AP24" s="48">
        <f t="shared" si="26"/>
        <v>319000</v>
      </c>
      <c r="AQ24" s="48">
        <f t="shared" si="26"/>
        <v>315000</v>
      </c>
      <c r="AR24" s="48">
        <f t="shared" si="26"/>
        <v>455000</v>
      </c>
      <c r="AS24" s="48">
        <f t="shared" si="26"/>
        <v>447000</v>
      </c>
      <c r="AT24" s="48">
        <f t="shared" si="26"/>
        <v>555000</v>
      </c>
      <c r="AU24" s="48">
        <f t="shared" si="26"/>
        <v>600000</v>
      </c>
      <c r="AV24" s="48">
        <f t="shared" si="26"/>
        <v>513000</v>
      </c>
      <c r="AW24" s="48">
        <f t="shared" si="26"/>
        <v>535000</v>
      </c>
      <c r="AX24" s="48">
        <f t="shared" si="26"/>
        <v>462000</v>
      </c>
      <c r="AY24" s="48">
        <f t="shared" si="26"/>
        <v>458000</v>
      </c>
      <c r="AZ24" s="48">
        <f t="shared" si="26"/>
        <v>425000</v>
      </c>
      <c r="BA24" s="48">
        <f t="shared" si="26"/>
        <v>427000</v>
      </c>
      <c r="BC24" s="53">
        <f t="shared" si="22"/>
        <v>18</v>
      </c>
      <c r="BD24" s="56">
        <f t="shared" si="18"/>
        <v>29373</v>
      </c>
      <c r="BE24" s="56">
        <f t="shared" si="18"/>
        <v>32325</v>
      </c>
      <c r="BF24" s="56">
        <f t="shared" si="18"/>
        <v>39173</v>
      </c>
      <c r="BG24" s="56">
        <f t="shared" si="18"/>
        <v>44682</v>
      </c>
      <c r="BI24" s="53">
        <f t="shared" si="23"/>
        <v>18</v>
      </c>
      <c r="BJ24" s="56">
        <f t="shared" si="24"/>
        <v>37073</v>
      </c>
      <c r="BK24" s="58">
        <f t="shared" si="19"/>
        <v>-0.40240963855421691</v>
      </c>
      <c r="BL24" s="58">
        <f t="shared" si="5"/>
        <v>-5.8974358974358973E-2</v>
      </c>
      <c r="BM24" s="58">
        <f t="shared" si="6"/>
        <v>-0.24689655172413794</v>
      </c>
      <c r="BN24" s="58">
        <f t="shared" si="7"/>
        <v>-0.18102189781021888</v>
      </c>
    </row>
    <row r="25" spans="1:66">
      <c r="A25" s="42">
        <f t="shared" si="8"/>
        <v>26115</v>
      </c>
      <c r="B25" s="42">
        <v>26146</v>
      </c>
      <c r="C25" s="43">
        <v>2</v>
      </c>
      <c r="E25" s="2" t="s">
        <v>51</v>
      </c>
      <c r="F25" s="6">
        <v>25416</v>
      </c>
      <c r="G25" s="7">
        <f t="shared" si="9"/>
        <v>1969</v>
      </c>
      <c r="H25" s="7">
        <f t="shared" si="10"/>
        <v>8</v>
      </c>
      <c r="I25" s="8" t="e">
        <v>#N/A</v>
      </c>
      <c r="J25" s="8" t="e">
        <v>#N/A</v>
      </c>
      <c r="K25" s="8" t="e">
        <v>#N/A</v>
      </c>
      <c r="L25" s="8" t="e">
        <v>#N/A</v>
      </c>
      <c r="M25" s="8" t="e">
        <v>#N/A</v>
      </c>
      <c r="N25" s="8">
        <v>148014</v>
      </c>
      <c r="O25" s="8" t="e">
        <v>#N/A</v>
      </c>
      <c r="P25" s="8" t="e">
        <v>#N/A</v>
      </c>
      <c r="Q25" s="8" t="e">
        <v>#N/A</v>
      </c>
      <c r="R25" s="8" t="e">
        <v>#N/A</v>
      </c>
      <c r="S25" s="8" t="e">
        <v>#N/A</v>
      </c>
      <c r="T25" s="8" t="e">
        <v>#N/A</v>
      </c>
      <c r="U25" s="8" t="e">
        <v>#N/A</v>
      </c>
      <c r="V25" s="8" t="e">
        <v>#N/A</v>
      </c>
      <c r="W25" s="8" t="e">
        <v>#N/A</v>
      </c>
      <c r="X25" s="16" t="e">
        <f t="shared" si="25"/>
        <v>#N/A</v>
      </c>
      <c r="Z25" s="2">
        <v>0</v>
      </c>
      <c r="AA25" s="2">
        <f t="shared" si="20"/>
        <v>2018</v>
      </c>
      <c r="AB25" s="6">
        <f t="shared" si="11"/>
        <v>43132</v>
      </c>
      <c r="AC25" s="9">
        <f t="shared" si="0"/>
        <v>319000</v>
      </c>
      <c r="AD25" s="9">
        <f t="shared" si="12"/>
        <v>313923.07692307694</v>
      </c>
      <c r="AE25" s="9">
        <f t="shared" si="1"/>
        <v>36000</v>
      </c>
      <c r="AF25" s="9">
        <f t="shared" si="1"/>
        <v>66000</v>
      </c>
      <c r="AG25" s="9">
        <f t="shared" si="1"/>
        <v>145000</v>
      </c>
      <c r="AH25" s="9">
        <f t="shared" si="1"/>
        <v>72000</v>
      </c>
      <c r="AI25" s="10">
        <f t="shared" si="13"/>
        <v>43076.923076923078</v>
      </c>
      <c r="AJ25" s="10">
        <f t="shared" si="14"/>
        <v>67269.230769230766</v>
      </c>
      <c r="AK25" s="10">
        <f t="shared" si="15"/>
        <v>126076.92307692308</v>
      </c>
      <c r="AL25" s="10">
        <f t="shared" si="16"/>
        <v>67076.923076923078</v>
      </c>
      <c r="AM25" s="16">
        <f t="shared" si="17"/>
        <v>-0.40373831775700936</v>
      </c>
      <c r="AO25" s="2">
        <f t="shared" si="21"/>
        <v>2018</v>
      </c>
      <c r="AP25" s="48">
        <f t="shared" si="26"/>
        <v>313000</v>
      </c>
      <c r="AQ25" s="48">
        <f t="shared" si="26"/>
        <v>319000</v>
      </c>
      <c r="AR25" s="48">
        <f t="shared" si="26"/>
        <v>434000</v>
      </c>
      <c r="AS25" s="48">
        <f t="shared" si="26"/>
        <v>460000</v>
      </c>
      <c r="AT25" s="48">
        <f t="shared" si="26"/>
        <v>535000</v>
      </c>
      <c r="AU25" s="48">
        <f t="shared" si="26"/>
        <v>570000</v>
      </c>
      <c r="AV25" s="48">
        <f t="shared" si="26"/>
        <v>523000</v>
      </c>
      <c r="AW25" s="48">
        <f t="shared" si="26"/>
        <v>539000</v>
      </c>
      <c r="AX25" s="48">
        <f t="shared" si="26"/>
        <v>421000</v>
      </c>
      <c r="AY25" s="48">
        <f t="shared" si="26"/>
        <v>446000</v>
      </c>
      <c r="AZ25" s="48">
        <f t="shared" si="26"/>
        <v>406000</v>
      </c>
      <c r="BA25" s="48">
        <f t="shared" si="26"/>
        <v>377000</v>
      </c>
      <c r="BC25" s="53">
        <f t="shared" si="22"/>
        <v>19</v>
      </c>
      <c r="BD25" s="56">
        <f t="shared" si="18"/>
        <v>29403</v>
      </c>
      <c r="BE25" s="56">
        <f t="shared" si="18"/>
        <v>32356</v>
      </c>
      <c r="BF25" s="56">
        <f t="shared" si="18"/>
        <v>39203</v>
      </c>
      <c r="BG25" s="56">
        <f t="shared" si="18"/>
        <v>44713</v>
      </c>
      <c r="BI25" s="53">
        <f t="shared" si="23"/>
        <v>19</v>
      </c>
      <c r="BJ25" s="56">
        <f t="shared" si="24"/>
        <v>37104</v>
      </c>
      <c r="BK25" s="58">
        <f t="shared" si="19"/>
        <v>-0.37349397590361449</v>
      </c>
      <c r="BL25" s="58">
        <f t="shared" si="5"/>
        <v>-8.7179487179487147E-2</v>
      </c>
      <c r="BM25" s="58">
        <f t="shared" si="6"/>
        <v>-0.27034482758620687</v>
      </c>
      <c r="BN25" s="58">
        <f t="shared" si="7"/>
        <v>-0.21021897810218973</v>
      </c>
    </row>
    <row r="26" spans="1:66">
      <c r="A26" s="42">
        <f t="shared" si="8"/>
        <v>26146</v>
      </c>
      <c r="B26" s="42">
        <v>26177</v>
      </c>
      <c r="C26" s="43">
        <v>2</v>
      </c>
      <c r="E26" s="2" t="s">
        <v>52</v>
      </c>
      <c r="F26" s="6">
        <v>25447</v>
      </c>
      <c r="G26" s="7">
        <f t="shared" si="9"/>
        <v>1969</v>
      </c>
      <c r="H26" s="7">
        <f t="shared" si="10"/>
        <v>9</v>
      </c>
      <c r="I26" s="8" t="e">
        <v>#N/A</v>
      </c>
      <c r="J26" s="8" t="e">
        <v>#N/A</v>
      </c>
      <c r="K26" s="8" t="e">
        <v>#N/A</v>
      </c>
      <c r="L26" s="8" t="e">
        <v>#N/A</v>
      </c>
      <c r="M26" s="8" t="e">
        <v>#N/A</v>
      </c>
      <c r="N26" s="8">
        <v>136629</v>
      </c>
      <c r="O26" s="8" t="e">
        <v>#N/A</v>
      </c>
      <c r="P26" s="8" t="e">
        <v>#N/A</v>
      </c>
      <c r="Q26" s="8" t="e">
        <v>#N/A</v>
      </c>
      <c r="R26" s="8" t="e">
        <v>#N/A</v>
      </c>
      <c r="S26" s="8" t="e">
        <v>#N/A</v>
      </c>
      <c r="T26" s="8" t="e">
        <v>#N/A</v>
      </c>
      <c r="U26" s="8" t="e">
        <v>#N/A</v>
      </c>
      <c r="V26" s="8" t="e">
        <v>#N/A</v>
      </c>
      <c r="W26" s="8" t="e">
        <v>#N/A</v>
      </c>
      <c r="X26" s="16" t="e">
        <f t="shared" si="25"/>
        <v>#N/A</v>
      </c>
      <c r="Z26" s="2">
        <v>0</v>
      </c>
      <c r="AA26" s="2">
        <f t="shared" si="20"/>
        <v>2019</v>
      </c>
      <c r="AB26" s="6">
        <f t="shared" si="11"/>
        <v>43497</v>
      </c>
      <c r="AC26" s="9">
        <f t="shared" si="0"/>
        <v>311000</v>
      </c>
      <c r="AD26" s="9">
        <f t="shared" si="12"/>
        <v>313923.07692307694</v>
      </c>
      <c r="AE26" s="9">
        <f t="shared" si="1"/>
        <v>36000</v>
      </c>
      <c r="AF26" s="9">
        <f t="shared" si="1"/>
        <v>66000</v>
      </c>
      <c r="AG26" s="9">
        <f t="shared" si="1"/>
        <v>143000</v>
      </c>
      <c r="AH26" s="9">
        <f t="shared" si="1"/>
        <v>66000</v>
      </c>
      <c r="AI26" s="10">
        <f t="shared" si="13"/>
        <v>43076.923076923078</v>
      </c>
      <c r="AJ26" s="10">
        <f t="shared" si="14"/>
        <v>67269.230769230766</v>
      </c>
      <c r="AK26" s="10">
        <f t="shared" si="15"/>
        <v>126076.92307692308</v>
      </c>
      <c r="AL26" s="10">
        <f t="shared" si="16"/>
        <v>67076.923076923078</v>
      </c>
      <c r="AM26" s="16">
        <f t="shared" si="17"/>
        <v>-0.42300556586270871</v>
      </c>
      <c r="AO26" s="2">
        <f t="shared" si="21"/>
        <v>2019</v>
      </c>
      <c r="AP26" s="48">
        <f t="shared" si="26"/>
        <v>285000</v>
      </c>
      <c r="AQ26" s="48">
        <f t="shared" si="26"/>
        <v>311000</v>
      </c>
      <c r="AR26" s="48">
        <f t="shared" si="26"/>
        <v>400000</v>
      </c>
      <c r="AS26" s="48">
        <f t="shared" si="26"/>
        <v>456000</v>
      </c>
      <c r="AT26" s="48">
        <f t="shared" si="26"/>
        <v>542000</v>
      </c>
      <c r="AU26" s="48">
        <f t="shared" si="26"/>
        <v>528000</v>
      </c>
      <c r="AV26" s="48">
        <f t="shared" si="26"/>
        <v>540000</v>
      </c>
      <c r="AW26" s="48">
        <f t="shared" si="26"/>
        <v>532000</v>
      </c>
      <c r="AX26" s="48">
        <f t="shared" si="26"/>
        <v>450000</v>
      </c>
      <c r="AY26" s="48">
        <f t="shared" si="26"/>
        <v>462000</v>
      </c>
      <c r="AZ26" s="48">
        <f t="shared" si="26"/>
        <v>404000</v>
      </c>
      <c r="BA26" s="48">
        <f t="shared" si="26"/>
        <v>434000</v>
      </c>
      <c r="BC26" s="53">
        <f t="shared" si="22"/>
        <v>20</v>
      </c>
      <c r="BD26" s="56">
        <f t="shared" si="18"/>
        <v>29434</v>
      </c>
      <c r="BE26" s="56">
        <f t="shared" si="18"/>
        <v>32387</v>
      </c>
      <c r="BF26" s="56">
        <f t="shared" si="18"/>
        <v>39234</v>
      </c>
      <c r="BG26" s="56">
        <f t="shared" si="18"/>
        <v>44743</v>
      </c>
      <c r="BI26" s="53">
        <f t="shared" si="23"/>
        <v>20</v>
      </c>
      <c r="BJ26" s="56">
        <f t="shared" si="24"/>
        <v>37135</v>
      </c>
      <c r="BK26" s="58">
        <f t="shared" si="19"/>
        <v>-0.29397590361445786</v>
      </c>
      <c r="BL26" s="58">
        <f t="shared" si="5"/>
        <v>-8.9743589743589772E-2</v>
      </c>
      <c r="BM26" s="58">
        <f t="shared" si="6"/>
        <v>-0.27310344827586214</v>
      </c>
      <c r="BN26" s="58">
        <f t="shared" si="7"/>
        <v>-0.25255474452554738</v>
      </c>
    </row>
    <row r="27" spans="1:66">
      <c r="A27" s="42">
        <f t="shared" si="8"/>
        <v>26177</v>
      </c>
      <c r="B27" s="42">
        <v>26207</v>
      </c>
      <c r="C27" s="43">
        <v>2.0499999999999998</v>
      </c>
      <c r="E27" s="2" t="s">
        <v>53</v>
      </c>
      <c r="F27" s="6">
        <v>25477</v>
      </c>
      <c r="G27" s="7">
        <f t="shared" si="9"/>
        <v>1969</v>
      </c>
      <c r="H27" s="7">
        <f t="shared" si="10"/>
        <v>10</v>
      </c>
      <c r="I27" s="8" t="e">
        <v>#N/A</v>
      </c>
      <c r="J27" s="8" t="e">
        <v>#N/A</v>
      </c>
      <c r="K27" s="8" t="e">
        <v>#N/A</v>
      </c>
      <c r="L27" s="8" t="e">
        <v>#N/A</v>
      </c>
      <c r="M27" s="8" t="e">
        <v>#N/A</v>
      </c>
      <c r="N27" s="8">
        <v>130936</v>
      </c>
      <c r="O27" s="8" t="e">
        <v>#N/A</v>
      </c>
      <c r="P27" s="8" t="e">
        <v>#N/A</v>
      </c>
      <c r="Q27" s="8" t="e">
        <v>#N/A</v>
      </c>
      <c r="R27" s="8" t="e">
        <v>#N/A</v>
      </c>
      <c r="S27" s="8" t="e">
        <v>#N/A</v>
      </c>
      <c r="T27" s="8" t="e">
        <v>#N/A</v>
      </c>
      <c r="U27" s="8" t="e">
        <v>#N/A</v>
      </c>
      <c r="V27" s="8" t="e">
        <v>#N/A</v>
      </c>
      <c r="W27" s="8" t="e">
        <v>#N/A</v>
      </c>
      <c r="X27" s="16" t="e">
        <f t="shared" si="25"/>
        <v>#N/A</v>
      </c>
      <c r="Z27" s="2">
        <v>0</v>
      </c>
      <c r="AA27" s="2">
        <f t="shared" si="20"/>
        <v>2020</v>
      </c>
      <c r="AB27" s="6">
        <f t="shared" si="11"/>
        <v>43862</v>
      </c>
      <c r="AC27" s="9">
        <f t="shared" si="0"/>
        <v>335000</v>
      </c>
      <c r="AD27" s="9">
        <f t="shared" si="12"/>
        <v>313923.07692307694</v>
      </c>
      <c r="AE27" s="9">
        <f t="shared" si="1"/>
        <v>37000</v>
      </c>
      <c r="AF27" s="9">
        <f t="shared" si="1"/>
        <v>70000</v>
      </c>
      <c r="AG27" s="9">
        <f t="shared" si="1"/>
        <v>155000</v>
      </c>
      <c r="AH27" s="9">
        <f t="shared" si="1"/>
        <v>73000</v>
      </c>
      <c r="AI27" s="10">
        <f t="shared" si="13"/>
        <v>43076.923076923078</v>
      </c>
      <c r="AJ27" s="10">
        <f t="shared" si="14"/>
        <v>67269.230769230766</v>
      </c>
      <c r="AK27" s="10">
        <f t="shared" si="15"/>
        <v>126076.92307692308</v>
      </c>
      <c r="AL27" s="10">
        <f t="shared" si="16"/>
        <v>67076.923076923078</v>
      </c>
      <c r="AM27" s="16">
        <f t="shared" si="17"/>
        <v>-0.37030075187969924</v>
      </c>
      <c r="AO27" s="2">
        <f t="shared" si="21"/>
        <v>2020</v>
      </c>
      <c r="AP27" s="48">
        <f t="shared" si="26"/>
        <v>317000</v>
      </c>
      <c r="AQ27" s="48">
        <f t="shared" si="26"/>
        <v>335000</v>
      </c>
      <c r="AR27" s="48">
        <f t="shared" si="26"/>
        <v>416000</v>
      </c>
      <c r="AS27" s="48">
        <f t="shared" si="26"/>
        <v>373000</v>
      </c>
      <c r="AT27" s="48">
        <f t="shared" si="26"/>
        <v>372000</v>
      </c>
      <c r="AU27" s="48">
        <f t="shared" si="26"/>
        <v>507000</v>
      </c>
      <c r="AV27" s="48">
        <f t="shared" si="26"/>
        <v>597000</v>
      </c>
      <c r="AW27" s="48">
        <f t="shared" si="26"/>
        <v>560000</v>
      </c>
      <c r="AX27" s="48">
        <f t="shared" si="26"/>
        <v>563000</v>
      </c>
      <c r="AY27" s="48">
        <f t="shared" si="26"/>
        <v>573000</v>
      </c>
      <c r="AZ27" s="48">
        <f t="shared" si="26"/>
        <v>493000</v>
      </c>
      <c r="BA27" s="48">
        <f t="shared" si="26"/>
        <v>538000</v>
      </c>
      <c r="BC27" s="53">
        <f t="shared" si="22"/>
        <v>21</v>
      </c>
      <c r="BD27" s="56">
        <f t="shared" si="18"/>
        <v>29465</v>
      </c>
      <c r="BE27" s="56">
        <f t="shared" si="18"/>
        <v>32417</v>
      </c>
      <c r="BF27" s="56">
        <f t="shared" si="18"/>
        <v>39264</v>
      </c>
      <c r="BG27" s="56">
        <f t="shared" si="18"/>
        <v>44774</v>
      </c>
      <c r="BI27" s="53">
        <f t="shared" si="23"/>
        <v>21</v>
      </c>
      <c r="BJ27" s="56">
        <f t="shared" si="24"/>
        <v>37165</v>
      </c>
      <c r="BK27" s="58">
        <f t="shared" si="19"/>
        <v>-0.26506024096385555</v>
      </c>
      <c r="BL27" s="58">
        <f t="shared" si="5"/>
        <v>-8.7179487179487147E-2</v>
      </c>
      <c r="BM27" s="58">
        <f t="shared" si="6"/>
        <v>-0.29379310344827586</v>
      </c>
      <c r="BN27" s="58">
        <f t="shared" si="7"/>
        <v>-0.29781021897810223</v>
      </c>
    </row>
    <row r="28" spans="1:66">
      <c r="A28" s="42">
        <f t="shared" si="8"/>
        <v>26207</v>
      </c>
      <c r="B28" s="42">
        <v>26238</v>
      </c>
      <c r="C28" s="43">
        <v>2.0499999999999998</v>
      </c>
      <c r="E28" s="2" t="s">
        <v>54</v>
      </c>
      <c r="F28" s="6">
        <v>25508</v>
      </c>
      <c r="G28" s="7">
        <f t="shared" si="9"/>
        <v>1969</v>
      </c>
      <c r="H28" s="7">
        <f t="shared" si="10"/>
        <v>11</v>
      </c>
      <c r="I28" s="8" t="e">
        <v>#N/A</v>
      </c>
      <c r="J28" s="8" t="e">
        <v>#N/A</v>
      </c>
      <c r="K28" s="8" t="e">
        <v>#N/A</v>
      </c>
      <c r="L28" s="8" t="e">
        <v>#N/A</v>
      </c>
      <c r="M28" s="8" t="e">
        <v>#N/A</v>
      </c>
      <c r="N28" s="8">
        <v>102471</v>
      </c>
      <c r="O28" s="8" t="e">
        <v>#N/A</v>
      </c>
      <c r="P28" s="8" t="e">
        <v>#N/A</v>
      </c>
      <c r="Q28" s="8" t="e">
        <v>#N/A</v>
      </c>
      <c r="R28" s="8" t="e">
        <v>#N/A</v>
      </c>
      <c r="S28" s="8" t="e">
        <v>#N/A</v>
      </c>
      <c r="T28" s="8" t="e">
        <v>#N/A</v>
      </c>
      <c r="U28" s="8" t="e">
        <v>#N/A</v>
      </c>
      <c r="V28" s="8" t="e">
        <v>#N/A</v>
      </c>
      <c r="W28" s="8" t="e">
        <v>#N/A</v>
      </c>
      <c r="X28" s="16" t="e">
        <f t="shared" si="25"/>
        <v>#N/A</v>
      </c>
      <c r="Z28" s="2">
        <v>0</v>
      </c>
      <c r="AA28" s="2">
        <f t="shared" si="20"/>
        <v>2021</v>
      </c>
      <c r="AB28" s="6">
        <f t="shared" si="11"/>
        <v>44228</v>
      </c>
      <c r="AC28" s="9">
        <f t="shared" si="0"/>
        <v>366000</v>
      </c>
      <c r="AD28" s="9">
        <f t="shared" si="12"/>
        <v>313923.07692307694</v>
      </c>
      <c r="AE28" s="9">
        <f t="shared" si="1"/>
        <v>42000</v>
      </c>
      <c r="AF28" s="9">
        <f t="shared" si="1"/>
        <v>73000</v>
      </c>
      <c r="AG28" s="9">
        <f t="shared" si="1"/>
        <v>171000</v>
      </c>
      <c r="AH28" s="9">
        <f t="shared" si="1"/>
        <v>80000</v>
      </c>
      <c r="AI28" s="10">
        <f t="shared" si="13"/>
        <v>43076.923076923078</v>
      </c>
      <c r="AJ28" s="10">
        <f t="shared" si="14"/>
        <v>67269.230769230766</v>
      </c>
      <c r="AK28" s="10">
        <f t="shared" si="15"/>
        <v>126076.92307692308</v>
      </c>
      <c r="AL28" s="10">
        <f t="shared" si="16"/>
        <v>67076.923076923078</v>
      </c>
      <c r="AM28" s="16">
        <f t="shared" si="17"/>
        <v>-0.34642857142857142</v>
      </c>
      <c r="AO28" s="2">
        <f t="shared" si="21"/>
        <v>2021</v>
      </c>
      <c r="AP28" s="48">
        <f t="shared" si="26"/>
        <v>366000</v>
      </c>
      <c r="AQ28" s="48">
        <f t="shared" si="26"/>
        <v>366000</v>
      </c>
      <c r="AR28" s="48">
        <f t="shared" si="26"/>
        <v>484000</v>
      </c>
      <c r="AS28" s="48">
        <f t="shared" si="26"/>
        <v>513000</v>
      </c>
      <c r="AT28" s="48">
        <f t="shared" si="26"/>
        <v>528000</v>
      </c>
      <c r="AU28" s="48">
        <f t="shared" si="26"/>
        <v>615000</v>
      </c>
      <c r="AV28" s="48">
        <f t="shared" si="26"/>
        <v>584000</v>
      </c>
      <c r="AW28" s="48">
        <f t="shared" si="26"/>
        <v>576000</v>
      </c>
      <c r="AX28" s="48">
        <f t="shared" si="26"/>
        <v>546000</v>
      </c>
      <c r="AY28" s="48">
        <f t="shared" si="26"/>
        <v>526000</v>
      </c>
      <c r="AZ28" s="48">
        <f t="shared" si="26"/>
        <v>503000</v>
      </c>
      <c r="BA28" s="48">
        <f t="shared" si="26"/>
        <v>513000</v>
      </c>
      <c r="BC28" s="53">
        <f t="shared" si="22"/>
        <v>22</v>
      </c>
      <c r="BD28" s="56">
        <f t="shared" si="18"/>
        <v>29495</v>
      </c>
      <c r="BE28" s="56">
        <f t="shared" si="18"/>
        <v>32448</v>
      </c>
      <c r="BF28" s="56">
        <f t="shared" si="18"/>
        <v>39295</v>
      </c>
      <c r="BG28" s="56">
        <f t="shared" si="18"/>
        <v>44805</v>
      </c>
      <c r="BI28" s="53">
        <f t="shared" si="23"/>
        <v>22</v>
      </c>
      <c r="BJ28" s="56">
        <f t="shared" si="24"/>
        <v>37196</v>
      </c>
      <c r="BK28" s="58">
        <f t="shared" si="19"/>
        <v>-0.18072289156626514</v>
      </c>
      <c r="BL28" s="58">
        <f t="shared" si="5"/>
        <v>-8.205128205128201E-2</v>
      </c>
      <c r="BM28" s="58">
        <f t="shared" si="6"/>
        <v>-0.30068965517241375</v>
      </c>
      <c r="BN28" s="58">
        <f t="shared" si="7"/>
        <v>-0.2992700729927007</v>
      </c>
    </row>
    <row r="29" spans="1:66">
      <c r="A29" s="42">
        <f t="shared" si="8"/>
        <v>26238</v>
      </c>
      <c r="B29" s="42">
        <v>26268</v>
      </c>
      <c r="C29" s="43">
        <v>2.14</v>
      </c>
      <c r="E29" s="2" t="s">
        <v>55</v>
      </c>
      <c r="F29" s="6">
        <v>25538</v>
      </c>
      <c r="G29" s="7">
        <f t="shared" si="9"/>
        <v>1969</v>
      </c>
      <c r="H29" s="7">
        <f t="shared" si="10"/>
        <v>12</v>
      </c>
      <c r="I29" s="8" t="e">
        <v>#N/A</v>
      </c>
      <c r="J29" s="8" t="e">
        <v>#N/A</v>
      </c>
      <c r="K29" s="8" t="e">
        <v>#N/A</v>
      </c>
      <c r="L29" s="8" t="e">
        <v>#N/A</v>
      </c>
      <c r="M29" s="8" t="e">
        <v>#N/A</v>
      </c>
      <c r="N29" s="8">
        <v>92983</v>
      </c>
      <c r="O29" s="8" t="e">
        <v>#N/A</v>
      </c>
      <c r="P29" s="8" t="e">
        <v>#N/A</v>
      </c>
      <c r="Q29" s="8" t="e">
        <v>#N/A</v>
      </c>
      <c r="R29" s="8" t="e">
        <v>#N/A</v>
      </c>
      <c r="S29" s="8" t="e">
        <v>#N/A</v>
      </c>
      <c r="T29" s="8" t="e">
        <v>#N/A</v>
      </c>
      <c r="U29" s="8" t="e">
        <v>#N/A</v>
      </c>
      <c r="V29" s="8" t="e">
        <v>#N/A</v>
      </c>
      <c r="W29" s="8" t="e">
        <v>#N/A</v>
      </c>
      <c r="X29" s="16" t="e">
        <f t="shared" si="25"/>
        <v>#N/A</v>
      </c>
      <c r="Z29" s="2">
        <v>0</v>
      </c>
      <c r="AA29" s="2">
        <f t="shared" si="20"/>
        <v>2022</v>
      </c>
      <c r="AB29" s="6">
        <f t="shared" si="11"/>
        <v>44593</v>
      </c>
      <c r="AC29" s="9">
        <f t="shared" si="0"/>
        <v>352000</v>
      </c>
      <c r="AD29" s="9">
        <f t="shared" si="12"/>
        <v>313923.07692307694</v>
      </c>
      <c r="AE29" s="9">
        <f t="shared" si="1"/>
        <v>37000</v>
      </c>
      <c r="AF29" s="9">
        <f t="shared" si="1"/>
        <v>71000</v>
      </c>
      <c r="AG29" s="9">
        <f t="shared" si="1"/>
        <v>171000</v>
      </c>
      <c r="AH29" s="9">
        <f t="shared" si="1"/>
        <v>73000</v>
      </c>
      <c r="AI29" s="10">
        <f t="shared" si="13"/>
        <v>43076.923076923078</v>
      </c>
      <c r="AJ29" s="10">
        <f t="shared" si="14"/>
        <v>67269.230769230766</v>
      </c>
      <c r="AK29" s="10">
        <f t="shared" si="15"/>
        <v>126076.92307692308</v>
      </c>
      <c r="AL29" s="10">
        <f t="shared" si="16"/>
        <v>67076.923076923078</v>
      </c>
      <c r="AM29" s="16">
        <f t="shared" si="17"/>
        <v>-0.3888888888888889</v>
      </c>
      <c r="AO29" s="2">
        <f t="shared" si="21"/>
        <v>2022</v>
      </c>
      <c r="AP29" s="48">
        <f t="shared" si="26"/>
        <v>352000</v>
      </c>
      <c r="AQ29" s="48">
        <f t="shared" si="26"/>
        <v>352000</v>
      </c>
      <c r="AR29" s="48">
        <f t="shared" si="26"/>
        <v>456000</v>
      </c>
      <c r="AS29" s="48">
        <f t="shared" si="26"/>
        <v>463000</v>
      </c>
      <c r="AT29" s="48">
        <f t="shared" si="26"/>
        <v>499000</v>
      </c>
      <c r="AU29" s="48">
        <f t="shared" si="26"/>
        <v>525000</v>
      </c>
      <c r="AV29" s="48">
        <f t="shared" si="26"/>
        <v>454000</v>
      </c>
      <c r="AW29" s="48">
        <f t="shared" si="26"/>
        <v>474000</v>
      </c>
      <c r="AX29" s="48">
        <f t="shared" si="26"/>
        <v>428000</v>
      </c>
      <c r="AY29" s="48">
        <f t="shared" si="26"/>
        <v>371000</v>
      </c>
      <c r="AZ29" s="48">
        <f t="shared" si="26"/>
        <v>325000</v>
      </c>
      <c r="BA29" s="48">
        <f t="shared" si="26"/>
        <v>327000</v>
      </c>
      <c r="BC29" s="53">
        <f t="shared" si="22"/>
        <v>23</v>
      </c>
      <c r="BD29" s="56">
        <f t="shared" si="18"/>
        <v>29526</v>
      </c>
      <c r="BE29" s="56">
        <f t="shared" si="18"/>
        <v>32478</v>
      </c>
      <c r="BF29" s="56">
        <f t="shared" si="18"/>
        <v>39326</v>
      </c>
      <c r="BG29" s="56">
        <f t="shared" si="18"/>
        <v>44835</v>
      </c>
      <c r="BI29" s="53">
        <f t="shared" si="23"/>
        <v>23</v>
      </c>
      <c r="BJ29" s="56">
        <f t="shared" si="24"/>
        <v>37226</v>
      </c>
      <c r="BK29" s="58">
        <f t="shared" si="19"/>
        <v>-0.22650602409638562</v>
      </c>
      <c r="BL29" s="58">
        <f t="shared" si="5"/>
        <v>-9.4871794871794896E-2</v>
      </c>
      <c r="BM29" s="58">
        <f t="shared" si="6"/>
        <v>-0.32827586206896553</v>
      </c>
      <c r="BN29" s="58">
        <f t="shared" si="7"/>
        <v>-0.31240875912408755</v>
      </c>
    </row>
    <row r="30" spans="1:66">
      <c r="A30" s="42">
        <f t="shared" si="8"/>
        <v>26268</v>
      </c>
      <c r="B30" s="42">
        <v>26299</v>
      </c>
      <c r="C30" s="43">
        <v>2.1800000000000002</v>
      </c>
      <c r="E30" s="2" t="s">
        <v>56</v>
      </c>
      <c r="F30" s="6">
        <v>25569</v>
      </c>
      <c r="G30" s="7">
        <f t="shared" si="9"/>
        <v>1970</v>
      </c>
      <c r="H30" s="7">
        <f t="shared" si="10"/>
        <v>1</v>
      </c>
      <c r="I30" s="8" t="e">
        <v>#N/A</v>
      </c>
      <c r="J30" s="8" t="e">
        <v>#N/A</v>
      </c>
      <c r="K30" s="8" t="e">
        <v>#N/A</v>
      </c>
      <c r="L30" s="8" t="e">
        <v>#N/A</v>
      </c>
      <c r="M30" s="8" t="e">
        <v>#N/A</v>
      </c>
      <c r="N30" s="8">
        <v>104061</v>
      </c>
      <c r="O30" s="8" t="e">
        <v>#N/A</v>
      </c>
      <c r="P30" s="8" t="e">
        <v>#N/A</v>
      </c>
      <c r="Q30" s="8" t="e">
        <v>#N/A</v>
      </c>
      <c r="R30" s="8" t="e">
        <v>#N/A</v>
      </c>
      <c r="S30" s="8" t="e">
        <v>#N/A</v>
      </c>
      <c r="T30" s="8" t="e">
        <v>#N/A</v>
      </c>
      <c r="U30" s="8" t="e">
        <v>#N/A</v>
      </c>
      <c r="V30" s="8" t="e">
        <v>#N/A</v>
      </c>
      <c r="W30" s="8" t="e">
        <v>#N/A</v>
      </c>
      <c r="X30" s="16" t="e">
        <f t="shared" si="25"/>
        <v>#N/A</v>
      </c>
      <c r="Z30" s="2">
        <v>0</v>
      </c>
      <c r="AA30" s="2">
        <f t="shared" si="20"/>
        <v>2023</v>
      </c>
      <c r="AB30" s="6">
        <f t="shared" si="11"/>
        <v>44958</v>
      </c>
      <c r="AC30" s="9">
        <f t="shared" si="0"/>
        <v>269000</v>
      </c>
      <c r="AD30" s="9">
        <f t="shared" si="12"/>
        <v>313923.07692307694</v>
      </c>
      <c r="AE30" s="9">
        <f t="shared" si="1"/>
        <v>27000</v>
      </c>
      <c r="AF30" s="9">
        <f t="shared" si="1"/>
        <v>57000</v>
      </c>
      <c r="AG30" s="9">
        <f t="shared" si="1"/>
        <v>133000</v>
      </c>
      <c r="AH30" s="9">
        <f t="shared" si="1"/>
        <v>52000</v>
      </c>
      <c r="AI30" s="10">
        <f t="shared" si="13"/>
        <v>43076.923076923078</v>
      </c>
      <c r="AJ30" s="10">
        <f t="shared" si="14"/>
        <v>67269.230769230766</v>
      </c>
      <c r="AK30" s="10">
        <f t="shared" si="15"/>
        <v>126076.92307692308</v>
      </c>
      <c r="AL30" s="10">
        <f t="shared" si="16"/>
        <v>67076.923076923078</v>
      </c>
      <c r="AM30" s="16">
        <f t="shared" si="17"/>
        <v>-0.43248945147679324</v>
      </c>
      <c r="AO30" s="2">
        <f t="shared" si="21"/>
        <v>2023</v>
      </c>
      <c r="AP30" s="48">
        <f t="shared" ref="AP30:AW30" si="27">AVERAGEIFS($I$6:$I$1048576,$G$6:$G$1048576,$AO30,$H$6:$H$1048576,AP$4)</f>
        <v>231000</v>
      </c>
      <c r="AQ30" s="48">
        <f t="shared" si="27"/>
        <v>269000</v>
      </c>
      <c r="AR30" s="48">
        <f t="shared" si="27"/>
        <v>359000</v>
      </c>
      <c r="AS30" s="48">
        <f t="shared" si="27"/>
        <v>337000</v>
      </c>
      <c r="AT30" s="48">
        <f t="shared" si="27"/>
        <v>408000</v>
      </c>
      <c r="AU30" s="48">
        <f t="shared" si="27"/>
        <v>433000</v>
      </c>
      <c r="AV30" s="48">
        <f t="shared" si="27"/>
        <v>372000</v>
      </c>
      <c r="AW30" s="49">
        <f t="shared" si="27"/>
        <v>401000</v>
      </c>
      <c r="AX30" s="48"/>
      <c r="AY30" s="48"/>
      <c r="AZ30" s="48"/>
      <c r="BA30" s="48"/>
      <c r="BC30" s="53">
        <f t="shared" si="22"/>
        <v>24</v>
      </c>
      <c r="BD30" s="56">
        <f t="shared" si="18"/>
        <v>29556</v>
      </c>
      <c r="BE30" s="56">
        <f t="shared" si="18"/>
        <v>32509</v>
      </c>
      <c r="BF30" s="56">
        <f t="shared" si="18"/>
        <v>39356</v>
      </c>
      <c r="BG30" s="56">
        <f t="shared" si="18"/>
        <v>44866</v>
      </c>
      <c r="BI30" s="53">
        <f t="shared" si="23"/>
        <v>24</v>
      </c>
      <c r="BJ30" s="56">
        <f t="shared" si="24"/>
        <v>37257</v>
      </c>
      <c r="BK30" s="58">
        <f t="shared" si="19"/>
        <v>-0.26506024096385555</v>
      </c>
      <c r="BL30" s="58">
        <f t="shared" si="5"/>
        <v>-4.3589743589743574E-2</v>
      </c>
      <c r="BM30" s="58">
        <f t="shared" si="6"/>
        <v>-0.36827586206896551</v>
      </c>
      <c r="BN30" s="58">
        <f t="shared" si="7"/>
        <v>-0.35328467153284671</v>
      </c>
    </row>
    <row r="31" spans="1:66">
      <c r="A31" s="42">
        <f t="shared" si="8"/>
        <v>26299</v>
      </c>
      <c r="B31" s="42">
        <v>26330</v>
      </c>
      <c r="C31" s="43">
        <v>2.2000000000000002</v>
      </c>
      <c r="E31" s="2" t="s">
        <v>57</v>
      </c>
      <c r="F31" s="6">
        <v>25600</v>
      </c>
      <c r="G31" s="7">
        <f t="shared" si="9"/>
        <v>1970</v>
      </c>
      <c r="H31" s="7">
        <f t="shared" si="10"/>
        <v>2</v>
      </c>
      <c r="I31" s="8" t="e">
        <v>#N/A</v>
      </c>
      <c r="J31" s="8" t="e">
        <v>#N/A</v>
      </c>
      <c r="K31" s="8" t="e">
        <v>#N/A</v>
      </c>
      <c r="L31" s="8" t="e">
        <v>#N/A</v>
      </c>
      <c r="M31" s="8" t="e">
        <v>#N/A</v>
      </c>
      <c r="N31" s="8">
        <v>105953</v>
      </c>
      <c r="O31" s="8" t="e">
        <v>#N/A</v>
      </c>
      <c r="P31" s="8" t="e">
        <v>#N/A</v>
      </c>
      <c r="Q31" s="8" t="e">
        <v>#N/A</v>
      </c>
      <c r="R31" s="8" t="e">
        <v>#N/A</v>
      </c>
      <c r="S31" s="8" t="e">
        <v>#N/A</v>
      </c>
      <c r="T31" s="8" t="e">
        <v>#N/A</v>
      </c>
      <c r="U31" s="8" t="e">
        <v>#N/A</v>
      </c>
      <c r="V31" s="8" t="e">
        <v>#N/A</v>
      </c>
      <c r="W31" s="8" t="e">
        <v>#N/A</v>
      </c>
      <c r="X31" s="16" t="e">
        <f t="shared" si="25"/>
        <v>#N/A</v>
      </c>
      <c r="Z31" s="2">
        <v>0</v>
      </c>
      <c r="AA31" s="2">
        <f t="shared" si="20"/>
        <v>2024</v>
      </c>
      <c r="AB31" s="6">
        <f t="shared" ref="AB31" si="28">DATE(AA31,AB$4,1)</f>
        <v>45323</v>
      </c>
      <c r="AC31" s="9">
        <f t="shared" si="0"/>
        <v>271000</v>
      </c>
      <c r="AD31" s="9">
        <f t="shared" si="12"/>
        <v>313923.07692307694</v>
      </c>
      <c r="AE31" s="9">
        <f t="shared" si="1"/>
        <v>0</v>
      </c>
      <c r="AF31" s="9">
        <f t="shared" si="1"/>
        <v>0</v>
      </c>
      <c r="AG31" s="9">
        <f t="shared" si="1"/>
        <v>0</v>
      </c>
      <c r="AH31" s="9">
        <f t="shared" si="1"/>
        <v>0</v>
      </c>
      <c r="AI31" s="10">
        <f t="shared" si="13"/>
        <v>43076.923076923078</v>
      </c>
      <c r="AJ31" s="10">
        <f t="shared" si="14"/>
        <v>67269.230769230766</v>
      </c>
      <c r="AK31" s="10">
        <f t="shared" si="15"/>
        <v>126076.92307692308</v>
      </c>
      <c r="AL31" s="10">
        <f t="shared" si="16"/>
        <v>67076.923076923078</v>
      </c>
      <c r="AM31" s="16">
        <f t="shared" si="17"/>
        <v>-0.32418952618453867</v>
      </c>
      <c r="BC31" s="53">
        <f t="shared" si="22"/>
        <v>25</v>
      </c>
      <c r="BD31" s="56">
        <f t="shared" si="18"/>
        <v>29587</v>
      </c>
      <c r="BE31" s="56">
        <f t="shared" si="18"/>
        <v>32540</v>
      </c>
      <c r="BF31" s="56">
        <f t="shared" si="18"/>
        <v>39387</v>
      </c>
      <c r="BG31" s="56">
        <f t="shared" si="18"/>
        <v>44896</v>
      </c>
      <c r="BI31" s="53">
        <f t="shared" si="23"/>
        <v>25</v>
      </c>
      <c r="BJ31" s="56">
        <f t="shared" si="24"/>
        <v>37288</v>
      </c>
      <c r="BK31" s="58">
        <f t="shared" si="19"/>
        <v>-0.29879518072289157</v>
      </c>
      <c r="BL31" s="58">
        <f t="shared" si="5"/>
        <v>-7.6923076923076886E-2</v>
      </c>
      <c r="BM31" s="58">
        <f t="shared" si="6"/>
        <v>-0.38896551724137934</v>
      </c>
      <c r="BN31" s="58">
        <f t="shared" si="7"/>
        <v>-0.40291970802919708</v>
      </c>
    </row>
    <row r="32" spans="1:66">
      <c r="A32" s="42">
        <f t="shared" si="8"/>
        <v>26330</v>
      </c>
      <c r="B32" s="42">
        <v>26359</v>
      </c>
      <c r="C32" s="43">
        <v>2.15</v>
      </c>
      <c r="E32" s="2" t="s">
        <v>58</v>
      </c>
      <c r="F32" s="6">
        <v>25628</v>
      </c>
      <c r="G32" s="7">
        <f t="shared" si="9"/>
        <v>1970</v>
      </c>
      <c r="H32" s="7">
        <f t="shared" si="10"/>
        <v>3</v>
      </c>
      <c r="I32" s="8" t="e">
        <v>#N/A</v>
      </c>
      <c r="J32" s="8" t="e">
        <v>#N/A</v>
      </c>
      <c r="K32" s="8" t="e">
        <v>#N/A</v>
      </c>
      <c r="L32" s="8" t="e">
        <v>#N/A</v>
      </c>
      <c r="M32" s="8" t="e">
        <v>#N/A</v>
      </c>
      <c r="N32" s="8">
        <v>121089</v>
      </c>
      <c r="O32" s="8" t="e">
        <v>#N/A</v>
      </c>
      <c r="P32" s="8" t="e">
        <v>#N/A</v>
      </c>
      <c r="Q32" s="8" t="e">
        <v>#N/A</v>
      </c>
      <c r="R32" s="8" t="e">
        <v>#N/A</v>
      </c>
      <c r="S32" s="8" t="e">
        <v>#N/A</v>
      </c>
      <c r="T32" s="8" t="e">
        <v>#N/A</v>
      </c>
      <c r="U32" s="8" t="e">
        <v>#N/A</v>
      </c>
      <c r="V32" s="8" t="e">
        <v>#N/A</v>
      </c>
      <c r="W32" s="8" t="e">
        <v>#N/A</v>
      </c>
      <c r="X32" s="16" t="e">
        <f t="shared" si="25"/>
        <v>#N/A</v>
      </c>
      <c r="AO32" s="2" t="s">
        <v>706</v>
      </c>
      <c r="AP32" s="10">
        <f>MAX(AP6:AP30)</f>
        <v>382000</v>
      </c>
      <c r="AQ32" s="10">
        <f t="shared" ref="AQ32:BA32" si="29">MAX(AQ6:AQ30)</f>
        <v>402000</v>
      </c>
      <c r="AR32" s="10">
        <f t="shared" si="29"/>
        <v>556000</v>
      </c>
      <c r="AS32" s="10">
        <f t="shared" si="29"/>
        <v>625000</v>
      </c>
      <c r="AT32" s="10">
        <f t="shared" si="29"/>
        <v>669000</v>
      </c>
      <c r="AU32" s="10">
        <f t="shared" si="29"/>
        <v>754000</v>
      </c>
      <c r="AV32" s="10">
        <f t="shared" si="29"/>
        <v>690000</v>
      </c>
      <c r="AW32" s="10">
        <f t="shared" si="29"/>
        <v>744000</v>
      </c>
      <c r="AX32" s="10">
        <f t="shared" si="29"/>
        <v>630000</v>
      </c>
      <c r="AY32" s="10">
        <f t="shared" si="29"/>
        <v>573000</v>
      </c>
      <c r="AZ32" s="10">
        <f t="shared" si="29"/>
        <v>532000</v>
      </c>
      <c r="BA32" s="10">
        <f t="shared" si="29"/>
        <v>546000</v>
      </c>
      <c r="BC32" s="53">
        <f t="shared" si="22"/>
        <v>26</v>
      </c>
      <c r="BD32" s="56">
        <f t="shared" si="18"/>
        <v>29618</v>
      </c>
      <c r="BE32" s="56">
        <f t="shared" si="18"/>
        <v>32568</v>
      </c>
      <c r="BF32" s="56">
        <f t="shared" si="18"/>
        <v>39417</v>
      </c>
      <c r="BG32" s="56">
        <f t="shared" si="18"/>
        <v>44927</v>
      </c>
      <c r="BI32" s="53">
        <f t="shared" si="23"/>
        <v>26</v>
      </c>
      <c r="BJ32" s="56">
        <f t="shared" si="24"/>
        <v>37316</v>
      </c>
      <c r="BK32" s="58">
        <f t="shared" si="19"/>
        <v>-0.34698795180722897</v>
      </c>
      <c r="BL32" s="58">
        <f t="shared" si="5"/>
        <v>-0.10256410256410255</v>
      </c>
      <c r="BM32" s="58">
        <f t="shared" si="6"/>
        <v>-0.38482758620689655</v>
      </c>
      <c r="BN32" s="58">
        <f t="shared" si="7"/>
        <v>-0.41313868613138688</v>
      </c>
    </row>
    <row r="33" spans="1:66">
      <c r="A33" s="42">
        <f t="shared" si="8"/>
        <v>26359</v>
      </c>
      <c r="B33" s="42">
        <v>26390</v>
      </c>
      <c r="C33" s="43">
        <v>2.1800000000000002</v>
      </c>
      <c r="E33" s="2" t="s">
        <v>59</v>
      </c>
      <c r="F33" s="6">
        <v>25659</v>
      </c>
      <c r="G33" s="7">
        <f t="shared" si="9"/>
        <v>1970</v>
      </c>
      <c r="H33" s="7">
        <f t="shared" si="10"/>
        <v>4</v>
      </c>
      <c r="I33" s="8" t="e">
        <v>#N/A</v>
      </c>
      <c r="J33" s="8" t="e">
        <v>#N/A</v>
      </c>
      <c r="K33" s="8" t="e">
        <v>#N/A</v>
      </c>
      <c r="L33" s="8" t="e">
        <v>#N/A</v>
      </c>
      <c r="M33" s="8" t="e">
        <v>#N/A</v>
      </c>
      <c r="N33" s="8">
        <v>136225</v>
      </c>
      <c r="O33" s="8" t="e">
        <v>#N/A</v>
      </c>
      <c r="P33" s="8" t="e">
        <v>#N/A</v>
      </c>
      <c r="Q33" s="8" t="e">
        <v>#N/A</v>
      </c>
      <c r="R33" s="8" t="e">
        <v>#N/A</v>
      </c>
      <c r="S33" s="8" t="e">
        <v>#N/A</v>
      </c>
      <c r="T33" s="8" t="e">
        <v>#N/A</v>
      </c>
      <c r="U33" s="8" t="e">
        <v>#N/A</v>
      </c>
      <c r="V33" s="8" t="e">
        <v>#N/A</v>
      </c>
      <c r="W33" s="8" t="e">
        <v>#N/A</v>
      </c>
      <c r="X33" s="16" t="e">
        <f t="shared" si="25"/>
        <v>#N/A</v>
      </c>
      <c r="AA33" s="44"/>
      <c r="AB33" s="44" t="s">
        <v>710</v>
      </c>
      <c r="AC33" s="45">
        <f>AVERAGE(AC6:AC30)</f>
        <v>315640</v>
      </c>
      <c r="AD33" s="45"/>
      <c r="AE33" s="45">
        <f>AVERAGE(AE6:AE30)</f>
        <v>44800</v>
      </c>
      <c r="AF33" s="45">
        <f>AVERAGE(AF6:AF30)</f>
        <v>69960</v>
      </c>
      <c r="AG33" s="45">
        <f>AVERAGE(AG6:AG30)</f>
        <v>131120</v>
      </c>
      <c r="AH33" s="45">
        <f>AVERAGE(AH6:AH30)</f>
        <v>69760</v>
      </c>
      <c r="AO33" s="44" t="s">
        <v>710</v>
      </c>
      <c r="AP33" s="45">
        <f t="shared" ref="AP33:BA33" si="30">AVERAGE(AP6:AP30)</f>
        <v>301200</v>
      </c>
      <c r="AQ33" s="45">
        <f t="shared" si="30"/>
        <v>315640</v>
      </c>
      <c r="AR33" s="45">
        <f t="shared" si="30"/>
        <v>419840</v>
      </c>
      <c r="AS33" s="45">
        <f t="shared" si="30"/>
        <v>455320</v>
      </c>
      <c r="AT33" s="45">
        <f t="shared" si="30"/>
        <v>501320</v>
      </c>
      <c r="AU33" s="45">
        <f t="shared" si="30"/>
        <v>547480</v>
      </c>
      <c r="AV33" s="45">
        <f t="shared" si="30"/>
        <v>514880</v>
      </c>
      <c r="AW33" s="45">
        <f t="shared" si="30"/>
        <v>525880</v>
      </c>
      <c r="AX33" s="45">
        <f t="shared" si="30"/>
        <v>455208.33333333331</v>
      </c>
      <c r="AY33" s="45">
        <f t="shared" si="30"/>
        <v>447708.33333333331</v>
      </c>
      <c r="AZ33" s="45">
        <f t="shared" si="30"/>
        <v>403791.66666666669</v>
      </c>
      <c r="BA33" s="45">
        <f t="shared" si="30"/>
        <v>418166.66666666669</v>
      </c>
      <c r="BC33" s="53">
        <f t="shared" si="22"/>
        <v>27</v>
      </c>
      <c r="BD33" s="56">
        <f t="shared" si="18"/>
        <v>29646</v>
      </c>
      <c r="BE33" s="56">
        <f t="shared" si="18"/>
        <v>32599</v>
      </c>
      <c r="BF33" s="56">
        <f t="shared" si="18"/>
        <v>39448</v>
      </c>
      <c r="BG33" s="56">
        <f t="shared" si="18"/>
        <v>44958</v>
      </c>
      <c r="BI33" s="53">
        <f t="shared" si="23"/>
        <v>27</v>
      </c>
      <c r="BJ33" s="56">
        <f t="shared" si="24"/>
        <v>37347</v>
      </c>
      <c r="BK33" s="58">
        <f t="shared" si="19"/>
        <v>-0.35180722891566274</v>
      </c>
      <c r="BL33" s="58">
        <f t="shared" si="5"/>
        <v>-0.15384615384615388</v>
      </c>
      <c r="BM33" s="58">
        <f t="shared" si="6"/>
        <v>-0.39172413793103444</v>
      </c>
      <c r="BN33" s="58">
        <f t="shared" si="7"/>
        <v>-0.41605839416058393</v>
      </c>
    </row>
    <row r="34" spans="1:66">
      <c r="A34" s="42">
        <f t="shared" si="8"/>
        <v>26390</v>
      </c>
      <c r="B34" s="42">
        <v>26420</v>
      </c>
      <c r="C34" s="43">
        <v>2.16</v>
      </c>
      <c r="E34" s="2" t="s">
        <v>60</v>
      </c>
      <c r="F34" s="6">
        <v>25689</v>
      </c>
      <c r="G34" s="7">
        <f t="shared" si="9"/>
        <v>1970</v>
      </c>
      <c r="H34" s="7">
        <f t="shared" si="10"/>
        <v>5</v>
      </c>
      <c r="I34" s="8" t="e">
        <v>#N/A</v>
      </c>
      <c r="J34" s="8" t="e">
        <v>#N/A</v>
      </c>
      <c r="K34" s="8" t="e">
        <v>#N/A</v>
      </c>
      <c r="L34" s="8" t="e">
        <v>#N/A</v>
      </c>
      <c r="M34" s="8" t="e">
        <v>#N/A</v>
      </c>
      <c r="N34" s="8">
        <v>141901</v>
      </c>
      <c r="O34" s="8" t="e">
        <v>#N/A</v>
      </c>
      <c r="P34" s="8" t="e">
        <v>#N/A</v>
      </c>
      <c r="Q34" s="8" t="e">
        <v>#N/A</v>
      </c>
      <c r="R34" s="8" t="e">
        <v>#N/A</v>
      </c>
      <c r="S34" s="8" t="e">
        <v>#N/A</v>
      </c>
      <c r="T34" s="8" t="e">
        <v>#N/A</v>
      </c>
      <c r="U34" s="8" t="e">
        <v>#N/A</v>
      </c>
      <c r="V34" s="8" t="e">
        <v>#N/A</v>
      </c>
      <c r="W34" s="8" t="e">
        <v>#N/A</v>
      </c>
      <c r="X34" s="16" t="e">
        <f t="shared" si="25"/>
        <v>#N/A</v>
      </c>
      <c r="AA34" s="44"/>
      <c r="AB34" s="46" t="s">
        <v>1734</v>
      </c>
      <c r="AC34" s="47">
        <f>(AC30-AC33)/AC33</f>
        <v>-0.14776327461665187</v>
      </c>
      <c r="AD34" s="47"/>
      <c r="AE34" s="47">
        <f>(AE30-AE33)/AE33</f>
        <v>-0.39732142857142855</v>
      </c>
      <c r="AF34" s="47">
        <f>(AF30-AF33)/AF33</f>
        <v>-0.18524871355060035</v>
      </c>
      <c r="AG34" s="47">
        <f>(AG30-AG33)/AG33</f>
        <v>1.4338010982306285E-2</v>
      </c>
      <c r="AH34" s="47">
        <f>(AH30-AH33)/AH33</f>
        <v>-0.25458715596330272</v>
      </c>
      <c r="AO34" s="2" t="s">
        <v>707</v>
      </c>
      <c r="AP34" s="10">
        <f>MIN(AP6:AP30)</f>
        <v>218000</v>
      </c>
      <c r="AQ34" s="10">
        <f t="shared" ref="AQ34:BA34" si="31">MIN(AQ6:AQ30)</f>
        <v>238000</v>
      </c>
      <c r="AR34" s="10">
        <f t="shared" si="31"/>
        <v>304000</v>
      </c>
      <c r="AS34" s="10">
        <f t="shared" si="31"/>
        <v>337000</v>
      </c>
      <c r="AT34" s="10">
        <f t="shared" si="31"/>
        <v>372000</v>
      </c>
      <c r="AU34" s="10">
        <f t="shared" si="31"/>
        <v>421000</v>
      </c>
      <c r="AV34" s="10">
        <f t="shared" si="31"/>
        <v>331000</v>
      </c>
      <c r="AW34" s="10">
        <f t="shared" si="31"/>
        <v>352000</v>
      </c>
      <c r="AX34" s="10">
        <f t="shared" si="31"/>
        <v>321000</v>
      </c>
      <c r="AY34" s="10">
        <f t="shared" si="31"/>
        <v>307000</v>
      </c>
      <c r="AZ34" s="10">
        <f t="shared" si="31"/>
        <v>273000</v>
      </c>
      <c r="BA34" s="10">
        <f t="shared" si="31"/>
        <v>305000</v>
      </c>
      <c r="BC34" s="53">
        <f t="shared" si="22"/>
        <v>28</v>
      </c>
      <c r="BD34" s="56">
        <f t="shared" si="18"/>
        <v>29677</v>
      </c>
      <c r="BE34" s="56">
        <f t="shared" si="18"/>
        <v>32629</v>
      </c>
      <c r="BF34" s="56">
        <f t="shared" si="18"/>
        <v>39479</v>
      </c>
      <c r="BG34" s="56">
        <f t="shared" si="18"/>
        <v>44986</v>
      </c>
      <c r="BI34" s="53">
        <f t="shared" si="23"/>
        <v>28</v>
      </c>
      <c r="BJ34" s="56">
        <f t="shared" si="24"/>
        <v>37377</v>
      </c>
      <c r="BK34" s="58">
        <f t="shared" ref="BK34:BK50" si="32">(VLOOKUP(BD34,$B$5:$C$1048576,2,0)-VLOOKUP(BD$5,$B$5:$C$1048576,2,0))/VLOOKUP(BD$5,$B$5:$C$1048576,2,0)</f>
        <v>-0.37349397590361449</v>
      </c>
      <c r="BL34" s="58">
        <f t="shared" ref="BL34:BL50" si="33">(VLOOKUP(BE34,$B$5:$C$1048576,2,0)-VLOOKUP(BE$5,$B$5:$C$1048576,2,0))/VLOOKUP(BE$5,$B$5:$C$1048576,2,0)</f>
        <v>-0.18717948717948718</v>
      </c>
      <c r="BM34" s="58">
        <f t="shared" ref="BM34:BM64" si="34">(VLOOKUP(BF34,$B$5:$C$1048576,2,0)-VLOOKUP(BF$5,$B$5:$C$1048576,2,0))/VLOOKUP(BF$5,$B$5:$C$1048576,2,0)</f>
        <v>-0.32551724137931037</v>
      </c>
      <c r="BN34" s="58">
        <f t="shared" ref="BN34:BN47" si="35">(VLOOKUP(BG34,$B$5:$C$1048576,2,0)-VLOOKUP(BG$5,$B$5:$C$1048576,2,0))/VLOOKUP(BG$5,$B$5:$C$1048576,2,0)</f>
        <v>-0.33138686131386857</v>
      </c>
    </row>
    <row r="35" spans="1:66">
      <c r="A35" s="42">
        <f t="shared" si="8"/>
        <v>26420</v>
      </c>
      <c r="B35" s="42">
        <v>26451</v>
      </c>
      <c r="C35" s="43">
        <v>2.11</v>
      </c>
      <c r="E35" s="2" t="s">
        <v>61</v>
      </c>
      <c r="F35" s="6">
        <v>25720</v>
      </c>
      <c r="G35" s="7">
        <f t="shared" si="9"/>
        <v>1970</v>
      </c>
      <c r="H35" s="7">
        <f t="shared" si="10"/>
        <v>6</v>
      </c>
      <c r="I35" s="8" t="e">
        <v>#N/A</v>
      </c>
      <c r="J35" s="8" t="e">
        <v>#N/A</v>
      </c>
      <c r="K35" s="8" t="e">
        <v>#N/A</v>
      </c>
      <c r="L35" s="8" t="e">
        <v>#N/A</v>
      </c>
      <c r="M35" s="8" t="e">
        <v>#N/A</v>
      </c>
      <c r="N35" s="8">
        <v>160822</v>
      </c>
      <c r="O35" s="8" t="e">
        <v>#N/A</v>
      </c>
      <c r="P35" s="8" t="e">
        <v>#N/A</v>
      </c>
      <c r="Q35" s="8" t="e">
        <v>#N/A</v>
      </c>
      <c r="R35" s="8" t="e">
        <v>#N/A</v>
      </c>
      <c r="S35" s="8" t="e">
        <v>#N/A</v>
      </c>
      <c r="T35" s="8" t="e">
        <v>#N/A</v>
      </c>
      <c r="U35" s="8" t="e">
        <v>#N/A</v>
      </c>
      <c r="V35" s="8" t="e">
        <v>#N/A</v>
      </c>
      <c r="W35" s="8" t="e">
        <v>#N/A</v>
      </c>
      <c r="X35" s="16" t="e">
        <f t="shared" si="25"/>
        <v>#N/A</v>
      </c>
      <c r="AA35" s="2" t="s">
        <v>1746</v>
      </c>
      <c r="AO35" s="51" t="s">
        <v>1739</v>
      </c>
      <c r="AP35" s="16">
        <f t="shared" ref="AP35:AW35" si="36">(AP30-AP33)/AP33</f>
        <v>-0.23306772908366533</v>
      </c>
      <c r="AQ35" s="16">
        <f t="shared" si="36"/>
        <v>-0.14776327461665187</v>
      </c>
      <c r="AR35" s="16">
        <f t="shared" si="36"/>
        <v>-0.1449123475609756</v>
      </c>
      <c r="AS35" s="16">
        <f t="shared" si="36"/>
        <v>-0.25986119652112799</v>
      </c>
      <c r="AT35" s="16">
        <f t="shared" si="36"/>
        <v>-0.18614856778105801</v>
      </c>
      <c r="AU35" s="16">
        <f t="shared" si="36"/>
        <v>-0.20910352889603273</v>
      </c>
      <c r="AV35" s="16">
        <f t="shared" si="36"/>
        <v>-0.27750155376009944</v>
      </c>
      <c r="AW35" s="52">
        <f t="shared" si="36"/>
        <v>-0.23746862402068913</v>
      </c>
      <c r="AX35" s="16"/>
      <c r="AY35" s="16"/>
      <c r="AZ35" s="16"/>
      <c r="BA35" s="16"/>
      <c r="BC35" s="53">
        <f t="shared" si="22"/>
        <v>29</v>
      </c>
      <c r="BD35" s="56">
        <f t="shared" si="18"/>
        <v>29707</v>
      </c>
      <c r="BE35" s="56">
        <f t="shared" si="18"/>
        <v>32660</v>
      </c>
      <c r="BF35" s="56">
        <f t="shared" si="18"/>
        <v>39508</v>
      </c>
      <c r="BG35" s="56">
        <f t="shared" si="18"/>
        <v>45017</v>
      </c>
      <c r="BI35" s="53">
        <f t="shared" si="23"/>
        <v>29</v>
      </c>
      <c r="BJ35" s="56">
        <f t="shared" si="24"/>
        <v>37408</v>
      </c>
      <c r="BK35" s="58">
        <f t="shared" si="32"/>
        <v>-0.35662650602409646</v>
      </c>
      <c r="BL35" s="58">
        <f t="shared" si="33"/>
        <v>-0.20256410256410257</v>
      </c>
      <c r="BM35" s="58">
        <f t="shared" si="34"/>
        <v>-0.30620689655172412</v>
      </c>
      <c r="BN35" s="58">
        <f t="shared" si="35"/>
        <v>-0.35182481751824807</v>
      </c>
    </row>
    <row r="36" spans="1:66">
      <c r="A36" s="42">
        <f t="shared" si="8"/>
        <v>26451</v>
      </c>
      <c r="B36" s="42">
        <v>26481</v>
      </c>
      <c r="C36" s="43">
        <v>2.17</v>
      </c>
      <c r="E36" s="2" t="s">
        <v>62</v>
      </c>
      <c r="F36" s="6">
        <v>25750</v>
      </c>
      <c r="G36" s="7">
        <f t="shared" si="9"/>
        <v>1970</v>
      </c>
      <c r="H36" s="7">
        <f t="shared" si="10"/>
        <v>7</v>
      </c>
      <c r="I36" s="8" t="e">
        <v>#N/A</v>
      </c>
      <c r="J36" s="8" t="e">
        <v>#N/A</v>
      </c>
      <c r="K36" s="8" t="e">
        <v>#N/A</v>
      </c>
      <c r="L36" s="8" t="e">
        <v>#N/A</v>
      </c>
      <c r="M36" s="8" t="e">
        <v>#N/A</v>
      </c>
      <c r="N36" s="8">
        <v>160822</v>
      </c>
      <c r="O36" s="8" t="e">
        <v>#N/A</v>
      </c>
      <c r="P36" s="8" t="e">
        <v>#N/A</v>
      </c>
      <c r="Q36" s="8" t="e">
        <v>#N/A</v>
      </c>
      <c r="R36" s="8" t="e">
        <v>#N/A</v>
      </c>
      <c r="S36" s="8" t="e">
        <v>#N/A</v>
      </c>
      <c r="T36" s="8" t="e">
        <v>#N/A</v>
      </c>
      <c r="U36" s="8" t="e">
        <v>#N/A</v>
      </c>
      <c r="V36" s="8" t="e">
        <v>#N/A</v>
      </c>
      <c r="W36" s="8" t="e">
        <v>#N/A</v>
      </c>
      <c r="X36" s="16" t="e">
        <f t="shared" si="25"/>
        <v>#N/A</v>
      </c>
      <c r="BC36" s="53">
        <f t="shared" si="22"/>
        <v>30</v>
      </c>
      <c r="BD36" s="56">
        <f t="shared" si="18"/>
        <v>29738</v>
      </c>
      <c r="BE36" s="56">
        <f t="shared" si="18"/>
        <v>32690</v>
      </c>
      <c r="BF36" s="56">
        <f t="shared" si="18"/>
        <v>39539</v>
      </c>
      <c r="BG36" s="56">
        <f t="shared" si="18"/>
        <v>45047</v>
      </c>
      <c r="BI36" s="53">
        <f t="shared" si="23"/>
        <v>30</v>
      </c>
      <c r="BJ36" s="56">
        <f t="shared" si="24"/>
        <v>37438</v>
      </c>
      <c r="BK36" s="58">
        <f t="shared" si="32"/>
        <v>-0.36626506024096395</v>
      </c>
      <c r="BL36" s="58">
        <f t="shared" si="33"/>
        <v>-0.19999999999999996</v>
      </c>
      <c r="BM36" s="58">
        <f t="shared" si="34"/>
        <v>-0.32000000000000006</v>
      </c>
      <c r="BN36" s="58">
        <f t="shared" si="35"/>
        <v>-0.37518248175182473</v>
      </c>
    </row>
    <row r="37" spans="1:66">
      <c r="A37" s="42">
        <f t="shared" si="8"/>
        <v>26481</v>
      </c>
      <c r="B37" s="42">
        <v>26512</v>
      </c>
      <c r="C37" s="43">
        <v>2.19</v>
      </c>
      <c r="E37" s="2" t="s">
        <v>63</v>
      </c>
      <c r="F37" s="6">
        <v>25781</v>
      </c>
      <c r="G37" s="7">
        <f t="shared" si="9"/>
        <v>1970</v>
      </c>
      <c r="H37" s="7">
        <f t="shared" si="10"/>
        <v>8</v>
      </c>
      <c r="I37" s="8" t="e">
        <v>#N/A</v>
      </c>
      <c r="J37" s="8" t="e">
        <v>#N/A</v>
      </c>
      <c r="K37" s="8" t="e">
        <v>#N/A</v>
      </c>
      <c r="L37" s="8" t="e">
        <v>#N/A</v>
      </c>
      <c r="M37" s="8" t="e">
        <v>#N/A</v>
      </c>
      <c r="N37" s="8">
        <v>162714</v>
      </c>
      <c r="O37" s="8" t="e">
        <v>#N/A</v>
      </c>
      <c r="P37" s="8" t="e">
        <v>#N/A</v>
      </c>
      <c r="Q37" s="8" t="e">
        <v>#N/A</v>
      </c>
      <c r="R37" s="8" t="e">
        <v>#N/A</v>
      </c>
      <c r="S37" s="8" t="e">
        <v>#N/A</v>
      </c>
      <c r="T37" s="8" t="e">
        <v>#N/A</v>
      </c>
      <c r="U37" s="8" t="e">
        <v>#N/A</v>
      </c>
      <c r="V37" s="8" t="e">
        <v>#N/A</v>
      </c>
      <c r="W37" s="8" t="e">
        <v>#N/A</v>
      </c>
      <c r="X37" s="16" t="e">
        <f t="shared" si="25"/>
        <v>#N/A</v>
      </c>
      <c r="BC37" s="53">
        <f t="shared" si="22"/>
        <v>31</v>
      </c>
      <c r="BD37" s="56">
        <f t="shared" si="18"/>
        <v>29768</v>
      </c>
      <c r="BE37" s="56">
        <f t="shared" si="18"/>
        <v>32721</v>
      </c>
      <c r="BF37" s="56">
        <f t="shared" si="18"/>
        <v>39569</v>
      </c>
      <c r="BG37" s="56">
        <f t="shared" si="18"/>
        <v>45078</v>
      </c>
      <c r="BI37" s="53">
        <f t="shared" si="23"/>
        <v>31</v>
      </c>
      <c r="BJ37" s="56">
        <f t="shared" si="24"/>
        <v>37469</v>
      </c>
      <c r="BK37" s="58">
        <f t="shared" si="32"/>
        <v>-0.37590361445783144</v>
      </c>
      <c r="BL37" s="58">
        <f t="shared" si="33"/>
        <v>-0.16410256410256413</v>
      </c>
      <c r="BM37" s="58">
        <f t="shared" si="34"/>
        <v>-0.32551724137931037</v>
      </c>
      <c r="BN37" s="58">
        <f t="shared" si="35"/>
        <v>-0.37226277372262773</v>
      </c>
    </row>
    <row r="38" spans="1:66">
      <c r="A38" s="42">
        <f t="shared" si="8"/>
        <v>26512</v>
      </c>
      <c r="B38" s="42">
        <v>26543</v>
      </c>
      <c r="C38" s="43">
        <v>2.2999999999999998</v>
      </c>
      <c r="E38" s="2" t="s">
        <v>64</v>
      </c>
      <c r="F38" s="6">
        <v>25812</v>
      </c>
      <c r="G38" s="7">
        <f t="shared" si="9"/>
        <v>1970</v>
      </c>
      <c r="H38" s="7">
        <f t="shared" si="10"/>
        <v>9</v>
      </c>
      <c r="I38" s="8" t="e">
        <v>#N/A</v>
      </c>
      <c r="J38" s="8" t="e">
        <v>#N/A</v>
      </c>
      <c r="K38" s="8" t="e">
        <v>#N/A</v>
      </c>
      <c r="L38" s="8" t="e">
        <v>#N/A</v>
      </c>
      <c r="M38" s="8" t="e">
        <v>#N/A</v>
      </c>
      <c r="N38" s="8">
        <v>147577</v>
      </c>
      <c r="O38" s="8" t="e">
        <v>#N/A</v>
      </c>
      <c r="P38" s="8" t="e">
        <v>#N/A</v>
      </c>
      <c r="Q38" s="8" t="e">
        <v>#N/A</v>
      </c>
      <c r="R38" s="8" t="e">
        <v>#N/A</v>
      </c>
      <c r="S38" s="8" t="e">
        <v>#N/A</v>
      </c>
      <c r="T38" s="8" t="e">
        <v>#N/A</v>
      </c>
      <c r="U38" s="8" t="e">
        <v>#N/A</v>
      </c>
      <c r="V38" s="8" t="e">
        <v>#N/A</v>
      </c>
      <c r="W38" s="8" t="e">
        <v>#N/A</v>
      </c>
      <c r="X38" s="16" t="e">
        <f t="shared" si="25"/>
        <v>#N/A</v>
      </c>
      <c r="BC38" s="53">
        <f t="shared" si="22"/>
        <v>32</v>
      </c>
      <c r="BD38" s="56">
        <f t="shared" si="18"/>
        <v>29799</v>
      </c>
      <c r="BE38" s="56">
        <f t="shared" si="18"/>
        <v>32752</v>
      </c>
      <c r="BF38" s="56">
        <f t="shared" si="18"/>
        <v>39600</v>
      </c>
      <c r="BG38" s="56">
        <f t="shared" si="18"/>
        <v>45108</v>
      </c>
      <c r="BI38" s="53">
        <f t="shared" si="23"/>
        <v>32</v>
      </c>
      <c r="BJ38" s="56">
        <f t="shared" si="24"/>
        <v>37500</v>
      </c>
      <c r="BK38" s="58">
        <f t="shared" si="32"/>
        <v>-0.4</v>
      </c>
      <c r="BL38" s="58">
        <f t="shared" si="33"/>
        <v>-0.14871794871794874</v>
      </c>
      <c r="BM38" s="58">
        <f t="shared" si="34"/>
        <v>-0.31172413793103443</v>
      </c>
      <c r="BN38" s="58">
        <f t="shared" si="35"/>
        <v>-0.39270072992700722</v>
      </c>
    </row>
    <row r="39" spans="1:66">
      <c r="A39" s="42">
        <f t="shared" si="8"/>
        <v>26543</v>
      </c>
      <c r="B39" s="42">
        <v>26573</v>
      </c>
      <c r="C39" s="43">
        <v>2.34</v>
      </c>
      <c r="E39" s="2" t="s">
        <v>65</v>
      </c>
      <c r="F39" s="6">
        <v>25842</v>
      </c>
      <c r="G39" s="7">
        <f t="shared" si="9"/>
        <v>1970</v>
      </c>
      <c r="H39" s="7">
        <f t="shared" si="10"/>
        <v>10</v>
      </c>
      <c r="I39" s="8" t="e">
        <v>#N/A</v>
      </c>
      <c r="J39" s="8" t="e">
        <v>#N/A</v>
      </c>
      <c r="K39" s="8" t="e">
        <v>#N/A</v>
      </c>
      <c r="L39" s="8" t="e">
        <v>#N/A</v>
      </c>
      <c r="M39" s="8" t="e">
        <v>#N/A</v>
      </c>
      <c r="N39" s="8">
        <v>138117</v>
      </c>
      <c r="O39" s="8" t="e">
        <v>#N/A</v>
      </c>
      <c r="P39" s="8" t="e">
        <v>#N/A</v>
      </c>
      <c r="Q39" s="8" t="e">
        <v>#N/A</v>
      </c>
      <c r="R39" s="8" t="e">
        <v>#N/A</v>
      </c>
      <c r="S39" s="8" t="e">
        <v>#N/A</v>
      </c>
      <c r="T39" s="8" t="e">
        <v>#N/A</v>
      </c>
      <c r="U39" s="8" t="e">
        <v>#N/A</v>
      </c>
      <c r="V39" s="8" t="e">
        <v>#N/A</v>
      </c>
      <c r="W39" s="8" t="e">
        <v>#N/A</v>
      </c>
      <c r="X39" s="16" t="e">
        <f t="shared" si="25"/>
        <v>#N/A</v>
      </c>
      <c r="BC39" s="53">
        <f t="shared" si="22"/>
        <v>33</v>
      </c>
      <c r="BD39" s="56">
        <f t="shared" ref="BD39:BG60" si="37">EDATE(BD$5,$BC39)</f>
        <v>29830</v>
      </c>
      <c r="BE39" s="56">
        <f t="shared" si="37"/>
        <v>32782</v>
      </c>
      <c r="BF39" s="56">
        <f t="shared" si="37"/>
        <v>39630</v>
      </c>
      <c r="BG39" s="56">
        <f t="shared" si="37"/>
        <v>45139</v>
      </c>
      <c r="BI39" s="53">
        <f t="shared" si="23"/>
        <v>33</v>
      </c>
      <c r="BJ39" s="56">
        <f t="shared" si="24"/>
        <v>37530</v>
      </c>
      <c r="BK39" s="58">
        <f t="shared" si="32"/>
        <v>-0.4361445783132531</v>
      </c>
      <c r="BL39" s="58">
        <f t="shared" si="33"/>
        <v>-9.2307692307692271E-2</v>
      </c>
      <c r="BM39" s="58">
        <f t="shared" si="34"/>
        <v>-0.32965517241379305</v>
      </c>
      <c r="BN39" s="58">
        <f t="shared" si="35"/>
        <v>-0.40583941605839408</v>
      </c>
    </row>
    <row r="40" spans="1:66">
      <c r="A40" s="42">
        <f t="shared" si="8"/>
        <v>26573</v>
      </c>
      <c r="B40" s="42">
        <v>26604</v>
      </c>
      <c r="C40" s="43">
        <v>2.38</v>
      </c>
      <c r="E40" s="2" t="s">
        <v>66</v>
      </c>
      <c r="F40" s="6">
        <v>25873</v>
      </c>
      <c r="G40" s="7">
        <f t="shared" si="9"/>
        <v>1970</v>
      </c>
      <c r="H40" s="7">
        <f t="shared" si="10"/>
        <v>11</v>
      </c>
      <c r="I40" s="8" t="e">
        <v>#N/A</v>
      </c>
      <c r="J40" s="8" t="e">
        <v>#N/A</v>
      </c>
      <c r="K40" s="8" t="e">
        <v>#N/A</v>
      </c>
      <c r="L40" s="8" t="e">
        <v>#N/A</v>
      </c>
      <c r="M40" s="8" t="e">
        <v>#N/A</v>
      </c>
      <c r="N40" s="8">
        <v>119197</v>
      </c>
      <c r="O40" s="8" t="e">
        <v>#N/A</v>
      </c>
      <c r="P40" s="8" t="e">
        <v>#N/A</v>
      </c>
      <c r="Q40" s="8" t="e">
        <v>#N/A</v>
      </c>
      <c r="R40" s="8" t="e">
        <v>#N/A</v>
      </c>
      <c r="S40" s="8" t="e">
        <v>#N/A</v>
      </c>
      <c r="T40" s="8" t="e">
        <v>#N/A</v>
      </c>
      <c r="U40" s="8" t="e">
        <v>#N/A</v>
      </c>
      <c r="V40" s="8" t="e">
        <v>#N/A</v>
      </c>
      <c r="W40" s="8" t="e">
        <v>#N/A</v>
      </c>
      <c r="X40" s="16" t="e">
        <f t="shared" si="25"/>
        <v>#N/A</v>
      </c>
      <c r="BC40" s="53">
        <f t="shared" si="22"/>
        <v>34</v>
      </c>
      <c r="BD40" s="56">
        <f t="shared" si="37"/>
        <v>29860</v>
      </c>
      <c r="BE40" s="56">
        <f t="shared" si="37"/>
        <v>32813</v>
      </c>
      <c r="BF40" s="56">
        <f t="shared" si="37"/>
        <v>39661</v>
      </c>
      <c r="BG40" s="56">
        <f t="shared" si="37"/>
        <v>45170</v>
      </c>
      <c r="BI40" s="53">
        <f t="shared" si="23"/>
        <v>34</v>
      </c>
      <c r="BJ40" s="56">
        <f t="shared" si="24"/>
        <v>37561</v>
      </c>
      <c r="BK40" s="58">
        <f t="shared" si="32"/>
        <v>-0.47469879518072289</v>
      </c>
      <c r="BL40" s="58">
        <f t="shared" si="33"/>
        <v>-0.10512820512820506</v>
      </c>
      <c r="BM40" s="58">
        <f t="shared" si="34"/>
        <v>-0.31034482758620691</v>
      </c>
      <c r="BN40" s="64">
        <f t="shared" si="35"/>
        <v>-0.41021897810218977</v>
      </c>
    </row>
    <row r="41" spans="1:66">
      <c r="A41" s="42">
        <f t="shared" si="8"/>
        <v>26604</v>
      </c>
      <c r="B41" s="42">
        <v>26634</v>
      </c>
      <c r="C41" s="43">
        <v>2.38</v>
      </c>
      <c r="E41" s="2" t="s">
        <v>67</v>
      </c>
      <c r="F41" s="6">
        <v>25903</v>
      </c>
      <c r="G41" s="7">
        <f t="shared" si="9"/>
        <v>1970</v>
      </c>
      <c r="H41" s="7">
        <f t="shared" si="10"/>
        <v>12</v>
      </c>
      <c r="I41" s="8" t="e">
        <v>#N/A</v>
      </c>
      <c r="J41" s="8" t="e">
        <v>#N/A</v>
      </c>
      <c r="K41" s="8" t="e">
        <v>#N/A</v>
      </c>
      <c r="L41" s="8" t="e">
        <v>#N/A</v>
      </c>
      <c r="M41" s="8" t="e">
        <v>#N/A</v>
      </c>
      <c r="N41" s="8">
        <v>105953</v>
      </c>
      <c r="O41" s="8" t="e">
        <v>#N/A</v>
      </c>
      <c r="P41" s="8" t="e">
        <v>#N/A</v>
      </c>
      <c r="Q41" s="8" t="e">
        <v>#N/A</v>
      </c>
      <c r="R41" s="8" t="e">
        <v>#N/A</v>
      </c>
      <c r="S41" s="8" t="e">
        <v>#N/A</v>
      </c>
      <c r="T41" s="8" t="e">
        <v>#N/A</v>
      </c>
      <c r="U41" s="8" t="e">
        <v>#N/A</v>
      </c>
      <c r="V41" s="8" t="e">
        <v>#N/A</v>
      </c>
      <c r="W41" s="8" t="e">
        <v>#N/A</v>
      </c>
      <c r="X41" s="16" t="e">
        <f t="shared" si="25"/>
        <v>#N/A</v>
      </c>
      <c r="BC41" s="53">
        <f t="shared" si="22"/>
        <v>35</v>
      </c>
      <c r="BD41" s="56">
        <f t="shared" si="37"/>
        <v>29891</v>
      </c>
      <c r="BE41" s="56">
        <f t="shared" si="37"/>
        <v>32843</v>
      </c>
      <c r="BF41" s="56">
        <f t="shared" si="37"/>
        <v>39692</v>
      </c>
      <c r="BG41" s="56">
        <f t="shared" si="37"/>
        <v>45200</v>
      </c>
      <c r="BI41" s="53">
        <f t="shared" si="23"/>
        <v>35</v>
      </c>
      <c r="BJ41" s="56">
        <f t="shared" si="24"/>
        <v>37591</v>
      </c>
      <c r="BK41" s="58">
        <f t="shared" si="32"/>
        <v>-0.49879518072289158</v>
      </c>
      <c r="BL41" s="58">
        <f t="shared" si="33"/>
        <v>-0.12564102564102558</v>
      </c>
      <c r="BM41" s="58">
        <f t="shared" si="34"/>
        <v>-0.32275862068965516</v>
      </c>
      <c r="BN41" s="64">
        <f t="shared" si="35"/>
        <v>-0.4218978102189781</v>
      </c>
    </row>
    <row r="42" spans="1:66">
      <c r="A42" s="42">
        <f t="shared" si="8"/>
        <v>26634</v>
      </c>
      <c r="B42" s="42">
        <v>26665</v>
      </c>
      <c r="C42" s="43">
        <v>2.4900000000000002</v>
      </c>
      <c r="E42" s="2" t="s">
        <v>68</v>
      </c>
      <c r="F42" s="6">
        <v>25934</v>
      </c>
      <c r="G42" s="7">
        <f t="shared" si="9"/>
        <v>1971</v>
      </c>
      <c r="H42" s="7">
        <f t="shared" si="10"/>
        <v>1</v>
      </c>
      <c r="I42" s="8" t="e">
        <v>#N/A</v>
      </c>
      <c r="J42" s="8" t="e">
        <v>#N/A</v>
      </c>
      <c r="K42" s="8" t="e">
        <v>#N/A</v>
      </c>
      <c r="L42" s="8" t="e">
        <v>#N/A</v>
      </c>
      <c r="M42" s="8" t="e">
        <v>#N/A</v>
      </c>
      <c r="N42" s="8">
        <v>126597</v>
      </c>
      <c r="O42" s="8" t="e">
        <v>#N/A</v>
      </c>
      <c r="P42" s="8" t="e">
        <v>#N/A</v>
      </c>
      <c r="Q42" s="8" t="e">
        <v>#N/A</v>
      </c>
      <c r="R42" s="8" t="e">
        <v>#N/A</v>
      </c>
      <c r="S42" s="8" t="e">
        <v>#N/A</v>
      </c>
      <c r="T42" s="8" t="e">
        <v>#N/A</v>
      </c>
      <c r="U42" s="8" t="e">
        <v>#N/A</v>
      </c>
      <c r="V42" s="8" t="e">
        <v>#N/A</v>
      </c>
      <c r="W42" s="8" t="e">
        <v>#N/A</v>
      </c>
      <c r="X42" s="16" t="e">
        <f t="shared" si="25"/>
        <v>#N/A</v>
      </c>
      <c r="BC42" s="53">
        <f t="shared" si="22"/>
        <v>36</v>
      </c>
      <c r="BD42" s="56">
        <f t="shared" si="37"/>
        <v>29921</v>
      </c>
      <c r="BE42" s="56">
        <f t="shared" si="37"/>
        <v>32874</v>
      </c>
      <c r="BF42" s="56">
        <f t="shared" si="37"/>
        <v>39722</v>
      </c>
      <c r="BG42" s="56">
        <f t="shared" si="37"/>
        <v>45231</v>
      </c>
      <c r="BI42" s="53">
        <f t="shared" si="23"/>
        <v>36</v>
      </c>
      <c r="BJ42" s="56">
        <f t="shared" si="24"/>
        <v>37622</v>
      </c>
      <c r="BK42" s="58">
        <f t="shared" si="32"/>
        <v>-0.51325301204819285</v>
      </c>
      <c r="BL42" s="58">
        <f t="shared" si="33"/>
        <v>-0.13589743589743586</v>
      </c>
      <c r="BM42" s="58">
        <f t="shared" si="34"/>
        <v>-0.28551724137931039</v>
      </c>
      <c r="BN42" s="64">
        <f t="shared" si="35"/>
        <v>-0.44671532846715323</v>
      </c>
    </row>
    <row r="43" spans="1:66">
      <c r="A43" s="42">
        <f t="shared" si="8"/>
        <v>26665</v>
      </c>
      <c r="B43" s="42">
        <v>26696</v>
      </c>
      <c r="C43" s="43">
        <v>2.4300000000000002</v>
      </c>
      <c r="E43" s="2" t="s">
        <v>69</v>
      </c>
      <c r="F43" s="6">
        <v>25965</v>
      </c>
      <c r="G43" s="7">
        <f t="shared" si="9"/>
        <v>1971</v>
      </c>
      <c r="H43" s="7">
        <f t="shared" si="10"/>
        <v>2</v>
      </c>
      <c r="I43" s="8" t="e">
        <v>#N/A</v>
      </c>
      <c r="J43" s="8" t="e">
        <v>#N/A</v>
      </c>
      <c r="K43" s="8" t="e">
        <v>#N/A</v>
      </c>
      <c r="L43" s="8" t="e">
        <v>#N/A</v>
      </c>
      <c r="M43" s="8" t="e">
        <v>#N/A</v>
      </c>
      <c r="N43" s="8">
        <v>139824</v>
      </c>
      <c r="O43" s="8" t="e">
        <v>#N/A</v>
      </c>
      <c r="P43" s="8" t="e">
        <v>#N/A</v>
      </c>
      <c r="Q43" s="8" t="e">
        <v>#N/A</v>
      </c>
      <c r="R43" s="8" t="e">
        <v>#N/A</v>
      </c>
      <c r="S43" s="8" t="e">
        <v>#N/A</v>
      </c>
      <c r="T43" s="8" t="e">
        <v>#N/A</v>
      </c>
      <c r="U43" s="8" t="e">
        <v>#N/A</v>
      </c>
      <c r="V43" s="8" t="e">
        <v>#N/A</v>
      </c>
      <c r="W43" s="8" t="e">
        <v>#N/A</v>
      </c>
      <c r="X43" s="16" t="e">
        <f t="shared" si="25"/>
        <v>#N/A</v>
      </c>
      <c r="BC43" s="53">
        <f t="shared" si="22"/>
        <v>37</v>
      </c>
      <c r="BD43" s="56">
        <f t="shared" si="37"/>
        <v>29952</v>
      </c>
      <c r="BE43" s="56">
        <f t="shared" si="37"/>
        <v>32905</v>
      </c>
      <c r="BF43" s="56">
        <f t="shared" si="37"/>
        <v>39753</v>
      </c>
      <c r="BG43" s="56">
        <f t="shared" si="37"/>
        <v>45261</v>
      </c>
      <c r="BI43" s="53">
        <f t="shared" si="23"/>
        <v>37</v>
      </c>
      <c r="BJ43" s="56">
        <f t="shared" si="24"/>
        <v>37653</v>
      </c>
      <c r="BK43" s="58">
        <f t="shared" si="32"/>
        <v>-0.51325301204819285</v>
      </c>
      <c r="BL43" s="58">
        <f t="shared" si="33"/>
        <v>-6.9230769230769235E-2</v>
      </c>
      <c r="BM43" s="58">
        <f t="shared" si="34"/>
        <v>-0.31310344827586201</v>
      </c>
      <c r="BN43" s="64">
        <f t="shared" si="35"/>
        <v>-0.44233576642335765</v>
      </c>
    </row>
    <row r="44" spans="1:66">
      <c r="A44" s="42">
        <f t="shared" si="8"/>
        <v>26696</v>
      </c>
      <c r="B44" s="42">
        <v>26724</v>
      </c>
      <c r="C44" s="43">
        <v>2.5</v>
      </c>
      <c r="E44" s="2" t="s">
        <v>70</v>
      </c>
      <c r="F44" s="6">
        <v>25993</v>
      </c>
      <c r="G44" s="7">
        <f t="shared" si="9"/>
        <v>1971</v>
      </c>
      <c r="H44" s="7">
        <f t="shared" si="10"/>
        <v>3</v>
      </c>
      <c r="I44" s="8" t="e">
        <v>#N/A</v>
      </c>
      <c r="J44" s="8" t="e">
        <v>#N/A</v>
      </c>
      <c r="K44" s="8" t="e">
        <v>#N/A</v>
      </c>
      <c r="L44" s="8" t="e">
        <v>#N/A</v>
      </c>
      <c r="M44" s="8" t="e">
        <v>#N/A</v>
      </c>
      <c r="N44" s="8">
        <v>183283</v>
      </c>
      <c r="O44" s="8" t="e">
        <v>#N/A</v>
      </c>
      <c r="P44" s="8" t="e">
        <v>#N/A</v>
      </c>
      <c r="Q44" s="8" t="e">
        <v>#N/A</v>
      </c>
      <c r="R44" s="8" t="e">
        <v>#N/A</v>
      </c>
      <c r="S44" s="8" t="e">
        <v>#N/A</v>
      </c>
      <c r="T44" s="8" t="e">
        <v>#N/A</v>
      </c>
      <c r="U44" s="8" t="e">
        <v>#N/A</v>
      </c>
      <c r="V44" s="8" t="e">
        <v>#N/A</v>
      </c>
      <c r="W44" s="8" t="e">
        <v>#N/A</v>
      </c>
      <c r="X44" s="16" t="e">
        <f t="shared" si="25"/>
        <v>#N/A</v>
      </c>
      <c r="BC44" s="53">
        <f t="shared" si="22"/>
        <v>38</v>
      </c>
      <c r="BD44" s="56">
        <f t="shared" si="37"/>
        <v>29983</v>
      </c>
      <c r="BE44" s="56">
        <f t="shared" si="37"/>
        <v>32933</v>
      </c>
      <c r="BF44" s="56">
        <f t="shared" si="37"/>
        <v>39783</v>
      </c>
      <c r="BG44" s="56">
        <f t="shared" si="37"/>
        <v>45292</v>
      </c>
      <c r="BI44" s="53">
        <f t="shared" si="23"/>
        <v>38</v>
      </c>
      <c r="BJ44" s="56">
        <f t="shared" si="24"/>
        <v>37681</v>
      </c>
      <c r="BK44" s="58">
        <f t="shared" si="32"/>
        <v>-0.53975903614457832</v>
      </c>
      <c r="BL44" s="58">
        <f t="shared" si="33"/>
        <v>-0.12820512820512822</v>
      </c>
      <c r="BM44" s="58">
        <f t="shared" si="34"/>
        <v>-0.38068965517241377</v>
      </c>
      <c r="BN44" s="64">
        <f t="shared" si="35"/>
        <v>-0.44817518248175181</v>
      </c>
    </row>
    <row r="45" spans="1:66">
      <c r="A45" s="42">
        <f t="shared" si="8"/>
        <v>26724</v>
      </c>
      <c r="B45" s="42">
        <v>26755</v>
      </c>
      <c r="C45" s="43">
        <v>2.42</v>
      </c>
      <c r="E45" s="2" t="s">
        <v>71</v>
      </c>
      <c r="F45" s="6">
        <v>26024</v>
      </c>
      <c r="G45" s="7">
        <f t="shared" si="9"/>
        <v>1971</v>
      </c>
      <c r="H45" s="7">
        <f t="shared" si="10"/>
        <v>4</v>
      </c>
      <c r="I45" s="8" t="e">
        <v>#N/A</v>
      </c>
      <c r="J45" s="8" t="e">
        <v>#N/A</v>
      </c>
      <c r="K45" s="8" t="e">
        <v>#N/A</v>
      </c>
      <c r="L45" s="8" t="e">
        <v>#N/A</v>
      </c>
      <c r="M45" s="8" t="e">
        <v>#N/A</v>
      </c>
      <c r="N45" s="8">
        <v>187062</v>
      </c>
      <c r="O45" s="8" t="e">
        <v>#N/A</v>
      </c>
      <c r="P45" s="8" t="e">
        <v>#N/A</v>
      </c>
      <c r="Q45" s="8" t="e">
        <v>#N/A</v>
      </c>
      <c r="R45" s="8" t="e">
        <v>#N/A</v>
      </c>
      <c r="S45" s="8" t="e">
        <v>#N/A</v>
      </c>
      <c r="T45" s="8" t="e">
        <v>#N/A</v>
      </c>
      <c r="U45" s="8" t="e">
        <v>#N/A</v>
      </c>
      <c r="V45" s="8" t="e">
        <v>#N/A</v>
      </c>
      <c r="W45" s="8" t="e">
        <v>#N/A</v>
      </c>
      <c r="X45" s="16" t="e">
        <f t="shared" si="25"/>
        <v>#N/A</v>
      </c>
      <c r="BC45" s="53">
        <f t="shared" si="22"/>
        <v>39</v>
      </c>
      <c r="BD45" s="56">
        <f t="shared" si="37"/>
        <v>30011</v>
      </c>
      <c r="BE45" s="56">
        <f t="shared" si="37"/>
        <v>32964</v>
      </c>
      <c r="BF45" s="56">
        <f t="shared" si="37"/>
        <v>39814</v>
      </c>
      <c r="BG45" s="56">
        <f t="shared" si="37"/>
        <v>45323</v>
      </c>
      <c r="BI45" s="53">
        <f t="shared" si="23"/>
        <v>39</v>
      </c>
      <c r="BJ45" s="56">
        <f t="shared" si="24"/>
        <v>37712</v>
      </c>
      <c r="BK45" s="58">
        <f t="shared" si="32"/>
        <v>-0.52048192771084334</v>
      </c>
      <c r="BL45" s="58">
        <f t="shared" si="33"/>
        <v>-0.14358974358974361</v>
      </c>
      <c r="BM45" s="58">
        <f t="shared" si="34"/>
        <v>-0.3462068965517241</v>
      </c>
      <c r="BN45" s="64">
        <f t="shared" si="35"/>
        <v>-0.41605839416058393</v>
      </c>
    </row>
    <row r="46" spans="1:66">
      <c r="A46" s="42">
        <f t="shared" si="8"/>
        <v>26755</v>
      </c>
      <c r="B46" s="42">
        <v>26785</v>
      </c>
      <c r="C46" s="43">
        <v>2.35</v>
      </c>
      <c r="E46" s="2" t="s">
        <v>72</v>
      </c>
      <c r="F46" s="6">
        <v>26054</v>
      </c>
      <c r="G46" s="7">
        <f t="shared" si="9"/>
        <v>1971</v>
      </c>
      <c r="H46" s="7">
        <f t="shared" si="10"/>
        <v>5</v>
      </c>
      <c r="I46" s="8" t="e">
        <v>#N/A</v>
      </c>
      <c r="J46" s="8" t="e">
        <v>#N/A</v>
      </c>
      <c r="K46" s="8" t="e">
        <v>#N/A</v>
      </c>
      <c r="L46" s="8" t="e">
        <v>#N/A</v>
      </c>
      <c r="M46" s="8" t="e">
        <v>#N/A</v>
      </c>
      <c r="N46" s="8">
        <v>185172</v>
      </c>
      <c r="O46" s="8" t="e">
        <v>#N/A</v>
      </c>
      <c r="P46" s="8" t="e">
        <v>#N/A</v>
      </c>
      <c r="Q46" s="8" t="e">
        <v>#N/A</v>
      </c>
      <c r="R46" s="8" t="e">
        <v>#N/A</v>
      </c>
      <c r="S46" s="8" t="e">
        <v>#N/A</v>
      </c>
      <c r="T46" s="8" t="e">
        <v>#N/A</v>
      </c>
      <c r="U46" s="8" t="e">
        <v>#N/A</v>
      </c>
      <c r="V46" s="8" t="e">
        <v>#N/A</v>
      </c>
      <c r="W46" s="8" t="e">
        <v>#N/A</v>
      </c>
      <c r="X46" s="16" t="e">
        <f t="shared" si="25"/>
        <v>#N/A</v>
      </c>
      <c r="BC46" s="53">
        <f t="shared" si="22"/>
        <v>40</v>
      </c>
      <c r="BD46" s="56">
        <f t="shared" si="37"/>
        <v>30042</v>
      </c>
      <c r="BE46" s="56">
        <f t="shared" si="37"/>
        <v>32994</v>
      </c>
      <c r="BF46" s="56">
        <f t="shared" si="37"/>
        <v>39845</v>
      </c>
      <c r="BG46" s="56">
        <f t="shared" si="37"/>
        <v>45352</v>
      </c>
      <c r="BI46" s="53">
        <f t="shared" si="23"/>
        <v>40</v>
      </c>
      <c r="BJ46" s="56">
        <f t="shared" si="24"/>
        <v>37742</v>
      </c>
      <c r="BK46" s="58">
        <f t="shared" si="32"/>
        <v>-0.52048192771084334</v>
      </c>
      <c r="BL46" s="58">
        <f t="shared" si="33"/>
        <v>-0.17435897435897429</v>
      </c>
      <c r="BM46" s="58">
        <f t="shared" si="34"/>
        <v>-0.38068965517241377</v>
      </c>
      <c r="BN46" s="64">
        <f t="shared" si="35"/>
        <v>-0.3605839416058394</v>
      </c>
    </row>
    <row r="47" spans="1:66">
      <c r="A47" s="42">
        <f t="shared" si="8"/>
        <v>26785</v>
      </c>
      <c r="B47" s="42">
        <v>26816</v>
      </c>
      <c r="C47" s="43">
        <v>2.33</v>
      </c>
      <c r="E47" s="2" t="s">
        <v>73</v>
      </c>
      <c r="F47" s="6">
        <v>26085</v>
      </c>
      <c r="G47" s="7">
        <f t="shared" si="9"/>
        <v>1971</v>
      </c>
      <c r="H47" s="7">
        <f t="shared" si="10"/>
        <v>6</v>
      </c>
      <c r="I47" s="8" t="e">
        <v>#N/A</v>
      </c>
      <c r="J47" s="8" t="e">
        <v>#N/A</v>
      </c>
      <c r="K47" s="8" t="e">
        <v>#N/A</v>
      </c>
      <c r="L47" s="8" t="e">
        <v>#N/A</v>
      </c>
      <c r="M47" s="8" t="e">
        <v>#N/A</v>
      </c>
      <c r="N47" s="8">
        <v>200288</v>
      </c>
      <c r="O47" s="8" t="e">
        <v>#N/A</v>
      </c>
      <c r="P47" s="8" t="e">
        <v>#N/A</v>
      </c>
      <c r="Q47" s="8" t="e">
        <v>#N/A</v>
      </c>
      <c r="R47" s="8" t="e">
        <v>#N/A</v>
      </c>
      <c r="S47" s="8" t="e">
        <v>#N/A</v>
      </c>
      <c r="T47" s="8" t="e">
        <v>#N/A</v>
      </c>
      <c r="U47" s="8" t="e">
        <v>#N/A</v>
      </c>
      <c r="V47" s="8" t="e">
        <v>#N/A</v>
      </c>
      <c r="W47" s="8" t="e">
        <v>#N/A</v>
      </c>
      <c r="X47" s="16" t="e">
        <f t="shared" si="25"/>
        <v>#N/A</v>
      </c>
      <c r="BC47" s="53">
        <f t="shared" si="22"/>
        <v>41</v>
      </c>
      <c r="BD47" s="56">
        <f t="shared" si="37"/>
        <v>30072</v>
      </c>
      <c r="BE47" s="56">
        <f t="shared" si="37"/>
        <v>33025</v>
      </c>
      <c r="BF47" s="56">
        <f t="shared" si="37"/>
        <v>39873</v>
      </c>
      <c r="BG47" s="56">
        <f t="shared" si="37"/>
        <v>45383</v>
      </c>
      <c r="BI47" s="53">
        <f t="shared" si="23"/>
        <v>41</v>
      </c>
      <c r="BJ47" s="56">
        <f t="shared" si="24"/>
        <v>37773</v>
      </c>
      <c r="BK47" s="58">
        <f t="shared" si="32"/>
        <v>-0.5445783132530122</v>
      </c>
      <c r="BL47" s="58">
        <f t="shared" si="33"/>
        <v>-0.17948717948717943</v>
      </c>
      <c r="BM47" s="58">
        <f t="shared" si="34"/>
        <v>-0.34896551724137936</v>
      </c>
      <c r="BN47" s="64">
        <f t="shared" si="35"/>
        <v>-0.38832116788321158</v>
      </c>
    </row>
    <row r="48" spans="1:66">
      <c r="A48" s="42">
        <f t="shared" si="8"/>
        <v>26816</v>
      </c>
      <c r="B48" s="42">
        <v>26846</v>
      </c>
      <c r="C48" s="43">
        <v>2.36</v>
      </c>
      <c r="E48" s="2" t="s">
        <v>74</v>
      </c>
      <c r="F48" s="6">
        <v>26115</v>
      </c>
      <c r="G48" s="7">
        <f t="shared" si="9"/>
        <v>1971</v>
      </c>
      <c r="H48" s="7">
        <f t="shared" si="10"/>
        <v>7</v>
      </c>
      <c r="I48" s="8" t="e">
        <v>#N/A</v>
      </c>
      <c r="J48" s="8" t="e">
        <v>#N/A</v>
      </c>
      <c r="K48" s="8" t="e">
        <v>#N/A</v>
      </c>
      <c r="L48" s="8" t="e">
        <v>#N/A</v>
      </c>
      <c r="M48" s="8" t="e">
        <v>#N/A</v>
      </c>
      <c r="N48" s="8">
        <v>196509</v>
      </c>
      <c r="O48" s="8" t="e">
        <v>#N/A</v>
      </c>
      <c r="P48" s="8" t="e">
        <v>#N/A</v>
      </c>
      <c r="Q48" s="8" t="e">
        <v>#N/A</v>
      </c>
      <c r="R48" s="8" t="e">
        <v>#N/A</v>
      </c>
      <c r="S48" s="8" t="e">
        <v>#N/A</v>
      </c>
      <c r="T48" s="8" t="e">
        <v>#N/A</v>
      </c>
      <c r="U48" s="8" t="e">
        <v>#N/A</v>
      </c>
      <c r="V48" s="8" t="e">
        <v>#N/A</v>
      </c>
      <c r="W48" s="8" t="e">
        <v>#N/A</v>
      </c>
      <c r="X48" s="16" t="e">
        <f t="shared" si="25"/>
        <v>#N/A</v>
      </c>
      <c r="BC48" s="53">
        <f t="shared" si="22"/>
        <v>42</v>
      </c>
      <c r="BD48" s="56">
        <f t="shared" si="37"/>
        <v>30103</v>
      </c>
      <c r="BE48" s="56">
        <f t="shared" si="37"/>
        <v>33055</v>
      </c>
      <c r="BF48" s="56">
        <f t="shared" si="37"/>
        <v>39904</v>
      </c>
      <c r="BG48" s="56">
        <f t="shared" si="37"/>
        <v>45413</v>
      </c>
      <c r="BI48" s="53">
        <f t="shared" si="23"/>
        <v>42</v>
      </c>
      <c r="BJ48" s="56">
        <f t="shared" si="24"/>
        <v>37803</v>
      </c>
      <c r="BK48" s="58">
        <f t="shared" si="32"/>
        <v>-0.55180722891566258</v>
      </c>
      <c r="BL48" s="58">
        <f t="shared" si="33"/>
        <v>-0.17692307692307691</v>
      </c>
      <c r="BM48" s="58">
        <f t="shared" si="34"/>
        <v>-0.36965517241379309</v>
      </c>
      <c r="BN48" s="64"/>
    </row>
    <row r="49" spans="1:66">
      <c r="A49" s="42">
        <f t="shared" si="8"/>
        <v>26846</v>
      </c>
      <c r="B49" s="42">
        <v>26877</v>
      </c>
      <c r="C49" s="43">
        <v>2.34</v>
      </c>
      <c r="E49" s="2" t="s">
        <v>75</v>
      </c>
      <c r="F49" s="6">
        <v>26146</v>
      </c>
      <c r="G49" s="7">
        <f t="shared" si="9"/>
        <v>1971</v>
      </c>
      <c r="H49" s="7">
        <f t="shared" si="10"/>
        <v>8</v>
      </c>
      <c r="I49" s="8" t="e">
        <v>#N/A</v>
      </c>
      <c r="J49" s="8" t="e">
        <v>#N/A</v>
      </c>
      <c r="K49" s="8" t="e">
        <v>#N/A</v>
      </c>
      <c r="L49" s="8" t="e">
        <v>#N/A</v>
      </c>
      <c r="M49" s="8" t="e">
        <v>#N/A</v>
      </c>
      <c r="N49" s="8">
        <v>190841</v>
      </c>
      <c r="O49" s="8" t="e">
        <v>#N/A</v>
      </c>
      <c r="P49" s="8" t="e">
        <v>#N/A</v>
      </c>
      <c r="Q49" s="8" t="e">
        <v>#N/A</v>
      </c>
      <c r="R49" s="8" t="e">
        <v>#N/A</v>
      </c>
      <c r="S49" s="8" t="e">
        <v>#N/A</v>
      </c>
      <c r="T49" s="8" t="e">
        <v>#N/A</v>
      </c>
      <c r="U49" s="8" t="e">
        <v>#N/A</v>
      </c>
      <c r="V49" s="8" t="e">
        <v>#N/A</v>
      </c>
      <c r="W49" s="8" t="e">
        <v>#N/A</v>
      </c>
      <c r="X49" s="16" t="e">
        <f t="shared" si="25"/>
        <v>#N/A</v>
      </c>
      <c r="AE49" t="s">
        <v>1750</v>
      </c>
      <c r="AI49" s="2" t="s">
        <v>1748</v>
      </c>
      <c r="AM49" t="s">
        <v>1749</v>
      </c>
      <c r="AQ49" s="2" t="s">
        <v>1747</v>
      </c>
      <c r="BC49" s="53">
        <f t="shared" si="22"/>
        <v>43</v>
      </c>
      <c r="BD49" s="56">
        <f t="shared" si="37"/>
        <v>30133</v>
      </c>
      <c r="BE49" s="56">
        <f t="shared" si="37"/>
        <v>33086</v>
      </c>
      <c r="BF49" s="56">
        <f t="shared" si="37"/>
        <v>39934</v>
      </c>
      <c r="BG49" s="56">
        <f t="shared" si="37"/>
        <v>45444</v>
      </c>
      <c r="BI49" s="53">
        <f t="shared" si="23"/>
        <v>43</v>
      </c>
      <c r="BJ49" s="56">
        <f t="shared" si="24"/>
        <v>37834</v>
      </c>
      <c r="BK49" s="58">
        <f t="shared" si="32"/>
        <v>-0.5445783132530122</v>
      </c>
      <c r="BL49" s="58">
        <f t="shared" si="33"/>
        <v>-0.18205128205128204</v>
      </c>
      <c r="BM49" s="58">
        <f t="shared" si="34"/>
        <v>-0.35448275862068968</v>
      </c>
      <c r="BN49" s="58"/>
    </row>
    <row r="50" spans="1:66">
      <c r="A50" s="42">
        <f t="shared" si="8"/>
        <v>26877</v>
      </c>
      <c r="B50" s="42">
        <v>26908</v>
      </c>
      <c r="C50" s="43">
        <v>2.2799999999999998</v>
      </c>
      <c r="E50" s="2" t="s">
        <v>76</v>
      </c>
      <c r="F50" s="6">
        <v>26177</v>
      </c>
      <c r="G50" s="7">
        <f t="shared" si="9"/>
        <v>1971</v>
      </c>
      <c r="H50" s="7">
        <f t="shared" si="10"/>
        <v>9</v>
      </c>
      <c r="I50" s="8" t="e">
        <v>#N/A</v>
      </c>
      <c r="J50" s="8" t="e">
        <v>#N/A</v>
      </c>
      <c r="K50" s="8" t="e">
        <v>#N/A</v>
      </c>
      <c r="L50" s="8" t="e">
        <v>#N/A</v>
      </c>
      <c r="M50" s="8" t="e">
        <v>#N/A</v>
      </c>
      <c r="N50" s="8">
        <v>170056</v>
      </c>
      <c r="O50" s="8" t="e">
        <v>#N/A</v>
      </c>
      <c r="P50" s="8" t="e">
        <v>#N/A</v>
      </c>
      <c r="Q50" s="8" t="e">
        <v>#N/A</v>
      </c>
      <c r="R50" s="8" t="e">
        <v>#N/A</v>
      </c>
      <c r="S50" s="8" t="e">
        <v>#N/A</v>
      </c>
      <c r="T50" s="8" t="e">
        <v>#N/A</v>
      </c>
      <c r="U50" s="8" t="e">
        <v>#N/A</v>
      </c>
      <c r="V50" s="8" t="e">
        <v>#N/A</v>
      </c>
      <c r="W50" s="8" t="e">
        <v>#N/A</v>
      </c>
      <c r="X50" s="16" t="e">
        <f t="shared" si="25"/>
        <v>#N/A</v>
      </c>
      <c r="BC50" s="53">
        <f t="shared" si="22"/>
        <v>44</v>
      </c>
      <c r="BD50" s="56">
        <f t="shared" si="37"/>
        <v>30164</v>
      </c>
      <c r="BE50" s="56">
        <f t="shared" si="37"/>
        <v>33117</v>
      </c>
      <c r="BF50" s="56">
        <f t="shared" si="37"/>
        <v>39965</v>
      </c>
      <c r="BG50" s="56">
        <f t="shared" si="37"/>
        <v>45474</v>
      </c>
      <c r="BI50" s="53">
        <f t="shared" si="23"/>
        <v>44</v>
      </c>
      <c r="BJ50" s="56">
        <f t="shared" si="24"/>
        <v>37865</v>
      </c>
      <c r="BK50" s="58">
        <f t="shared" si="32"/>
        <v>-0.5445783132530122</v>
      </c>
      <c r="BL50" s="58">
        <f t="shared" si="33"/>
        <v>-0.14358974358974361</v>
      </c>
      <c r="BM50" s="58">
        <f t="shared" si="34"/>
        <v>-0.34206896551724142</v>
      </c>
      <c r="BN50" s="58"/>
    </row>
    <row r="51" spans="1:66">
      <c r="A51" s="42">
        <f t="shared" si="8"/>
        <v>26908</v>
      </c>
      <c r="B51" s="42">
        <v>26938</v>
      </c>
      <c r="C51" s="43">
        <v>2.2400000000000002</v>
      </c>
      <c r="E51" s="2" t="s">
        <v>77</v>
      </c>
      <c r="F51" s="6">
        <v>26207</v>
      </c>
      <c r="G51" s="7">
        <f t="shared" si="9"/>
        <v>1971</v>
      </c>
      <c r="H51" s="7">
        <f t="shared" si="10"/>
        <v>10</v>
      </c>
      <c r="I51" s="8" t="e">
        <v>#N/A</v>
      </c>
      <c r="J51" s="8" t="e">
        <v>#N/A</v>
      </c>
      <c r="K51" s="8" t="e">
        <v>#N/A</v>
      </c>
      <c r="L51" s="8" t="e">
        <v>#N/A</v>
      </c>
      <c r="M51" s="8" t="e">
        <v>#N/A</v>
      </c>
      <c r="N51" s="8">
        <v>158719</v>
      </c>
      <c r="O51" s="8" t="e">
        <v>#N/A</v>
      </c>
      <c r="P51" s="8" t="e">
        <v>#N/A</v>
      </c>
      <c r="Q51" s="8" t="e">
        <v>#N/A</v>
      </c>
      <c r="R51" s="8" t="e">
        <v>#N/A</v>
      </c>
      <c r="S51" s="8" t="e">
        <v>#N/A</v>
      </c>
      <c r="T51" s="8" t="e">
        <v>#N/A</v>
      </c>
      <c r="U51" s="8" t="e">
        <v>#N/A</v>
      </c>
      <c r="V51" s="8" t="e">
        <v>#N/A</v>
      </c>
      <c r="W51" s="8" t="e">
        <v>#N/A</v>
      </c>
      <c r="X51" s="16" t="e">
        <f t="shared" si="25"/>
        <v>#N/A</v>
      </c>
      <c r="BC51" s="53">
        <f t="shared" si="22"/>
        <v>45</v>
      </c>
      <c r="BD51" s="56">
        <f t="shared" si="37"/>
        <v>30195</v>
      </c>
      <c r="BE51" s="56">
        <f t="shared" si="37"/>
        <v>33147</v>
      </c>
      <c r="BF51" s="56">
        <f t="shared" si="37"/>
        <v>39995</v>
      </c>
      <c r="BG51" s="56">
        <f t="shared" si="37"/>
        <v>45505</v>
      </c>
      <c r="BI51" s="53">
        <f t="shared" si="23"/>
        <v>45</v>
      </c>
      <c r="BJ51" s="56">
        <f t="shared" si="24"/>
        <v>37895</v>
      </c>
      <c r="BK51" s="58"/>
      <c r="BL51" s="58">
        <f>(VLOOKUP(BE51,$B$5:$C$1048576,2,0)-VLOOKUP(BE$5,$B$5:$C$1048576,2,0))/VLOOKUP(BE$5,$B$5:$C$1048576,2,0)</f>
        <v>-0.18461538461538454</v>
      </c>
      <c r="BM51" s="58">
        <f t="shared" si="34"/>
        <v>-0.32551724137931037</v>
      </c>
      <c r="BN51" s="58"/>
    </row>
    <row r="52" spans="1:66">
      <c r="A52" s="42">
        <f t="shared" si="8"/>
        <v>26938</v>
      </c>
      <c r="B52" s="42">
        <v>26969</v>
      </c>
      <c r="C52" s="43">
        <v>2.27</v>
      </c>
      <c r="E52" s="2" t="s">
        <v>78</v>
      </c>
      <c r="F52" s="6">
        <v>26238</v>
      </c>
      <c r="G52" s="7">
        <f t="shared" si="9"/>
        <v>1971</v>
      </c>
      <c r="H52" s="7">
        <f t="shared" si="10"/>
        <v>11</v>
      </c>
      <c r="I52" s="8" t="e">
        <v>#N/A</v>
      </c>
      <c r="J52" s="8" t="e">
        <v>#N/A</v>
      </c>
      <c r="K52" s="8" t="e">
        <v>#N/A</v>
      </c>
      <c r="L52" s="8" t="e">
        <v>#N/A</v>
      </c>
      <c r="M52" s="8" t="e">
        <v>#N/A</v>
      </c>
      <c r="N52" s="8">
        <v>151161</v>
      </c>
      <c r="O52" s="8" t="e">
        <v>#N/A</v>
      </c>
      <c r="P52" s="8" t="e">
        <v>#N/A</v>
      </c>
      <c r="Q52" s="8" t="e">
        <v>#N/A</v>
      </c>
      <c r="R52" s="8" t="e">
        <v>#N/A</v>
      </c>
      <c r="S52" s="8" t="e">
        <v>#N/A</v>
      </c>
      <c r="T52" s="8" t="e">
        <v>#N/A</v>
      </c>
      <c r="U52" s="8" t="e">
        <v>#N/A</v>
      </c>
      <c r="V52" s="8" t="e">
        <v>#N/A</v>
      </c>
      <c r="W52" s="8" t="e">
        <v>#N/A</v>
      </c>
      <c r="X52" s="16" t="e">
        <f t="shared" si="25"/>
        <v>#N/A</v>
      </c>
      <c r="BC52" s="53">
        <f t="shared" si="22"/>
        <v>46</v>
      </c>
      <c r="BD52" s="56">
        <f t="shared" si="37"/>
        <v>30225</v>
      </c>
      <c r="BE52" s="56">
        <f t="shared" si="37"/>
        <v>33178</v>
      </c>
      <c r="BF52" s="56">
        <f t="shared" si="37"/>
        <v>40026</v>
      </c>
      <c r="BG52" s="56">
        <f t="shared" si="37"/>
        <v>45536</v>
      </c>
      <c r="BI52" s="53">
        <f t="shared" si="23"/>
        <v>46</v>
      </c>
      <c r="BJ52" s="56">
        <f t="shared" si="24"/>
        <v>37926</v>
      </c>
      <c r="BK52" s="58"/>
      <c r="BL52" s="58">
        <f>(VLOOKUP(BE52,$B$5:$C$1048576,2,0)-VLOOKUP(BE$5,$B$5:$C$1048576,2,0))/VLOOKUP(BE$5,$B$5:$C$1048576,2,0)</f>
        <v>-0.19999999999999996</v>
      </c>
      <c r="BM52" s="58">
        <f t="shared" si="34"/>
        <v>-0.27724137931034482</v>
      </c>
      <c r="BN52" s="58"/>
    </row>
    <row r="53" spans="1:66">
      <c r="A53" s="42">
        <f t="shared" si="8"/>
        <v>26969</v>
      </c>
      <c r="B53" s="42">
        <v>26999</v>
      </c>
      <c r="C53" s="43">
        <v>2.2599999999999998</v>
      </c>
      <c r="E53" s="2" t="s">
        <v>79</v>
      </c>
      <c r="F53" s="6">
        <v>26268</v>
      </c>
      <c r="G53" s="7">
        <f t="shared" si="9"/>
        <v>1971</v>
      </c>
      <c r="H53" s="7">
        <f t="shared" si="10"/>
        <v>12</v>
      </c>
      <c r="I53" s="8" t="e">
        <v>#N/A</v>
      </c>
      <c r="J53" s="8" t="e">
        <v>#N/A</v>
      </c>
      <c r="K53" s="8" t="e">
        <v>#N/A</v>
      </c>
      <c r="L53" s="8" t="e">
        <v>#N/A</v>
      </c>
      <c r="M53" s="8" t="e">
        <v>#N/A</v>
      </c>
      <c r="N53" s="8">
        <v>124708</v>
      </c>
      <c r="O53" s="8" t="e">
        <v>#N/A</v>
      </c>
      <c r="P53" s="8" t="e">
        <v>#N/A</v>
      </c>
      <c r="Q53" s="8" t="e">
        <v>#N/A</v>
      </c>
      <c r="R53" s="8" t="e">
        <v>#N/A</v>
      </c>
      <c r="S53" s="8" t="e">
        <v>#N/A</v>
      </c>
      <c r="T53" s="8" t="e">
        <v>#N/A</v>
      </c>
      <c r="U53" s="8" t="e">
        <v>#N/A</v>
      </c>
      <c r="V53" s="8" t="e">
        <v>#N/A</v>
      </c>
      <c r="W53" s="8" t="e">
        <v>#N/A</v>
      </c>
      <c r="X53" s="16" t="e">
        <f t="shared" si="25"/>
        <v>#N/A</v>
      </c>
      <c r="BC53" s="53">
        <f t="shared" si="22"/>
        <v>47</v>
      </c>
      <c r="BD53" s="56">
        <f t="shared" si="37"/>
        <v>30256</v>
      </c>
      <c r="BE53" s="56">
        <f t="shared" si="37"/>
        <v>33208</v>
      </c>
      <c r="BF53" s="56">
        <f t="shared" si="37"/>
        <v>40057</v>
      </c>
      <c r="BG53" s="56">
        <f t="shared" si="37"/>
        <v>45566</v>
      </c>
      <c r="BI53" s="53">
        <f t="shared" si="23"/>
        <v>47</v>
      </c>
      <c r="BJ53" s="56">
        <f t="shared" si="24"/>
        <v>37956</v>
      </c>
      <c r="BK53" s="58"/>
      <c r="BL53" s="58">
        <f>(VLOOKUP(BE53,$B$5:$C$1048576,2,0)-VLOOKUP(BE$5,$B$5:$C$1048576,2,0))/VLOOKUP(BE$5,$B$5:$C$1048576,2,0)</f>
        <v>-0.23589743589743589</v>
      </c>
      <c r="BM53" s="58">
        <f t="shared" si="34"/>
        <v>-0.29655172413793107</v>
      </c>
      <c r="BN53" s="58"/>
    </row>
    <row r="54" spans="1:66">
      <c r="A54" s="42">
        <f t="shared" si="8"/>
        <v>26999</v>
      </c>
      <c r="B54" s="42">
        <v>27030</v>
      </c>
      <c r="C54" s="43">
        <v>2.23</v>
      </c>
      <c r="E54" s="2" t="s">
        <v>80</v>
      </c>
      <c r="F54" s="6">
        <v>26299</v>
      </c>
      <c r="G54" s="7">
        <f t="shared" si="9"/>
        <v>1972</v>
      </c>
      <c r="H54" s="7">
        <f t="shared" si="10"/>
        <v>1</v>
      </c>
      <c r="I54" s="8" t="e">
        <v>#N/A</v>
      </c>
      <c r="J54" s="8" t="e">
        <v>#N/A</v>
      </c>
      <c r="K54" s="8" t="e">
        <v>#N/A</v>
      </c>
      <c r="L54" s="8" t="e">
        <v>#N/A</v>
      </c>
      <c r="M54" s="8" t="e">
        <v>#N/A</v>
      </c>
      <c r="N54" s="8">
        <v>146380</v>
      </c>
      <c r="O54" s="8" t="e">
        <v>#N/A</v>
      </c>
      <c r="P54" s="8" t="e">
        <v>#N/A</v>
      </c>
      <c r="Q54" s="8" t="e">
        <v>#N/A</v>
      </c>
      <c r="R54" s="8" t="e">
        <v>#N/A</v>
      </c>
      <c r="S54" s="8" t="e">
        <v>#N/A</v>
      </c>
      <c r="T54" s="8" t="e">
        <v>#N/A</v>
      </c>
      <c r="U54" s="8" t="e">
        <v>#N/A</v>
      </c>
      <c r="V54" s="8" t="e">
        <v>#N/A</v>
      </c>
      <c r="W54" s="8" t="e">
        <v>#N/A</v>
      </c>
      <c r="X54" s="16" t="e">
        <f t="shared" si="25"/>
        <v>#N/A</v>
      </c>
      <c r="BC54" s="53">
        <f t="shared" si="22"/>
        <v>48</v>
      </c>
      <c r="BD54" s="56">
        <f t="shared" si="37"/>
        <v>30286</v>
      </c>
      <c r="BE54" s="56">
        <f t="shared" si="37"/>
        <v>33239</v>
      </c>
      <c r="BF54" s="56">
        <f t="shared" si="37"/>
        <v>40087</v>
      </c>
      <c r="BG54" s="56">
        <f t="shared" si="37"/>
        <v>45597</v>
      </c>
      <c r="BI54" s="53">
        <f t="shared" si="23"/>
        <v>48</v>
      </c>
      <c r="BJ54" s="56">
        <f t="shared" si="24"/>
        <v>37987</v>
      </c>
      <c r="BK54" s="58"/>
      <c r="BL54" s="58">
        <f>(VLOOKUP(BE54,$B$5:$C$1048576,2,0)-VLOOKUP(BE$5,$B$5:$C$1048576,2,0))/VLOOKUP(BE$5,$B$5:$C$1048576,2,0)</f>
        <v>-0.25641025641025644</v>
      </c>
      <c r="BM54" s="58">
        <f t="shared" si="34"/>
        <v>-0.23172413793103444</v>
      </c>
      <c r="BN54" s="58"/>
    </row>
    <row r="55" spans="1:66">
      <c r="A55" s="42">
        <f t="shared" si="8"/>
        <v>27030</v>
      </c>
      <c r="B55" s="42">
        <v>27061</v>
      </c>
      <c r="C55" s="43">
        <v>2.41</v>
      </c>
      <c r="E55" s="2" t="s">
        <v>81</v>
      </c>
      <c r="F55" s="6">
        <v>26330</v>
      </c>
      <c r="G55" s="7">
        <f t="shared" si="9"/>
        <v>1972</v>
      </c>
      <c r="H55" s="7">
        <f t="shared" si="10"/>
        <v>2</v>
      </c>
      <c r="I55" s="8" t="e">
        <v>#N/A</v>
      </c>
      <c r="J55" s="8" t="e">
        <v>#N/A</v>
      </c>
      <c r="K55" s="8" t="e">
        <v>#N/A</v>
      </c>
      <c r="L55" s="8" t="e">
        <v>#N/A</v>
      </c>
      <c r="M55" s="8" t="e">
        <v>#N/A</v>
      </c>
      <c r="N55" s="8">
        <v>168900</v>
      </c>
      <c r="O55" s="8" t="e">
        <v>#N/A</v>
      </c>
      <c r="P55" s="8" t="e">
        <v>#N/A</v>
      </c>
      <c r="Q55" s="8" t="e">
        <v>#N/A</v>
      </c>
      <c r="R55" s="8" t="e">
        <v>#N/A</v>
      </c>
      <c r="S55" s="8" t="e">
        <v>#N/A</v>
      </c>
      <c r="T55" s="8" t="e">
        <v>#N/A</v>
      </c>
      <c r="U55" s="8" t="e">
        <v>#N/A</v>
      </c>
      <c r="V55" s="8" t="e">
        <v>#N/A</v>
      </c>
      <c r="W55" s="8" t="e">
        <v>#N/A</v>
      </c>
      <c r="X55" s="16" t="e">
        <f t="shared" si="25"/>
        <v>#N/A</v>
      </c>
      <c r="BC55" s="53">
        <f t="shared" si="22"/>
        <v>49</v>
      </c>
      <c r="BD55" s="56">
        <f t="shared" si="37"/>
        <v>30317</v>
      </c>
      <c r="BE55" s="56">
        <f t="shared" si="37"/>
        <v>33270</v>
      </c>
      <c r="BF55" s="56">
        <f t="shared" si="37"/>
        <v>40118</v>
      </c>
      <c r="BG55" s="56">
        <f t="shared" si="37"/>
        <v>45627</v>
      </c>
      <c r="BI55" s="53">
        <f t="shared" si="23"/>
        <v>49</v>
      </c>
      <c r="BJ55" s="56">
        <f t="shared" si="24"/>
        <v>38018</v>
      </c>
      <c r="BK55" s="58"/>
      <c r="BL55" s="58">
        <f>(VLOOKUP(BE55,$B$5:$C$1048576,2,0)-VLOOKUP(BE$5,$B$5:$C$1048576,2,0))/VLOOKUP(BE$5,$B$5:$C$1048576,2,0)</f>
        <v>-0.25641025641025644</v>
      </c>
      <c r="BM55" s="58">
        <f t="shared" si="34"/>
        <v>-0.15862068965517245</v>
      </c>
      <c r="BN55" s="58"/>
    </row>
    <row r="56" spans="1:66">
      <c r="A56" s="42">
        <f t="shared" si="8"/>
        <v>27061</v>
      </c>
      <c r="B56" s="42">
        <v>27089</v>
      </c>
      <c r="C56" s="43">
        <v>2.38</v>
      </c>
      <c r="E56" s="2" t="s">
        <v>82</v>
      </c>
      <c r="F56" s="6">
        <v>26359</v>
      </c>
      <c r="G56" s="7">
        <f t="shared" si="9"/>
        <v>1972</v>
      </c>
      <c r="H56" s="7">
        <f t="shared" si="10"/>
        <v>3</v>
      </c>
      <c r="I56" s="8" t="e">
        <v>#N/A</v>
      </c>
      <c r="J56" s="8" t="e">
        <v>#N/A</v>
      </c>
      <c r="K56" s="8" t="e">
        <v>#N/A</v>
      </c>
      <c r="L56" s="8" t="e">
        <v>#N/A</v>
      </c>
      <c r="M56" s="8" t="e">
        <v>#N/A</v>
      </c>
      <c r="N56" s="8">
        <v>206433</v>
      </c>
      <c r="O56" s="8" t="e">
        <v>#N/A</v>
      </c>
      <c r="P56" s="8" t="e">
        <v>#N/A</v>
      </c>
      <c r="Q56" s="8" t="e">
        <v>#N/A</v>
      </c>
      <c r="R56" s="8" t="e">
        <v>#N/A</v>
      </c>
      <c r="S56" s="8" t="e">
        <v>#N/A</v>
      </c>
      <c r="T56" s="8" t="e">
        <v>#N/A</v>
      </c>
      <c r="U56" s="8" t="e">
        <v>#N/A</v>
      </c>
      <c r="V56" s="8" t="e">
        <v>#N/A</v>
      </c>
      <c r="W56" s="8" t="e">
        <v>#N/A</v>
      </c>
      <c r="X56" s="16" t="e">
        <f t="shared" si="25"/>
        <v>#N/A</v>
      </c>
      <c r="BC56" s="53">
        <f>BC55+1</f>
        <v>50</v>
      </c>
      <c r="BD56" s="56">
        <f t="shared" si="37"/>
        <v>30348</v>
      </c>
      <c r="BE56" s="56">
        <f t="shared" si="37"/>
        <v>33298</v>
      </c>
      <c r="BF56" s="56">
        <f t="shared" si="37"/>
        <v>40148</v>
      </c>
      <c r="BG56" s="56">
        <f t="shared" si="37"/>
        <v>45658</v>
      </c>
      <c r="BI56" s="53">
        <f t="shared" si="23"/>
        <v>50</v>
      </c>
      <c r="BJ56" s="56">
        <f t="shared" si="24"/>
        <v>38047</v>
      </c>
      <c r="BM56" s="58">
        <f t="shared" si="34"/>
        <v>-9.7931034482758611E-2</v>
      </c>
    </row>
    <row r="57" spans="1:66">
      <c r="A57" s="42">
        <f t="shared" si="8"/>
        <v>27089</v>
      </c>
      <c r="B57" s="42">
        <v>27120</v>
      </c>
      <c r="C57" s="43">
        <v>2.44</v>
      </c>
      <c r="E57" s="2" t="s">
        <v>83</v>
      </c>
      <c r="F57" s="6">
        <v>26390</v>
      </c>
      <c r="G57" s="7">
        <f t="shared" si="9"/>
        <v>1972</v>
      </c>
      <c r="H57" s="7">
        <f t="shared" si="10"/>
        <v>4</v>
      </c>
      <c r="I57" s="8" t="e">
        <v>#N/A</v>
      </c>
      <c r="J57" s="8" t="e">
        <v>#N/A</v>
      </c>
      <c r="K57" s="8" t="e">
        <v>#N/A</v>
      </c>
      <c r="L57" s="8" t="e">
        <v>#N/A</v>
      </c>
      <c r="M57" s="8" t="e">
        <v>#N/A</v>
      </c>
      <c r="N57" s="8">
        <v>189543</v>
      </c>
      <c r="O57" s="8" t="e">
        <v>#N/A</v>
      </c>
      <c r="P57" s="8" t="e">
        <v>#N/A</v>
      </c>
      <c r="Q57" s="8" t="e">
        <v>#N/A</v>
      </c>
      <c r="R57" s="8" t="e">
        <v>#N/A</v>
      </c>
      <c r="S57" s="8" t="e">
        <v>#N/A</v>
      </c>
      <c r="T57" s="8" t="e">
        <v>#N/A</v>
      </c>
      <c r="U57" s="8" t="e">
        <v>#N/A</v>
      </c>
      <c r="V57" s="8" t="e">
        <v>#N/A</v>
      </c>
      <c r="W57" s="8" t="e">
        <v>#N/A</v>
      </c>
      <c r="X57" s="16" t="e">
        <f t="shared" si="25"/>
        <v>#N/A</v>
      </c>
      <c r="BC57" s="53">
        <f t="shared" si="22"/>
        <v>51</v>
      </c>
      <c r="BD57" s="56">
        <f t="shared" si="37"/>
        <v>30376</v>
      </c>
      <c r="BE57" s="56">
        <f t="shared" si="37"/>
        <v>33329</v>
      </c>
      <c r="BF57" s="56">
        <f t="shared" si="37"/>
        <v>40179</v>
      </c>
      <c r="BG57" s="56">
        <f t="shared" si="37"/>
        <v>45689</v>
      </c>
      <c r="BI57" s="53">
        <f t="shared" si="23"/>
        <v>51</v>
      </c>
      <c r="BJ57" s="56">
        <f t="shared" si="24"/>
        <v>38078</v>
      </c>
      <c r="BM57" s="58">
        <f t="shared" si="34"/>
        <v>-0.24827586206896549</v>
      </c>
    </row>
    <row r="58" spans="1:66">
      <c r="A58" s="42">
        <f t="shared" si="8"/>
        <v>27120</v>
      </c>
      <c r="B58" s="42">
        <v>27150</v>
      </c>
      <c r="C58" s="43">
        <v>2.39</v>
      </c>
      <c r="E58" s="2" t="s">
        <v>84</v>
      </c>
      <c r="F58" s="6">
        <v>26420</v>
      </c>
      <c r="G58" s="7">
        <f t="shared" si="9"/>
        <v>1972</v>
      </c>
      <c r="H58" s="7">
        <f t="shared" si="10"/>
        <v>5</v>
      </c>
      <c r="I58" s="8" t="e">
        <v>#N/A</v>
      </c>
      <c r="J58" s="8" t="e">
        <v>#N/A</v>
      </c>
      <c r="K58" s="8" t="e">
        <v>#N/A</v>
      </c>
      <c r="L58" s="8" t="e">
        <v>#N/A</v>
      </c>
      <c r="M58" s="8" t="e">
        <v>#N/A</v>
      </c>
      <c r="N58" s="8">
        <v>208310</v>
      </c>
      <c r="O58" s="8" t="e">
        <v>#N/A</v>
      </c>
      <c r="P58" s="8" t="e">
        <v>#N/A</v>
      </c>
      <c r="Q58" s="8" t="e">
        <v>#N/A</v>
      </c>
      <c r="R58" s="8" t="e">
        <v>#N/A</v>
      </c>
      <c r="S58" s="8" t="e">
        <v>#N/A</v>
      </c>
      <c r="T58" s="8" t="e">
        <v>#N/A</v>
      </c>
      <c r="U58" s="8" t="e">
        <v>#N/A</v>
      </c>
      <c r="V58" s="8" t="e">
        <v>#N/A</v>
      </c>
      <c r="W58" s="8" t="e">
        <v>#N/A</v>
      </c>
      <c r="X58" s="16" t="e">
        <f t="shared" si="25"/>
        <v>#N/A</v>
      </c>
      <c r="BC58" s="53">
        <f t="shared" si="22"/>
        <v>52</v>
      </c>
      <c r="BD58" s="56">
        <f t="shared" si="37"/>
        <v>30407</v>
      </c>
      <c r="BE58" s="56">
        <f t="shared" si="37"/>
        <v>33359</v>
      </c>
      <c r="BF58" s="56">
        <f t="shared" si="37"/>
        <v>40210</v>
      </c>
      <c r="BG58" s="56">
        <f t="shared" si="37"/>
        <v>45717</v>
      </c>
      <c r="BI58" s="53">
        <f t="shared" si="23"/>
        <v>52</v>
      </c>
      <c r="BJ58" s="56">
        <f t="shared" si="24"/>
        <v>38108</v>
      </c>
      <c r="BM58" s="58">
        <f t="shared" si="34"/>
        <v>-0.30344827586206902</v>
      </c>
    </row>
    <row r="59" spans="1:66">
      <c r="A59" s="42">
        <f t="shared" si="8"/>
        <v>27150</v>
      </c>
      <c r="B59" s="42">
        <v>27181</v>
      </c>
      <c r="C59" s="43">
        <v>2.4</v>
      </c>
      <c r="E59" s="2" t="s">
        <v>85</v>
      </c>
      <c r="F59" s="6">
        <v>26451</v>
      </c>
      <c r="G59" s="7">
        <f t="shared" si="9"/>
        <v>1972</v>
      </c>
      <c r="H59" s="7">
        <f t="shared" si="10"/>
        <v>6</v>
      </c>
      <c r="I59" s="8" t="e">
        <v>#N/A</v>
      </c>
      <c r="J59" s="8" t="e">
        <v>#N/A</v>
      </c>
      <c r="K59" s="8" t="e">
        <v>#N/A</v>
      </c>
      <c r="L59" s="8" t="e">
        <v>#N/A</v>
      </c>
      <c r="M59" s="8" t="e">
        <v>#N/A</v>
      </c>
      <c r="N59" s="8">
        <v>223323</v>
      </c>
      <c r="O59" s="8" t="e">
        <v>#N/A</v>
      </c>
      <c r="P59" s="8" t="e">
        <v>#N/A</v>
      </c>
      <c r="Q59" s="8" t="e">
        <v>#N/A</v>
      </c>
      <c r="R59" s="8" t="e">
        <v>#N/A</v>
      </c>
      <c r="S59" s="8" t="e">
        <v>#N/A</v>
      </c>
      <c r="T59" s="8" t="e">
        <v>#N/A</v>
      </c>
      <c r="U59" s="8" t="e">
        <v>#N/A</v>
      </c>
      <c r="V59" s="8" t="e">
        <v>#N/A</v>
      </c>
      <c r="W59" s="8" t="e">
        <v>#N/A</v>
      </c>
      <c r="X59" s="16" t="e">
        <f t="shared" si="25"/>
        <v>#N/A</v>
      </c>
      <c r="BC59" s="53">
        <f t="shared" si="22"/>
        <v>53</v>
      </c>
      <c r="BD59" s="56">
        <f t="shared" si="37"/>
        <v>30437</v>
      </c>
      <c r="BE59" s="56">
        <f t="shared" si="37"/>
        <v>33390</v>
      </c>
      <c r="BF59" s="56">
        <f t="shared" si="37"/>
        <v>40238</v>
      </c>
      <c r="BG59" s="56">
        <f t="shared" si="37"/>
        <v>45748</v>
      </c>
      <c r="BI59" s="53">
        <f t="shared" si="23"/>
        <v>53</v>
      </c>
      <c r="BJ59" s="56">
        <f t="shared" si="24"/>
        <v>38139</v>
      </c>
      <c r="BM59" s="58">
        <f t="shared" si="34"/>
        <v>-0.30758620689655181</v>
      </c>
    </row>
    <row r="60" spans="1:66">
      <c r="A60" s="42">
        <f t="shared" si="8"/>
        <v>27181</v>
      </c>
      <c r="B60" s="42">
        <v>27211</v>
      </c>
      <c r="C60" s="43">
        <v>2.27</v>
      </c>
      <c r="E60" s="2" t="s">
        <v>86</v>
      </c>
      <c r="F60" s="6">
        <v>26481</v>
      </c>
      <c r="G60" s="7">
        <f t="shared" si="9"/>
        <v>1972</v>
      </c>
      <c r="H60" s="7">
        <f t="shared" si="10"/>
        <v>7</v>
      </c>
      <c r="I60" s="8" t="e">
        <v>#N/A</v>
      </c>
      <c r="J60" s="8" t="e">
        <v>#N/A</v>
      </c>
      <c r="K60" s="8" t="e">
        <v>#N/A</v>
      </c>
      <c r="L60" s="8" t="e">
        <v>#N/A</v>
      </c>
      <c r="M60" s="8" t="e">
        <v>#N/A</v>
      </c>
      <c r="N60" s="8">
        <v>206433</v>
      </c>
      <c r="O60" s="8" t="e">
        <v>#N/A</v>
      </c>
      <c r="P60" s="8" t="e">
        <v>#N/A</v>
      </c>
      <c r="Q60" s="8" t="e">
        <v>#N/A</v>
      </c>
      <c r="R60" s="8" t="e">
        <v>#N/A</v>
      </c>
      <c r="S60" s="8" t="e">
        <v>#N/A</v>
      </c>
      <c r="T60" s="8" t="e">
        <v>#N/A</v>
      </c>
      <c r="U60" s="8" t="e">
        <v>#N/A</v>
      </c>
      <c r="V60" s="8" t="e">
        <v>#N/A</v>
      </c>
      <c r="W60" s="8" t="e">
        <v>#N/A</v>
      </c>
      <c r="X60" s="16" t="e">
        <f t="shared" si="25"/>
        <v>#N/A</v>
      </c>
      <c r="BC60" s="53">
        <f t="shared" ref="BC60:BC68" si="38">BC59+1</f>
        <v>54</v>
      </c>
      <c r="BD60" s="56">
        <f t="shared" si="37"/>
        <v>30468</v>
      </c>
      <c r="BE60" s="56">
        <f t="shared" si="37"/>
        <v>33420</v>
      </c>
      <c r="BF60" s="56">
        <f t="shared" si="37"/>
        <v>40269</v>
      </c>
      <c r="BG60" s="56">
        <f t="shared" si="37"/>
        <v>45778</v>
      </c>
      <c r="BI60" s="53">
        <f t="shared" si="23"/>
        <v>54</v>
      </c>
      <c r="BJ60" s="56">
        <f t="shared" si="24"/>
        <v>38169</v>
      </c>
      <c r="BM60" s="58">
        <f t="shared" si="34"/>
        <v>-0.2620689655172414</v>
      </c>
    </row>
    <row r="61" spans="1:66">
      <c r="A61" s="42">
        <f t="shared" si="8"/>
        <v>27211</v>
      </c>
      <c r="B61" s="42">
        <v>27242</v>
      </c>
      <c r="C61" s="43">
        <v>2.29</v>
      </c>
      <c r="E61" s="2" t="s">
        <v>87</v>
      </c>
      <c r="F61" s="6">
        <v>26512</v>
      </c>
      <c r="G61" s="7">
        <f t="shared" si="9"/>
        <v>1972</v>
      </c>
      <c r="H61" s="7">
        <f t="shared" si="10"/>
        <v>8</v>
      </c>
      <c r="I61" s="8" t="e">
        <v>#N/A</v>
      </c>
      <c r="J61" s="8" t="e">
        <v>#N/A</v>
      </c>
      <c r="K61" s="8" t="e">
        <v>#N/A</v>
      </c>
      <c r="L61" s="8" t="e">
        <v>#N/A</v>
      </c>
      <c r="M61" s="8" t="e">
        <v>#N/A</v>
      </c>
      <c r="N61" s="8">
        <v>225200</v>
      </c>
      <c r="O61" s="8" t="e">
        <v>#N/A</v>
      </c>
      <c r="P61" s="8" t="e">
        <v>#N/A</v>
      </c>
      <c r="Q61" s="8" t="e">
        <v>#N/A</v>
      </c>
      <c r="R61" s="8" t="e">
        <v>#N/A</v>
      </c>
      <c r="S61" s="8" t="e">
        <v>#N/A</v>
      </c>
      <c r="T61" s="8" t="e">
        <v>#N/A</v>
      </c>
      <c r="U61" s="8" t="e">
        <v>#N/A</v>
      </c>
      <c r="V61" s="8" t="e">
        <v>#N/A</v>
      </c>
      <c r="W61" s="8" t="e">
        <v>#N/A</v>
      </c>
      <c r="X61" s="16" t="e">
        <f t="shared" si="25"/>
        <v>#N/A</v>
      </c>
      <c r="BC61" s="53">
        <f t="shared" si="38"/>
        <v>55</v>
      </c>
      <c r="BD61" s="56">
        <f t="shared" ref="BD61:BG68" si="39">EDATE(BD$5,$BC61)</f>
        <v>30498</v>
      </c>
      <c r="BE61" s="56">
        <f t="shared" si="39"/>
        <v>33451</v>
      </c>
      <c r="BF61" s="56">
        <f t="shared" si="39"/>
        <v>40299</v>
      </c>
      <c r="BG61" s="56">
        <f t="shared" si="39"/>
        <v>45809</v>
      </c>
      <c r="BI61" s="53">
        <f t="shared" si="23"/>
        <v>55</v>
      </c>
      <c r="BJ61" s="56">
        <f t="shared" si="24"/>
        <v>38200</v>
      </c>
      <c r="BM61" s="58">
        <f t="shared" si="34"/>
        <v>-0.20413793103448283</v>
      </c>
    </row>
    <row r="62" spans="1:66">
      <c r="A62" s="42">
        <f t="shared" si="8"/>
        <v>27242</v>
      </c>
      <c r="B62" s="42">
        <v>27273</v>
      </c>
      <c r="C62" s="43">
        <v>2.25</v>
      </c>
      <c r="E62" s="2" t="s">
        <v>88</v>
      </c>
      <c r="F62" s="6">
        <v>26543</v>
      </c>
      <c r="G62" s="7">
        <f t="shared" si="9"/>
        <v>1972</v>
      </c>
      <c r="H62" s="7">
        <f t="shared" si="10"/>
        <v>9</v>
      </c>
      <c r="I62" s="8" t="e">
        <v>#N/A</v>
      </c>
      <c r="J62" s="8" t="e">
        <v>#N/A</v>
      </c>
      <c r="K62" s="8" t="e">
        <v>#N/A</v>
      </c>
      <c r="L62" s="8" t="e">
        <v>#N/A</v>
      </c>
      <c r="M62" s="8" t="e">
        <v>#N/A</v>
      </c>
      <c r="N62" s="8">
        <v>193297</v>
      </c>
      <c r="O62" s="8" t="e">
        <v>#N/A</v>
      </c>
      <c r="P62" s="8" t="e">
        <v>#N/A</v>
      </c>
      <c r="Q62" s="8" t="e">
        <v>#N/A</v>
      </c>
      <c r="R62" s="8" t="e">
        <v>#N/A</v>
      </c>
      <c r="S62" s="8" t="e">
        <v>#N/A</v>
      </c>
      <c r="T62" s="8" t="e">
        <v>#N/A</v>
      </c>
      <c r="U62" s="8" t="e">
        <v>#N/A</v>
      </c>
      <c r="V62" s="8" t="e">
        <v>#N/A</v>
      </c>
      <c r="W62" s="8" t="e">
        <v>#N/A</v>
      </c>
      <c r="X62" s="16" t="e">
        <f t="shared" si="25"/>
        <v>#N/A</v>
      </c>
      <c r="BC62" s="53">
        <f t="shared" si="38"/>
        <v>56</v>
      </c>
      <c r="BD62" s="56">
        <f t="shared" si="39"/>
        <v>30529</v>
      </c>
      <c r="BE62" s="56">
        <f t="shared" si="39"/>
        <v>33482</v>
      </c>
      <c r="BF62" s="56">
        <f t="shared" si="39"/>
        <v>40330</v>
      </c>
      <c r="BG62" s="56">
        <f t="shared" si="39"/>
        <v>45839</v>
      </c>
      <c r="BI62" s="53">
        <f t="shared" si="23"/>
        <v>56</v>
      </c>
      <c r="BJ62" s="56">
        <f t="shared" si="24"/>
        <v>38231</v>
      </c>
      <c r="BM62" s="58">
        <f t="shared" si="34"/>
        <v>-0.21931034482758618</v>
      </c>
    </row>
    <row r="63" spans="1:66">
      <c r="A63" s="42">
        <f t="shared" si="8"/>
        <v>27273</v>
      </c>
      <c r="B63" s="42">
        <v>27303</v>
      </c>
      <c r="C63" s="43">
        <v>2.15</v>
      </c>
      <c r="E63" s="2" t="s">
        <v>89</v>
      </c>
      <c r="F63" s="6">
        <v>26573</v>
      </c>
      <c r="G63" s="7">
        <f t="shared" si="9"/>
        <v>1972</v>
      </c>
      <c r="H63" s="7">
        <f t="shared" si="10"/>
        <v>10</v>
      </c>
      <c r="I63" s="8" t="e">
        <v>#N/A</v>
      </c>
      <c r="J63" s="8" t="e">
        <v>#N/A</v>
      </c>
      <c r="K63" s="8" t="e">
        <v>#N/A</v>
      </c>
      <c r="L63" s="8" t="e">
        <v>#N/A</v>
      </c>
      <c r="M63" s="8" t="e">
        <v>#N/A</v>
      </c>
      <c r="N63" s="8">
        <v>185790</v>
      </c>
      <c r="O63" s="8" t="e">
        <v>#N/A</v>
      </c>
      <c r="P63" s="8" t="e">
        <v>#N/A</v>
      </c>
      <c r="Q63" s="8" t="e">
        <v>#N/A</v>
      </c>
      <c r="R63" s="8" t="e">
        <v>#N/A</v>
      </c>
      <c r="S63" s="8" t="e">
        <v>#N/A</v>
      </c>
      <c r="T63" s="8" t="e">
        <v>#N/A</v>
      </c>
      <c r="U63" s="8" t="e">
        <v>#N/A</v>
      </c>
      <c r="V63" s="8" t="e">
        <v>#N/A</v>
      </c>
      <c r="W63" s="8" t="e">
        <v>#N/A</v>
      </c>
      <c r="X63" s="16" t="e">
        <f t="shared" si="25"/>
        <v>#N/A</v>
      </c>
      <c r="BC63" s="53">
        <f t="shared" si="38"/>
        <v>57</v>
      </c>
      <c r="BD63" s="56">
        <f t="shared" si="39"/>
        <v>30560</v>
      </c>
      <c r="BE63" s="56">
        <f t="shared" si="39"/>
        <v>33512</v>
      </c>
      <c r="BF63" s="56">
        <f t="shared" si="39"/>
        <v>40360</v>
      </c>
      <c r="BG63" s="56">
        <f t="shared" si="39"/>
        <v>45870</v>
      </c>
      <c r="BI63" s="53">
        <f t="shared" si="23"/>
        <v>57</v>
      </c>
      <c r="BJ63" s="56">
        <f t="shared" si="24"/>
        <v>38261</v>
      </c>
      <c r="BM63" s="58">
        <f t="shared" si="34"/>
        <v>-0.25931034482758619</v>
      </c>
    </row>
    <row r="64" spans="1:66">
      <c r="A64" s="42">
        <f t="shared" si="8"/>
        <v>27303</v>
      </c>
      <c r="B64" s="42">
        <v>27334</v>
      </c>
      <c r="C64" s="43">
        <v>2.1</v>
      </c>
      <c r="E64" s="2" t="s">
        <v>90</v>
      </c>
      <c r="F64" s="6">
        <v>26604</v>
      </c>
      <c r="G64" s="7">
        <f t="shared" si="9"/>
        <v>1972</v>
      </c>
      <c r="H64" s="7">
        <f t="shared" si="10"/>
        <v>11</v>
      </c>
      <c r="I64" s="8" t="e">
        <v>#N/A</v>
      </c>
      <c r="J64" s="8" t="e">
        <v>#N/A</v>
      </c>
      <c r="K64" s="8" t="e">
        <v>#N/A</v>
      </c>
      <c r="L64" s="8" t="e">
        <v>#N/A</v>
      </c>
      <c r="M64" s="8" t="e">
        <v>#N/A</v>
      </c>
      <c r="N64" s="8">
        <v>163270</v>
      </c>
      <c r="O64" s="8" t="e">
        <v>#N/A</v>
      </c>
      <c r="P64" s="8" t="e">
        <v>#N/A</v>
      </c>
      <c r="Q64" s="8" t="e">
        <v>#N/A</v>
      </c>
      <c r="R64" s="8" t="e">
        <v>#N/A</v>
      </c>
      <c r="S64" s="8" t="e">
        <v>#N/A</v>
      </c>
      <c r="T64" s="8" t="e">
        <v>#N/A</v>
      </c>
      <c r="U64" s="8" t="e">
        <v>#N/A</v>
      </c>
      <c r="V64" s="8" t="e">
        <v>#N/A</v>
      </c>
      <c r="W64" s="8" t="e">
        <v>#N/A</v>
      </c>
      <c r="X64" s="16" t="e">
        <f t="shared" si="25"/>
        <v>#N/A</v>
      </c>
      <c r="BC64" s="53">
        <f t="shared" si="38"/>
        <v>58</v>
      </c>
      <c r="BD64" s="56">
        <f t="shared" si="39"/>
        <v>30590</v>
      </c>
      <c r="BE64" s="56">
        <f t="shared" si="39"/>
        <v>33543</v>
      </c>
      <c r="BF64" s="56">
        <f t="shared" si="39"/>
        <v>40391</v>
      </c>
      <c r="BG64" s="56">
        <f t="shared" si="39"/>
        <v>45901</v>
      </c>
      <c r="BI64" s="53">
        <f t="shared" si="23"/>
        <v>58</v>
      </c>
      <c r="BJ64" s="56">
        <f t="shared" si="24"/>
        <v>38292</v>
      </c>
      <c r="BM64" s="58">
        <f t="shared" si="34"/>
        <v>-0.47172413793103446</v>
      </c>
    </row>
    <row r="65" spans="1:66">
      <c r="A65" s="42">
        <f t="shared" si="8"/>
        <v>27334</v>
      </c>
      <c r="B65" s="42">
        <v>27364</v>
      </c>
      <c r="C65" s="43">
        <v>2.09</v>
      </c>
      <c r="E65" s="2" t="s">
        <v>91</v>
      </c>
      <c r="F65" s="6">
        <v>26634</v>
      </c>
      <c r="G65" s="7">
        <f t="shared" si="9"/>
        <v>1972</v>
      </c>
      <c r="H65" s="7">
        <f t="shared" si="10"/>
        <v>12</v>
      </c>
      <c r="I65" s="8" t="e">
        <v>#N/A</v>
      </c>
      <c r="J65" s="8" t="e">
        <v>#N/A</v>
      </c>
      <c r="K65" s="8" t="e">
        <v>#N/A</v>
      </c>
      <c r="L65" s="8" t="e">
        <v>#N/A</v>
      </c>
      <c r="M65" s="8" t="e">
        <v>#N/A</v>
      </c>
      <c r="N65" s="8">
        <v>135120</v>
      </c>
      <c r="O65" s="8" t="e">
        <v>#N/A</v>
      </c>
      <c r="P65" s="8" t="e">
        <v>#N/A</v>
      </c>
      <c r="Q65" s="8" t="e">
        <v>#N/A</v>
      </c>
      <c r="R65" s="8" t="e">
        <v>#N/A</v>
      </c>
      <c r="S65" s="8" t="e">
        <v>#N/A</v>
      </c>
      <c r="T65" s="8" t="e">
        <v>#N/A</v>
      </c>
      <c r="U65" s="8" t="e">
        <v>#N/A</v>
      </c>
      <c r="V65" s="8" t="e">
        <v>#N/A</v>
      </c>
      <c r="W65" s="8" t="e">
        <v>#N/A</v>
      </c>
      <c r="X65" s="16" t="e">
        <f t="shared" si="25"/>
        <v>#N/A</v>
      </c>
      <c r="BC65" s="53">
        <f t="shared" si="38"/>
        <v>59</v>
      </c>
      <c r="BD65" s="56">
        <f t="shared" si="39"/>
        <v>30621</v>
      </c>
      <c r="BE65" s="56">
        <f t="shared" si="39"/>
        <v>33573</v>
      </c>
      <c r="BF65" s="56">
        <f t="shared" si="39"/>
        <v>40422</v>
      </c>
      <c r="BG65" s="56">
        <f t="shared" si="39"/>
        <v>45931</v>
      </c>
      <c r="BI65" s="59">
        <f t="shared" ref="BI65:BJ84" si="40">BI6</f>
        <v>0</v>
      </c>
      <c r="BJ65" s="61">
        <f t="shared" si="40"/>
        <v>36526</v>
      </c>
      <c r="BK65" s="60">
        <f t="shared" ref="BK65:BN91" si="41">BK7</f>
        <v>-4.0963855421686832E-2</v>
      </c>
      <c r="BL65" s="60">
        <f t="shared" si="41"/>
        <v>-0.10512820512820506</v>
      </c>
      <c r="BM65" s="60">
        <f t="shared" si="41"/>
        <v>-2.0689655172413841E-2</v>
      </c>
      <c r="BN65" s="60">
        <f t="shared" si="41"/>
        <v>-2.3357664233576533E-2</v>
      </c>
    </row>
    <row r="66" spans="1:66">
      <c r="A66" s="42">
        <f t="shared" si="8"/>
        <v>27364</v>
      </c>
      <c r="B66" s="42">
        <v>27395</v>
      </c>
      <c r="C66" s="43">
        <v>2.11</v>
      </c>
      <c r="E66" s="2" t="s">
        <v>92</v>
      </c>
      <c r="F66" s="6">
        <v>26665</v>
      </c>
      <c r="G66" s="7">
        <f t="shared" si="9"/>
        <v>1973</v>
      </c>
      <c r="H66" s="7">
        <f t="shared" si="10"/>
        <v>1</v>
      </c>
      <c r="I66" s="8" t="e">
        <v>#N/A</v>
      </c>
      <c r="J66" s="8" t="e">
        <v>#N/A</v>
      </c>
      <c r="K66" s="8" t="e">
        <v>#N/A</v>
      </c>
      <c r="L66" s="8" t="e">
        <v>#N/A</v>
      </c>
      <c r="M66" s="8" t="e">
        <v>#N/A</v>
      </c>
      <c r="N66" s="8">
        <v>170777</v>
      </c>
      <c r="O66" s="8" t="e">
        <v>#N/A</v>
      </c>
      <c r="P66" s="8" t="e">
        <v>#N/A</v>
      </c>
      <c r="Q66" s="8" t="e">
        <v>#N/A</v>
      </c>
      <c r="R66" s="8" t="e">
        <v>#N/A</v>
      </c>
      <c r="S66" s="8" t="e">
        <v>#N/A</v>
      </c>
      <c r="T66" s="8" t="e">
        <v>#N/A</v>
      </c>
      <c r="U66" s="8" t="e">
        <v>#N/A</v>
      </c>
      <c r="V66" s="8" t="e">
        <v>#N/A</v>
      </c>
      <c r="W66" s="8" t="e">
        <v>#N/A</v>
      </c>
      <c r="X66" s="16" t="e">
        <f t="shared" si="25"/>
        <v>#N/A</v>
      </c>
      <c r="BC66" s="53">
        <f t="shared" si="38"/>
        <v>60</v>
      </c>
      <c r="BD66" s="56">
        <f t="shared" si="39"/>
        <v>30651</v>
      </c>
      <c r="BE66" s="56">
        <f t="shared" si="39"/>
        <v>33604</v>
      </c>
      <c r="BF66" s="56">
        <f t="shared" si="39"/>
        <v>40452</v>
      </c>
      <c r="BG66" s="56">
        <f t="shared" si="39"/>
        <v>45962</v>
      </c>
      <c r="BI66" s="53">
        <f t="shared" si="40"/>
        <v>1</v>
      </c>
      <c r="BJ66" s="56">
        <f t="shared" si="40"/>
        <v>36557</v>
      </c>
      <c r="BK66" s="58">
        <f t="shared" si="41"/>
        <v>-6.9879518072289259E-2</v>
      </c>
      <c r="BL66" s="58">
        <f t="shared" si="41"/>
        <v>-6.4102564102564111E-2</v>
      </c>
      <c r="BM66" s="58">
        <f t="shared" si="41"/>
        <v>-3.0344827586206862E-2</v>
      </c>
      <c r="BN66" s="58">
        <f t="shared" si="41"/>
        <v>-1.3138686131386841E-2</v>
      </c>
    </row>
    <row r="67" spans="1:66">
      <c r="A67" s="42">
        <f t="shared" si="8"/>
        <v>27395</v>
      </c>
      <c r="B67" s="42">
        <v>27426</v>
      </c>
      <c r="C67" s="43">
        <v>2.06</v>
      </c>
      <c r="E67" s="2" t="s">
        <v>93</v>
      </c>
      <c r="F67" s="6">
        <v>26696</v>
      </c>
      <c r="G67" s="7">
        <f t="shared" si="9"/>
        <v>1973</v>
      </c>
      <c r="H67" s="7">
        <f t="shared" si="10"/>
        <v>2</v>
      </c>
      <c r="I67" s="8" t="e">
        <v>#N/A</v>
      </c>
      <c r="J67" s="8" t="e">
        <v>#N/A</v>
      </c>
      <c r="K67" s="8" t="e">
        <v>#N/A</v>
      </c>
      <c r="L67" s="8" t="e">
        <v>#N/A</v>
      </c>
      <c r="M67" s="8" t="e">
        <v>#N/A</v>
      </c>
      <c r="N67" s="8">
        <v>187667</v>
      </c>
      <c r="O67" s="8" t="e">
        <v>#N/A</v>
      </c>
      <c r="P67" s="8" t="e">
        <v>#N/A</v>
      </c>
      <c r="Q67" s="8" t="e">
        <v>#N/A</v>
      </c>
      <c r="R67" s="8" t="e">
        <v>#N/A</v>
      </c>
      <c r="S67" s="8" t="e">
        <v>#N/A</v>
      </c>
      <c r="T67" s="8" t="e">
        <v>#N/A</v>
      </c>
      <c r="U67" s="8" t="e">
        <v>#N/A</v>
      </c>
      <c r="V67" s="8" t="e">
        <v>#N/A</v>
      </c>
      <c r="W67" s="8" t="e">
        <v>#N/A</v>
      </c>
      <c r="X67" s="16" t="e">
        <f t="shared" si="25"/>
        <v>#N/A</v>
      </c>
      <c r="BC67" s="53">
        <f t="shared" si="38"/>
        <v>61</v>
      </c>
      <c r="BD67" s="56">
        <f t="shared" si="39"/>
        <v>30682</v>
      </c>
      <c r="BE67" s="56">
        <f t="shared" si="39"/>
        <v>33635</v>
      </c>
      <c r="BF67" s="56">
        <f t="shared" si="39"/>
        <v>40483</v>
      </c>
      <c r="BG67" s="56">
        <f t="shared" si="39"/>
        <v>45992</v>
      </c>
      <c r="BI67" s="53">
        <f t="shared" si="40"/>
        <v>2</v>
      </c>
      <c r="BJ67" s="56">
        <f t="shared" si="40"/>
        <v>36586</v>
      </c>
      <c r="BK67" s="58">
        <f t="shared" si="41"/>
        <v>-3.8554216867469911E-2</v>
      </c>
      <c r="BL67" s="58">
        <f t="shared" si="41"/>
        <v>-6.666666666666661E-2</v>
      </c>
      <c r="BM67" s="58">
        <f t="shared" si="41"/>
        <v>-5.6551724137931053E-2</v>
      </c>
      <c r="BN67" s="58">
        <f t="shared" si="41"/>
        <v>-2.3357664233576533E-2</v>
      </c>
    </row>
    <row r="68" spans="1:66">
      <c r="A68" s="42">
        <f t="shared" si="8"/>
        <v>27426</v>
      </c>
      <c r="B68" s="42">
        <v>27454</v>
      </c>
      <c r="C68" s="43">
        <v>2.23</v>
      </c>
      <c r="E68" s="2" t="s">
        <v>94</v>
      </c>
      <c r="F68" s="6">
        <v>26724</v>
      </c>
      <c r="G68" s="7">
        <f t="shared" si="9"/>
        <v>1973</v>
      </c>
      <c r="H68" s="7">
        <f t="shared" si="10"/>
        <v>3</v>
      </c>
      <c r="I68" s="8" t="e">
        <v>#N/A</v>
      </c>
      <c r="J68" s="8" t="e">
        <v>#N/A</v>
      </c>
      <c r="K68" s="8" t="e">
        <v>#N/A</v>
      </c>
      <c r="L68" s="8" t="e">
        <v>#N/A</v>
      </c>
      <c r="M68" s="8" t="e">
        <v>#N/A</v>
      </c>
      <c r="N68" s="8">
        <v>225200</v>
      </c>
      <c r="O68" s="8" t="e">
        <v>#N/A</v>
      </c>
      <c r="P68" s="8" t="e">
        <v>#N/A</v>
      </c>
      <c r="Q68" s="8" t="e">
        <v>#N/A</v>
      </c>
      <c r="R68" s="8" t="e">
        <v>#N/A</v>
      </c>
      <c r="S68" s="8" t="e">
        <v>#N/A</v>
      </c>
      <c r="T68" s="8" t="e">
        <v>#N/A</v>
      </c>
      <c r="U68" s="8" t="e">
        <v>#N/A</v>
      </c>
      <c r="V68" s="8" t="e">
        <v>#N/A</v>
      </c>
      <c r="W68" s="8" t="e">
        <v>#N/A</v>
      </c>
      <c r="X68" s="16" t="e">
        <f t="shared" si="25"/>
        <v>#N/A</v>
      </c>
      <c r="BC68" s="53">
        <f t="shared" si="38"/>
        <v>62</v>
      </c>
      <c r="BD68" s="56">
        <f t="shared" si="39"/>
        <v>30713</v>
      </c>
      <c r="BE68" s="56">
        <f t="shared" si="39"/>
        <v>33664</v>
      </c>
      <c r="BF68" s="56">
        <f t="shared" si="39"/>
        <v>40513</v>
      </c>
      <c r="BG68" s="56">
        <f t="shared" si="39"/>
        <v>46023</v>
      </c>
      <c r="BI68" s="53">
        <f t="shared" si="40"/>
        <v>3</v>
      </c>
      <c r="BJ68" s="56">
        <f t="shared" si="40"/>
        <v>36617</v>
      </c>
      <c r="BK68" s="58">
        <f t="shared" si="41"/>
        <v>-4.578313253012057E-2</v>
      </c>
      <c r="BL68" s="58">
        <f t="shared" si="41"/>
        <v>-0.10256410256410255</v>
      </c>
      <c r="BM68" s="58">
        <f t="shared" si="41"/>
        <v>-7.3103448275862098E-2</v>
      </c>
      <c r="BN68" s="58">
        <f t="shared" si="41"/>
        <v>-9.1970802919708022E-2</v>
      </c>
    </row>
    <row r="69" spans="1:66">
      <c r="A69" s="42">
        <f t="shared" si="8"/>
        <v>27454</v>
      </c>
      <c r="B69" s="42">
        <v>27485</v>
      </c>
      <c r="C69" s="43">
        <v>2.29</v>
      </c>
      <c r="E69" s="2" t="s">
        <v>95</v>
      </c>
      <c r="F69" s="6">
        <v>26755</v>
      </c>
      <c r="G69" s="7">
        <f t="shared" si="9"/>
        <v>1973</v>
      </c>
      <c r="H69" s="7">
        <f t="shared" si="10"/>
        <v>4</v>
      </c>
      <c r="I69" s="8" t="e">
        <v>#N/A</v>
      </c>
      <c r="J69" s="8" t="e">
        <v>#N/A</v>
      </c>
      <c r="K69" s="8" t="e">
        <v>#N/A</v>
      </c>
      <c r="L69" s="8" t="e">
        <v>#N/A</v>
      </c>
      <c r="M69" s="8" t="e">
        <v>#N/A</v>
      </c>
      <c r="N69" s="8">
        <v>213940</v>
      </c>
      <c r="O69" s="8" t="e">
        <v>#N/A</v>
      </c>
      <c r="P69" s="8" t="e">
        <v>#N/A</v>
      </c>
      <c r="Q69" s="8" t="e">
        <v>#N/A</v>
      </c>
      <c r="R69" s="8" t="e">
        <v>#N/A</v>
      </c>
      <c r="S69" s="8" t="e">
        <v>#N/A</v>
      </c>
      <c r="T69" s="8" t="e">
        <v>#N/A</v>
      </c>
      <c r="U69" s="8" t="e">
        <v>#N/A</v>
      </c>
      <c r="V69" s="8" t="e">
        <v>#N/A</v>
      </c>
      <c r="W69" s="8" t="e">
        <v>#N/A</v>
      </c>
      <c r="X69" s="16" t="e">
        <f t="shared" si="25"/>
        <v>#N/A</v>
      </c>
      <c r="BC69" s="53"/>
      <c r="BD69" s="56"/>
      <c r="BE69" s="56"/>
      <c r="BF69" s="56"/>
      <c r="BG69" s="56"/>
      <c r="BI69" s="53">
        <f t="shared" si="40"/>
        <v>4</v>
      </c>
      <c r="BJ69" s="56">
        <f t="shared" si="40"/>
        <v>36647</v>
      </c>
      <c r="BK69" s="58">
        <f t="shared" si="41"/>
        <v>-3.8554216867469911E-2</v>
      </c>
      <c r="BL69" s="58">
        <f t="shared" si="41"/>
        <v>-6.9230769230769235E-2</v>
      </c>
      <c r="BM69" s="58">
        <f t="shared" si="41"/>
        <v>-5.6551724137931053E-2</v>
      </c>
      <c r="BN69" s="58">
        <f t="shared" si="41"/>
        <v>-0.12262773722627736</v>
      </c>
    </row>
    <row r="70" spans="1:66">
      <c r="A70" s="42">
        <f t="shared" si="8"/>
        <v>27485</v>
      </c>
      <c r="B70" s="42">
        <v>27515</v>
      </c>
      <c r="C70" s="43">
        <v>2.39</v>
      </c>
      <c r="E70" s="2" t="s">
        <v>96</v>
      </c>
      <c r="F70" s="6">
        <v>26785</v>
      </c>
      <c r="G70" s="7">
        <f t="shared" si="9"/>
        <v>1973</v>
      </c>
      <c r="H70" s="7">
        <f t="shared" si="10"/>
        <v>5</v>
      </c>
      <c r="I70" s="8" t="e">
        <v>#N/A</v>
      </c>
      <c r="J70" s="8" t="e">
        <v>#N/A</v>
      </c>
      <c r="K70" s="8" t="e">
        <v>#N/A</v>
      </c>
      <c r="L70" s="8" t="e">
        <v>#N/A</v>
      </c>
      <c r="M70" s="8" t="e">
        <v>#N/A</v>
      </c>
      <c r="N70" s="8">
        <v>227077</v>
      </c>
      <c r="O70" s="8" t="e">
        <v>#N/A</v>
      </c>
      <c r="P70" s="8" t="e">
        <v>#N/A</v>
      </c>
      <c r="Q70" s="8" t="e">
        <v>#N/A</v>
      </c>
      <c r="R70" s="8" t="e">
        <v>#N/A</v>
      </c>
      <c r="S70" s="8" t="e">
        <v>#N/A</v>
      </c>
      <c r="T70" s="8" t="e">
        <v>#N/A</v>
      </c>
      <c r="U70" s="8" t="e">
        <v>#N/A</v>
      </c>
      <c r="V70" s="8" t="e">
        <v>#N/A</v>
      </c>
      <c r="W70" s="8" t="e">
        <v>#N/A</v>
      </c>
      <c r="X70" s="16" t="e">
        <f t="shared" si="25"/>
        <v>#N/A</v>
      </c>
      <c r="BC70" s="53"/>
      <c r="BD70" s="56"/>
      <c r="BE70" s="56"/>
      <c r="BF70" s="56"/>
      <c r="BG70" s="56"/>
      <c r="BI70" s="53">
        <f t="shared" si="40"/>
        <v>5</v>
      </c>
      <c r="BJ70" s="56">
        <f t="shared" si="40"/>
        <v>36678</v>
      </c>
      <c r="BK70" s="58">
        <f t="shared" si="41"/>
        <v>-1.4457831325301323E-2</v>
      </c>
      <c r="BL70" s="58">
        <f t="shared" si="41"/>
        <v>-0.11538461538461532</v>
      </c>
      <c r="BM70" s="58">
        <f t="shared" si="41"/>
        <v>-5.793103448275861E-2</v>
      </c>
      <c r="BN70" s="58">
        <f t="shared" si="41"/>
        <v>-0.14598540145985403</v>
      </c>
    </row>
    <row r="71" spans="1:66">
      <c r="A71" s="42">
        <f t="shared" ref="A71:A134" si="42">EDATE(B71,-1)</f>
        <v>27515</v>
      </c>
      <c r="B71" s="42">
        <v>27546</v>
      </c>
      <c r="C71" s="43">
        <v>2.4700000000000002</v>
      </c>
      <c r="E71" s="2" t="s">
        <v>97</v>
      </c>
      <c r="F71" s="6">
        <v>26816</v>
      </c>
      <c r="G71" s="7">
        <f t="shared" ref="G71:G134" si="43">YEAR(F71)</f>
        <v>1973</v>
      </c>
      <c r="H71" s="7">
        <f t="shared" ref="H71:H134" si="44">MONTH(F71)</f>
        <v>6</v>
      </c>
      <c r="I71" s="8" t="e">
        <v>#N/A</v>
      </c>
      <c r="J71" s="8" t="e">
        <v>#N/A</v>
      </c>
      <c r="K71" s="8" t="e">
        <v>#N/A</v>
      </c>
      <c r="L71" s="8" t="e">
        <v>#N/A</v>
      </c>
      <c r="M71" s="8" t="e">
        <v>#N/A</v>
      </c>
      <c r="N71" s="8">
        <v>234583</v>
      </c>
      <c r="O71" s="8" t="e">
        <v>#N/A</v>
      </c>
      <c r="P71" s="8" t="e">
        <v>#N/A</v>
      </c>
      <c r="Q71" s="8" t="e">
        <v>#N/A</v>
      </c>
      <c r="R71" s="8" t="e">
        <v>#N/A</v>
      </c>
      <c r="S71" s="8" t="e">
        <v>#N/A</v>
      </c>
      <c r="T71" s="8" t="e">
        <v>#N/A</v>
      </c>
      <c r="U71" s="8" t="e">
        <v>#N/A</v>
      </c>
      <c r="V71" s="8" t="e">
        <v>#N/A</v>
      </c>
      <c r="W71" s="8" t="e">
        <v>#N/A</v>
      </c>
      <c r="X71" s="16" t="e">
        <f t="shared" si="25"/>
        <v>#N/A</v>
      </c>
      <c r="BC71" s="53"/>
      <c r="BD71" s="56"/>
      <c r="BE71" s="56"/>
      <c r="BF71" s="56"/>
      <c r="BG71" s="56"/>
      <c r="BI71" s="53">
        <f t="shared" si="40"/>
        <v>6</v>
      </c>
      <c r="BJ71" s="56">
        <f t="shared" si="40"/>
        <v>36708</v>
      </c>
      <c r="BK71" s="58">
        <f t="shared" si="41"/>
        <v>-8.433734939759048E-2</v>
      </c>
      <c r="BL71" s="58">
        <f t="shared" si="41"/>
        <v>-0.12307692307692307</v>
      </c>
      <c r="BM71" s="58">
        <f t="shared" si="41"/>
        <v>-7.5862068965517213E-2</v>
      </c>
      <c r="BN71" s="58">
        <f t="shared" si="41"/>
        <v>-0.15328467153284669</v>
      </c>
    </row>
    <row r="72" spans="1:66">
      <c r="A72" s="42">
        <f t="shared" si="42"/>
        <v>27546</v>
      </c>
      <c r="B72" s="42">
        <v>27576</v>
      </c>
      <c r="C72" s="43">
        <v>2.5099999999999998</v>
      </c>
      <c r="E72" s="2" t="s">
        <v>98</v>
      </c>
      <c r="F72" s="6">
        <v>26846</v>
      </c>
      <c r="G72" s="7">
        <f t="shared" si="43"/>
        <v>1973</v>
      </c>
      <c r="H72" s="7">
        <f t="shared" si="44"/>
        <v>7</v>
      </c>
      <c r="I72" s="8" t="e">
        <v>#N/A</v>
      </c>
      <c r="J72" s="8" t="e">
        <v>#N/A</v>
      </c>
      <c r="K72" s="8" t="e">
        <v>#N/A</v>
      </c>
      <c r="L72" s="8" t="e">
        <v>#N/A</v>
      </c>
      <c r="M72" s="8" t="e">
        <v>#N/A</v>
      </c>
      <c r="N72" s="8">
        <v>225200</v>
      </c>
      <c r="O72" s="8" t="e">
        <v>#N/A</v>
      </c>
      <c r="P72" s="8" t="e">
        <v>#N/A</v>
      </c>
      <c r="Q72" s="8" t="e">
        <v>#N/A</v>
      </c>
      <c r="R72" s="8" t="e">
        <v>#N/A</v>
      </c>
      <c r="S72" s="8" t="e">
        <v>#N/A</v>
      </c>
      <c r="T72" s="8" t="e">
        <v>#N/A</v>
      </c>
      <c r="U72" s="8" t="e">
        <v>#N/A</v>
      </c>
      <c r="V72" s="8" t="e">
        <v>#N/A</v>
      </c>
      <c r="W72" s="8" t="e">
        <v>#N/A</v>
      </c>
      <c r="X72" s="16" t="e">
        <f t="shared" si="25"/>
        <v>#N/A</v>
      </c>
      <c r="BC72" s="53"/>
      <c r="BD72" s="56"/>
      <c r="BE72" s="56"/>
      <c r="BF72" s="56"/>
      <c r="BG72" s="56"/>
      <c r="BI72" s="53">
        <f t="shared" si="40"/>
        <v>7</v>
      </c>
      <c r="BJ72" s="56">
        <f t="shared" si="40"/>
        <v>36739</v>
      </c>
      <c r="BK72" s="58">
        <f t="shared" si="41"/>
        <v>-7.9518072289156749E-2</v>
      </c>
      <c r="BL72" s="58">
        <f t="shared" si="41"/>
        <v>-0.15641025641025638</v>
      </c>
      <c r="BM72" s="58">
        <f t="shared" si="41"/>
        <v>-9.2413793103448272E-2</v>
      </c>
      <c r="BN72" s="58">
        <f t="shared" si="41"/>
        <v>-0.14452554744525539</v>
      </c>
    </row>
    <row r="73" spans="1:66">
      <c r="A73" s="42">
        <f t="shared" si="42"/>
        <v>27576</v>
      </c>
      <c r="B73" s="42">
        <v>27607</v>
      </c>
      <c r="C73" s="43">
        <v>2.4500000000000002</v>
      </c>
      <c r="E73" s="2" t="s">
        <v>99</v>
      </c>
      <c r="F73" s="6">
        <v>26877</v>
      </c>
      <c r="G73" s="7">
        <f t="shared" si="43"/>
        <v>1973</v>
      </c>
      <c r="H73" s="7">
        <f t="shared" si="44"/>
        <v>8</v>
      </c>
      <c r="I73" s="8" t="e">
        <v>#N/A</v>
      </c>
      <c r="J73" s="8" t="e">
        <v>#N/A</v>
      </c>
      <c r="K73" s="8" t="e">
        <v>#N/A</v>
      </c>
      <c r="L73" s="8" t="e">
        <v>#N/A</v>
      </c>
      <c r="M73" s="8" t="e">
        <v>#N/A</v>
      </c>
      <c r="N73" s="8">
        <v>223323</v>
      </c>
      <c r="O73" s="8" t="e">
        <v>#N/A</v>
      </c>
      <c r="P73" s="8" t="e">
        <v>#N/A</v>
      </c>
      <c r="Q73" s="8" t="e">
        <v>#N/A</v>
      </c>
      <c r="R73" s="8" t="e">
        <v>#N/A</v>
      </c>
      <c r="S73" s="8" t="e">
        <v>#N/A</v>
      </c>
      <c r="T73" s="8" t="e">
        <v>#N/A</v>
      </c>
      <c r="U73" s="8" t="e">
        <v>#N/A</v>
      </c>
      <c r="V73" s="8" t="e">
        <v>#N/A</v>
      </c>
      <c r="W73" s="8" t="e">
        <v>#N/A</v>
      </c>
      <c r="X73" s="16" t="e">
        <f t="shared" si="25"/>
        <v>#N/A</v>
      </c>
      <c r="BC73" s="53"/>
      <c r="BD73" s="56"/>
      <c r="BE73" s="56"/>
      <c r="BF73" s="56"/>
      <c r="BG73" s="56"/>
      <c r="BI73" s="53">
        <f t="shared" si="40"/>
        <v>8</v>
      </c>
      <c r="BJ73" s="56">
        <f t="shared" si="40"/>
        <v>36770</v>
      </c>
      <c r="BK73" s="58">
        <f t="shared" si="41"/>
        <v>-7.4698795180723004E-2</v>
      </c>
      <c r="BL73" s="58">
        <f t="shared" si="41"/>
        <v>-0.14871794871794874</v>
      </c>
      <c r="BM73" s="58">
        <f t="shared" si="41"/>
        <v>-0.10620689655172408</v>
      </c>
      <c r="BN73" s="58">
        <f t="shared" si="41"/>
        <v>-0.12554744525547437</v>
      </c>
    </row>
    <row r="74" spans="1:66">
      <c r="A74" s="42">
        <f t="shared" si="42"/>
        <v>27607</v>
      </c>
      <c r="B74" s="42">
        <v>27638</v>
      </c>
      <c r="C74" s="43">
        <v>2.5299999999999998</v>
      </c>
      <c r="E74" s="2" t="s">
        <v>100</v>
      </c>
      <c r="F74" s="6">
        <v>26908</v>
      </c>
      <c r="G74" s="7">
        <f t="shared" si="43"/>
        <v>1973</v>
      </c>
      <c r="H74" s="7">
        <f t="shared" si="44"/>
        <v>9</v>
      </c>
      <c r="I74" s="8" t="e">
        <v>#N/A</v>
      </c>
      <c r="J74" s="8" t="e">
        <v>#N/A</v>
      </c>
      <c r="K74" s="8" t="e">
        <v>#N/A</v>
      </c>
      <c r="L74" s="8" t="e">
        <v>#N/A</v>
      </c>
      <c r="M74" s="8" t="e">
        <v>#N/A</v>
      </c>
      <c r="N74" s="8">
        <v>170777</v>
      </c>
      <c r="O74" s="8" t="e">
        <v>#N/A</v>
      </c>
      <c r="P74" s="8" t="e">
        <v>#N/A</v>
      </c>
      <c r="Q74" s="8" t="e">
        <v>#N/A</v>
      </c>
      <c r="R74" s="8" t="e">
        <v>#N/A</v>
      </c>
      <c r="S74" s="8" t="e">
        <v>#N/A</v>
      </c>
      <c r="T74" s="8" t="e">
        <v>#N/A</v>
      </c>
      <c r="U74" s="8" t="e">
        <v>#N/A</v>
      </c>
      <c r="V74" s="8" t="e">
        <v>#N/A</v>
      </c>
      <c r="W74" s="8" t="e">
        <v>#N/A</v>
      </c>
      <c r="X74" s="16" t="e">
        <f t="shared" si="25"/>
        <v>#N/A</v>
      </c>
      <c r="BC74" s="53"/>
      <c r="BD74" s="56"/>
      <c r="BE74" s="56"/>
      <c r="BF74" s="56"/>
      <c r="BG74" s="56"/>
      <c r="BI74" s="53">
        <f t="shared" si="40"/>
        <v>9</v>
      </c>
      <c r="BJ74" s="56">
        <f t="shared" si="40"/>
        <v>36800</v>
      </c>
      <c r="BK74" s="58">
        <f t="shared" si="41"/>
        <v>-5.0602409638554308E-2</v>
      </c>
      <c r="BL74" s="58">
        <f t="shared" si="41"/>
        <v>-0.14358974358974361</v>
      </c>
      <c r="BM74" s="58">
        <f t="shared" si="41"/>
        <v>-0.12827586206896549</v>
      </c>
      <c r="BN74" s="58">
        <f t="shared" si="41"/>
        <v>-0.14160583941605837</v>
      </c>
    </row>
    <row r="75" spans="1:66">
      <c r="A75" s="42">
        <f t="shared" si="42"/>
        <v>27638</v>
      </c>
      <c r="B75" s="42">
        <v>27668</v>
      </c>
      <c r="C75" s="43">
        <v>2.63</v>
      </c>
      <c r="E75" s="2" t="s">
        <v>101</v>
      </c>
      <c r="F75" s="6">
        <v>26938</v>
      </c>
      <c r="G75" s="7">
        <f t="shared" si="43"/>
        <v>1973</v>
      </c>
      <c r="H75" s="7">
        <f t="shared" si="44"/>
        <v>10</v>
      </c>
      <c r="I75" s="8" t="e">
        <v>#N/A</v>
      </c>
      <c r="J75" s="8" t="e">
        <v>#N/A</v>
      </c>
      <c r="K75" s="8" t="e">
        <v>#N/A</v>
      </c>
      <c r="L75" s="8" t="e">
        <v>#N/A</v>
      </c>
      <c r="M75" s="8" t="e">
        <v>#N/A</v>
      </c>
      <c r="N75" s="8">
        <v>180160</v>
      </c>
      <c r="O75" s="8" t="e">
        <v>#N/A</v>
      </c>
      <c r="P75" s="8" t="e">
        <v>#N/A</v>
      </c>
      <c r="Q75" s="8" t="e">
        <v>#N/A</v>
      </c>
      <c r="R75" s="8" t="e">
        <v>#N/A</v>
      </c>
      <c r="S75" s="8" t="e">
        <v>#N/A</v>
      </c>
      <c r="T75" s="8" t="e">
        <v>#N/A</v>
      </c>
      <c r="U75" s="8" t="e">
        <v>#N/A</v>
      </c>
      <c r="V75" s="8" t="e">
        <v>#N/A</v>
      </c>
      <c r="W75" s="8" t="e">
        <v>#N/A</v>
      </c>
      <c r="X75" s="16" t="e">
        <f t="shared" si="25"/>
        <v>#N/A</v>
      </c>
      <c r="BC75" s="53"/>
      <c r="BD75" s="56"/>
      <c r="BE75" s="56"/>
      <c r="BF75" s="56"/>
      <c r="BG75" s="56"/>
      <c r="BI75" s="53">
        <f t="shared" si="40"/>
        <v>10</v>
      </c>
      <c r="BJ75" s="56">
        <f t="shared" si="40"/>
        <v>36831</v>
      </c>
      <c r="BK75" s="58">
        <f t="shared" si="41"/>
        <v>-9.1566265060241042E-2</v>
      </c>
      <c r="BL75" s="58">
        <f t="shared" si="41"/>
        <v>-0.17179487179487177</v>
      </c>
      <c r="BM75" s="58">
        <f t="shared" si="41"/>
        <v>-0.12551724137931036</v>
      </c>
      <c r="BN75" s="58">
        <f t="shared" si="41"/>
        <v>-8.1751824817518193E-2</v>
      </c>
    </row>
    <row r="76" spans="1:66">
      <c r="A76" s="42">
        <f t="shared" si="42"/>
        <v>27668</v>
      </c>
      <c r="B76" s="42">
        <v>27699</v>
      </c>
      <c r="C76" s="43">
        <v>2.68</v>
      </c>
      <c r="E76" s="2" t="s">
        <v>102</v>
      </c>
      <c r="F76" s="6">
        <v>26969</v>
      </c>
      <c r="G76" s="7">
        <f t="shared" si="43"/>
        <v>1973</v>
      </c>
      <c r="H76" s="7">
        <f t="shared" si="44"/>
        <v>11</v>
      </c>
      <c r="I76" s="8" t="e">
        <v>#N/A</v>
      </c>
      <c r="J76" s="8" t="e">
        <v>#N/A</v>
      </c>
      <c r="K76" s="8" t="e">
        <v>#N/A</v>
      </c>
      <c r="L76" s="8" t="e">
        <v>#N/A</v>
      </c>
      <c r="M76" s="8" t="e">
        <v>#N/A</v>
      </c>
      <c r="N76" s="8">
        <v>155763</v>
      </c>
      <c r="O76" s="8" t="e">
        <v>#N/A</v>
      </c>
      <c r="P76" s="8" t="e">
        <v>#N/A</v>
      </c>
      <c r="Q76" s="8" t="e">
        <v>#N/A</v>
      </c>
      <c r="R76" s="8" t="e">
        <v>#N/A</v>
      </c>
      <c r="S76" s="8" t="e">
        <v>#N/A</v>
      </c>
      <c r="T76" s="8" t="e">
        <v>#N/A</v>
      </c>
      <c r="U76" s="8" t="e">
        <v>#N/A</v>
      </c>
      <c r="V76" s="8" t="e">
        <v>#N/A</v>
      </c>
      <c r="W76" s="8" t="e">
        <v>#N/A</v>
      </c>
      <c r="X76" s="16" t="e">
        <f t="shared" ref="X76:X139" si="45">(I76-I70)/I70</f>
        <v>#N/A</v>
      </c>
      <c r="BC76" s="53"/>
      <c r="BD76" s="56"/>
      <c r="BE76" s="56"/>
      <c r="BF76" s="56"/>
      <c r="BG76" s="56"/>
      <c r="BI76" s="53">
        <f t="shared" si="40"/>
        <v>11</v>
      </c>
      <c r="BJ76" s="56">
        <f t="shared" si="40"/>
        <v>36861</v>
      </c>
      <c r="BK76" s="58">
        <f t="shared" si="41"/>
        <v>-0.16144578313253019</v>
      </c>
      <c r="BL76" s="58">
        <f t="shared" si="41"/>
        <v>-0.18717948717948718</v>
      </c>
      <c r="BM76" s="58">
        <f t="shared" si="41"/>
        <v>-0.13379310344827583</v>
      </c>
      <c r="BN76" s="58">
        <f t="shared" si="41"/>
        <v>-7.4452554744525515E-2</v>
      </c>
    </row>
    <row r="77" spans="1:66">
      <c r="A77" s="42">
        <f t="shared" si="42"/>
        <v>27699</v>
      </c>
      <c r="B77" s="42">
        <v>27729</v>
      </c>
      <c r="C77" s="43">
        <v>2.74</v>
      </c>
      <c r="E77" s="2" t="s">
        <v>103</v>
      </c>
      <c r="F77" s="6">
        <v>26999</v>
      </c>
      <c r="G77" s="7">
        <f t="shared" si="43"/>
        <v>1973</v>
      </c>
      <c r="H77" s="7">
        <f t="shared" si="44"/>
        <v>12</v>
      </c>
      <c r="I77" s="8" t="e">
        <v>#N/A</v>
      </c>
      <c r="J77" s="8" t="e">
        <v>#N/A</v>
      </c>
      <c r="K77" s="8" t="e">
        <v>#N/A</v>
      </c>
      <c r="L77" s="8" t="e">
        <v>#N/A</v>
      </c>
      <c r="M77" s="8" t="e">
        <v>#N/A</v>
      </c>
      <c r="N77" s="8">
        <v>118230</v>
      </c>
      <c r="O77" s="8" t="e">
        <v>#N/A</v>
      </c>
      <c r="P77" s="8" t="e">
        <v>#N/A</v>
      </c>
      <c r="Q77" s="8" t="e">
        <v>#N/A</v>
      </c>
      <c r="R77" s="8" t="e">
        <v>#N/A</v>
      </c>
      <c r="S77" s="8" t="e">
        <v>#N/A</v>
      </c>
      <c r="T77" s="8" t="e">
        <v>#N/A</v>
      </c>
      <c r="U77" s="8" t="e">
        <v>#N/A</v>
      </c>
      <c r="V77" s="8" t="e">
        <v>#N/A</v>
      </c>
      <c r="W77" s="8" t="e">
        <v>#N/A</v>
      </c>
      <c r="X77" s="16" t="e">
        <f t="shared" si="45"/>
        <v>#N/A</v>
      </c>
      <c r="BC77" s="53"/>
      <c r="BD77" s="56"/>
      <c r="BE77" s="56"/>
      <c r="BF77" s="56"/>
      <c r="BG77" s="56"/>
      <c r="BI77" s="53">
        <f t="shared" si="40"/>
        <v>12</v>
      </c>
      <c r="BJ77" s="56">
        <f t="shared" si="40"/>
        <v>36892</v>
      </c>
      <c r="BK77" s="58">
        <f t="shared" si="41"/>
        <v>-0.18313253012048197</v>
      </c>
      <c r="BL77" s="58">
        <f t="shared" si="41"/>
        <v>-0.2076923076923077</v>
      </c>
      <c r="BM77" s="58">
        <f t="shared" si="41"/>
        <v>-0.12275862068965512</v>
      </c>
      <c r="BN77" s="58">
        <f t="shared" si="41"/>
        <v>-5.6934306569343021E-2</v>
      </c>
    </row>
    <row r="78" spans="1:66">
      <c r="A78" s="42">
        <f t="shared" si="42"/>
        <v>27729</v>
      </c>
      <c r="B78" s="42">
        <v>27760</v>
      </c>
      <c r="C78" s="43">
        <v>2.78</v>
      </c>
      <c r="E78" s="2" t="s">
        <v>104</v>
      </c>
      <c r="F78" s="6">
        <v>27030</v>
      </c>
      <c r="G78" s="7">
        <f t="shared" si="43"/>
        <v>1974</v>
      </c>
      <c r="H78" s="7">
        <f t="shared" si="44"/>
        <v>1</v>
      </c>
      <c r="I78" s="8" t="e">
        <v>#N/A</v>
      </c>
      <c r="J78" s="8" t="e">
        <v>#N/A</v>
      </c>
      <c r="K78" s="8" t="e">
        <v>#N/A</v>
      </c>
      <c r="L78" s="8" t="e">
        <v>#N/A</v>
      </c>
      <c r="M78" s="8" t="e">
        <v>#N/A</v>
      </c>
      <c r="N78" s="8">
        <v>165147</v>
      </c>
      <c r="O78" s="8" t="e">
        <v>#N/A</v>
      </c>
      <c r="P78" s="8" t="e">
        <v>#N/A</v>
      </c>
      <c r="Q78" s="8" t="e">
        <v>#N/A</v>
      </c>
      <c r="R78" s="8" t="e">
        <v>#N/A</v>
      </c>
      <c r="S78" s="8" t="e">
        <v>#N/A</v>
      </c>
      <c r="T78" s="8" t="e">
        <v>#N/A</v>
      </c>
      <c r="U78" s="8" t="e">
        <v>#N/A</v>
      </c>
      <c r="V78" s="8" t="e">
        <v>#N/A</v>
      </c>
      <c r="W78" s="8" t="e">
        <v>#N/A</v>
      </c>
      <c r="X78" s="16" t="e">
        <f t="shared" si="45"/>
        <v>#N/A</v>
      </c>
      <c r="BC78" s="53"/>
      <c r="BD78" s="56"/>
      <c r="BE78" s="56"/>
      <c r="BF78" s="56"/>
      <c r="BG78" s="56"/>
      <c r="BI78" s="53">
        <f t="shared" si="40"/>
        <v>13</v>
      </c>
      <c r="BJ78" s="56">
        <f t="shared" si="40"/>
        <v>36923</v>
      </c>
      <c r="BK78" s="58">
        <f t="shared" si="41"/>
        <v>-0.19759036144578318</v>
      </c>
      <c r="BL78" s="58">
        <f t="shared" si="41"/>
        <v>-0.17179487179487177</v>
      </c>
      <c r="BM78" s="58">
        <f t="shared" si="41"/>
        <v>-0.12551724137931036</v>
      </c>
      <c r="BN78" s="58">
        <f t="shared" si="41"/>
        <v>-9.7810218978102187E-2</v>
      </c>
    </row>
    <row r="79" spans="1:66">
      <c r="A79" s="42">
        <f t="shared" si="42"/>
        <v>27760</v>
      </c>
      <c r="B79" s="42">
        <v>27791</v>
      </c>
      <c r="C79" s="43">
        <v>2.81</v>
      </c>
      <c r="E79" s="2" t="s">
        <v>105</v>
      </c>
      <c r="F79" s="6">
        <v>27061</v>
      </c>
      <c r="G79" s="7">
        <f t="shared" si="43"/>
        <v>1974</v>
      </c>
      <c r="H79" s="7">
        <f t="shared" si="44"/>
        <v>2</v>
      </c>
      <c r="I79" s="8" t="e">
        <v>#N/A</v>
      </c>
      <c r="J79" s="8" t="e">
        <v>#N/A</v>
      </c>
      <c r="K79" s="8" t="e">
        <v>#N/A</v>
      </c>
      <c r="L79" s="8" t="e">
        <v>#N/A</v>
      </c>
      <c r="M79" s="8" t="e">
        <v>#N/A</v>
      </c>
      <c r="N79" s="8">
        <v>178283</v>
      </c>
      <c r="O79" s="8" t="e">
        <v>#N/A</v>
      </c>
      <c r="P79" s="8" t="e">
        <v>#N/A</v>
      </c>
      <c r="Q79" s="8" t="e">
        <v>#N/A</v>
      </c>
      <c r="R79" s="8" t="e">
        <v>#N/A</v>
      </c>
      <c r="S79" s="8" t="e">
        <v>#N/A</v>
      </c>
      <c r="T79" s="8" t="e">
        <v>#N/A</v>
      </c>
      <c r="U79" s="8" t="e">
        <v>#N/A</v>
      </c>
      <c r="V79" s="8" t="e">
        <v>#N/A</v>
      </c>
      <c r="W79" s="8" t="e">
        <v>#N/A</v>
      </c>
      <c r="X79" s="16" t="e">
        <f t="shared" si="45"/>
        <v>#N/A</v>
      </c>
      <c r="BC79" s="53"/>
      <c r="BD79" s="56"/>
      <c r="BE79" s="56"/>
      <c r="BF79" s="56"/>
      <c r="BG79" s="56"/>
      <c r="BI79" s="53">
        <f t="shared" si="40"/>
        <v>14</v>
      </c>
      <c r="BJ79" s="56">
        <f t="shared" si="40"/>
        <v>36951</v>
      </c>
      <c r="BK79" s="58">
        <f t="shared" si="41"/>
        <v>-0.23132530120481937</v>
      </c>
      <c r="BL79" s="58">
        <f t="shared" si="41"/>
        <v>-0.14871794871794874</v>
      </c>
      <c r="BM79" s="58">
        <f t="shared" si="41"/>
        <v>-0.11724137931034478</v>
      </c>
      <c r="BN79" s="58">
        <f t="shared" si="41"/>
        <v>-5.1094890510948857E-2</v>
      </c>
    </row>
    <row r="80" spans="1:66">
      <c r="A80" s="42">
        <f t="shared" si="42"/>
        <v>27791</v>
      </c>
      <c r="B80" s="42">
        <v>27820</v>
      </c>
      <c r="C80" s="43">
        <v>2.93</v>
      </c>
      <c r="E80" s="2" t="s">
        <v>106</v>
      </c>
      <c r="F80" s="6">
        <v>27089</v>
      </c>
      <c r="G80" s="7">
        <f t="shared" si="43"/>
        <v>1974</v>
      </c>
      <c r="H80" s="7">
        <f t="shared" si="44"/>
        <v>3</v>
      </c>
      <c r="I80" s="8" t="e">
        <v>#N/A</v>
      </c>
      <c r="J80" s="8" t="e">
        <v>#N/A</v>
      </c>
      <c r="K80" s="8" t="e">
        <v>#N/A</v>
      </c>
      <c r="L80" s="8" t="e">
        <v>#N/A</v>
      </c>
      <c r="M80" s="8" t="e">
        <v>#N/A</v>
      </c>
      <c r="N80" s="8">
        <v>219570</v>
      </c>
      <c r="O80" s="8" t="e">
        <v>#N/A</v>
      </c>
      <c r="P80" s="8" t="e">
        <v>#N/A</v>
      </c>
      <c r="Q80" s="8" t="e">
        <v>#N/A</v>
      </c>
      <c r="R80" s="8" t="e">
        <v>#N/A</v>
      </c>
      <c r="S80" s="8" t="e">
        <v>#N/A</v>
      </c>
      <c r="T80" s="8" t="e">
        <v>#N/A</v>
      </c>
      <c r="U80" s="8" t="e">
        <v>#N/A</v>
      </c>
      <c r="V80" s="8" t="e">
        <v>#N/A</v>
      </c>
      <c r="W80" s="8" t="e">
        <v>#N/A</v>
      </c>
      <c r="X80" s="16" t="e">
        <f t="shared" si="45"/>
        <v>#N/A</v>
      </c>
      <c r="BC80" s="53"/>
      <c r="BD80" s="56"/>
      <c r="BE80" s="56"/>
      <c r="BF80" s="56"/>
      <c r="BG80" s="56"/>
      <c r="BI80" s="53">
        <f t="shared" si="40"/>
        <v>15</v>
      </c>
      <c r="BJ80" s="56">
        <f t="shared" si="40"/>
        <v>36982</v>
      </c>
      <c r="BK80" s="58">
        <f t="shared" si="41"/>
        <v>-0.28433734939759037</v>
      </c>
      <c r="BL80" s="58">
        <f t="shared" si="41"/>
        <v>-0.12051282051282045</v>
      </c>
      <c r="BM80" s="58">
        <f t="shared" si="41"/>
        <v>-0.20827586206896548</v>
      </c>
      <c r="BN80" s="58">
        <f t="shared" si="41"/>
        <v>-0.12116788321167885</v>
      </c>
    </row>
    <row r="81" spans="1:66">
      <c r="A81" s="42">
        <f t="shared" si="42"/>
        <v>27820</v>
      </c>
      <c r="B81" s="42">
        <v>27851</v>
      </c>
      <c r="C81" s="43">
        <v>2.9</v>
      </c>
      <c r="E81" s="2" t="s">
        <v>107</v>
      </c>
      <c r="F81" s="6">
        <v>27120</v>
      </c>
      <c r="G81" s="7">
        <f t="shared" si="43"/>
        <v>1974</v>
      </c>
      <c r="H81" s="7">
        <f t="shared" si="44"/>
        <v>4</v>
      </c>
      <c r="I81" s="8" t="e">
        <v>#N/A</v>
      </c>
      <c r="J81" s="8" t="e">
        <v>#N/A</v>
      </c>
      <c r="K81" s="8" t="e">
        <v>#N/A</v>
      </c>
      <c r="L81" s="8" t="e">
        <v>#N/A</v>
      </c>
      <c r="M81" s="8" t="e">
        <v>#N/A</v>
      </c>
      <c r="N81" s="8">
        <v>227077</v>
      </c>
      <c r="O81" s="8" t="e">
        <v>#N/A</v>
      </c>
      <c r="P81" s="8" t="e">
        <v>#N/A</v>
      </c>
      <c r="Q81" s="8" t="e">
        <v>#N/A</v>
      </c>
      <c r="R81" s="8" t="e">
        <v>#N/A</v>
      </c>
      <c r="S81" s="8" t="e">
        <v>#N/A</v>
      </c>
      <c r="T81" s="8" t="e">
        <v>#N/A</v>
      </c>
      <c r="U81" s="8" t="e">
        <v>#N/A</v>
      </c>
      <c r="V81" s="8" t="e">
        <v>#N/A</v>
      </c>
      <c r="W81" s="8" t="e">
        <v>#N/A</v>
      </c>
      <c r="X81" s="16" t="e">
        <f t="shared" si="45"/>
        <v>#N/A</v>
      </c>
      <c r="BC81" s="53"/>
      <c r="BD81" s="56"/>
      <c r="BE81" s="56"/>
      <c r="BF81" s="56"/>
      <c r="BG81" s="56"/>
      <c r="BI81" s="53">
        <f t="shared" si="40"/>
        <v>16</v>
      </c>
      <c r="BJ81" s="56">
        <f t="shared" si="40"/>
        <v>37012</v>
      </c>
      <c r="BK81" s="58">
        <f t="shared" si="41"/>
        <v>-0.3879518072289157</v>
      </c>
      <c r="BL81" s="58">
        <f t="shared" si="41"/>
        <v>-9.2307692307692271E-2</v>
      </c>
      <c r="BM81" s="58">
        <f t="shared" si="41"/>
        <v>-0.20137931034482759</v>
      </c>
      <c r="BN81" s="58">
        <f t="shared" si="41"/>
        <v>-0.15766423357664236</v>
      </c>
    </row>
    <row r="82" spans="1:66">
      <c r="A82" s="42">
        <f t="shared" si="42"/>
        <v>27851</v>
      </c>
      <c r="B82" s="42">
        <v>27881</v>
      </c>
      <c r="C82" s="43">
        <v>2.94</v>
      </c>
      <c r="E82" s="2" t="s">
        <v>108</v>
      </c>
      <c r="F82" s="6">
        <v>27150</v>
      </c>
      <c r="G82" s="7">
        <f t="shared" si="43"/>
        <v>1974</v>
      </c>
      <c r="H82" s="7">
        <f t="shared" si="44"/>
        <v>5</v>
      </c>
      <c r="I82" s="8" t="e">
        <v>#N/A</v>
      </c>
      <c r="J82" s="8" t="e">
        <v>#N/A</v>
      </c>
      <c r="K82" s="8" t="e">
        <v>#N/A</v>
      </c>
      <c r="L82" s="8" t="e">
        <v>#N/A</v>
      </c>
      <c r="M82" s="8" t="e">
        <v>#N/A</v>
      </c>
      <c r="N82" s="8">
        <v>236460</v>
      </c>
      <c r="O82" s="8" t="e">
        <v>#N/A</v>
      </c>
      <c r="P82" s="8" t="e">
        <v>#N/A</v>
      </c>
      <c r="Q82" s="8" t="e">
        <v>#N/A</v>
      </c>
      <c r="R82" s="8" t="e">
        <v>#N/A</v>
      </c>
      <c r="S82" s="8" t="e">
        <v>#N/A</v>
      </c>
      <c r="T82" s="8" t="e">
        <v>#N/A</v>
      </c>
      <c r="U82" s="8" t="e">
        <v>#N/A</v>
      </c>
      <c r="V82" s="8" t="e">
        <v>#N/A</v>
      </c>
      <c r="W82" s="8" t="e">
        <v>#N/A</v>
      </c>
      <c r="X82" s="16" t="e">
        <f t="shared" si="45"/>
        <v>#N/A</v>
      </c>
      <c r="BC82" s="53"/>
      <c r="BD82" s="56"/>
      <c r="BE82" s="56"/>
      <c r="BF82" s="56"/>
      <c r="BG82" s="56"/>
      <c r="BI82" s="53">
        <f t="shared" si="40"/>
        <v>17</v>
      </c>
      <c r="BJ82" s="56">
        <f t="shared" si="40"/>
        <v>37043</v>
      </c>
      <c r="BK82" s="58">
        <f t="shared" si="41"/>
        <v>-0.40240963855421691</v>
      </c>
      <c r="BL82" s="58">
        <f t="shared" si="41"/>
        <v>-5.8974358974358973E-2</v>
      </c>
      <c r="BM82" s="58">
        <f t="shared" si="41"/>
        <v>-0.24689655172413794</v>
      </c>
      <c r="BN82" s="58">
        <f t="shared" si="41"/>
        <v>-0.18102189781021888</v>
      </c>
    </row>
    <row r="83" spans="1:66">
      <c r="A83" s="42">
        <f t="shared" si="42"/>
        <v>27881</v>
      </c>
      <c r="B83" s="42">
        <v>27912</v>
      </c>
      <c r="C83" s="43">
        <v>2.96</v>
      </c>
      <c r="E83" s="2" t="s">
        <v>109</v>
      </c>
      <c r="F83" s="6">
        <v>27181</v>
      </c>
      <c r="G83" s="7">
        <f t="shared" si="43"/>
        <v>1974</v>
      </c>
      <c r="H83" s="7">
        <f t="shared" si="44"/>
        <v>6</v>
      </c>
      <c r="I83" s="8" t="e">
        <v>#N/A</v>
      </c>
      <c r="J83" s="8" t="e">
        <v>#N/A</v>
      </c>
      <c r="K83" s="8" t="e">
        <v>#N/A</v>
      </c>
      <c r="L83" s="8" t="e">
        <v>#N/A</v>
      </c>
      <c r="M83" s="8" t="e">
        <v>#N/A</v>
      </c>
      <c r="N83" s="8">
        <v>213940</v>
      </c>
      <c r="O83" s="8" t="e">
        <v>#N/A</v>
      </c>
      <c r="P83" s="8" t="e">
        <v>#N/A</v>
      </c>
      <c r="Q83" s="8" t="e">
        <v>#N/A</v>
      </c>
      <c r="R83" s="8" t="e">
        <v>#N/A</v>
      </c>
      <c r="S83" s="8" t="e">
        <v>#N/A</v>
      </c>
      <c r="T83" s="8" t="e">
        <v>#N/A</v>
      </c>
      <c r="U83" s="8" t="e">
        <v>#N/A</v>
      </c>
      <c r="V83" s="8" t="e">
        <v>#N/A</v>
      </c>
      <c r="W83" s="8" t="e">
        <v>#N/A</v>
      </c>
      <c r="X83" s="16" t="e">
        <f t="shared" si="45"/>
        <v>#N/A</v>
      </c>
      <c r="BC83" s="53"/>
      <c r="BD83" s="56"/>
      <c r="BE83" s="56"/>
      <c r="BF83" s="56"/>
      <c r="BG83" s="56"/>
      <c r="BI83" s="53">
        <f t="shared" si="40"/>
        <v>18</v>
      </c>
      <c r="BJ83" s="56">
        <f t="shared" si="40"/>
        <v>37073</v>
      </c>
      <c r="BK83" s="58">
        <f t="shared" si="41"/>
        <v>-0.37349397590361449</v>
      </c>
      <c r="BL83" s="58">
        <f t="shared" si="41"/>
        <v>-8.7179487179487147E-2</v>
      </c>
      <c r="BM83" s="58">
        <f t="shared" si="41"/>
        <v>-0.27034482758620687</v>
      </c>
      <c r="BN83" s="58">
        <f t="shared" si="41"/>
        <v>-0.21021897810218973</v>
      </c>
    </row>
    <row r="84" spans="1:66">
      <c r="A84" s="42">
        <f t="shared" si="42"/>
        <v>27912</v>
      </c>
      <c r="B84" s="42">
        <v>27942</v>
      </c>
      <c r="C84" s="43">
        <v>3.11</v>
      </c>
      <c r="E84" s="2" t="s">
        <v>110</v>
      </c>
      <c r="F84" s="6">
        <v>27211</v>
      </c>
      <c r="G84" s="7">
        <f t="shared" si="43"/>
        <v>1974</v>
      </c>
      <c r="H84" s="7">
        <f t="shared" si="44"/>
        <v>7</v>
      </c>
      <c r="I84" s="8" t="e">
        <v>#N/A</v>
      </c>
      <c r="J84" s="8" t="e">
        <v>#N/A</v>
      </c>
      <c r="K84" s="8" t="e">
        <v>#N/A</v>
      </c>
      <c r="L84" s="8" t="e">
        <v>#N/A</v>
      </c>
      <c r="M84" s="8" t="e">
        <v>#N/A</v>
      </c>
      <c r="N84" s="8">
        <v>227077</v>
      </c>
      <c r="O84" s="8" t="e">
        <v>#N/A</v>
      </c>
      <c r="P84" s="8" t="e">
        <v>#N/A</v>
      </c>
      <c r="Q84" s="8" t="e">
        <v>#N/A</v>
      </c>
      <c r="R84" s="8" t="e">
        <v>#N/A</v>
      </c>
      <c r="S84" s="8" t="e">
        <v>#N/A</v>
      </c>
      <c r="T84" s="8" t="e">
        <v>#N/A</v>
      </c>
      <c r="U84" s="8" t="e">
        <v>#N/A</v>
      </c>
      <c r="V84" s="8" t="e">
        <v>#N/A</v>
      </c>
      <c r="W84" s="8" t="e">
        <v>#N/A</v>
      </c>
      <c r="X84" s="16" t="e">
        <f t="shared" si="45"/>
        <v>#N/A</v>
      </c>
      <c r="BC84" s="53"/>
      <c r="BD84" s="56"/>
      <c r="BE84" s="56"/>
      <c r="BF84" s="56"/>
      <c r="BG84" s="56"/>
      <c r="BI84" s="53">
        <f t="shared" si="40"/>
        <v>19</v>
      </c>
      <c r="BJ84" s="56">
        <f t="shared" si="40"/>
        <v>37104</v>
      </c>
      <c r="BK84" s="58">
        <f t="shared" si="41"/>
        <v>-0.29397590361445786</v>
      </c>
      <c r="BL84" s="58">
        <f t="shared" si="41"/>
        <v>-8.9743589743589772E-2</v>
      </c>
      <c r="BM84" s="58">
        <f t="shared" si="41"/>
        <v>-0.27310344827586214</v>
      </c>
      <c r="BN84" s="58">
        <f t="shared" si="41"/>
        <v>-0.25255474452554738</v>
      </c>
    </row>
    <row r="85" spans="1:66">
      <c r="A85" s="42">
        <f t="shared" si="42"/>
        <v>27942</v>
      </c>
      <c r="B85" s="42">
        <v>27973</v>
      </c>
      <c r="C85" s="43">
        <v>3.1</v>
      </c>
      <c r="E85" s="2" t="s">
        <v>111</v>
      </c>
      <c r="F85" s="6">
        <v>27242</v>
      </c>
      <c r="G85" s="7">
        <f t="shared" si="43"/>
        <v>1974</v>
      </c>
      <c r="H85" s="7">
        <f t="shared" si="44"/>
        <v>8</v>
      </c>
      <c r="I85" s="8" t="e">
        <v>#N/A</v>
      </c>
      <c r="J85" s="8" t="e">
        <v>#N/A</v>
      </c>
      <c r="K85" s="8" t="e">
        <v>#N/A</v>
      </c>
      <c r="L85" s="8" t="e">
        <v>#N/A</v>
      </c>
      <c r="M85" s="8" t="e">
        <v>#N/A</v>
      </c>
      <c r="N85" s="8">
        <v>212063</v>
      </c>
      <c r="O85" s="8" t="e">
        <v>#N/A</v>
      </c>
      <c r="P85" s="8" t="e">
        <v>#N/A</v>
      </c>
      <c r="Q85" s="8" t="e">
        <v>#N/A</v>
      </c>
      <c r="R85" s="8" t="e">
        <v>#N/A</v>
      </c>
      <c r="S85" s="8" t="e">
        <v>#N/A</v>
      </c>
      <c r="T85" s="8" t="e">
        <v>#N/A</v>
      </c>
      <c r="U85" s="8" t="e">
        <v>#N/A</v>
      </c>
      <c r="V85" s="8" t="e">
        <v>#N/A</v>
      </c>
      <c r="W85" s="8" t="e">
        <v>#N/A</v>
      </c>
      <c r="X85" s="16" t="e">
        <f t="shared" si="45"/>
        <v>#N/A</v>
      </c>
      <c r="BC85" s="53"/>
      <c r="BD85" s="56"/>
      <c r="BE85" s="56"/>
      <c r="BF85" s="56"/>
      <c r="BG85" s="56"/>
      <c r="BI85" s="53">
        <f t="shared" ref="BI85:BJ104" si="46">BI26</f>
        <v>20</v>
      </c>
      <c r="BJ85" s="56">
        <f t="shared" si="46"/>
        <v>37135</v>
      </c>
      <c r="BK85" s="58">
        <f t="shared" si="41"/>
        <v>-0.26506024096385555</v>
      </c>
      <c r="BL85" s="58">
        <f t="shared" si="41"/>
        <v>-8.7179487179487147E-2</v>
      </c>
      <c r="BM85" s="58">
        <f t="shared" si="41"/>
        <v>-0.29379310344827586</v>
      </c>
      <c r="BN85" s="58">
        <f t="shared" si="41"/>
        <v>-0.29781021897810223</v>
      </c>
    </row>
    <row r="86" spans="1:66">
      <c r="A86" s="42">
        <f t="shared" si="42"/>
        <v>27973</v>
      </c>
      <c r="B86" s="42">
        <v>28004</v>
      </c>
      <c r="C86" s="43">
        <v>3.11</v>
      </c>
      <c r="E86" s="2" t="s">
        <v>112</v>
      </c>
      <c r="F86" s="6">
        <v>27273</v>
      </c>
      <c r="G86" s="7">
        <f t="shared" si="43"/>
        <v>1974</v>
      </c>
      <c r="H86" s="7">
        <f t="shared" si="44"/>
        <v>9</v>
      </c>
      <c r="I86" s="8" t="e">
        <v>#N/A</v>
      </c>
      <c r="J86" s="8" t="e">
        <v>#N/A</v>
      </c>
      <c r="K86" s="8" t="e">
        <v>#N/A</v>
      </c>
      <c r="L86" s="8" t="e">
        <v>#N/A</v>
      </c>
      <c r="M86" s="8" t="e">
        <v>#N/A</v>
      </c>
      <c r="N86" s="8">
        <v>168900</v>
      </c>
      <c r="O86" s="8" t="e">
        <v>#N/A</v>
      </c>
      <c r="P86" s="8" t="e">
        <v>#N/A</v>
      </c>
      <c r="Q86" s="8" t="e">
        <v>#N/A</v>
      </c>
      <c r="R86" s="8" t="e">
        <v>#N/A</v>
      </c>
      <c r="S86" s="8" t="e">
        <v>#N/A</v>
      </c>
      <c r="T86" s="8" t="e">
        <v>#N/A</v>
      </c>
      <c r="U86" s="8" t="e">
        <v>#N/A</v>
      </c>
      <c r="V86" s="8" t="e">
        <v>#N/A</v>
      </c>
      <c r="W86" s="8" t="e">
        <v>#N/A</v>
      </c>
      <c r="X86" s="16" t="e">
        <f t="shared" si="45"/>
        <v>#N/A</v>
      </c>
      <c r="BC86" s="53"/>
      <c r="BD86" s="56"/>
      <c r="BE86" s="56"/>
      <c r="BF86" s="56"/>
      <c r="BG86" s="56"/>
      <c r="BI86" s="53">
        <f t="shared" si="46"/>
        <v>21</v>
      </c>
      <c r="BJ86" s="56">
        <f t="shared" si="46"/>
        <v>37165</v>
      </c>
      <c r="BK86" s="58">
        <f t="shared" si="41"/>
        <v>-0.18072289156626514</v>
      </c>
      <c r="BL86" s="58">
        <f t="shared" si="41"/>
        <v>-8.205128205128201E-2</v>
      </c>
      <c r="BM86" s="58">
        <f t="shared" si="41"/>
        <v>-0.30068965517241375</v>
      </c>
      <c r="BN86" s="58">
        <f t="shared" si="41"/>
        <v>-0.2992700729927007</v>
      </c>
    </row>
    <row r="87" spans="1:66">
      <c r="A87" s="42">
        <f t="shared" si="42"/>
        <v>28004</v>
      </c>
      <c r="B87" s="42">
        <v>28034</v>
      </c>
      <c r="C87" s="43">
        <v>3.21</v>
      </c>
      <c r="E87" s="2" t="s">
        <v>113</v>
      </c>
      <c r="F87" s="6">
        <v>27303</v>
      </c>
      <c r="G87" s="7">
        <f t="shared" si="43"/>
        <v>1974</v>
      </c>
      <c r="H87" s="7">
        <f t="shared" si="44"/>
        <v>10</v>
      </c>
      <c r="I87" s="8" t="e">
        <v>#N/A</v>
      </c>
      <c r="J87" s="8" t="e">
        <v>#N/A</v>
      </c>
      <c r="K87" s="8" t="e">
        <v>#N/A</v>
      </c>
      <c r="L87" s="8" t="e">
        <v>#N/A</v>
      </c>
      <c r="M87" s="8" t="e">
        <v>#N/A</v>
      </c>
      <c r="N87" s="8">
        <v>165147</v>
      </c>
      <c r="O87" s="8" t="e">
        <v>#N/A</v>
      </c>
      <c r="P87" s="8" t="e">
        <v>#N/A</v>
      </c>
      <c r="Q87" s="8" t="e">
        <v>#N/A</v>
      </c>
      <c r="R87" s="8" t="e">
        <v>#N/A</v>
      </c>
      <c r="S87" s="8" t="e">
        <v>#N/A</v>
      </c>
      <c r="T87" s="8" t="e">
        <v>#N/A</v>
      </c>
      <c r="U87" s="8" t="e">
        <v>#N/A</v>
      </c>
      <c r="V87" s="8" t="e">
        <v>#N/A</v>
      </c>
      <c r="W87" s="8" t="e">
        <v>#N/A</v>
      </c>
      <c r="X87" s="16" t="e">
        <f t="shared" si="45"/>
        <v>#N/A</v>
      </c>
      <c r="BC87" s="53"/>
      <c r="BD87" s="56"/>
      <c r="BE87" s="56"/>
      <c r="BF87" s="56"/>
      <c r="BG87" s="56"/>
      <c r="BI87" s="53">
        <f t="shared" si="46"/>
        <v>22</v>
      </c>
      <c r="BJ87" s="56">
        <f t="shared" si="46"/>
        <v>37196</v>
      </c>
      <c r="BK87" s="58">
        <f t="shared" si="41"/>
        <v>-0.22650602409638562</v>
      </c>
      <c r="BL87" s="58">
        <f t="shared" si="41"/>
        <v>-9.4871794871794896E-2</v>
      </c>
      <c r="BM87" s="58">
        <f t="shared" si="41"/>
        <v>-0.32827586206896553</v>
      </c>
      <c r="BN87" s="58">
        <f t="shared" si="41"/>
        <v>-0.31240875912408755</v>
      </c>
    </row>
    <row r="88" spans="1:66">
      <c r="A88" s="42">
        <f t="shared" si="42"/>
        <v>28034</v>
      </c>
      <c r="B88" s="42">
        <v>28065</v>
      </c>
      <c r="C88" s="43">
        <v>3.16</v>
      </c>
      <c r="E88" s="2" t="s">
        <v>114</v>
      </c>
      <c r="F88" s="6">
        <v>27334</v>
      </c>
      <c r="G88" s="7">
        <f t="shared" si="43"/>
        <v>1974</v>
      </c>
      <c r="H88" s="7">
        <f t="shared" si="44"/>
        <v>11</v>
      </c>
      <c r="I88" s="8" t="e">
        <v>#N/A</v>
      </c>
      <c r="J88" s="8" t="e">
        <v>#N/A</v>
      </c>
      <c r="K88" s="8" t="e">
        <v>#N/A</v>
      </c>
      <c r="L88" s="8" t="e">
        <v>#N/A</v>
      </c>
      <c r="M88" s="8" t="e">
        <v>#N/A</v>
      </c>
      <c r="N88" s="8">
        <v>140750</v>
      </c>
      <c r="O88" s="8" t="e">
        <v>#N/A</v>
      </c>
      <c r="P88" s="8" t="e">
        <v>#N/A</v>
      </c>
      <c r="Q88" s="8" t="e">
        <v>#N/A</v>
      </c>
      <c r="R88" s="8" t="e">
        <v>#N/A</v>
      </c>
      <c r="S88" s="8" t="e">
        <v>#N/A</v>
      </c>
      <c r="T88" s="8" t="e">
        <v>#N/A</v>
      </c>
      <c r="U88" s="8" t="e">
        <v>#N/A</v>
      </c>
      <c r="V88" s="8" t="e">
        <v>#N/A</v>
      </c>
      <c r="W88" s="8" t="e">
        <v>#N/A</v>
      </c>
      <c r="X88" s="16" t="e">
        <f t="shared" si="45"/>
        <v>#N/A</v>
      </c>
      <c r="BC88" s="53"/>
      <c r="BD88" s="56"/>
      <c r="BE88" s="56"/>
      <c r="BF88" s="56"/>
      <c r="BG88" s="56"/>
      <c r="BI88" s="53">
        <f t="shared" si="46"/>
        <v>23</v>
      </c>
      <c r="BJ88" s="56">
        <f t="shared" si="46"/>
        <v>37226</v>
      </c>
      <c r="BK88" s="58">
        <f t="shared" si="41"/>
        <v>-0.26506024096385555</v>
      </c>
      <c r="BL88" s="58">
        <f t="shared" si="41"/>
        <v>-4.3589743589743574E-2</v>
      </c>
      <c r="BM88" s="58">
        <f t="shared" si="41"/>
        <v>-0.36827586206896551</v>
      </c>
      <c r="BN88" s="58">
        <f t="shared" si="41"/>
        <v>-0.35328467153284671</v>
      </c>
    </row>
    <row r="89" spans="1:66">
      <c r="A89" s="42">
        <f t="shared" si="42"/>
        <v>28065</v>
      </c>
      <c r="B89" s="42">
        <v>28095</v>
      </c>
      <c r="C89" s="43">
        <v>3.22</v>
      </c>
      <c r="E89" s="2" t="s">
        <v>115</v>
      </c>
      <c r="F89" s="6">
        <v>27364</v>
      </c>
      <c r="G89" s="7">
        <f t="shared" si="43"/>
        <v>1974</v>
      </c>
      <c r="H89" s="7">
        <f t="shared" si="44"/>
        <v>12</v>
      </c>
      <c r="I89" s="8" t="e">
        <v>#N/A</v>
      </c>
      <c r="J89" s="8" t="e">
        <v>#N/A</v>
      </c>
      <c r="K89" s="8" t="e">
        <v>#N/A</v>
      </c>
      <c r="L89" s="8" t="e">
        <v>#N/A</v>
      </c>
      <c r="M89" s="8" t="e">
        <v>#N/A</v>
      </c>
      <c r="N89" s="8">
        <v>116353</v>
      </c>
      <c r="O89" s="8" t="e">
        <v>#N/A</v>
      </c>
      <c r="P89" s="8" t="e">
        <v>#N/A</v>
      </c>
      <c r="Q89" s="8" t="e">
        <v>#N/A</v>
      </c>
      <c r="R89" s="8" t="e">
        <v>#N/A</v>
      </c>
      <c r="S89" s="8" t="e">
        <v>#N/A</v>
      </c>
      <c r="T89" s="8" t="e">
        <v>#N/A</v>
      </c>
      <c r="U89" s="8" t="e">
        <v>#N/A</v>
      </c>
      <c r="V89" s="8" t="e">
        <v>#N/A</v>
      </c>
      <c r="W89" s="8" t="e">
        <v>#N/A</v>
      </c>
      <c r="X89" s="16" t="e">
        <f t="shared" si="45"/>
        <v>#N/A</v>
      </c>
      <c r="BC89" s="53"/>
      <c r="BD89" s="56"/>
      <c r="BE89" s="56"/>
      <c r="BF89" s="56"/>
      <c r="BG89" s="56"/>
      <c r="BI89" s="53">
        <f t="shared" si="46"/>
        <v>24</v>
      </c>
      <c r="BJ89" s="56">
        <f t="shared" si="46"/>
        <v>37257</v>
      </c>
      <c r="BK89" s="58">
        <f t="shared" si="41"/>
        <v>-0.29879518072289157</v>
      </c>
      <c r="BL89" s="58">
        <f t="shared" si="41"/>
        <v>-7.6923076923076886E-2</v>
      </c>
      <c r="BM89" s="58">
        <f t="shared" si="41"/>
        <v>-0.38896551724137934</v>
      </c>
      <c r="BN89" s="58">
        <f t="shared" si="41"/>
        <v>-0.40291970802919708</v>
      </c>
    </row>
    <row r="90" spans="1:66">
      <c r="A90" s="42">
        <f t="shared" si="42"/>
        <v>28095</v>
      </c>
      <c r="B90" s="42">
        <v>28126</v>
      </c>
      <c r="C90" s="43">
        <v>3.34</v>
      </c>
      <c r="E90" s="2" t="s">
        <v>116</v>
      </c>
      <c r="F90" s="6">
        <v>27395</v>
      </c>
      <c r="G90" s="7">
        <f t="shared" si="43"/>
        <v>1975</v>
      </c>
      <c r="H90" s="7">
        <f t="shared" si="44"/>
        <v>1</v>
      </c>
      <c r="I90" s="8" t="e">
        <v>#N/A</v>
      </c>
      <c r="J90" s="8" t="e">
        <v>#N/A</v>
      </c>
      <c r="K90" s="8" t="e">
        <v>#N/A</v>
      </c>
      <c r="L90" s="8" t="e">
        <v>#N/A</v>
      </c>
      <c r="M90" s="8" t="e">
        <v>#N/A</v>
      </c>
      <c r="N90" s="8">
        <v>141000</v>
      </c>
      <c r="O90" s="8">
        <v>19000</v>
      </c>
      <c r="P90" s="8">
        <v>37000</v>
      </c>
      <c r="Q90" s="8">
        <v>50000</v>
      </c>
      <c r="R90" s="8">
        <v>35000</v>
      </c>
      <c r="S90" s="8" t="e">
        <v>#N/A</v>
      </c>
      <c r="T90" s="8" t="e">
        <v>#N/A</v>
      </c>
      <c r="U90" s="8" t="e">
        <v>#N/A</v>
      </c>
      <c r="V90" s="8" t="e">
        <v>#N/A</v>
      </c>
      <c r="W90" s="8" t="e">
        <v>#N/A</v>
      </c>
      <c r="X90" s="16" t="e">
        <f t="shared" si="45"/>
        <v>#N/A</v>
      </c>
      <c r="BC90" s="53"/>
      <c r="BD90" s="56"/>
      <c r="BE90" s="56"/>
      <c r="BF90" s="56"/>
      <c r="BG90" s="56"/>
      <c r="BI90" s="53">
        <f t="shared" si="46"/>
        <v>25</v>
      </c>
      <c r="BJ90" s="56">
        <f t="shared" si="46"/>
        <v>37288</v>
      </c>
      <c r="BK90" s="58">
        <f t="shared" si="41"/>
        <v>-0.34698795180722897</v>
      </c>
      <c r="BL90" s="58">
        <f t="shared" si="41"/>
        <v>-0.10256410256410255</v>
      </c>
      <c r="BM90" s="58">
        <f t="shared" si="41"/>
        <v>-0.38482758620689655</v>
      </c>
      <c r="BN90" s="58">
        <f t="shared" si="41"/>
        <v>-0.41313868613138688</v>
      </c>
    </row>
    <row r="91" spans="1:66">
      <c r="A91" s="42">
        <f t="shared" si="42"/>
        <v>28126</v>
      </c>
      <c r="B91" s="42">
        <v>28157</v>
      </c>
      <c r="C91" s="43">
        <v>3.43</v>
      </c>
      <c r="E91" s="2" t="s">
        <v>117</v>
      </c>
      <c r="F91" s="6">
        <v>27426</v>
      </c>
      <c r="G91" s="7">
        <f t="shared" si="43"/>
        <v>1975</v>
      </c>
      <c r="H91" s="7">
        <f t="shared" si="44"/>
        <v>2</v>
      </c>
      <c r="I91" s="8" t="e">
        <v>#N/A</v>
      </c>
      <c r="J91" s="8" t="e">
        <v>#N/A</v>
      </c>
      <c r="K91" s="8" t="e">
        <v>#N/A</v>
      </c>
      <c r="L91" s="8" t="e">
        <v>#N/A</v>
      </c>
      <c r="M91" s="8" t="e">
        <v>#N/A</v>
      </c>
      <c r="N91" s="8">
        <v>166000</v>
      </c>
      <c r="O91" s="8">
        <v>23000</v>
      </c>
      <c r="P91" s="8">
        <v>47000</v>
      </c>
      <c r="Q91" s="8">
        <v>58000</v>
      </c>
      <c r="R91" s="8">
        <v>39000</v>
      </c>
      <c r="S91" s="8" t="e">
        <v>#N/A</v>
      </c>
      <c r="T91" s="8" t="e">
        <v>#N/A</v>
      </c>
      <c r="U91" s="8" t="e">
        <v>#N/A</v>
      </c>
      <c r="V91" s="8" t="e">
        <v>#N/A</v>
      </c>
      <c r="W91" s="8" t="e">
        <v>#N/A</v>
      </c>
      <c r="X91" s="16" t="e">
        <f t="shared" si="45"/>
        <v>#N/A</v>
      </c>
      <c r="BC91" s="53"/>
      <c r="BD91" s="56"/>
      <c r="BE91" s="56"/>
      <c r="BF91" s="56"/>
      <c r="BG91" s="56"/>
      <c r="BI91" s="53">
        <f t="shared" si="46"/>
        <v>26</v>
      </c>
      <c r="BJ91" s="56">
        <f t="shared" si="46"/>
        <v>37316</v>
      </c>
      <c r="BK91" s="58">
        <f t="shared" si="41"/>
        <v>-0.35180722891566274</v>
      </c>
      <c r="BL91" s="58">
        <f t="shared" si="41"/>
        <v>-0.15384615384615388</v>
      </c>
      <c r="BM91" s="58">
        <f t="shared" si="41"/>
        <v>-0.39172413793103444</v>
      </c>
      <c r="BN91" s="58">
        <f t="shared" si="41"/>
        <v>-0.41605839416058393</v>
      </c>
    </row>
    <row r="92" spans="1:66">
      <c r="A92" s="42">
        <f t="shared" si="42"/>
        <v>28157</v>
      </c>
      <c r="B92" s="42">
        <v>28185</v>
      </c>
      <c r="C92" s="43">
        <v>3.36</v>
      </c>
      <c r="E92" s="2" t="s">
        <v>118</v>
      </c>
      <c r="F92" s="6">
        <v>27454</v>
      </c>
      <c r="G92" s="7">
        <f t="shared" si="43"/>
        <v>1975</v>
      </c>
      <c r="H92" s="7">
        <f t="shared" si="44"/>
        <v>3</v>
      </c>
      <c r="I92" s="8" t="e">
        <v>#N/A</v>
      </c>
      <c r="J92" s="8" t="e">
        <v>#N/A</v>
      </c>
      <c r="K92" s="8" t="e">
        <v>#N/A</v>
      </c>
      <c r="L92" s="8" t="e">
        <v>#N/A</v>
      </c>
      <c r="M92" s="8" t="e">
        <v>#N/A</v>
      </c>
      <c r="N92" s="8">
        <v>203000</v>
      </c>
      <c r="O92" s="8">
        <v>30000</v>
      </c>
      <c r="P92" s="8">
        <v>57000</v>
      </c>
      <c r="Q92" s="8">
        <v>70000</v>
      </c>
      <c r="R92" s="8">
        <v>47000</v>
      </c>
      <c r="S92" s="8" t="e">
        <v>#N/A</v>
      </c>
      <c r="T92" s="8" t="e">
        <v>#N/A</v>
      </c>
      <c r="U92" s="8" t="e">
        <v>#N/A</v>
      </c>
      <c r="V92" s="8" t="e">
        <v>#N/A</v>
      </c>
      <c r="W92" s="8" t="e">
        <v>#N/A</v>
      </c>
      <c r="X92" s="16" t="e">
        <f t="shared" si="45"/>
        <v>#N/A</v>
      </c>
      <c r="BC92" s="53"/>
      <c r="BD92" s="56"/>
      <c r="BE92" s="56"/>
      <c r="BF92" s="56"/>
      <c r="BG92" s="56"/>
      <c r="BI92" s="53">
        <f t="shared" si="46"/>
        <v>27</v>
      </c>
      <c r="BJ92" s="56">
        <f t="shared" si="46"/>
        <v>37347</v>
      </c>
      <c r="BK92" s="58">
        <f t="shared" ref="BK92:BL108" si="47">BK34</f>
        <v>-0.37349397590361449</v>
      </c>
      <c r="BL92" s="58">
        <f t="shared" si="47"/>
        <v>-0.18717948717948718</v>
      </c>
      <c r="BM92" s="58">
        <f t="shared" ref="BM92:BM122" si="48">BM34</f>
        <v>-0.32551724137931037</v>
      </c>
      <c r="BN92" s="58">
        <f t="shared" ref="BN92:BN105" si="49">BN34</f>
        <v>-0.33138686131386857</v>
      </c>
    </row>
    <row r="93" spans="1:66">
      <c r="A93" s="42">
        <f t="shared" si="42"/>
        <v>28185</v>
      </c>
      <c r="B93" s="42">
        <v>28216</v>
      </c>
      <c r="C93" s="43">
        <v>3.58</v>
      </c>
      <c r="E93" s="2" t="s">
        <v>119</v>
      </c>
      <c r="F93" s="6">
        <v>27485</v>
      </c>
      <c r="G93" s="7">
        <f t="shared" si="43"/>
        <v>1975</v>
      </c>
      <c r="H93" s="7">
        <f t="shared" si="44"/>
        <v>4</v>
      </c>
      <c r="I93" s="8" t="e">
        <v>#N/A</v>
      </c>
      <c r="J93" s="8" t="e">
        <v>#N/A</v>
      </c>
      <c r="K93" s="8" t="e">
        <v>#N/A</v>
      </c>
      <c r="L93" s="8" t="e">
        <v>#N/A</v>
      </c>
      <c r="M93" s="8" t="e">
        <v>#N/A</v>
      </c>
      <c r="N93" s="8">
        <v>225000</v>
      </c>
      <c r="O93" s="8">
        <v>32000</v>
      </c>
      <c r="P93" s="8">
        <v>64000</v>
      </c>
      <c r="Q93" s="8">
        <v>78000</v>
      </c>
      <c r="R93" s="8">
        <v>52000</v>
      </c>
      <c r="S93" s="8" t="e">
        <v>#N/A</v>
      </c>
      <c r="T93" s="8" t="e">
        <v>#N/A</v>
      </c>
      <c r="U93" s="8" t="e">
        <v>#N/A</v>
      </c>
      <c r="V93" s="8" t="e">
        <v>#N/A</v>
      </c>
      <c r="W93" s="8" t="e">
        <v>#N/A</v>
      </c>
      <c r="X93" s="16" t="e">
        <f t="shared" si="45"/>
        <v>#N/A</v>
      </c>
      <c r="BC93" s="53"/>
      <c r="BD93" s="56"/>
      <c r="BE93" s="56"/>
      <c r="BF93" s="56"/>
      <c r="BG93" s="56"/>
      <c r="BI93" s="53">
        <f t="shared" si="46"/>
        <v>28</v>
      </c>
      <c r="BJ93" s="56">
        <f t="shared" si="46"/>
        <v>37377</v>
      </c>
      <c r="BK93" s="58">
        <f t="shared" si="47"/>
        <v>-0.35662650602409646</v>
      </c>
      <c r="BL93" s="58">
        <f t="shared" si="47"/>
        <v>-0.20256410256410257</v>
      </c>
      <c r="BM93" s="58">
        <f t="shared" si="48"/>
        <v>-0.30620689655172412</v>
      </c>
      <c r="BN93" s="58">
        <f t="shared" si="49"/>
        <v>-0.35182481751824807</v>
      </c>
    </row>
    <row r="94" spans="1:66">
      <c r="A94" s="42">
        <f t="shared" si="42"/>
        <v>28216</v>
      </c>
      <c r="B94" s="42">
        <v>28246</v>
      </c>
      <c r="C94" s="43">
        <v>3.53</v>
      </c>
      <c r="E94" s="2" t="s">
        <v>120</v>
      </c>
      <c r="F94" s="6">
        <v>27515</v>
      </c>
      <c r="G94" s="7">
        <f t="shared" si="43"/>
        <v>1975</v>
      </c>
      <c r="H94" s="7">
        <f t="shared" si="44"/>
        <v>5</v>
      </c>
      <c r="I94" s="8" t="e">
        <v>#N/A</v>
      </c>
      <c r="J94" s="8" t="e">
        <v>#N/A</v>
      </c>
      <c r="K94" s="8" t="e">
        <v>#N/A</v>
      </c>
      <c r="L94" s="8" t="e">
        <v>#N/A</v>
      </c>
      <c r="M94" s="8" t="e">
        <v>#N/A</v>
      </c>
      <c r="N94" s="8">
        <v>235000</v>
      </c>
      <c r="O94" s="8">
        <v>37000</v>
      </c>
      <c r="P94" s="8">
        <v>66000</v>
      </c>
      <c r="Q94" s="8">
        <v>81000</v>
      </c>
      <c r="R94" s="8">
        <v>50000</v>
      </c>
      <c r="S94" s="8" t="e">
        <v>#N/A</v>
      </c>
      <c r="T94" s="8" t="e">
        <v>#N/A</v>
      </c>
      <c r="U94" s="8" t="e">
        <v>#N/A</v>
      </c>
      <c r="V94" s="8" t="e">
        <v>#N/A</v>
      </c>
      <c r="W94" s="8" t="e">
        <v>#N/A</v>
      </c>
      <c r="X94" s="16" t="e">
        <f t="shared" si="45"/>
        <v>#N/A</v>
      </c>
      <c r="BC94" s="53"/>
      <c r="BD94" s="56"/>
      <c r="BE94" s="56"/>
      <c r="BF94" s="56"/>
      <c r="BG94" s="56"/>
      <c r="BI94" s="53">
        <f t="shared" si="46"/>
        <v>29</v>
      </c>
      <c r="BJ94" s="56">
        <f t="shared" si="46"/>
        <v>37408</v>
      </c>
      <c r="BK94" s="58">
        <f t="shared" si="47"/>
        <v>-0.36626506024096395</v>
      </c>
      <c r="BL94" s="58">
        <f t="shared" si="47"/>
        <v>-0.19999999999999996</v>
      </c>
      <c r="BM94" s="58">
        <f t="shared" si="48"/>
        <v>-0.32000000000000006</v>
      </c>
      <c r="BN94" s="58">
        <f t="shared" si="49"/>
        <v>-0.37518248175182473</v>
      </c>
    </row>
    <row r="95" spans="1:66">
      <c r="A95" s="42">
        <f t="shared" si="42"/>
        <v>28246</v>
      </c>
      <c r="B95" s="42">
        <v>28277</v>
      </c>
      <c r="C95" s="43">
        <v>3.64</v>
      </c>
      <c r="E95" s="2" t="s">
        <v>121</v>
      </c>
      <c r="F95" s="6">
        <v>27546</v>
      </c>
      <c r="G95" s="7">
        <f t="shared" si="43"/>
        <v>1975</v>
      </c>
      <c r="H95" s="7">
        <f t="shared" si="44"/>
        <v>6</v>
      </c>
      <c r="I95" s="8" t="e">
        <v>#N/A</v>
      </c>
      <c r="J95" s="8" t="e">
        <v>#N/A</v>
      </c>
      <c r="K95" s="8" t="e">
        <v>#N/A</v>
      </c>
      <c r="L95" s="8" t="e">
        <v>#N/A</v>
      </c>
      <c r="M95" s="8" t="e">
        <v>#N/A</v>
      </c>
      <c r="N95" s="8">
        <v>240000</v>
      </c>
      <c r="O95" s="8">
        <v>35000</v>
      </c>
      <c r="P95" s="8">
        <v>72000</v>
      </c>
      <c r="Q95" s="8">
        <v>85000</v>
      </c>
      <c r="R95" s="8">
        <v>49000</v>
      </c>
      <c r="S95" s="8" t="e">
        <v>#N/A</v>
      </c>
      <c r="T95" s="8" t="e">
        <v>#N/A</v>
      </c>
      <c r="U95" s="8" t="e">
        <v>#N/A</v>
      </c>
      <c r="V95" s="8" t="e">
        <v>#N/A</v>
      </c>
      <c r="W95" s="8" t="e">
        <v>#N/A</v>
      </c>
      <c r="X95" s="16" t="e">
        <f t="shared" si="45"/>
        <v>#N/A</v>
      </c>
      <c r="BC95" s="53"/>
      <c r="BD95" s="56"/>
      <c r="BE95" s="56"/>
      <c r="BF95" s="56"/>
      <c r="BG95" s="56"/>
      <c r="BI95" s="53">
        <f t="shared" si="46"/>
        <v>30</v>
      </c>
      <c r="BJ95" s="56">
        <f t="shared" si="46"/>
        <v>37438</v>
      </c>
      <c r="BK95" s="58">
        <f t="shared" si="47"/>
        <v>-0.37590361445783144</v>
      </c>
      <c r="BL95" s="58">
        <f t="shared" si="47"/>
        <v>-0.16410256410256413</v>
      </c>
      <c r="BM95" s="58">
        <f t="shared" si="48"/>
        <v>-0.32551724137931037</v>
      </c>
      <c r="BN95" s="58">
        <f t="shared" si="49"/>
        <v>-0.37226277372262773</v>
      </c>
    </row>
    <row r="96" spans="1:66">
      <c r="A96" s="42">
        <f t="shared" si="42"/>
        <v>28277</v>
      </c>
      <c r="B96" s="42">
        <v>28307</v>
      </c>
      <c r="C96" s="43">
        <v>3.63</v>
      </c>
      <c r="E96" s="2" t="s">
        <v>122</v>
      </c>
      <c r="F96" s="6">
        <v>27576</v>
      </c>
      <c r="G96" s="7">
        <f t="shared" si="43"/>
        <v>1975</v>
      </c>
      <c r="H96" s="7">
        <f t="shared" si="44"/>
        <v>7</v>
      </c>
      <c r="I96" s="8" t="e">
        <v>#N/A</v>
      </c>
      <c r="J96" s="8" t="e">
        <v>#N/A</v>
      </c>
      <c r="K96" s="8" t="e">
        <v>#N/A</v>
      </c>
      <c r="L96" s="8" t="e">
        <v>#N/A</v>
      </c>
      <c r="M96" s="8" t="e">
        <v>#N/A</v>
      </c>
      <c r="N96" s="8">
        <v>237000</v>
      </c>
      <c r="O96" s="8">
        <v>36000</v>
      </c>
      <c r="P96" s="8">
        <v>69000</v>
      </c>
      <c r="Q96" s="8">
        <v>81000</v>
      </c>
      <c r="R96" s="8">
        <v>50000</v>
      </c>
      <c r="S96" s="8" t="e">
        <v>#N/A</v>
      </c>
      <c r="T96" s="8" t="e">
        <v>#N/A</v>
      </c>
      <c r="U96" s="8" t="e">
        <v>#N/A</v>
      </c>
      <c r="V96" s="8" t="e">
        <v>#N/A</v>
      </c>
      <c r="W96" s="8" t="e">
        <v>#N/A</v>
      </c>
      <c r="X96" s="16" t="e">
        <f t="shared" si="45"/>
        <v>#N/A</v>
      </c>
      <c r="BC96" s="53"/>
      <c r="BD96" s="56"/>
      <c r="BE96" s="56"/>
      <c r="BF96" s="56"/>
      <c r="BG96" s="56"/>
      <c r="BI96" s="53">
        <f t="shared" si="46"/>
        <v>31</v>
      </c>
      <c r="BJ96" s="56">
        <f t="shared" si="46"/>
        <v>37469</v>
      </c>
      <c r="BK96" s="58">
        <f t="shared" si="47"/>
        <v>-0.4</v>
      </c>
      <c r="BL96" s="58">
        <f t="shared" si="47"/>
        <v>-0.14871794871794874</v>
      </c>
      <c r="BM96" s="58">
        <f t="shared" si="48"/>
        <v>-0.31172413793103443</v>
      </c>
      <c r="BN96" s="58">
        <f t="shared" si="49"/>
        <v>-0.39270072992700722</v>
      </c>
    </row>
    <row r="97" spans="1:66">
      <c r="A97" s="42">
        <f t="shared" si="42"/>
        <v>28307</v>
      </c>
      <c r="B97" s="42">
        <v>28338</v>
      </c>
      <c r="C97" s="43">
        <v>3.65</v>
      </c>
      <c r="E97" s="2" t="s">
        <v>123</v>
      </c>
      <c r="F97" s="6">
        <v>27607</v>
      </c>
      <c r="G97" s="7">
        <f t="shared" si="43"/>
        <v>1975</v>
      </c>
      <c r="H97" s="7">
        <f t="shared" si="44"/>
        <v>8</v>
      </c>
      <c r="I97" s="8" t="e">
        <v>#N/A</v>
      </c>
      <c r="J97" s="8" t="e">
        <v>#N/A</v>
      </c>
      <c r="K97" s="8" t="e">
        <v>#N/A</v>
      </c>
      <c r="L97" s="8" t="e">
        <v>#N/A</v>
      </c>
      <c r="M97" s="8" t="e">
        <v>#N/A</v>
      </c>
      <c r="N97" s="8">
        <v>235000</v>
      </c>
      <c r="O97" s="8">
        <v>37000</v>
      </c>
      <c r="P97" s="8">
        <v>67000</v>
      </c>
      <c r="Q97" s="8">
        <v>81000</v>
      </c>
      <c r="R97" s="8">
        <v>49000</v>
      </c>
      <c r="S97" s="8" t="e">
        <v>#N/A</v>
      </c>
      <c r="T97" s="8" t="e">
        <v>#N/A</v>
      </c>
      <c r="U97" s="8" t="e">
        <v>#N/A</v>
      </c>
      <c r="V97" s="8" t="e">
        <v>#N/A</v>
      </c>
      <c r="W97" s="8" t="e">
        <v>#N/A</v>
      </c>
      <c r="X97" s="16" t="e">
        <f t="shared" si="45"/>
        <v>#N/A</v>
      </c>
      <c r="BC97" s="53"/>
      <c r="BD97" s="56"/>
      <c r="BE97" s="56"/>
      <c r="BF97" s="56"/>
      <c r="BG97" s="56"/>
      <c r="BI97" s="53">
        <f t="shared" si="46"/>
        <v>32</v>
      </c>
      <c r="BJ97" s="56">
        <f t="shared" si="46"/>
        <v>37500</v>
      </c>
      <c r="BK97" s="58">
        <f t="shared" si="47"/>
        <v>-0.4361445783132531</v>
      </c>
      <c r="BL97" s="58">
        <f t="shared" si="47"/>
        <v>-9.2307692307692271E-2</v>
      </c>
      <c r="BM97" s="58">
        <f t="shared" si="48"/>
        <v>-0.32965517241379305</v>
      </c>
      <c r="BN97" s="58">
        <f t="shared" si="49"/>
        <v>-0.40583941605839408</v>
      </c>
    </row>
    <row r="98" spans="1:66">
      <c r="A98" s="42">
        <f t="shared" si="42"/>
        <v>28338</v>
      </c>
      <c r="B98" s="42">
        <v>28369</v>
      </c>
      <c r="C98" s="43">
        <v>3.71</v>
      </c>
      <c r="E98" s="2" t="s">
        <v>124</v>
      </c>
      <c r="F98" s="6">
        <v>27638</v>
      </c>
      <c r="G98" s="7">
        <f t="shared" si="43"/>
        <v>1975</v>
      </c>
      <c r="H98" s="7">
        <f t="shared" si="44"/>
        <v>9</v>
      </c>
      <c r="I98" s="8" t="e">
        <v>#N/A</v>
      </c>
      <c r="J98" s="8" t="e">
        <v>#N/A</v>
      </c>
      <c r="K98" s="8" t="e">
        <v>#N/A</v>
      </c>
      <c r="L98" s="8" t="e">
        <v>#N/A</v>
      </c>
      <c r="M98" s="8" t="e">
        <v>#N/A</v>
      </c>
      <c r="N98" s="8">
        <v>223000</v>
      </c>
      <c r="O98" s="8">
        <v>35000</v>
      </c>
      <c r="P98" s="8">
        <v>65000</v>
      </c>
      <c r="Q98" s="8">
        <v>75000</v>
      </c>
      <c r="R98" s="8">
        <v>47000</v>
      </c>
      <c r="S98" s="8" t="e">
        <v>#N/A</v>
      </c>
      <c r="T98" s="8" t="e">
        <v>#N/A</v>
      </c>
      <c r="U98" s="8" t="e">
        <v>#N/A</v>
      </c>
      <c r="V98" s="8" t="e">
        <v>#N/A</v>
      </c>
      <c r="W98" s="8" t="e">
        <v>#N/A</v>
      </c>
      <c r="X98" s="16" t="e">
        <f t="shared" si="45"/>
        <v>#N/A</v>
      </c>
      <c r="BC98" s="53"/>
      <c r="BD98" s="56"/>
      <c r="BE98" s="56"/>
      <c r="BF98" s="56"/>
      <c r="BG98" s="56"/>
      <c r="BI98" s="53">
        <f t="shared" si="46"/>
        <v>33</v>
      </c>
      <c r="BJ98" s="56">
        <f t="shared" si="46"/>
        <v>37530</v>
      </c>
      <c r="BK98" s="58">
        <f t="shared" si="47"/>
        <v>-0.47469879518072289</v>
      </c>
      <c r="BL98" s="58">
        <f t="shared" si="47"/>
        <v>-0.10512820512820506</v>
      </c>
      <c r="BM98" s="58">
        <f t="shared" si="48"/>
        <v>-0.31034482758620691</v>
      </c>
      <c r="BN98" s="58">
        <f t="shared" si="49"/>
        <v>-0.41021897810218977</v>
      </c>
    </row>
    <row r="99" spans="1:66">
      <c r="A99" s="42">
        <f t="shared" si="42"/>
        <v>28369</v>
      </c>
      <c r="B99" s="42">
        <v>28399</v>
      </c>
      <c r="C99" s="43">
        <v>3.76</v>
      </c>
      <c r="E99" s="2" t="s">
        <v>125</v>
      </c>
      <c r="F99" s="6">
        <v>27668</v>
      </c>
      <c r="G99" s="7">
        <f t="shared" si="43"/>
        <v>1975</v>
      </c>
      <c r="H99" s="7">
        <f t="shared" si="44"/>
        <v>10</v>
      </c>
      <c r="I99" s="8" t="e">
        <v>#N/A</v>
      </c>
      <c r="J99" s="8" t="e">
        <v>#N/A</v>
      </c>
      <c r="K99" s="8" t="e">
        <v>#N/A</v>
      </c>
      <c r="L99" s="8" t="e">
        <v>#N/A</v>
      </c>
      <c r="M99" s="8" t="e">
        <v>#N/A</v>
      </c>
      <c r="N99" s="8">
        <v>222000</v>
      </c>
      <c r="O99" s="8">
        <v>36000</v>
      </c>
      <c r="P99" s="8">
        <v>61000</v>
      </c>
      <c r="Q99" s="8">
        <v>79000</v>
      </c>
      <c r="R99" s="8">
        <v>47000</v>
      </c>
      <c r="S99" s="8" t="e">
        <v>#N/A</v>
      </c>
      <c r="T99" s="8" t="e">
        <v>#N/A</v>
      </c>
      <c r="U99" s="8" t="e">
        <v>#N/A</v>
      </c>
      <c r="V99" s="8" t="e">
        <v>#N/A</v>
      </c>
      <c r="W99" s="8" t="e">
        <v>#N/A</v>
      </c>
      <c r="X99" s="16" t="e">
        <f t="shared" si="45"/>
        <v>#N/A</v>
      </c>
      <c r="BC99" s="53"/>
      <c r="BD99" s="56"/>
      <c r="BE99" s="56"/>
      <c r="BF99" s="56"/>
      <c r="BG99" s="56"/>
      <c r="BI99" s="53">
        <f t="shared" si="46"/>
        <v>34</v>
      </c>
      <c r="BJ99" s="56">
        <f t="shared" si="46"/>
        <v>37561</v>
      </c>
      <c r="BK99" s="58">
        <f t="shared" si="47"/>
        <v>-0.49879518072289158</v>
      </c>
      <c r="BL99" s="58">
        <f t="shared" si="47"/>
        <v>-0.12564102564102558</v>
      </c>
      <c r="BM99" s="58">
        <f t="shared" si="48"/>
        <v>-0.32275862068965516</v>
      </c>
      <c r="BN99" s="58">
        <f t="shared" si="49"/>
        <v>-0.4218978102189781</v>
      </c>
    </row>
    <row r="100" spans="1:66">
      <c r="A100" s="42">
        <f t="shared" si="42"/>
        <v>28399</v>
      </c>
      <c r="B100" s="42">
        <v>28430</v>
      </c>
      <c r="C100" s="43">
        <v>3.71</v>
      </c>
      <c r="E100" s="2" t="s">
        <v>126</v>
      </c>
      <c r="F100" s="6">
        <v>27699</v>
      </c>
      <c r="G100" s="7">
        <f t="shared" si="43"/>
        <v>1975</v>
      </c>
      <c r="H100" s="7">
        <f t="shared" si="44"/>
        <v>11</v>
      </c>
      <c r="I100" s="8" t="e">
        <v>#N/A</v>
      </c>
      <c r="J100" s="8" t="e">
        <v>#N/A</v>
      </c>
      <c r="K100" s="8" t="e">
        <v>#N/A</v>
      </c>
      <c r="L100" s="8" t="e">
        <v>#N/A</v>
      </c>
      <c r="M100" s="8" t="e">
        <v>#N/A</v>
      </c>
      <c r="N100" s="8">
        <v>181000</v>
      </c>
      <c r="O100" s="8">
        <v>26000</v>
      </c>
      <c r="P100" s="8">
        <v>50000</v>
      </c>
      <c r="Q100" s="8">
        <v>64000</v>
      </c>
      <c r="R100" s="8">
        <v>41000</v>
      </c>
      <c r="S100" s="8" t="e">
        <v>#N/A</v>
      </c>
      <c r="T100" s="8" t="e">
        <v>#N/A</v>
      </c>
      <c r="U100" s="8" t="e">
        <v>#N/A</v>
      </c>
      <c r="V100" s="8" t="e">
        <v>#N/A</v>
      </c>
      <c r="W100" s="8" t="e">
        <v>#N/A</v>
      </c>
      <c r="X100" s="16" t="e">
        <f t="shared" si="45"/>
        <v>#N/A</v>
      </c>
      <c r="BC100" s="53"/>
      <c r="BD100" s="56"/>
      <c r="BE100" s="56"/>
      <c r="BF100" s="56"/>
      <c r="BG100" s="56"/>
      <c r="BI100" s="53">
        <f t="shared" si="46"/>
        <v>35</v>
      </c>
      <c r="BJ100" s="56">
        <f t="shared" si="46"/>
        <v>37591</v>
      </c>
      <c r="BK100" s="58">
        <f t="shared" si="47"/>
        <v>-0.51325301204819285</v>
      </c>
      <c r="BL100" s="58">
        <f t="shared" si="47"/>
        <v>-0.13589743589743586</v>
      </c>
      <c r="BM100" s="58">
        <f t="shared" si="48"/>
        <v>-0.28551724137931039</v>
      </c>
      <c r="BN100" s="58">
        <f t="shared" si="49"/>
        <v>-0.44671532846715323</v>
      </c>
    </row>
    <row r="101" spans="1:66">
      <c r="A101" s="42">
        <f t="shared" si="42"/>
        <v>28430</v>
      </c>
      <c r="B101" s="42">
        <v>28460</v>
      </c>
      <c r="C101" s="43">
        <v>3.86</v>
      </c>
      <c r="E101" s="2" t="s">
        <v>127</v>
      </c>
      <c r="F101" s="6">
        <v>27729</v>
      </c>
      <c r="G101" s="7">
        <f t="shared" si="43"/>
        <v>1975</v>
      </c>
      <c r="H101" s="7">
        <f t="shared" si="44"/>
        <v>12</v>
      </c>
      <c r="I101" s="8" t="e">
        <v>#N/A</v>
      </c>
      <c r="J101" s="8" t="e">
        <v>#N/A</v>
      </c>
      <c r="K101" s="8" t="e">
        <v>#N/A</v>
      </c>
      <c r="L101" s="8" t="e">
        <v>#N/A</v>
      </c>
      <c r="M101" s="8" t="e">
        <v>#N/A</v>
      </c>
      <c r="N101" s="8">
        <v>169000</v>
      </c>
      <c r="O101" s="8">
        <v>25000</v>
      </c>
      <c r="P101" s="8">
        <v>47000</v>
      </c>
      <c r="Q101" s="8">
        <v>60000</v>
      </c>
      <c r="R101" s="8">
        <v>36000</v>
      </c>
      <c r="S101" s="8" t="e">
        <v>#N/A</v>
      </c>
      <c r="T101" s="8" t="e">
        <v>#N/A</v>
      </c>
      <c r="U101" s="8" t="e">
        <v>#N/A</v>
      </c>
      <c r="V101" s="8" t="e">
        <v>#N/A</v>
      </c>
      <c r="W101" s="8" t="e">
        <v>#N/A</v>
      </c>
      <c r="X101" s="16" t="e">
        <f t="shared" si="45"/>
        <v>#N/A</v>
      </c>
      <c r="BC101" s="53"/>
      <c r="BD101" s="56"/>
      <c r="BE101" s="56"/>
      <c r="BF101" s="56"/>
      <c r="BG101" s="56"/>
      <c r="BI101" s="53">
        <f t="shared" si="46"/>
        <v>36</v>
      </c>
      <c r="BJ101" s="56">
        <f t="shared" si="46"/>
        <v>37622</v>
      </c>
      <c r="BK101" s="58">
        <f t="shared" si="47"/>
        <v>-0.51325301204819285</v>
      </c>
      <c r="BL101" s="58">
        <f t="shared" si="47"/>
        <v>-6.9230769230769235E-2</v>
      </c>
      <c r="BM101" s="58">
        <f t="shared" si="48"/>
        <v>-0.31310344827586201</v>
      </c>
      <c r="BN101" s="58">
        <f t="shared" si="49"/>
        <v>-0.44233576642335765</v>
      </c>
    </row>
    <row r="102" spans="1:66">
      <c r="A102" s="42">
        <f t="shared" si="42"/>
        <v>28460</v>
      </c>
      <c r="B102" s="42">
        <v>28491</v>
      </c>
      <c r="C102" s="43">
        <v>3.89</v>
      </c>
      <c r="E102" s="2" t="s">
        <v>128</v>
      </c>
      <c r="F102" s="6">
        <v>27760</v>
      </c>
      <c r="G102" s="7">
        <f t="shared" si="43"/>
        <v>1976</v>
      </c>
      <c r="H102" s="7">
        <f t="shared" si="44"/>
        <v>1</v>
      </c>
      <c r="I102" s="8" t="e">
        <v>#N/A</v>
      </c>
      <c r="J102" s="8" t="e">
        <v>#N/A</v>
      </c>
      <c r="K102" s="8" t="e">
        <v>#N/A</v>
      </c>
      <c r="L102" s="8" t="e">
        <v>#N/A</v>
      </c>
      <c r="M102" s="8" t="e">
        <v>#N/A</v>
      </c>
      <c r="N102" s="8">
        <v>184000</v>
      </c>
      <c r="O102" s="8">
        <v>24000</v>
      </c>
      <c r="P102" s="8">
        <v>48000</v>
      </c>
      <c r="Q102" s="8">
        <v>62000</v>
      </c>
      <c r="R102" s="8">
        <v>51000</v>
      </c>
      <c r="S102" s="8" t="e">
        <v>#N/A</v>
      </c>
      <c r="T102" s="8" t="e">
        <v>#N/A</v>
      </c>
      <c r="U102" s="8" t="e">
        <v>#N/A</v>
      </c>
      <c r="V102" s="8" t="e">
        <v>#N/A</v>
      </c>
      <c r="W102" s="8" t="e">
        <v>#N/A</v>
      </c>
      <c r="X102" s="16" t="e">
        <f t="shared" si="45"/>
        <v>#N/A</v>
      </c>
      <c r="BC102" s="53"/>
      <c r="BD102" s="56"/>
      <c r="BE102" s="56"/>
      <c r="BF102" s="56"/>
      <c r="BG102" s="56"/>
      <c r="BI102" s="53">
        <f t="shared" si="46"/>
        <v>37</v>
      </c>
      <c r="BJ102" s="56">
        <f t="shared" si="46"/>
        <v>37653</v>
      </c>
      <c r="BK102" s="58">
        <f t="shared" si="47"/>
        <v>-0.53975903614457832</v>
      </c>
      <c r="BL102" s="58">
        <f t="shared" si="47"/>
        <v>-0.12820512820512822</v>
      </c>
      <c r="BM102" s="58">
        <f t="shared" si="48"/>
        <v>-0.38068965517241377</v>
      </c>
      <c r="BN102" s="58">
        <f t="shared" si="49"/>
        <v>-0.44817518248175181</v>
      </c>
    </row>
    <row r="103" spans="1:66">
      <c r="A103" s="42">
        <f t="shared" si="42"/>
        <v>28491</v>
      </c>
      <c r="B103" s="42">
        <v>28522</v>
      </c>
      <c r="C103" s="43">
        <v>3.9</v>
      </c>
      <c r="E103" s="2" t="s">
        <v>129</v>
      </c>
      <c r="F103" s="6">
        <v>27791</v>
      </c>
      <c r="G103" s="7">
        <f t="shared" si="43"/>
        <v>1976</v>
      </c>
      <c r="H103" s="7">
        <f t="shared" si="44"/>
        <v>2</v>
      </c>
      <c r="I103" s="8" t="e">
        <v>#N/A</v>
      </c>
      <c r="J103" s="8" t="e">
        <v>#N/A</v>
      </c>
      <c r="K103" s="8" t="e">
        <v>#N/A</v>
      </c>
      <c r="L103" s="8" t="e">
        <v>#N/A</v>
      </c>
      <c r="M103" s="8" t="e">
        <v>#N/A</v>
      </c>
      <c r="N103" s="8">
        <v>215000</v>
      </c>
      <c r="O103" s="8">
        <v>27000</v>
      </c>
      <c r="P103" s="8">
        <v>61000</v>
      </c>
      <c r="Q103" s="8">
        <v>73000</v>
      </c>
      <c r="R103" s="8">
        <v>64000</v>
      </c>
      <c r="S103" s="8" t="e">
        <v>#N/A</v>
      </c>
      <c r="T103" s="8" t="e">
        <v>#N/A</v>
      </c>
      <c r="U103" s="8" t="e">
        <v>#N/A</v>
      </c>
      <c r="V103" s="8" t="e">
        <v>#N/A</v>
      </c>
      <c r="W103" s="8" t="e">
        <v>#N/A</v>
      </c>
      <c r="X103" s="16" t="e">
        <f t="shared" si="45"/>
        <v>#N/A</v>
      </c>
      <c r="BC103" s="53"/>
      <c r="BD103" s="56"/>
      <c r="BE103" s="56"/>
      <c r="BF103" s="56"/>
      <c r="BG103" s="56"/>
      <c r="BI103" s="53">
        <f t="shared" si="46"/>
        <v>38</v>
      </c>
      <c r="BJ103" s="56">
        <f t="shared" si="46"/>
        <v>37681</v>
      </c>
      <c r="BK103" s="58">
        <f t="shared" si="47"/>
        <v>-0.52048192771084334</v>
      </c>
      <c r="BL103" s="58">
        <f t="shared" si="47"/>
        <v>-0.14358974358974361</v>
      </c>
      <c r="BM103" s="58">
        <f t="shared" si="48"/>
        <v>-0.3462068965517241</v>
      </c>
      <c r="BN103" s="58">
        <f t="shared" si="49"/>
        <v>-0.41605839416058393</v>
      </c>
    </row>
    <row r="104" spans="1:66">
      <c r="A104" s="42">
        <f t="shared" si="42"/>
        <v>28522</v>
      </c>
      <c r="B104" s="42">
        <v>28550</v>
      </c>
      <c r="C104" s="43">
        <v>3.83</v>
      </c>
      <c r="E104" s="2" t="s">
        <v>130</v>
      </c>
      <c r="F104" s="6">
        <v>27820</v>
      </c>
      <c r="G104" s="7">
        <f t="shared" si="43"/>
        <v>1976</v>
      </c>
      <c r="H104" s="7">
        <f t="shared" si="44"/>
        <v>3</v>
      </c>
      <c r="I104" s="8" t="e">
        <v>#N/A</v>
      </c>
      <c r="J104" s="8" t="e">
        <v>#N/A</v>
      </c>
      <c r="K104" s="8" t="e">
        <v>#N/A</v>
      </c>
      <c r="L104" s="8" t="e">
        <v>#N/A</v>
      </c>
      <c r="M104" s="8" t="e">
        <v>#N/A</v>
      </c>
      <c r="N104" s="8">
        <v>276000</v>
      </c>
      <c r="O104" s="8">
        <v>36000</v>
      </c>
      <c r="P104" s="8">
        <v>84000</v>
      </c>
      <c r="Q104" s="8">
        <v>92000</v>
      </c>
      <c r="R104" s="8">
        <v>64000</v>
      </c>
      <c r="S104" s="8" t="e">
        <v>#N/A</v>
      </c>
      <c r="T104" s="8" t="e">
        <v>#N/A</v>
      </c>
      <c r="U104" s="8" t="e">
        <v>#N/A</v>
      </c>
      <c r="V104" s="8" t="e">
        <v>#N/A</v>
      </c>
      <c r="W104" s="8" t="e">
        <v>#N/A</v>
      </c>
      <c r="X104" s="16" t="e">
        <f t="shared" si="45"/>
        <v>#N/A</v>
      </c>
      <c r="BC104" s="53"/>
      <c r="BD104" s="56"/>
      <c r="BE104" s="56"/>
      <c r="BF104" s="56"/>
      <c r="BG104" s="56"/>
      <c r="BI104" s="53">
        <f t="shared" si="46"/>
        <v>39</v>
      </c>
      <c r="BJ104" s="56">
        <f t="shared" si="46"/>
        <v>37712</v>
      </c>
      <c r="BK104" s="58">
        <f t="shared" si="47"/>
        <v>-0.52048192771084334</v>
      </c>
      <c r="BL104" s="58">
        <f t="shared" si="47"/>
        <v>-0.17435897435897429</v>
      </c>
      <c r="BM104" s="58">
        <f t="shared" si="48"/>
        <v>-0.38068965517241377</v>
      </c>
      <c r="BN104" s="58">
        <f t="shared" si="49"/>
        <v>-0.3605839416058394</v>
      </c>
    </row>
    <row r="105" spans="1:66">
      <c r="A105" s="42">
        <f t="shared" si="42"/>
        <v>28550</v>
      </c>
      <c r="B105" s="42">
        <v>28581</v>
      </c>
      <c r="C105" s="43">
        <v>3.97</v>
      </c>
      <c r="E105" s="2" t="s">
        <v>131</v>
      </c>
      <c r="F105" s="6">
        <v>27851</v>
      </c>
      <c r="G105" s="7">
        <f t="shared" si="43"/>
        <v>1976</v>
      </c>
      <c r="H105" s="7">
        <f t="shared" si="44"/>
        <v>4</v>
      </c>
      <c r="I105" s="8" t="e">
        <v>#N/A</v>
      </c>
      <c r="J105" s="8" t="e">
        <v>#N/A</v>
      </c>
      <c r="K105" s="8" t="e">
        <v>#N/A</v>
      </c>
      <c r="L105" s="8" t="e">
        <v>#N/A</v>
      </c>
      <c r="M105" s="8" t="e">
        <v>#N/A</v>
      </c>
      <c r="N105" s="8">
        <v>272000</v>
      </c>
      <c r="O105" s="8">
        <v>39000</v>
      </c>
      <c r="P105" s="8">
        <v>81000</v>
      </c>
      <c r="Q105" s="8">
        <v>92000</v>
      </c>
      <c r="R105" s="8">
        <v>61000</v>
      </c>
      <c r="S105" s="8" t="e">
        <v>#N/A</v>
      </c>
      <c r="T105" s="8" t="e">
        <v>#N/A</v>
      </c>
      <c r="U105" s="8" t="e">
        <v>#N/A</v>
      </c>
      <c r="V105" s="8" t="e">
        <v>#N/A</v>
      </c>
      <c r="W105" s="8" t="e">
        <v>#N/A</v>
      </c>
      <c r="X105" s="16" t="e">
        <f t="shared" si="45"/>
        <v>#N/A</v>
      </c>
      <c r="BC105" s="53"/>
      <c r="BD105" s="56"/>
      <c r="BE105" s="56"/>
      <c r="BF105" s="56"/>
      <c r="BG105" s="56"/>
      <c r="BI105" s="53">
        <f t="shared" ref="BI105:BJ114" si="50">BI46</f>
        <v>40</v>
      </c>
      <c r="BJ105" s="56">
        <f t="shared" si="50"/>
        <v>37742</v>
      </c>
      <c r="BK105" s="58">
        <f t="shared" si="47"/>
        <v>-0.5445783132530122</v>
      </c>
      <c r="BL105" s="58">
        <f t="shared" si="47"/>
        <v>-0.17948717948717943</v>
      </c>
      <c r="BM105" s="58">
        <f t="shared" si="48"/>
        <v>-0.34896551724137936</v>
      </c>
      <c r="BN105" s="58">
        <f t="shared" si="49"/>
        <v>-0.38832116788321158</v>
      </c>
    </row>
    <row r="106" spans="1:66">
      <c r="A106" s="42">
        <f t="shared" si="42"/>
        <v>28581</v>
      </c>
      <c r="B106" s="42">
        <v>28611</v>
      </c>
      <c r="C106" s="43">
        <v>4.09</v>
      </c>
      <c r="E106" s="2" t="s">
        <v>132</v>
      </c>
      <c r="F106" s="6">
        <v>27881</v>
      </c>
      <c r="G106" s="7">
        <f t="shared" si="43"/>
        <v>1976</v>
      </c>
      <c r="H106" s="7">
        <f t="shared" si="44"/>
        <v>5</v>
      </c>
      <c r="I106" s="8" t="e">
        <v>#N/A</v>
      </c>
      <c r="J106" s="8" t="e">
        <v>#N/A</v>
      </c>
      <c r="K106" s="8" t="e">
        <v>#N/A</v>
      </c>
      <c r="L106" s="8" t="e">
        <v>#N/A</v>
      </c>
      <c r="M106" s="8" t="e">
        <v>#N/A</v>
      </c>
      <c r="N106" s="8">
        <v>269000</v>
      </c>
      <c r="O106" s="8">
        <v>41000</v>
      </c>
      <c r="P106" s="8">
        <v>80000</v>
      </c>
      <c r="Q106" s="8">
        <v>91000</v>
      </c>
      <c r="R106" s="8">
        <v>58000</v>
      </c>
      <c r="S106" s="8" t="e">
        <v>#N/A</v>
      </c>
      <c r="T106" s="8" t="e">
        <v>#N/A</v>
      </c>
      <c r="U106" s="8" t="e">
        <v>#N/A</v>
      </c>
      <c r="V106" s="8" t="e">
        <v>#N/A</v>
      </c>
      <c r="W106" s="8" t="e">
        <v>#N/A</v>
      </c>
      <c r="X106" s="16" t="e">
        <f t="shared" si="45"/>
        <v>#N/A</v>
      </c>
      <c r="BC106" s="53"/>
      <c r="BD106" s="56"/>
      <c r="BE106" s="56"/>
      <c r="BF106" s="56"/>
      <c r="BG106" s="56"/>
      <c r="BI106" s="53">
        <f t="shared" si="50"/>
        <v>41</v>
      </c>
      <c r="BJ106" s="56">
        <f t="shared" si="50"/>
        <v>37773</v>
      </c>
      <c r="BK106" s="58">
        <f t="shared" si="47"/>
        <v>-0.55180722891566258</v>
      </c>
      <c r="BL106" s="58">
        <f t="shared" si="47"/>
        <v>-0.17692307692307691</v>
      </c>
      <c r="BM106" s="58">
        <f t="shared" si="48"/>
        <v>-0.36965517241379309</v>
      </c>
      <c r="BN106" s="58"/>
    </row>
    <row r="107" spans="1:66">
      <c r="A107" s="42">
        <f t="shared" si="42"/>
        <v>28611</v>
      </c>
      <c r="B107" s="42">
        <v>28642</v>
      </c>
      <c r="C107" s="43">
        <v>4</v>
      </c>
      <c r="E107" s="2" t="s">
        <v>133</v>
      </c>
      <c r="F107" s="6">
        <v>27912</v>
      </c>
      <c r="G107" s="7">
        <f t="shared" si="43"/>
        <v>1976</v>
      </c>
      <c r="H107" s="7">
        <f t="shared" si="44"/>
        <v>6</v>
      </c>
      <c r="I107" s="8" t="e">
        <v>#N/A</v>
      </c>
      <c r="J107" s="8" t="e">
        <v>#N/A</v>
      </c>
      <c r="K107" s="8" t="e">
        <v>#N/A</v>
      </c>
      <c r="L107" s="8" t="e">
        <v>#N/A</v>
      </c>
      <c r="M107" s="8" t="e">
        <v>#N/A</v>
      </c>
      <c r="N107" s="8">
        <v>307000</v>
      </c>
      <c r="O107" s="8">
        <v>47000</v>
      </c>
      <c r="P107" s="8">
        <v>89000</v>
      </c>
      <c r="Q107" s="8">
        <v>104000</v>
      </c>
      <c r="R107" s="8">
        <v>67000</v>
      </c>
      <c r="S107" s="8" t="e">
        <v>#N/A</v>
      </c>
      <c r="T107" s="8" t="e">
        <v>#N/A</v>
      </c>
      <c r="U107" s="8" t="e">
        <v>#N/A</v>
      </c>
      <c r="V107" s="8" t="e">
        <v>#N/A</v>
      </c>
      <c r="W107" s="8" t="e">
        <v>#N/A</v>
      </c>
      <c r="X107" s="16" t="e">
        <f t="shared" si="45"/>
        <v>#N/A</v>
      </c>
      <c r="BC107" s="53"/>
      <c r="BD107" s="56"/>
      <c r="BE107" s="56"/>
      <c r="BF107" s="56"/>
      <c r="BG107" s="56"/>
      <c r="BI107" s="53">
        <f t="shared" si="50"/>
        <v>42</v>
      </c>
      <c r="BJ107" s="56">
        <f t="shared" si="50"/>
        <v>37803</v>
      </c>
      <c r="BK107" s="58">
        <f t="shared" si="47"/>
        <v>-0.5445783132530122</v>
      </c>
      <c r="BL107" s="58">
        <f t="shared" si="47"/>
        <v>-0.18205128205128204</v>
      </c>
      <c r="BM107" s="58">
        <f t="shared" si="48"/>
        <v>-0.35448275862068968</v>
      </c>
      <c r="BN107" s="58"/>
    </row>
    <row r="108" spans="1:66">
      <c r="A108" s="42">
        <f t="shared" si="42"/>
        <v>28642</v>
      </c>
      <c r="B108" s="42">
        <v>28672</v>
      </c>
      <c r="C108" s="43">
        <v>4.04</v>
      </c>
      <c r="E108" s="2" t="s">
        <v>134</v>
      </c>
      <c r="F108" s="6">
        <v>27942</v>
      </c>
      <c r="G108" s="7">
        <f t="shared" si="43"/>
        <v>1976</v>
      </c>
      <c r="H108" s="7">
        <f t="shared" si="44"/>
        <v>7</v>
      </c>
      <c r="I108" s="8" t="e">
        <v>#N/A</v>
      </c>
      <c r="J108" s="8" t="e">
        <v>#N/A</v>
      </c>
      <c r="K108" s="8" t="e">
        <v>#N/A</v>
      </c>
      <c r="L108" s="8" t="e">
        <v>#N/A</v>
      </c>
      <c r="M108" s="8" t="e">
        <v>#N/A</v>
      </c>
      <c r="N108" s="8">
        <v>286000</v>
      </c>
      <c r="O108" s="8">
        <v>44000</v>
      </c>
      <c r="P108" s="8">
        <v>81000</v>
      </c>
      <c r="Q108" s="8">
        <v>97000</v>
      </c>
      <c r="R108" s="8">
        <v>65000</v>
      </c>
      <c r="S108" s="8" t="e">
        <v>#N/A</v>
      </c>
      <c r="T108" s="8" t="e">
        <v>#N/A</v>
      </c>
      <c r="U108" s="8" t="e">
        <v>#N/A</v>
      </c>
      <c r="V108" s="8" t="e">
        <v>#N/A</v>
      </c>
      <c r="W108" s="8" t="e">
        <v>#N/A</v>
      </c>
      <c r="X108" s="16" t="e">
        <f t="shared" si="45"/>
        <v>#N/A</v>
      </c>
      <c r="BC108" s="53"/>
      <c r="BD108" s="56"/>
      <c r="BE108" s="56"/>
      <c r="BF108" s="56"/>
      <c r="BG108" s="56"/>
      <c r="BI108" s="53">
        <f t="shared" si="50"/>
        <v>43</v>
      </c>
      <c r="BJ108" s="56">
        <f t="shared" si="50"/>
        <v>37834</v>
      </c>
      <c r="BK108" s="58">
        <f t="shared" si="47"/>
        <v>-0.5445783132530122</v>
      </c>
      <c r="BL108" s="58">
        <f t="shared" si="47"/>
        <v>-0.14358974358974361</v>
      </c>
      <c r="BM108" s="58">
        <f t="shared" si="48"/>
        <v>-0.34206896551724142</v>
      </c>
      <c r="BN108" s="58"/>
    </row>
    <row r="109" spans="1:66">
      <c r="A109" s="42">
        <f t="shared" si="42"/>
        <v>28672</v>
      </c>
      <c r="B109" s="42">
        <v>28703</v>
      </c>
      <c r="C109" s="43">
        <v>3.99</v>
      </c>
      <c r="E109" s="2" t="s">
        <v>135</v>
      </c>
      <c r="F109" s="6">
        <v>27973</v>
      </c>
      <c r="G109" s="7">
        <f t="shared" si="43"/>
        <v>1976</v>
      </c>
      <c r="H109" s="7">
        <f t="shared" si="44"/>
        <v>8</v>
      </c>
      <c r="I109" s="8" t="e">
        <v>#N/A</v>
      </c>
      <c r="J109" s="8" t="e">
        <v>#N/A</v>
      </c>
      <c r="K109" s="8" t="e">
        <v>#N/A</v>
      </c>
      <c r="L109" s="8" t="e">
        <v>#N/A</v>
      </c>
      <c r="M109" s="8" t="e">
        <v>#N/A</v>
      </c>
      <c r="N109" s="8">
        <v>296000</v>
      </c>
      <c r="O109" s="8">
        <v>45000</v>
      </c>
      <c r="P109" s="8">
        <v>87000</v>
      </c>
      <c r="Q109" s="8">
        <v>97000</v>
      </c>
      <c r="R109" s="8">
        <v>66000</v>
      </c>
      <c r="S109" s="8" t="e">
        <v>#N/A</v>
      </c>
      <c r="T109" s="8" t="e">
        <v>#N/A</v>
      </c>
      <c r="U109" s="8" t="e">
        <v>#N/A</v>
      </c>
      <c r="V109" s="8" t="e">
        <v>#N/A</v>
      </c>
      <c r="W109" s="8" t="e">
        <v>#N/A</v>
      </c>
      <c r="X109" s="16" t="e">
        <f t="shared" si="45"/>
        <v>#N/A</v>
      </c>
      <c r="BC109" s="53"/>
      <c r="BD109" s="56"/>
      <c r="BE109" s="56"/>
      <c r="BF109" s="56"/>
      <c r="BG109" s="56"/>
      <c r="BI109" s="53">
        <f t="shared" si="50"/>
        <v>44</v>
      </c>
      <c r="BJ109" s="56">
        <f t="shared" si="50"/>
        <v>37865</v>
      </c>
      <c r="BK109" s="58"/>
      <c r="BL109" s="58">
        <f>BL51</f>
        <v>-0.18461538461538454</v>
      </c>
      <c r="BM109" s="58">
        <f t="shared" si="48"/>
        <v>-0.32551724137931037</v>
      </c>
      <c r="BN109" s="58"/>
    </row>
    <row r="110" spans="1:66">
      <c r="A110" s="42">
        <f t="shared" si="42"/>
        <v>28703</v>
      </c>
      <c r="B110" s="42">
        <v>28734</v>
      </c>
      <c r="C110" s="43">
        <v>3.96</v>
      </c>
      <c r="E110" s="2" t="s">
        <v>136</v>
      </c>
      <c r="F110" s="6">
        <v>28004</v>
      </c>
      <c r="G110" s="7">
        <f t="shared" si="43"/>
        <v>1976</v>
      </c>
      <c r="H110" s="7">
        <f t="shared" si="44"/>
        <v>9</v>
      </c>
      <c r="I110" s="8" t="e">
        <v>#N/A</v>
      </c>
      <c r="J110" s="8" t="e">
        <v>#N/A</v>
      </c>
      <c r="K110" s="8" t="e">
        <v>#N/A</v>
      </c>
      <c r="L110" s="8" t="e">
        <v>#N/A</v>
      </c>
      <c r="M110" s="8" t="e">
        <v>#N/A</v>
      </c>
      <c r="N110" s="8">
        <v>270000</v>
      </c>
      <c r="O110" s="8">
        <v>43000</v>
      </c>
      <c r="P110" s="8">
        <v>76000</v>
      </c>
      <c r="Q110" s="8">
        <v>88000</v>
      </c>
      <c r="R110" s="8">
        <v>62000</v>
      </c>
      <c r="S110" s="8" t="e">
        <v>#N/A</v>
      </c>
      <c r="T110" s="8" t="e">
        <v>#N/A</v>
      </c>
      <c r="U110" s="8" t="e">
        <v>#N/A</v>
      </c>
      <c r="V110" s="8" t="e">
        <v>#N/A</v>
      </c>
      <c r="W110" s="8" t="e">
        <v>#N/A</v>
      </c>
      <c r="X110" s="16" t="e">
        <f t="shared" si="45"/>
        <v>#N/A</v>
      </c>
      <c r="BC110" s="53"/>
      <c r="BD110" s="56"/>
      <c r="BE110" s="56"/>
      <c r="BF110" s="56"/>
      <c r="BG110" s="56"/>
      <c r="BI110" s="53">
        <f t="shared" si="50"/>
        <v>45</v>
      </c>
      <c r="BJ110" s="56">
        <f t="shared" si="50"/>
        <v>37895</v>
      </c>
      <c r="BK110" s="58"/>
      <c r="BL110" s="58">
        <f>BL52</f>
        <v>-0.19999999999999996</v>
      </c>
      <c r="BM110" s="58">
        <f t="shared" si="48"/>
        <v>-0.27724137931034482</v>
      </c>
      <c r="BN110" s="58"/>
    </row>
    <row r="111" spans="1:66">
      <c r="A111" s="42">
        <f t="shared" si="42"/>
        <v>28734</v>
      </c>
      <c r="B111" s="42">
        <v>28764</v>
      </c>
      <c r="C111" s="43">
        <v>3.93</v>
      </c>
      <c r="E111" s="2" t="s">
        <v>137</v>
      </c>
      <c r="F111" s="6">
        <v>28034</v>
      </c>
      <c r="G111" s="7">
        <f t="shared" si="43"/>
        <v>1976</v>
      </c>
      <c r="H111" s="7">
        <f t="shared" si="44"/>
        <v>10</v>
      </c>
      <c r="I111" s="8" t="e">
        <v>#N/A</v>
      </c>
      <c r="J111" s="8" t="e">
        <v>#N/A</v>
      </c>
      <c r="K111" s="8" t="e">
        <v>#N/A</v>
      </c>
      <c r="L111" s="8" t="e">
        <v>#N/A</v>
      </c>
      <c r="M111" s="8" t="e">
        <v>#N/A</v>
      </c>
      <c r="N111" s="8">
        <v>251000</v>
      </c>
      <c r="O111" s="8">
        <v>38000</v>
      </c>
      <c r="P111" s="8">
        <v>73000</v>
      </c>
      <c r="Q111" s="8">
        <v>81000</v>
      </c>
      <c r="R111" s="8">
        <v>59000</v>
      </c>
      <c r="S111" s="8" t="e">
        <v>#N/A</v>
      </c>
      <c r="T111" s="8" t="e">
        <v>#N/A</v>
      </c>
      <c r="U111" s="8" t="e">
        <v>#N/A</v>
      </c>
      <c r="V111" s="8" t="e">
        <v>#N/A</v>
      </c>
      <c r="W111" s="8" t="e">
        <v>#N/A</v>
      </c>
      <c r="X111" s="16" t="e">
        <f t="shared" si="45"/>
        <v>#N/A</v>
      </c>
      <c r="BC111" s="53"/>
      <c r="BD111" s="56"/>
      <c r="BE111" s="56"/>
      <c r="BF111" s="56"/>
      <c r="BG111" s="56"/>
      <c r="BI111" s="53">
        <f t="shared" si="50"/>
        <v>46</v>
      </c>
      <c r="BJ111" s="56">
        <f t="shared" si="50"/>
        <v>37926</v>
      </c>
      <c r="BK111" s="58"/>
      <c r="BL111" s="58">
        <f>BL53</f>
        <v>-0.23589743589743589</v>
      </c>
      <c r="BM111" s="58">
        <f t="shared" si="48"/>
        <v>-0.29655172413793107</v>
      </c>
      <c r="BN111" s="58"/>
    </row>
    <row r="112" spans="1:66">
      <c r="A112" s="42">
        <f t="shared" si="42"/>
        <v>28764</v>
      </c>
      <c r="B112" s="42">
        <v>28795</v>
      </c>
      <c r="C112" s="43">
        <v>4</v>
      </c>
      <c r="E112" s="2" t="s">
        <v>138</v>
      </c>
      <c r="F112" s="6">
        <v>28065</v>
      </c>
      <c r="G112" s="7">
        <f t="shared" si="43"/>
        <v>1976</v>
      </c>
      <c r="H112" s="7">
        <f t="shared" si="44"/>
        <v>11</v>
      </c>
      <c r="I112" s="8" t="e">
        <v>#N/A</v>
      </c>
      <c r="J112" s="8" t="e">
        <v>#N/A</v>
      </c>
      <c r="K112" s="8" t="e">
        <v>#N/A</v>
      </c>
      <c r="L112" s="8" t="e">
        <v>#N/A</v>
      </c>
      <c r="M112" s="8" t="e">
        <v>#N/A</v>
      </c>
      <c r="N112" s="8">
        <v>233000</v>
      </c>
      <c r="O112" s="8">
        <v>30000</v>
      </c>
      <c r="P112" s="8">
        <v>64000</v>
      </c>
      <c r="Q112" s="8">
        <v>82000</v>
      </c>
      <c r="R112" s="8">
        <v>56000</v>
      </c>
      <c r="S112" s="8" t="e">
        <v>#N/A</v>
      </c>
      <c r="T112" s="8" t="e">
        <v>#N/A</v>
      </c>
      <c r="U112" s="8" t="e">
        <v>#N/A</v>
      </c>
      <c r="V112" s="8" t="e">
        <v>#N/A</v>
      </c>
      <c r="W112" s="8" t="e">
        <v>#N/A</v>
      </c>
      <c r="X112" s="16" t="e">
        <f t="shared" si="45"/>
        <v>#N/A</v>
      </c>
      <c r="BC112" s="53"/>
      <c r="BD112" s="56"/>
      <c r="BE112" s="56"/>
      <c r="BF112" s="56"/>
      <c r="BG112" s="56"/>
      <c r="BI112" s="53">
        <f t="shared" si="50"/>
        <v>47</v>
      </c>
      <c r="BJ112" s="56">
        <f t="shared" si="50"/>
        <v>37956</v>
      </c>
      <c r="BK112" s="58"/>
      <c r="BL112" s="58">
        <f>BL54</f>
        <v>-0.25641025641025644</v>
      </c>
      <c r="BM112" s="58">
        <f t="shared" si="48"/>
        <v>-0.23172413793103444</v>
      </c>
      <c r="BN112" s="58"/>
    </row>
    <row r="113" spans="1:66">
      <c r="A113" s="42">
        <f t="shared" si="42"/>
        <v>28795</v>
      </c>
      <c r="B113" s="42">
        <v>28825</v>
      </c>
      <c r="C113" s="43">
        <v>4.1500000000000004</v>
      </c>
      <c r="E113" s="2" t="s">
        <v>139</v>
      </c>
      <c r="F113" s="6">
        <v>28095</v>
      </c>
      <c r="G113" s="7">
        <f t="shared" si="43"/>
        <v>1976</v>
      </c>
      <c r="H113" s="7">
        <f t="shared" si="44"/>
        <v>12</v>
      </c>
      <c r="I113" s="8" t="e">
        <v>#N/A</v>
      </c>
      <c r="J113" s="8" t="e">
        <v>#N/A</v>
      </c>
      <c r="K113" s="8" t="e">
        <v>#N/A</v>
      </c>
      <c r="L113" s="8" t="e">
        <v>#N/A</v>
      </c>
      <c r="M113" s="8" t="e">
        <v>#N/A</v>
      </c>
      <c r="N113" s="8">
        <v>206000</v>
      </c>
      <c r="O113" s="8">
        <v>25000</v>
      </c>
      <c r="P113" s="8">
        <v>57000</v>
      </c>
      <c r="Q113" s="8">
        <v>75000</v>
      </c>
      <c r="R113" s="8">
        <v>49000</v>
      </c>
      <c r="S113" s="8" t="e">
        <v>#N/A</v>
      </c>
      <c r="T113" s="8" t="e">
        <v>#N/A</v>
      </c>
      <c r="U113" s="8" t="e">
        <v>#N/A</v>
      </c>
      <c r="V113" s="8" t="e">
        <v>#N/A</v>
      </c>
      <c r="W113" s="8" t="e">
        <v>#N/A</v>
      </c>
      <c r="X113" s="16" t="e">
        <f t="shared" si="45"/>
        <v>#N/A</v>
      </c>
      <c r="BC113" s="53"/>
      <c r="BD113" s="56"/>
      <c r="BE113" s="56"/>
      <c r="BF113" s="56"/>
      <c r="BG113" s="56"/>
      <c r="BI113" s="53">
        <f t="shared" si="50"/>
        <v>48</v>
      </c>
      <c r="BJ113" s="56">
        <f t="shared" si="50"/>
        <v>37987</v>
      </c>
      <c r="BK113" s="58"/>
      <c r="BL113" s="58">
        <f>BL55</f>
        <v>-0.25641025641025644</v>
      </c>
      <c r="BM113" s="58">
        <f t="shared" si="48"/>
        <v>-0.15862068965517245</v>
      </c>
      <c r="BN113" s="58"/>
    </row>
    <row r="114" spans="1:66">
      <c r="A114" s="42">
        <f t="shared" si="42"/>
        <v>28825</v>
      </c>
      <c r="B114" s="42">
        <v>28856</v>
      </c>
      <c r="C114" s="43">
        <v>3.98</v>
      </c>
      <c r="E114" s="2" t="s">
        <v>140</v>
      </c>
      <c r="F114" s="6">
        <v>28126</v>
      </c>
      <c r="G114" s="7">
        <f t="shared" si="43"/>
        <v>1977</v>
      </c>
      <c r="H114" s="7">
        <f t="shared" si="44"/>
        <v>1</v>
      </c>
      <c r="I114" s="8" t="e">
        <v>#N/A</v>
      </c>
      <c r="J114" s="8" t="e">
        <v>#N/A</v>
      </c>
      <c r="K114" s="8" t="e">
        <v>#N/A</v>
      </c>
      <c r="L114" s="8" t="e">
        <v>#N/A</v>
      </c>
      <c r="M114" s="8" t="e">
        <v>#N/A</v>
      </c>
      <c r="N114" s="8">
        <v>215000</v>
      </c>
      <c r="O114" s="8">
        <v>25000</v>
      </c>
      <c r="P114" s="8">
        <v>61000</v>
      </c>
      <c r="Q114" s="8">
        <v>70000</v>
      </c>
      <c r="R114" s="8">
        <v>59000</v>
      </c>
      <c r="S114" s="8" t="e">
        <v>#N/A</v>
      </c>
      <c r="T114" s="8" t="e">
        <v>#N/A</v>
      </c>
      <c r="U114" s="8" t="e">
        <v>#N/A</v>
      </c>
      <c r="V114" s="8" t="e">
        <v>#N/A</v>
      </c>
      <c r="W114" s="8" t="e">
        <v>#N/A</v>
      </c>
      <c r="X114" s="16" t="e">
        <f t="shared" si="45"/>
        <v>#N/A</v>
      </c>
      <c r="BC114" s="53"/>
      <c r="BD114" s="56"/>
      <c r="BE114" s="56"/>
      <c r="BF114" s="56"/>
      <c r="BG114" s="56"/>
      <c r="BI114" s="53">
        <f t="shared" si="50"/>
        <v>49</v>
      </c>
      <c r="BJ114" s="56">
        <f t="shared" si="50"/>
        <v>38018</v>
      </c>
      <c r="BK114" s="58"/>
      <c r="BL114" s="58"/>
      <c r="BM114" s="58">
        <f t="shared" si="48"/>
        <v>-9.7931034482758611E-2</v>
      </c>
      <c r="BN114" s="58"/>
    </row>
    <row r="115" spans="1:66">
      <c r="A115" s="42">
        <f t="shared" si="42"/>
        <v>28856</v>
      </c>
      <c r="B115" s="42">
        <v>28887</v>
      </c>
      <c r="C115" s="43">
        <v>3.86</v>
      </c>
      <c r="E115" s="2" t="s">
        <v>141</v>
      </c>
      <c r="F115" s="6">
        <v>28157</v>
      </c>
      <c r="G115" s="7">
        <f t="shared" si="43"/>
        <v>1977</v>
      </c>
      <c r="H115" s="7">
        <f t="shared" si="44"/>
        <v>2</v>
      </c>
      <c r="I115" s="8" t="e">
        <v>#N/A</v>
      </c>
      <c r="J115" s="8" t="e">
        <v>#N/A</v>
      </c>
      <c r="K115" s="8" t="e">
        <v>#N/A</v>
      </c>
      <c r="L115" s="8" t="e">
        <v>#N/A</v>
      </c>
      <c r="M115" s="8" t="e">
        <v>#N/A</v>
      </c>
      <c r="N115" s="8">
        <v>243000</v>
      </c>
      <c r="O115" s="8">
        <v>29000</v>
      </c>
      <c r="P115" s="8">
        <v>70000</v>
      </c>
      <c r="Q115" s="8">
        <v>76000</v>
      </c>
      <c r="R115" s="8">
        <v>68000</v>
      </c>
      <c r="S115" s="8" t="e">
        <v>#N/A</v>
      </c>
      <c r="T115" s="8" t="e">
        <v>#N/A</v>
      </c>
      <c r="U115" s="8" t="e">
        <v>#N/A</v>
      </c>
      <c r="V115" s="8" t="e">
        <v>#N/A</v>
      </c>
      <c r="W115" s="8" t="e">
        <v>#N/A</v>
      </c>
      <c r="X115" s="16" t="e">
        <f t="shared" si="45"/>
        <v>#N/A</v>
      </c>
      <c r="BC115" s="53"/>
      <c r="BD115" s="56"/>
      <c r="BE115" s="56"/>
      <c r="BF115" s="56"/>
      <c r="BG115" s="56"/>
      <c r="BI115" s="53">
        <f t="shared" ref="BI115:BJ115" si="51">BI56</f>
        <v>50</v>
      </c>
      <c r="BJ115" s="56">
        <f t="shared" si="51"/>
        <v>38047</v>
      </c>
      <c r="BK115" s="58"/>
      <c r="BL115" s="58"/>
      <c r="BM115" s="58">
        <f t="shared" si="48"/>
        <v>-0.24827586206896549</v>
      </c>
      <c r="BN115" s="58"/>
    </row>
    <row r="116" spans="1:66">
      <c r="A116" s="42">
        <f t="shared" si="42"/>
        <v>28887</v>
      </c>
      <c r="B116" s="42">
        <v>28915</v>
      </c>
      <c r="C116" s="43">
        <v>3.99</v>
      </c>
      <c r="E116" s="2" t="s">
        <v>142</v>
      </c>
      <c r="F116" s="6">
        <v>28185</v>
      </c>
      <c r="G116" s="7">
        <f t="shared" si="43"/>
        <v>1977</v>
      </c>
      <c r="H116" s="7">
        <f t="shared" si="44"/>
        <v>3</v>
      </c>
      <c r="I116" s="8" t="e">
        <v>#N/A</v>
      </c>
      <c r="J116" s="8" t="e">
        <v>#N/A</v>
      </c>
      <c r="K116" s="8" t="e">
        <v>#N/A</v>
      </c>
      <c r="L116" s="8" t="e">
        <v>#N/A</v>
      </c>
      <c r="M116" s="8" t="e">
        <v>#N/A</v>
      </c>
      <c r="N116" s="8">
        <v>334000</v>
      </c>
      <c r="O116" s="8">
        <v>39000</v>
      </c>
      <c r="P116" s="8">
        <v>99000</v>
      </c>
      <c r="Q116" s="8">
        <v>110000</v>
      </c>
      <c r="R116" s="8">
        <v>87000</v>
      </c>
      <c r="S116" s="8" t="e">
        <v>#N/A</v>
      </c>
      <c r="T116" s="8" t="e">
        <v>#N/A</v>
      </c>
      <c r="U116" s="8" t="e">
        <v>#N/A</v>
      </c>
      <c r="V116" s="8" t="e">
        <v>#N/A</v>
      </c>
      <c r="W116" s="8" t="e">
        <v>#N/A</v>
      </c>
      <c r="X116" s="16" t="e">
        <f t="shared" si="45"/>
        <v>#N/A</v>
      </c>
      <c r="BC116" s="53"/>
      <c r="BD116" s="56"/>
      <c r="BE116" s="56"/>
      <c r="BF116" s="56"/>
      <c r="BG116" s="56"/>
      <c r="BI116" s="53">
        <f t="shared" ref="BI116:BJ116" si="52">BI57</f>
        <v>51</v>
      </c>
      <c r="BJ116" s="56">
        <f t="shared" si="52"/>
        <v>38078</v>
      </c>
      <c r="BK116" s="58"/>
      <c r="BL116" s="58"/>
      <c r="BM116" s="58">
        <f t="shared" si="48"/>
        <v>-0.30344827586206902</v>
      </c>
      <c r="BN116" s="58"/>
    </row>
    <row r="117" spans="1:66">
      <c r="A117" s="42">
        <f t="shared" si="42"/>
        <v>28915</v>
      </c>
      <c r="B117" s="42">
        <v>28946</v>
      </c>
      <c r="C117" s="43">
        <v>3.96</v>
      </c>
      <c r="E117" s="2" t="s">
        <v>143</v>
      </c>
      <c r="F117" s="6">
        <v>28216</v>
      </c>
      <c r="G117" s="7">
        <f t="shared" si="43"/>
        <v>1977</v>
      </c>
      <c r="H117" s="7">
        <f t="shared" si="44"/>
        <v>4</v>
      </c>
      <c r="I117" s="8" t="e">
        <v>#N/A</v>
      </c>
      <c r="J117" s="8" t="e">
        <v>#N/A</v>
      </c>
      <c r="K117" s="8" t="e">
        <v>#N/A</v>
      </c>
      <c r="L117" s="8" t="e">
        <v>#N/A</v>
      </c>
      <c r="M117" s="8" t="e">
        <v>#N/A</v>
      </c>
      <c r="N117" s="8">
        <v>318000</v>
      </c>
      <c r="O117" s="8">
        <v>42000</v>
      </c>
      <c r="P117" s="8">
        <v>99000</v>
      </c>
      <c r="Q117" s="8">
        <v>104000</v>
      </c>
      <c r="R117" s="8">
        <v>72000</v>
      </c>
      <c r="S117" s="8" t="e">
        <v>#N/A</v>
      </c>
      <c r="T117" s="8" t="e">
        <v>#N/A</v>
      </c>
      <c r="U117" s="8" t="e">
        <v>#N/A</v>
      </c>
      <c r="V117" s="8" t="e">
        <v>#N/A</v>
      </c>
      <c r="W117" s="8" t="e">
        <v>#N/A</v>
      </c>
      <c r="X117" s="16" t="e">
        <f t="shared" si="45"/>
        <v>#N/A</v>
      </c>
      <c r="BC117" s="53"/>
      <c r="BD117" s="56"/>
      <c r="BE117" s="56"/>
      <c r="BF117" s="56"/>
      <c r="BG117" s="56"/>
      <c r="BI117" s="53">
        <f t="shared" ref="BI117:BJ117" si="53">BI58</f>
        <v>52</v>
      </c>
      <c r="BJ117" s="56">
        <f t="shared" si="53"/>
        <v>38108</v>
      </c>
      <c r="BK117" s="58"/>
      <c r="BL117" s="58"/>
      <c r="BM117" s="58">
        <f t="shared" si="48"/>
        <v>-0.30758620689655181</v>
      </c>
      <c r="BN117" s="58"/>
    </row>
    <row r="118" spans="1:66">
      <c r="A118" s="42">
        <f t="shared" si="42"/>
        <v>28946</v>
      </c>
      <c r="B118" s="42">
        <v>28976</v>
      </c>
      <c r="C118" s="43">
        <v>3.99</v>
      </c>
      <c r="E118" s="2" t="s">
        <v>144</v>
      </c>
      <c r="F118" s="6">
        <v>28246</v>
      </c>
      <c r="G118" s="7">
        <f t="shared" si="43"/>
        <v>1977</v>
      </c>
      <c r="H118" s="7">
        <f t="shared" si="44"/>
        <v>5</v>
      </c>
      <c r="I118" s="8" t="e">
        <v>#N/A</v>
      </c>
      <c r="J118" s="8" t="e">
        <v>#N/A</v>
      </c>
      <c r="K118" s="8" t="e">
        <v>#N/A</v>
      </c>
      <c r="L118" s="8" t="e">
        <v>#N/A</v>
      </c>
      <c r="M118" s="8" t="e">
        <v>#N/A</v>
      </c>
      <c r="N118" s="8">
        <v>339000</v>
      </c>
      <c r="O118" s="8">
        <v>50000</v>
      </c>
      <c r="P118" s="8">
        <v>105000</v>
      </c>
      <c r="Q118" s="8">
        <v>113000</v>
      </c>
      <c r="R118" s="8">
        <v>71000</v>
      </c>
      <c r="S118" s="8" t="e">
        <v>#N/A</v>
      </c>
      <c r="T118" s="8" t="e">
        <v>#N/A</v>
      </c>
      <c r="U118" s="8" t="e">
        <v>#N/A</v>
      </c>
      <c r="V118" s="8" t="e">
        <v>#N/A</v>
      </c>
      <c r="W118" s="8" t="e">
        <v>#N/A</v>
      </c>
      <c r="X118" s="16" t="e">
        <f t="shared" si="45"/>
        <v>#N/A</v>
      </c>
      <c r="BC118" s="53"/>
      <c r="BD118" s="56"/>
      <c r="BE118" s="56"/>
      <c r="BF118" s="56"/>
      <c r="BG118" s="56"/>
      <c r="BI118" s="53">
        <f t="shared" ref="BI118:BJ118" si="54">BI59</f>
        <v>53</v>
      </c>
      <c r="BJ118" s="56">
        <f t="shared" si="54"/>
        <v>38139</v>
      </c>
      <c r="BK118" s="58"/>
      <c r="BL118" s="58"/>
      <c r="BM118" s="58">
        <f t="shared" si="48"/>
        <v>-0.2620689655172414</v>
      </c>
      <c r="BN118" s="58"/>
    </row>
    <row r="119" spans="1:66">
      <c r="A119" s="42">
        <f t="shared" si="42"/>
        <v>28976</v>
      </c>
      <c r="B119" s="42">
        <v>29007</v>
      </c>
      <c r="C119" s="43">
        <v>4.09</v>
      </c>
      <c r="E119" s="2" t="s">
        <v>145</v>
      </c>
      <c r="F119" s="6">
        <v>28277</v>
      </c>
      <c r="G119" s="7">
        <f t="shared" si="43"/>
        <v>1977</v>
      </c>
      <c r="H119" s="7">
        <f t="shared" si="44"/>
        <v>6</v>
      </c>
      <c r="I119" s="8" t="e">
        <v>#N/A</v>
      </c>
      <c r="J119" s="8" t="e">
        <v>#N/A</v>
      </c>
      <c r="K119" s="8" t="e">
        <v>#N/A</v>
      </c>
      <c r="L119" s="8" t="e">
        <v>#N/A</v>
      </c>
      <c r="M119" s="8" t="e">
        <v>#N/A</v>
      </c>
      <c r="N119" s="8">
        <v>352000</v>
      </c>
      <c r="O119" s="8">
        <v>51000</v>
      </c>
      <c r="P119" s="8">
        <v>112000</v>
      </c>
      <c r="Q119" s="8">
        <v>117000</v>
      </c>
      <c r="R119" s="8">
        <v>72000</v>
      </c>
      <c r="S119" s="8" t="e">
        <v>#N/A</v>
      </c>
      <c r="T119" s="8" t="e">
        <v>#N/A</v>
      </c>
      <c r="U119" s="8" t="e">
        <v>#N/A</v>
      </c>
      <c r="V119" s="8" t="e">
        <v>#N/A</v>
      </c>
      <c r="W119" s="8" t="e">
        <v>#N/A</v>
      </c>
      <c r="X119" s="16" t="e">
        <f t="shared" si="45"/>
        <v>#N/A</v>
      </c>
      <c r="BC119" s="53"/>
      <c r="BD119" s="56"/>
      <c r="BE119" s="56"/>
      <c r="BF119" s="56"/>
      <c r="BG119" s="56"/>
      <c r="BI119" s="53">
        <f t="shared" ref="BI119:BJ119" si="55">BI60</f>
        <v>54</v>
      </c>
      <c r="BJ119" s="56">
        <f t="shared" si="55"/>
        <v>38169</v>
      </c>
      <c r="BK119" s="58"/>
      <c r="BL119" s="58"/>
      <c r="BM119" s="58">
        <f t="shared" si="48"/>
        <v>-0.20413793103448283</v>
      </c>
      <c r="BN119" s="58"/>
    </row>
    <row r="120" spans="1:66">
      <c r="A120" s="42">
        <f t="shared" si="42"/>
        <v>29007</v>
      </c>
      <c r="B120" s="42">
        <v>29037</v>
      </c>
      <c r="C120" s="43">
        <v>3.8</v>
      </c>
      <c r="E120" s="2" t="s">
        <v>146</v>
      </c>
      <c r="F120" s="6">
        <v>28307</v>
      </c>
      <c r="G120" s="7">
        <f t="shared" si="43"/>
        <v>1977</v>
      </c>
      <c r="H120" s="7">
        <f t="shared" si="44"/>
        <v>7</v>
      </c>
      <c r="I120" s="8" t="e">
        <v>#N/A</v>
      </c>
      <c r="J120" s="8" t="e">
        <v>#N/A</v>
      </c>
      <c r="K120" s="8" t="e">
        <v>#N/A</v>
      </c>
      <c r="L120" s="8" t="e">
        <v>#N/A</v>
      </c>
      <c r="M120" s="8" t="e">
        <v>#N/A</v>
      </c>
      <c r="N120" s="8">
        <v>328000</v>
      </c>
      <c r="O120" s="8">
        <v>52000</v>
      </c>
      <c r="P120" s="8">
        <v>96000</v>
      </c>
      <c r="Q120" s="8">
        <v>114000</v>
      </c>
      <c r="R120" s="8">
        <v>64000</v>
      </c>
      <c r="S120" s="8" t="e">
        <v>#N/A</v>
      </c>
      <c r="T120" s="8" t="e">
        <v>#N/A</v>
      </c>
      <c r="U120" s="8" t="e">
        <v>#N/A</v>
      </c>
      <c r="V120" s="8" t="e">
        <v>#N/A</v>
      </c>
      <c r="W120" s="8" t="e">
        <v>#N/A</v>
      </c>
      <c r="X120" s="16" t="e">
        <f t="shared" si="45"/>
        <v>#N/A</v>
      </c>
      <c r="BC120" s="53"/>
      <c r="BD120" s="56"/>
      <c r="BE120" s="56"/>
      <c r="BF120" s="56"/>
      <c r="BG120" s="56"/>
      <c r="BI120" s="53">
        <f t="shared" ref="BI120:BJ120" si="56">BI61</f>
        <v>55</v>
      </c>
      <c r="BJ120" s="56">
        <f t="shared" si="56"/>
        <v>38200</v>
      </c>
      <c r="BK120" s="58"/>
      <c r="BL120" s="58"/>
      <c r="BM120" s="58">
        <f t="shared" si="48"/>
        <v>-0.21931034482758618</v>
      </c>
      <c r="BN120" s="58"/>
    </row>
    <row r="121" spans="1:66">
      <c r="A121" s="42">
        <f t="shared" si="42"/>
        <v>29037</v>
      </c>
      <c r="B121" s="42">
        <v>29068</v>
      </c>
      <c r="C121" s="43">
        <v>3.82</v>
      </c>
      <c r="E121" s="2" t="s">
        <v>147</v>
      </c>
      <c r="F121" s="6">
        <v>28338</v>
      </c>
      <c r="G121" s="7">
        <f t="shared" si="43"/>
        <v>1977</v>
      </c>
      <c r="H121" s="7">
        <f t="shared" si="44"/>
        <v>8</v>
      </c>
      <c r="I121" s="8" t="e">
        <v>#N/A</v>
      </c>
      <c r="J121" s="8" t="e">
        <v>#N/A</v>
      </c>
      <c r="K121" s="8" t="e">
        <v>#N/A</v>
      </c>
      <c r="L121" s="8" t="e">
        <v>#N/A</v>
      </c>
      <c r="M121" s="8" t="e">
        <v>#N/A</v>
      </c>
      <c r="N121" s="8">
        <v>371000</v>
      </c>
      <c r="O121" s="8">
        <v>57000</v>
      </c>
      <c r="P121" s="8">
        <v>118000</v>
      </c>
      <c r="Q121" s="8">
        <v>124000</v>
      </c>
      <c r="R121" s="8">
        <v>72000</v>
      </c>
      <c r="S121" s="8" t="e">
        <v>#N/A</v>
      </c>
      <c r="T121" s="8" t="e">
        <v>#N/A</v>
      </c>
      <c r="U121" s="8" t="e">
        <v>#N/A</v>
      </c>
      <c r="V121" s="8" t="e">
        <v>#N/A</v>
      </c>
      <c r="W121" s="8" t="e">
        <v>#N/A</v>
      </c>
      <c r="X121" s="16" t="e">
        <f t="shared" si="45"/>
        <v>#N/A</v>
      </c>
      <c r="BC121" s="53"/>
      <c r="BD121" s="56"/>
      <c r="BE121" s="56"/>
      <c r="BF121" s="56"/>
      <c r="BG121" s="56"/>
      <c r="BI121" s="53">
        <f t="shared" ref="BI121:BJ121" si="57">BI62</f>
        <v>56</v>
      </c>
      <c r="BJ121" s="56">
        <f t="shared" si="57"/>
        <v>38231</v>
      </c>
      <c r="BK121" s="58"/>
      <c r="BL121" s="58"/>
      <c r="BM121" s="58">
        <f t="shared" si="48"/>
        <v>-0.25931034482758619</v>
      </c>
      <c r="BN121" s="58"/>
    </row>
    <row r="122" spans="1:66">
      <c r="A122" s="42">
        <f t="shared" si="42"/>
        <v>29068</v>
      </c>
      <c r="B122" s="42">
        <v>29099</v>
      </c>
      <c r="C122" s="43">
        <v>3.84</v>
      </c>
      <c r="E122" s="2" t="s">
        <v>148</v>
      </c>
      <c r="F122" s="6">
        <v>28369</v>
      </c>
      <c r="G122" s="7">
        <f t="shared" si="43"/>
        <v>1977</v>
      </c>
      <c r="H122" s="7">
        <f t="shared" si="44"/>
        <v>9</v>
      </c>
      <c r="I122" s="8" t="e">
        <v>#N/A</v>
      </c>
      <c r="J122" s="8" t="e">
        <v>#N/A</v>
      </c>
      <c r="K122" s="8" t="e">
        <v>#N/A</v>
      </c>
      <c r="L122" s="8" t="e">
        <v>#N/A</v>
      </c>
      <c r="M122" s="8" t="e">
        <v>#N/A</v>
      </c>
      <c r="N122" s="8">
        <v>326000</v>
      </c>
      <c r="O122" s="8">
        <v>51000</v>
      </c>
      <c r="P122" s="8">
        <v>99000</v>
      </c>
      <c r="Q122" s="8">
        <v>109000</v>
      </c>
      <c r="R122" s="8">
        <v>68000</v>
      </c>
      <c r="S122" s="8" t="e">
        <v>#N/A</v>
      </c>
      <c r="T122" s="8" t="e">
        <v>#N/A</v>
      </c>
      <c r="U122" s="8" t="e">
        <v>#N/A</v>
      </c>
      <c r="V122" s="8" t="e">
        <v>#N/A</v>
      </c>
      <c r="W122" s="8" t="e">
        <v>#N/A</v>
      </c>
      <c r="X122" s="16" t="e">
        <f t="shared" si="45"/>
        <v>#N/A</v>
      </c>
      <c r="BC122" s="53"/>
      <c r="BD122" s="56"/>
      <c r="BE122" s="56"/>
      <c r="BF122" s="56"/>
      <c r="BG122" s="56"/>
      <c r="BI122" s="53">
        <f t="shared" ref="BI122:BJ122" si="58">BI63</f>
        <v>57</v>
      </c>
      <c r="BJ122" s="56">
        <f t="shared" si="58"/>
        <v>38261</v>
      </c>
      <c r="BK122" s="58"/>
      <c r="BL122" s="58"/>
      <c r="BM122" s="58">
        <f t="shared" si="48"/>
        <v>-0.47172413793103446</v>
      </c>
      <c r="BN122" s="58"/>
    </row>
    <row r="123" spans="1:66">
      <c r="A123" s="42">
        <f t="shared" si="42"/>
        <v>29099</v>
      </c>
      <c r="B123" s="42">
        <v>29129</v>
      </c>
      <c r="C123" s="43">
        <v>3.94</v>
      </c>
      <c r="E123" s="2" t="s">
        <v>149</v>
      </c>
      <c r="F123" s="6">
        <v>28399</v>
      </c>
      <c r="G123" s="7">
        <f t="shared" si="43"/>
        <v>1977</v>
      </c>
      <c r="H123" s="7">
        <f t="shared" si="44"/>
        <v>10</v>
      </c>
      <c r="I123" s="8" t="e">
        <v>#N/A</v>
      </c>
      <c r="J123" s="8" t="e">
        <v>#N/A</v>
      </c>
      <c r="K123" s="8" t="e">
        <v>#N/A</v>
      </c>
      <c r="L123" s="8" t="e">
        <v>#N/A</v>
      </c>
      <c r="M123" s="8" t="e">
        <v>#N/A</v>
      </c>
      <c r="N123" s="8">
        <v>300000</v>
      </c>
      <c r="O123" s="8">
        <v>44000</v>
      </c>
      <c r="P123" s="8">
        <v>93000</v>
      </c>
      <c r="Q123" s="8">
        <v>102000</v>
      </c>
      <c r="R123" s="8">
        <v>62000</v>
      </c>
      <c r="S123" s="8" t="e">
        <v>#N/A</v>
      </c>
      <c r="T123" s="8" t="e">
        <v>#N/A</v>
      </c>
      <c r="U123" s="8" t="e">
        <v>#N/A</v>
      </c>
      <c r="V123" s="8" t="e">
        <v>#N/A</v>
      </c>
      <c r="W123" s="8" t="e">
        <v>#N/A</v>
      </c>
      <c r="X123" s="16" t="e">
        <f t="shared" si="45"/>
        <v>#N/A</v>
      </c>
      <c r="BC123" s="53"/>
      <c r="BD123" s="56"/>
      <c r="BE123" s="56"/>
      <c r="BF123" s="56"/>
      <c r="BG123" s="56"/>
      <c r="BI123" s="53"/>
      <c r="BJ123" s="56"/>
      <c r="BK123" s="58"/>
      <c r="BL123" s="58"/>
      <c r="BM123" s="58"/>
      <c r="BN123" s="58"/>
    </row>
    <row r="124" spans="1:66">
      <c r="A124" s="42">
        <f t="shared" si="42"/>
        <v>29129</v>
      </c>
      <c r="B124" s="42">
        <v>29160</v>
      </c>
      <c r="C124" s="43">
        <v>3.77</v>
      </c>
      <c r="E124" s="2" t="s">
        <v>150</v>
      </c>
      <c r="F124" s="6">
        <v>28430</v>
      </c>
      <c r="G124" s="7">
        <f t="shared" si="43"/>
        <v>1977</v>
      </c>
      <c r="H124" s="7">
        <f t="shared" si="44"/>
        <v>11</v>
      </c>
      <c r="I124" s="8" t="e">
        <v>#N/A</v>
      </c>
      <c r="J124" s="8" t="e">
        <v>#N/A</v>
      </c>
      <c r="K124" s="8" t="e">
        <v>#N/A</v>
      </c>
      <c r="L124" s="8" t="e">
        <v>#N/A</v>
      </c>
      <c r="M124" s="8" t="e">
        <v>#N/A</v>
      </c>
      <c r="N124" s="8">
        <v>286000</v>
      </c>
      <c r="O124" s="8">
        <v>41000</v>
      </c>
      <c r="P124" s="8">
        <v>84000</v>
      </c>
      <c r="Q124" s="8">
        <v>104000</v>
      </c>
      <c r="R124" s="8">
        <v>57000</v>
      </c>
      <c r="S124" s="8" t="e">
        <v>#N/A</v>
      </c>
      <c r="T124" s="8" t="e">
        <v>#N/A</v>
      </c>
      <c r="U124" s="8" t="e">
        <v>#N/A</v>
      </c>
      <c r="V124" s="8" t="e">
        <v>#N/A</v>
      </c>
      <c r="W124" s="8" t="e">
        <v>#N/A</v>
      </c>
      <c r="X124" s="16" t="e">
        <f t="shared" si="45"/>
        <v>#N/A</v>
      </c>
      <c r="BC124" s="53"/>
      <c r="BD124" s="56"/>
      <c r="BE124" s="56"/>
      <c r="BF124" s="56"/>
      <c r="BG124" s="56"/>
      <c r="BI124" s="53"/>
      <c r="BJ124" s="56"/>
      <c r="BK124" s="58"/>
      <c r="BL124" s="58"/>
      <c r="BM124" s="58"/>
      <c r="BN124" s="58"/>
    </row>
    <row r="125" spans="1:66">
      <c r="A125" s="42">
        <f t="shared" si="42"/>
        <v>29160</v>
      </c>
      <c r="B125" s="42">
        <v>29190</v>
      </c>
      <c r="C125" s="43">
        <v>3.48</v>
      </c>
      <c r="E125" s="2" t="s">
        <v>151</v>
      </c>
      <c r="F125" s="6">
        <v>28460</v>
      </c>
      <c r="G125" s="7">
        <f t="shared" si="43"/>
        <v>1977</v>
      </c>
      <c r="H125" s="7">
        <f t="shared" si="44"/>
        <v>12</v>
      </c>
      <c r="I125" s="8" t="e">
        <v>#N/A</v>
      </c>
      <c r="J125" s="8" t="e">
        <v>#N/A</v>
      </c>
      <c r="K125" s="8" t="e">
        <v>#N/A</v>
      </c>
      <c r="L125" s="8" t="e">
        <v>#N/A</v>
      </c>
      <c r="M125" s="8" t="e">
        <v>#N/A</v>
      </c>
      <c r="N125" s="8">
        <v>239000</v>
      </c>
      <c r="O125" s="8">
        <v>34000</v>
      </c>
      <c r="P125" s="8">
        <v>66000</v>
      </c>
      <c r="Q125" s="8">
        <v>89000</v>
      </c>
      <c r="R125" s="8">
        <v>51000</v>
      </c>
      <c r="S125" s="8" t="e">
        <v>#N/A</v>
      </c>
      <c r="T125" s="8" t="e">
        <v>#N/A</v>
      </c>
      <c r="U125" s="8" t="e">
        <v>#N/A</v>
      </c>
      <c r="V125" s="8" t="e">
        <v>#N/A</v>
      </c>
      <c r="W125" s="8" t="e">
        <v>#N/A</v>
      </c>
      <c r="X125" s="16" t="e">
        <f t="shared" si="45"/>
        <v>#N/A</v>
      </c>
      <c r="BC125" s="53"/>
      <c r="BD125" s="56"/>
      <c r="BE125" s="56"/>
      <c r="BF125" s="56"/>
      <c r="BG125" s="56"/>
      <c r="BI125" s="53"/>
      <c r="BJ125" s="56"/>
      <c r="BK125" s="58"/>
      <c r="BL125" s="58"/>
      <c r="BM125" s="58"/>
      <c r="BN125" s="58"/>
    </row>
    <row r="126" spans="1:66">
      <c r="A126" s="42">
        <f t="shared" si="42"/>
        <v>29190</v>
      </c>
      <c r="B126" s="42">
        <v>29221</v>
      </c>
      <c r="C126" s="43">
        <v>3.39</v>
      </c>
      <c r="E126" s="2" t="s">
        <v>152</v>
      </c>
      <c r="F126" s="6">
        <v>28491</v>
      </c>
      <c r="G126" s="7">
        <f t="shared" si="43"/>
        <v>1978</v>
      </c>
      <c r="H126" s="7">
        <f t="shared" si="44"/>
        <v>1</v>
      </c>
      <c r="I126" s="8" t="e">
        <v>#N/A</v>
      </c>
      <c r="J126" s="8" t="e">
        <v>#N/A</v>
      </c>
      <c r="K126" s="8" t="e">
        <v>#N/A</v>
      </c>
      <c r="L126" s="8" t="e">
        <v>#N/A</v>
      </c>
      <c r="M126" s="8" t="e">
        <v>#N/A</v>
      </c>
      <c r="N126" s="8">
        <v>249000</v>
      </c>
      <c r="O126" s="8">
        <v>32000</v>
      </c>
      <c r="P126" s="8">
        <v>70000</v>
      </c>
      <c r="Q126" s="8">
        <v>83000</v>
      </c>
      <c r="R126" s="8">
        <v>64000</v>
      </c>
      <c r="S126" s="8" t="e">
        <v>#N/A</v>
      </c>
      <c r="T126" s="8" t="e">
        <v>#N/A</v>
      </c>
      <c r="U126" s="8" t="e">
        <v>#N/A</v>
      </c>
      <c r="V126" s="8" t="e">
        <v>#N/A</v>
      </c>
      <c r="W126" s="8" t="e">
        <v>#N/A</v>
      </c>
      <c r="X126" s="16" t="e">
        <f t="shared" si="45"/>
        <v>#N/A</v>
      </c>
      <c r="BC126" s="53"/>
      <c r="BD126" s="56"/>
      <c r="BE126" s="56"/>
      <c r="BF126" s="56"/>
      <c r="BG126" s="56"/>
      <c r="BI126" s="53"/>
      <c r="BJ126" s="56"/>
      <c r="BK126" s="58"/>
      <c r="BL126" s="58"/>
      <c r="BM126" s="58"/>
      <c r="BN126" s="58"/>
    </row>
    <row r="127" spans="1:66">
      <c r="A127" s="42">
        <f t="shared" si="42"/>
        <v>29221</v>
      </c>
      <c r="B127" s="42">
        <v>29252</v>
      </c>
      <c r="C127" s="43">
        <v>3.33</v>
      </c>
      <c r="E127" s="2" t="s">
        <v>153</v>
      </c>
      <c r="F127" s="6">
        <v>28522</v>
      </c>
      <c r="G127" s="7">
        <f t="shared" si="43"/>
        <v>1978</v>
      </c>
      <c r="H127" s="7">
        <f t="shared" si="44"/>
        <v>2</v>
      </c>
      <c r="I127" s="8" t="e">
        <v>#N/A</v>
      </c>
      <c r="J127" s="8" t="e">
        <v>#N/A</v>
      </c>
      <c r="K127" s="8" t="e">
        <v>#N/A</v>
      </c>
      <c r="L127" s="8" t="e">
        <v>#N/A</v>
      </c>
      <c r="M127" s="8" t="e">
        <v>#N/A</v>
      </c>
      <c r="N127" s="8">
        <v>269000</v>
      </c>
      <c r="O127" s="8">
        <v>30000</v>
      </c>
      <c r="P127" s="8">
        <v>81000</v>
      </c>
      <c r="Q127" s="8">
        <v>89000</v>
      </c>
      <c r="R127" s="8">
        <v>68000</v>
      </c>
      <c r="S127" s="8" t="e">
        <v>#N/A</v>
      </c>
      <c r="T127" s="8" t="e">
        <v>#N/A</v>
      </c>
      <c r="U127" s="8" t="e">
        <v>#N/A</v>
      </c>
      <c r="V127" s="8" t="e">
        <v>#N/A</v>
      </c>
      <c r="W127" s="8" t="e">
        <v>#N/A</v>
      </c>
      <c r="X127" s="16" t="e">
        <f t="shared" si="45"/>
        <v>#N/A</v>
      </c>
      <c r="BC127" s="53"/>
      <c r="BD127" s="56"/>
      <c r="BE127" s="56"/>
      <c r="BF127" s="56"/>
      <c r="BG127" s="56"/>
      <c r="BI127" s="53"/>
      <c r="BJ127" s="56"/>
      <c r="BK127" s="58"/>
      <c r="BL127" s="58"/>
      <c r="BM127" s="58"/>
      <c r="BN127" s="58"/>
    </row>
    <row r="128" spans="1:66">
      <c r="A128" s="42">
        <f t="shared" si="42"/>
        <v>29252</v>
      </c>
      <c r="B128" s="42">
        <v>29281</v>
      </c>
      <c r="C128" s="43">
        <v>3.19</v>
      </c>
      <c r="E128" s="2" t="s">
        <v>154</v>
      </c>
      <c r="F128" s="6">
        <v>28550</v>
      </c>
      <c r="G128" s="7">
        <f t="shared" si="43"/>
        <v>1978</v>
      </c>
      <c r="H128" s="7">
        <f t="shared" si="44"/>
        <v>3</v>
      </c>
      <c r="I128" s="8" t="e">
        <v>#N/A</v>
      </c>
      <c r="J128" s="8" t="e">
        <v>#N/A</v>
      </c>
      <c r="K128" s="8" t="e">
        <v>#N/A</v>
      </c>
      <c r="L128" s="8" t="e">
        <v>#N/A</v>
      </c>
      <c r="M128" s="8" t="e">
        <v>#N/A</v>
      </c>
      <c r="N128" s="8">
        <v>368000</v>
      </c>
      <c r="O128" s="8">
        <v>41000</v>
      </c>
      <c r="P128" s="8">
        <v>101000</v>
      </c>
      <c r="Q128" s="8">
        <v>135000</v>
      </c>
      <c r="R128" s="8">
        <v>61000</v>
      </c>
      <c r="S128" s="8" t="e">
        <v>#N/A</v>
      </c>
      <c r="T128" s="8" t="e">
        <v>#N/A</v>
      </c>
      <c r="U128" s="8" t="e">
        <v>#N/A</v>
      </c>
      <c r="V128" s="8" t="e">
        <v>#N/A</v>
      </c>
      <c r="W128" s="8" t="e">
        <v>#N/A</v>
      </c>
      <c r="X128" s="16" t="e">
        <f t="shared" si="45"/>
        <v>#N/A</v>
      </c>
      <c r="BC128" s="53"/>
      <c r="BD128" s="56"/>
      <c r="BE128" s="56"/>
      <c r="BF128" s="56"/>
      <c r="BG128" s="56"/>
      <c r="BI128" s="53"/>
      <c r="BJ128" s="56"/>
      <c r="BK128" s="58"/>
      <c r="BL128" s="58"/>
      <c r="BM128" s="58"/>
      <c r="BN128" s="58"/>
    </row>
    <row r="129" spans="1:66">
      <c r="A129" s="42">
        <f t="shared" si="42"/>
        <v>29281</v>
      </c>
      <c r="B129" s="42">
        <v>29312</v>
      </c>
      <c r="C129" s="43">
        <v>2.97</v>
      </c>
      <c r="E129" s="2" t="s">
        <v>155</v>
      </c>
      <c r="F129" s="6">
        <v>28581</v>
      </c>
      <c r="G129" s="7">
        <f t="shared" si="43"/>
        <v>1978</v>
      </c>
      <c r="H129" s="7">
        <f t="shared" si="44"/>
        <v>4</v>
      </c>
      <c r="I129" s="8" t="e">
        <v>#N/A</v>
      </c>
      <c r="J129" s="8" t="e">
        <v>#N/A</v>
      </c>
      <c r="K129" s="8" t="e">
        <v>#N/A</v>
      </c>
      <c r="L129" s="8" t="e">
        <v>#N/A</v>
      </c>
      <c r="M129" s="8" t="e">
        <v>#N/A</v>
      </c>
      <c r="N129" s="8">
        <v>347000</v>
      </c>
      <c r="O129" s="8">
        <v>40000</v>
      </c>
      <c r="P129" s="8">
        <v>108000</v>
      </c>
      <c r="Q129" s="8">
        <v>119000</v>
      </c>
      <c r="R129" s="8">
        <v>80000</v>
      </c>
      <c r="S129" s="8" t="e">
        <v>#N/A</v>
      </c>
      <c r="T129" s="8" t="e">
        <v>#N/A</v>
      </c>
      <c r="U129" s="8" t="e">
        <v>#N/A</v>
      </c>
      <c r="V129" s="8" t="e">
        <v>#N/A</v>
      </c>
      <c r="W129" s="8" t="e">
        <v>#N/A</v>
      </c>
      <c r="X129" s="16" t="e">
        <f t="shared" si="45"/>
        <v>#N/A</v>
      </c>
      <c r="BC129" s="53"/>
      <c r="BD129" s="56"/>
      <c r="BE129" s="56"/>
      <c r="BF129" s="56"/>
      <c r="BG129" s="56"/>
      <c r="BI129" s="53"/>
      <c r="BJ129" s="56"/>
      <c r="BK129" s="58"/>
      <c r="BL129" s="58"/>
      <c r="BM129" s="58"/>
      <c r="BN129" s="58"/>
    </row>
    <row r="130" spans="1:66">
      <c r="A130" s="42">
        <f t="shared" si="42"/>
        <v>29312</v>
      </c>
      <c r="B130" s="42">
        <v>29342</v>
      </c>
      <c r="C130" s="43">
        <v>2.54</v>
      </c>
      <c r="E130" s="2" t="s">
        <v>156</v>
      </c>
      <c r="F130" s="6">
        <v>28611</v>
      </c>
      <c r="G130" s="7">
        <f t="shared" si="43"/>
        <v>1978</v>
      </c>
      <c r="H130" s="7">
        <f t="shared" si="44"/>
        <v>5</v>
      </c>
      <c r="I130" s="8" t="e">
        <v>#N/A</v>
      </c>
      <c r="J130" s="8" t="e">
        <v>#N/A</v>
      </c>
      <c r="K130" s="8" t="e">
        <v>#N/A</v>
      </c>
      <c r="L130" s="8" t="e">
        <v>#N/A</v>
      </c>
      <c r="M130" s="8" t="e">
        <v>#N/A</v>
      </c>
      <c r="N130" s="8">
        <v>384000</v>
      </c>
      <c r="O130" s="8">
        <v>53000</v>
      </c>
      <c r="P130" s="8">
        <v>115000</v>
      </c>
      <c r="Q130" s="8">
        <v>136000</v>
      </c>
      <c r="R130" s="8">
        <v>80000</v>
      </c>
      <c r="S130" s="8" t="e">
        <v>#N/A</v>
      </c>
      <c r="T130" s="8" t="e">
        <v>#N/A</v>
      </c>
      <c r="U130" s="8" t="e">
        <v>#N/A</v>
      </c>
      <c r="V130" s="8" t="e">
        <v>#N/A</v>
      </c>
      <c r="W130" s="8" t="e">
        <v>#N/A</v>
      </c>
      <c r="X130" s="16" t="e">
        <f t="shared" si="45"/>
        <v>#N/A</v>
      </c>
      <c r="BC130" s="53"/>
      <c r="BD130" s="56"/>
      <c r="BE130" s="56"/>
      <c r="BF130" s="56"/>
      <c r="BG130" s="56"/>
      <c r="BI130" s="53"/>
      <c r="BJ130" s="56"/>
      <c r="BK130" s="58"/>
      <c r="BL130" s="58"/>
      <c r="BM130" s="58"/>
      <c r="BN130" s="58"/>
    </row>
    <row r="131" spans="1:66">
      <c r="A131" s="42">
        <f t="shared" si="42"/>
        <v>29342</v>
      </c>
      <c r="B131" s="42">
        <v>29373</v>
      </c>
      <c r="C131" s="43">
        <v>2.48</v>
      </c>
      <c r="E131" s="2" t="s">
        <v>157</v>
      </c>
      <c r="F131" s="6">
        <v>28642</v>
      </c>
      <c r="G131" s="7">
        <f t="shared" si="43"/>
        <v>1978</v>
      </c>
      <c r="H131" s="7">
        <f t="shared" si="44"/>
        <v>6</v>
      </c>
      <c r="I131" s="8" t="e">
        <v>#N/A</v>
      </c>
      <c r="J131" s="8" t="e">
        <v>#N/A</v>
      </c>
      <c r="K131" s="8" t="e">
        <v>#N/A</v>
      </c>
      <c r="L131" s="8" t="e">
        <v>#N/A</v>
      </c>
      <c r="M131" s="8" t="e">
        <v>#N/A</v>
      </c>
      <c r="N131" s="8">
        <v>389000</v>
      </c>
      <c r="O131" s="8">
        <v>55000</v>
      </c>
      <c r="P131" s="8">
        <v>115000</v>
      </c>
      <c r="Q131" s="8">
        <v>135000</v>
      </c>
      <c r="R131" s="8">
        <v>84000</v>
      </c>
      <c r="S131" s="8" t="e">
        <v>#N/A</v>
      </c>
      <c r="T131" s="8" t="e">
        <v>#N/A</v>
      </c>
      <c r="U131" s="8" t="e">
        <v>#N/A</v>
      </c>
      <c r="V131" s="8" t="e">
        <v>#N/A</v>
      </c>
      <c r="W131" s="8" t="e">
        <v>#N/A</v>
      </c>
      <c r="X131" s="16" t="e">
        <f t="shared" si="45"/>
        <v>#N/A</v>
      </c>
      <c r="BC131" s="53"/>
      <c r="BD131" s="56"/>
      <c r="BE131" s="56"/>
      <c r="BF131" s="56"/>
      <c r="BG131" s="56"/>
      <c r="BI131" s="53"/>
      <c r="BJ131" s="56"/>
      <c r="BK131" s="58"/>
      <c r="BL131" s="58"/>
      <c r="BM131" s="58"/>
      <c r="BN131" s="58"/>
    </row>
    <row r="132" spans="1:66">
      <c r="A132" s="42">
        <f t="shared" si="42"/>
        <v>29373</v>
      </c>
      <c r="B132" s="42">
        <v>29403</v>
      </c>
      <c r="C132" s="43">
        <v>2.6</v>
      </c>
      <c r="E132" s="2" t="s">
        <v>158</v>
      </c>
      <c r="F132" s="6">
        <v>28672</v>
      </c>
      <c r="G132" s="7">
        <f t="shared" si="43"/>
        <v>1978</v>
      </c>
      <c r="H132" s="7">
        <f t="shared" si="44"/>
        <v>7</v>
      </c>
      <c r="I132" s="8" t="e">
        <v>#N/A</v>
      </c>
      <c r="J132" s="8" t="e">
        <v>#N/A</v>
      </c>
      <c r="K132" s="8" t="e">
        <v>#N/A</v>
      </c>
      <c r="L132" s="8" t="e">
        <v>#N/A</v>
      </c>
      <c r="M132" s="8" t="e">
        <v>#N/A</v>
      </c>
      <c r="N132" s="8">
        <v>356000</v>
      </c>
      <c r="O132" s="8">
        <v>55000</v>
      </c>
      <c r="P132" s="8">
        <v>101000</v>
      </c>
      <c r="Q132" s="8">
        <v>126000</v>
      </c>
      <c r="R132" s="8">
        <v>74000</v>
      </c>
      <c r="S132" s="8" t="e">
        <v>#N/A</v>
      </c>
      <c r="T132" s="8" t="e">
        <v>#N/A</v>
      </c>
      <c r="U132" s="8" t="e">
        <v>#N/A</v>
      </c>
      <c r="V132" s="8" t="e">
        <v>#N/A</v>
      </c>
      <c r="W132" s="8" t="e">
        <v>#N/A</v>
      </c>
      <c r="X132" s="16" t="e">
        <f t="shared" si="45"/>
        <v>#N/A</v>
      </c>
      <c r="BC132" s="53"/>
      <c r="BD132" s="56"/>
      <c r="BE132" s="56"/>
      <c r="BF132" s="56"/>
      <c r="BG132" s="56"/>
      <c r="BI132" s="53"/>
      <c r="BJ132" s="56"/>
      <c r="BK132" s="58"/>
      <c r="BL132" s="58"/>
      <c r="BM132" s="58"/>
      <c r="BN132" s="58"/>
    </row>
    <row r="133" spans="1:66">
      <c r="A133" s="42">
        <f t="shared" si="42"/>
        <v>29403</v>
      </c>
      <c r="B133" s="42">
        <v>29434</v>
      </c>
      <c r="C133" s="43">
        <v>2.93</v>
      </c>
      <c r="E133" s="2" t="s">
        <v>159</v>
      </c>
      <c r="F133" s="6">
        <v>28703</v>
      </c>
      <c r="G133" s="7">
        <f t="shared" si="43"/>
        <v>1978</v>
      </c>
      <c r="H133" s="7">
        <f t="shared" si="44"/>
        <v>8</v>
      </c>
      <c r="I133" s="8" t="e">
        <v>#N/A</v>
      </c>
      <c r="J133" s="8" t="e">
        <v>#N/A</v>
      </c>
      <c r="K133" s="8" t="e">
        <v>#N/A</v>
      </c>
      <c r="L133" s="8" t="e">
        <v>#N/A</v>
      </c>
      <c r="M133" s="8" t="e">
        <v>#N/A</v>
      </c>
      <c r="N133" s="8">
        <v>396000</v>
      </c>
      <c r="O133" s="8">
        <v>53000</v>
      </c>
      <c r="P133" s="8">
        <v>113000</v>
      </c>
      <c r="Q133" s="8">
        <v>144000</v>
      </c>
      <c r="R133" s="8">
        <v>86000</v>
      </c>
      <c r="S133" s="8" t="e">
        <v>#N/A</v>
      </c>
      <c r="T133" s="8" t="e">
        <v>#N/A</v>
      </c>
      <c r="U133" s="8" t="e">
        <v>#N/A</v>
      </c>
      <c r="V133" s="8" t="e">
        <v>#N/A</v>
      </c>
      <c r="W133" s="8" t="e">
        <v>#N/A</v>
      </c>
      <c r="X133" s="16" t="e">
        <f t="shared" si="45"/>
        <v>#N/A</v>
      </c>
      <c r="BC133" s="53"/>
      <c r="BD133" s="56"/>
      <c r="BE133" s="56"/>
      <c r="BF133" s="56"/>
      <c r="BG133" s="56"/>
      <c r="BI133" s="53"/>
      <c r="BJ133" s="56"/>
      <c r="BK133" s="58"/>
      <c r="BL133" s="58"/>
      <c r="BM133" s="58"/>
      <c r="BN133" s="58"/>
    </row>
    <row r="134" spans="1:66">
      <c r="A134" s="42">
        <f t="shared" si="42"/>
        <v>29434</v>
      </c>
      <c r="B134" s="42">
        <v>29465</v>
      </c>
      <c r="C134" s="43">
        <v>3.05</v>
      </c>
      <c r="E134" s="2" t="s">
        <v>160</v>
      </c>
      <c r="F134" s="6">
        <v>28734</v>
      </c>
      <c r="G134" s="7">
        <f t="shared" si="43"/>
        <v>1978</v>
      </c>
      <c r="H134" s="7">
        <f t="shared" si="44"/>
        <v>9</v>
      </c>
      <c r="I134" s="8" t="e">
        <v>#N/A</v>
      </c>
      <c r="J134" s="8" t="e">
        <v>#N/A</v>
      </c>
      <c r="K134" s="8" t="e">
        <v>#N/A</v>
      </c>
      <c r="L134" s="8" t="e">
        <v>#N/A</v>
      </c>
      <c r="M134" s="8" t="e">
        <v>#N/A</v>
      </c>
      <c r="N134" s="8">
        <v>338000</v>
      </c>
      <c r="O134" s="8">
        <v>46000</v>
      </c>
      <c r="P134" s="8">
        <v>93000</v>
      </c>
      <c r="Q134" s="8">
        <v>115000</v>
      </c>
      <c r="R134" s="8">
        <v>85000</v>
      </c>
      <c r="S134" s="8" t="e">
        <v>#N/A</v>
      </c>
      <c r="T134" s="8" t="e">
        <v>#N/A</v>
      </c>
      <c r="U134" s="8" t="e">
        <v>#N/A</v>
      </c>
      <c r="V134" s="8" t="e">
        <v>#N/A</v>
      </c>
      <c r="W134" s="8" t="e">
        <v>#N/A</v>
      </c>
      <c r="X134" s="16" t="e">
        <f t="shared" si="45"/>
        <v>#N/A</v>
      </c>
      <c r="BC134" s="53"/>
      <c r="BD134" s="56"/>
      <c r="BE134" s="56"/>
      <c r="BF134" s="56"/>
      <c r="BG134" s="56"/>
      <c r="BI134" s="53"/>
      <c r="BJ134" s="56"/>
      <c r="BK134" s="58"/>
      <c r="BL134" s="58"/>
      <c r="BM134" s="58"/>
      <c r="BN134" s="58"/>
    </row>
    <row r="135" spans="1:66">
      <c r="A135" s="42">
        <f t="shared" ref="A135:A198" si="59">EDATE(B135,-1)</f>
        <v>29465</v>
      </c>
      <c r="B135" s="42">
        <v>29495</v>
      </c>
      <c r="C135" s="43">
        <v>3.4</v>
      </c>
      <c r="E135" s="2" t="s">
        <v>161</v>
      </c>
      <c r="F135" s="6">
        <v>28764</v>
      </c>
      <c r="G135" s="7">
        <f t="shared" ref="G135:G198" si="60">YEAR(F135)</f>
        <v>1978</v>
      </c>
      <c r="H135" s="7">
        <f t="shared" ref="H135:H198" si="61">MONTH(F135)</f>
        <v>10</v>
      </c>
      <c r="I135" s="8" t="e">
        <v>#N/A</v>
      </c>
      <c r="J135" s="8" t="e">
        <v>#N/A</v>
      </c>
      <c r="K135" s="8" t="e">
        <v>#N/A</v>
      </c>
      <c r="L135" s="8" t="e">
        <v>#N/A</v>
      </c>
      <c r="M135" s="8" t="e">
        <v>#N/A</v>
      </c>
      <c r="N135" s="8">
        <v>342000</v>
      </c>
      <c r="O135" s="8">
        <v>43000</v>
      </c>
      <c r="P135" s="8">
        <v>100000</v>
      </c>
      <c r="Q135" s="8">
        <v>122000</v>
      </c>
      <c r="R135" s="8">
        <v>78000</v>
      </c>
      <c r="S135" s="8" t="e">
        <v>#N/A</v>
      </c>
      <c r="T135" s="8" t="e">
        <v>#N/A</v>
      </c>
      <c r="U135" s="8" t="e">
        <v>#N/A</v>
      </c>
      <c r="V135" s="8" t="e">
        <v>#N/A</v>
      </c>
      <c r="W135" s="8" t="e">
        <v>#N/A</v>
      </c>
      <c r="X135" s="16" t="e">
        <f t="shared" si="45"/>
        <v>#N/A</v>
      </c>
      <c r="BC135" s="53"/>
      <c r="BD135" s="56"/>
      <c r="BE135" s="56"/>
      <c r="BF135" s="56"/>
      <c r="BG135" s="56"/>
      <c r="BI135" s="53"/>
      <c r="BJ135" s="56"/>
      <c r="BK135" s="58"/>
      <c r="BL135" s="58"/>
      <c r="BM135" s="58"/>
      <c r="BN135" s="58"/>
    </row>
    <row r="136" spans="1:66">
      <c r="A136" s="42">
        <f t="shared" si="59"/>
        <v>29495</v>
      </c>
      <c r="B136" s="42">
        <v>29526</v>
      </c>
      <c r="C136" s="43">
        <v>3.21</v>
      </c>
      <c r="E136" s="2" t="s">
        <v>162</v>
      </c>
      <c r="F136" s="6">
        <v>28795</v>
      </c>
      <c r="G136" s="7">
        <f t="shared" si="60"/>
        <v>1978</v>
      </c>
      <c r="H136" s="7">
        <f t="shared" si="61"/>
        <v>11</v>
      </c>
      <c r="I136" s="8" t="e">
        <v>#N/A</v>
      </c>
      <c r="J136" s="8" t="e">
        <v>#N/A</v>
      </c>
      <c r="K136" s="8" t="e">
        <v>#N/A</v>
      </c>
      <c r="L136" s="8" t="e">
        <v>#N/A</v>
      </c>
      <c r="M136" s="8" t="e">
        <v>#N/A</v>
      </c>
      <c r="N136" s="8">
        <v>308000</v>
      </c>
      <c r="O136" s="8">
        <v>38000</v>
      </c>
      <c r="P136" s="8">
        <v>81000</v>
      </c>
      <c r="Q136" s="8">
        <v>120000</v>
      </c>
      <c r="R136" s="8">
        <v>68000</v>
      </c>
      <c r="S136" s="8" t="e">
        <v>#N/A</v>
      </c>
      <c r="T136" s="8" t="e">
        <v>#N/A</v>
      </c>
      <c r="U136" s="8" t="e">
        <v>#N/A</v>
      </c>
      <c r="V136" s="8" t="e">
        <v>#N/A</v>
      </c>
      <c r="W136" s="8" t="e">
        <v>#N/A</v>
      </c>
      <c r="X136" s="16" t="e">
        <f t="shared" si="45"/>
        <v>#N/A</v>
      </c>
      <c r="BC136" s="53"/>
      <c r="BD136" s="56"/>
      <c r="BE136" s="56"/>
      <c r="BF136" s="56"/>
      <c r="BG136" s="56"/>
      <c r="BI136" s="53"/>
      <c r="BJ136" s="56"/>
      <c r="BK136" s="58"/>
      <c r="BL136" s="58"/>
      <c r="BM136" s="58"/>
      <c r="BN136" s="58"/>
    </row>
    <row r="137" spans="1:66">
      <c r="A137" s="42">
        <f t="shared" si="59"/>
        <v>29526</v>
      </c>
      <c r="B137" s="42">
        <v>29556</v>
      </c>
      <c r="C137" s="43">
        <v>3.05</v>
      </c>
      <c r="E137" s="2" t="s">
        <v>163</v>
      </c>
      <c r="F137" s="6">
        <v>28825</v>
      </c>
      <c r="G137" s="7">
        <f t="shared" si="60"/>
        <v>1978</v>
      </c>
      <c r="H137" s="7">
        <f t="shared" si="61"/>
        <v>12</v>
      </c>
      <c r="I137" s="8" t="e">
        <v>#N/A</v>
      </c>
      <c r="J137" s="8" t="e">
        <v>#N/A</v>
      </c>
      <c r="K137" s="8" t="e">
        <v>#N/A</v>
      </c>
      <c r="L137" s="8" t="e">
        <v>#N/A</v>
      </c>
      <c r="M137" s="8" t="e">
        <v>#N/A</v>
      </c>
      <c r="N137" s="8">
        <v>240000</v>
      </c>
      <c r="O137" s="8">
        <v>30000</v>
      </c>
      <c r="P137" s="8">
        <v>65000</v>
      </c>
      <c r="Q137" s="8">
        <v>91000</v>
      </c>
      <c r="R137" s="8">
        <v>54000</v>
      </c>
      <c r="S137" s="8" t="e">
        <v>#N/A</v>
      </c>
      <c r="T137" s="8" t="e">
        <v>#N/A</v>
      </c>
      <c r="U137" s="8" t="e">
        <v>#N/A</v>
      </c>
      <c r="V137" s="8" t="e">
        <v>#N/A</v>
      </c>
      <c r="W137" s="8" t="e">
        <v>#N/A</v>
      </c>
      <c r="X137" s="16" t="e">
        <f t="shared" si="45"/>
        <v>#N/A</v>
      </c>
      <c r="BC137" s="53"/>
      <c r="BD137" s="56"/>
      <c r="BE137" s="56"/>
      <c r="BF137" s="56"/>
      <c r="BG137" s="56"/>
      <c r="BI137" s="53"/>
      <c r="BJ137" s="56"/>
      <c r="BK137" s="58"/>
      <c r="BL137" s="58"/>
      <c r="BM137" s="58"/>
      <c r="BN137" s="58"/>
    </row>
    <row r="138" spans="1:66">
      <c r="A138" s="42">
        <f t="shared" si="59"/>
        <v>29556</v>
      </c>
      <c r="B138" s="42">
        <v>29587</v>
      </c>
      <c r="C138" s="43">
        <v>2.91</v>
      </c>
      <c r="E138" s="2" t="s">
        <v>164</v>
      </c>
      <c r="F138" s="6">
        <v>28856</v>
      </c>
      <c r="G138" s="7">
        <f t="shared" si="60"/>
        <v>1979</v>
      </c>
      <c r="H138" s="7">
        <f t="shared" si="61"/>
        <v>1</v>
      </c>
      <c r="I138" s="8" t="e">
        <v>#N/A</v>
      </c>
      <c r="J138" s="8" t="e">
        <v>#N/A</v>
      </c>
      <c r="K138" s="8" t="e">
        <v>#N/A</v>
      </c>
      <c r="L138" s="8" t="e">
        <v>#N/A</v>
      </c>
      <c r="M138" s="8" t="e">
        <v>#N/A</v>
      </c>
      <c r="N138" s="8">
        <v>253000</v>
      </c>
      <c r="O138" s="8">
        <v>29000</v>
      </c>
      <c r="P138" s="8">
        <v>67000</v>
      </c>
      <c r="Q138" s="8">
        <v>91000</v>
      </c>
      <c r="R138" s="8">
        <v>66000</v>
      </c>
      <c r="S138" s="8" t="e">
        <v>#N/A</v>
      </c>
      <c r="T138" s="8" t="e">
        <v>#N/A</v>
      </c>
      <c r="U138" s="8" t="e">
        <v>#N/A</v>
      </c>
      <c r="V138" s="8" t="e">
        <v>#N/A</v>
      </c>
      <c r="W138" s="8" t="e">
        <v>#N/A</v>
      </c>
      <c r="X138" s="16" t="e">
        <f t="shared" si="45"/>
        <v>#N/A</v>
      </c>
      <c r="BC138" s="53"/>
      <c r="BD138" s="56"/>
      <c r="BE138" s="56"/>
      <c r="BF138" s="56"/>
      <c r="BG138" s="56"/>
      <c r="BI138" s="53"/>
      <c r="BJ138" s="56"/>
      <c r="BK138" s="58"/>
      <c r="BL138" s="58"/>
      <c r="BM138" s="58"/>
      <c r="BN138" s="58"/>
    </row>
    <row r="139" spans="1:66">
      <c r="A139" s="42">
        <f t="shared" si="59"/>
        <v>29587</v>
      </c>
      <c r="B139" s="42">
        <v>29618</v>
      </c>
      <c r="C139" s="43">
        <v>2.71</v>
      </c>
      <c r="E139" s="2" t="s">
        <v>165</v>
      </c>
      <c r="F139" s="6">
        <v>28887</v>
      </c>
      <c r="G139" s="7">
        <f t="shared" si="60"/>
        <v>1979</v>
      </c>
      <c r="H139" s="7">
        <f t="shared" si="61"/>
        <v>2</v>
      </c>
      <c r="I139" s="8" t="e">
        <v>#N/A</v>
      </c>
      <c r="J139" s="8" t="e">
        <v>#N/A</v>
      </c>
      <c r="K139" s="8" t="e">
        <v>#N/A</v>
      </c>
      <c r="L139" s="8" t="e">
        <v>#N/A</v>
      </c>
      <c r="M139" s="8" t="e">
        <v>#N/A</v>
      </c>
      <c r="N139" s="8">
        <v>272000</v>
      </c>
      <c r="O139" s="8">
        <v>35000</v>
      </c>
      <c r="P139" s="8">
        <v>77000</v>
      </c>
      <c r="Q139" s="8">
        <v>90000</v>
      </c>
      <c r="R139" s="8">
        <v>71000</v>
      </c>
      <c r="S139" s="8" t="e">
        <v>#N/A</v>
      </c>
      <c r="T139" s="8" t="e">
        <v>#N/A</v>
      </c>
      <c r="U139" s="8" t="e">
        <v>#N/A</v>
      </c>
      <c r="V139" s="8" t="e">
        <v>#N/A</v>
      </c>
      <c r="W139" s="8" t="e">
        <v>#N/A</v>
      </c>
      <c r="X139" s="16" t="e">
        <f t="shared" si="45"/>
        <v>#N/A</v>
      </c>
      <c r="BC139" s="53"/>
      <c r="BD139" s="56"/>
      <c r="BE139" s="56"/>
      <c r="BF139" s="56"/>
      <c r="BG139" s="56"/>
      <c r="BI139" s="53"/>
      <c r="BJ139" s="56"/>
      <c r="BK139" s="58"/>
      <c r="BL139" s="58"/>
      <c r="BM139" s="58"/>
      <c r="BN139" s="58"/>
    </row>
    <row r="140" spans="1:66">
      <c r="A140" s="42">
        <f t="shared" si="59"/>
        <v>29618</v>
      </c>
      <c r="B140" s="42">
        <v>29646</v>
      </c>
      <c r="C140" s="43">
        <v>2.69</v>
      </c>
      <c r="E140" s="2" t="s">
        <v>166</v>
      </c>
      <c r="F140" s="6">
        <v>28915</v>
      </c>
      <c r="G140" s="7">
        <f t="shared" si="60"/>
        <v>1979</v>
      </c>
      <c r="H140" s="7">
        <f t="shared" si="61"/>
        <v>3</v>
      </c>
      <c r="I140" s="8" t="e">
        <v>#N/A</v>
      </c>
      <c r="J140" s="8" t="e">
        <v>#N/A</v>
      </c>
      <c r="K140" s="8" t="e">
        <v>#N/A</v>
      </c>
      <c r="L140" s="8" t="e">
        <v>#N/A</v>
      </c>
      <c r="M140" s="8" t="e">
        <v>#N/A</v>
      </c>
      <c r="N140" s="8">
        <v>348000</v>
      </c>
      <c r="O140" s="8">
        <v>47000</v>
      </c>
      <c r="P140" s="8">
        <v>93000</v>
      </c>
      <c r="Q140" s="8">
        <v>122000</v>
      </c>
      <c r="R140" s="8">
        <v>86000</v>
      </c>
      <c r="S140" s="8" t="e">
        <v>#N/A</v>
      </c>
      <c r="T140" s="8" t="e">
        <v>#N/A</v>
      </c>
      <c r="U140" s="8" t="e">
        <v>#N/A</v>
      </c>
      <c r="V140" s="8" t="e">
        <v>#N/A</v>
      </c>
      <c r="W140" s="8" t="e">
        <v>#N/A</v>
      </c>
      <c r="X140" s="16" t="e">
        <f t="shared" ref="X140:X203" si="62">(I140-I134)/I134</f>
        <v>#N/A</v>
      </c>
      <c r="BC140" s="53"/>
      <c r="BD140" s="56"/>
      <c r="BE140" s="56"/>
      <c r="BF140" s="56"/>
      <c r="BG140" s="56"/>
      <c r="BI140" s="53"/>
      <c r="BJ140" s="56"/>
      <c r="BK140" s="58"/>
      <c r="BL140" s="58"/>
      <c r="BM140" s="58"/>
      <c r="BN140" s="58"/>
    </row>
    <row r="141" spans="1:66">
      <c r="A141" s="42">
        <f t="shared" si="59"/>
        <v>29646</v>
      </c>
      <c r="B141" s="42">
        <v>29677</v>
      </c>
      <c r="C141" s="43">
        <v>2.6</v>
      </c>
      <c r="E141" s="2" t="s">
        <v>167</v>
      </c>
      <c r="F141" s="6">
        <v>28946</v>
      </c>
      <c r="G141" s="7">
        <f t="shared" si="60"/>
        <v>1979</v>
      </c>
      <c r="H141" s="7">
        <f t="shared" si="61"/>
        <v>4</v>
      </c>
      <c r="I141" s="8" t="e">
        <v>#N/A</v>
      </c>
      <c r="J141" s="8" t="e">
        <v>#N/A</v>
      </c>
      <c r="K141" s="8" t="e">
        <v>#N/A</v>
      </c>
      <c r="L141" s="8" t="e">
        <v>#N/A</v>
      </c>
      <c r="M141" s="8" t="e">
        <v>#N/A</v>
      </c>
      <c r="N141" s="8">
        <v>345000</v>
      </c>
      <c r="O141" s="8">
        <v>46000</v>
      </c>
      <c r="P141" s="8">
        <v>97000</v>
      </c>
      <c r="Q141" s="8">
        <v>123000</v>
      </c>
      <c r="R141" s="8">
        <v>80000</v>
      </c>
      <c r="S141" s="8" t="e">
        <v>#N/A</v>
      </c>
      <c r="T141" s="8" t="e">
        <v>#N/A</v>
      </c>
      <c r="U141" s="8" t="e">
        <v>#N/A</v>
      </c>
      <c r="V141" s="8" t="e">
        <v>#N/A</v>
      </c>
      <c r="W141" s="8" t="e">
        <v>#N/A</v>
      </c>
      <c r="X141" s="16" t="e">
        <f t="shared" si="62"/>
        <v>#N/A</v>
      </c>
      <c r="BC141" s="53"/>
      <c r="BD141" s="56"/>
      <c r="BE141" s="56"/>
      <c r="BF141" s="56"/>
      <c r="BG141" s="56"/>
      <c r="BI141" s="53"/>
      <c r="BJ141" s="56"/>
      <c r="BK141" s="58"/>
      <c r="BL141" s="58"/>
      <c r="BM141" s="58"/>
      <c r="BN141" s="58"/>
    </row>
    <row r="142" spans="1:66">
      <c r="A142" s="42">
        <f t="shared" si="59"/>
        <v>29677</v>
      </c>
      <c r="B142" s="42">
        <v>29707</v>
      </c>
      <c r="C142" s="43">
        <v>2.67</v>
      </c>
      <c r="E142" s="2" t="s">
        <v>168</v>
      </c>
      <c r="F142" s="6">
        <v>28976</v>
      </c>
      <c r="G142" s="7">
        <f t="shared" si="60"/>
        <v>1979</v>
      </c>
      <c r="H142" s="7">
        <f t="shared" si="61"/>
        <v>5</v>
      </c>
      <c r="I142" s="8" t="e">
        <v>#N/A</v>
      </c>
      <c r="J142" s="8" t="e">
        <v>#N/A</v>
      </c>
      <c r="K142" s="8" t="e">
        <v>#N/A</v>
      </c>
      <c r="L142" s="8" t="e">
        <v>#N/A</v>
      </c>
      <c r="M142" s="8" t="e">
        <v>#N/A</v>
      </c>
      <c r="N142" s="8">
        <v>382000</v>
      </c>
      <c r="O142" s="8">
        <v>52000</v>
      </c>
      <c r="P142" s="8">
        <v>110000</v>
      </c>
      <c r="Q142" s="8">
        <v>136000</v>
      </c>
      <c r="R142" s="8">
        <v>84000</v>
      </c>
      <c r="S142" s="8" t="e">
        <v>#N/A</v>
      </c>
      <c r="T142" s="8" t="e">
        <v>#N/A</v>
      </c>
      <c r="U142" s="8" t="e">
        <v>#N/A</v>
      </c>
      <c r="V142" s="8" t="e">
        <v>#N/A</v>
      </c>
      <c r="W142" s="8" t="e">
        <v>#N/A</v>
      </c>
      <c r="X142" s="16" t="e">
        <f t="shared" si="62"/>
        <v>#N/A</v>
      </c>
      <c r="BC142" s="53"/>
      <c r="BD142" s="56"/>
      <c r="BE142" s="56"/>
      <c r="BF142" s="56"/>
      <c r="BG142" s="56"/>
      <c r="BI142" s="53"/>
      <c r="BJ142" s="56"/>
      <c r="BK142" s="58"/>
      <c r="BL142" s="58"/>
      <c r="BM142" s="58"/>
      <c r="BN142" s="58"/>
    </row>
    <row r="143" spans="1:66">
      <c r="A143" s="42">
        <f t="shared" si="59"/>
        <v>29707</v>
      </c>
      <c r="B143" s="42">
        <v>29738</v>
      </c>
      <c r="C143" s="43">
        <v>2.63</v>
      </c>
      <c r="E143" s="2" t="s">
        <v>169</v>
      </c>
      <c r="F143" s="6">
        <v>29007</v>
      </c>
      <c r="G143" s="7">
        <f t="shared" si="60"/>
        <v>1979</v>
      </c>
      <c r="H143" s="7">
        <f t="shared" si="61"/>
        <v>6</v>
      </c>
      <c r="I143" s="8" t="e">
        <v>#N/A</v>
      </c>
      <c r="J143" s="8" t="e">
        <v>#N/A</v>
      </c>
      <c r="K143" s="8" t="e">
        <v>#N/A</v>
      </c>
      <c r="L143" s="8" t="e">
        <v>#N/A</v>
      </c>
      <c r="M143" s="8" t="e">
        <v>#N/A</v>
      </c>
      <c r="N143" s="8">
        <v>355000</v>
      </c>
      <c r="O143" s="8">
        <v>52000</v>
      </c>
      <c r="P143" s="8">
        <v>103000</v>
      </c>
      <c r="Q143" s="8">
        <v>123000</v>
      </c>
      <c r="R143" s="8">
        <v>77000</v>
      </c>
      <c r="S143" s="8" t="e">
        <v>#N/A</v>
      </c>
      <c r="T143" s="8" t="e">
        <v>#N/A</v>
      </c>
      <c r="U143" s="8" t="e">
        <v>#N/A</v>
      </c>
      <c r="V143" s="8" t="e">
        <v>#N/A</v>
      </c>
      <c r="W143" s="8" t="e">
        <v>#N/A</v>
      </c>
      <c r="X143" s="16" t="e">
        <f t="shared" si="62"/>
        <v>#N/A</v>
      </c>
      <c r="BC143" s="53"/>
      <c r="BD143" s="56"/>
      <c r="BE143" s="56"/>
      <c r="BF143" s="56"/>
      <c r="BG143" s="56"/>
      <c r="BI143" s="53"/>
      <c r="BJ143" s="56"/>
      <c r="BK143" s="58"/>
      <c r="BL143" s="58"/>
      <c r="BM143" s="58"/>
      <c r="BN143" s="58"/>
    </row>
    <row r="144" spans="1:66">
      <c r="A144" s="42">
        <f t="shared" si="59"/>
        <v>29738</v>
      </c>
      <c r="B144" s="42">
        <v>29768</v>
      </c>
      <c r="C144" s="43">
        <v>2.59</v>
      </c>
      <c r="E144" s="2" t="s">
        <v>170</v>
      </c>
      <c r="F144" s="6">
        <v>29037</v>
      </c>
      <c r="G144" s="7">
        <f t="shared" si="60"/>
        <v>1979</v>
      </c>
      <c r="H144" s="7">
        <f t="shared" si="61"/>
        <v>7</v>
      </c>
      <c r="I144" s="8" t="e">
        <v>#N/A</v>
      </c>
      <c r="J144" s="8" t="e">
        <v>#N/A</v>
      </c>
      <c r="K144" s="8" t="e">
        <v>#N/A</v>
      </c>
      <c r="L144" s="8" t="e">
        <v>#N/A</v>
      </c>
      <c r="M144" s="8" t="e">
        <v>#N/A</v>
      </c>
      <c r="N144" s="8">
        <v>354000</v>
      </c>
      <c r="O144" s="8">
        <v>51000</v>
      </c>
      <c r="P144" s="8">
        <v>105000</v>
      </c>
      <c r="Q144" s="8">
        <v>123000</v>
      </c>
      <c r="R144" s="8">
        <v>75000</v>
      </c>
      <c r="S144" s="8" t="e">
        <v>#N/A</v>
      </c>
      <c r="T144" s="8" t="e">
        <v>#N/A</v>
      </c>
      <c r="U144" s="8" t="e">
        <v>#N/A</v>
      </c>
      <c r="V144" s="8" t="e">
        <v>#N/A</v>
      </c>
      <c r="W144" s="8" t="e">
        <v>#N/A</v>
      </c>
      <c r="X144" s="16" t="e">
        <f t="shared" si="62"/>
        <v>#N/A</v>
      </c>
      <c r="BC144" s="53"/>
      <c r="BD144" s="56"/>
      <c r="BE144" s="56"/>
      <c r="BF144" s="56"/>
      <c r="BG144" s="56"/>
      <c r="BI144" s="53"/>
      <c r="BJ144" s="56"/>
      <c r="BK144" s="58"/>
      <c r="BL144" s="58"/>
      <c r="BM144" s="58"/>
      <c r="BN144" s="58"/>
    </row>
    <row r="145" spans="1:66">
      <c r="A145" s="42">
        <f t="shared" si="59"/>
        <v>29768</v>
      </c>
      <c r="B145" s="42">
        <v>29799</v>
      </c>
      <c r="C145" s="43">
        <v>2.4900000000000002</v>
      </c>
      <c r="E145" s="2" t="s">
        <v>171</v>
      </c>
      <c r="F145" s="6">
        <v>29068</v>
      </c>
      <c r="G145" s="7">
        <f t="shared" si="60"/>
        <v>1979</v>
      </c>
      <c r="H145" s="7">
        <f t="shared" si="61"/>
        <v>8</v>
      </c>
      <c r="I145" s="8" t="e">
        <v>#N/A</v>
      </c>
      <c r="J145" s="8" t="e">
        <v>#N/A</v>
      </c>
      <c r="K145" s="8" t="e">
        <v>#N/A</v>
      </c>
      <c r="L145" s="8" t="e">
        <v>#N/A</v>
      </c>
      <c r="M145" s="8" t="e">
        <v>#N/A</v>
      </c>
      <c r="N145" s="8">
        <v>389000</v>
      </c>
      <c r="O145" s="8">
        <v>55000</v>
      </c>
      <c r="P145" s="8">
        <v>108000</v>
      </c>
      <c r="Q145" s="8">
        <v>138000</v>
      </c>
      <c r="R145" s="8">
        <v>88000</v>
      </c>
      <c r="S145" s="8" t="e">
        <v>#N/A</v>
      </c>
      <c r="T145" s="8" t="e">
        <v>#N/A</v>
      </c>
      <c r="U145" s="8" t="e">
        <v>#N/A</v>
      </c>
      <c r="V145" s="8" t="e">
        <v>#N/A</v>
      </c>
      <c r="W145" s="8" t="e">
        <v>#N/A</v>
      </c>
      <c r="X145" s="16" t="e">
        <f t="shared" si="62"/>
        <v>#N/A</v>
      </c>
      <c r="BC145" s="53"/>
      <c r="BD145" s="56"/>
      <c r="BE145" s="56"/>
      <c r="BF145" s="56"/>
      <c r="BG145" s="56"/>
      <c r="BI145" s="53"/>
      <c r="BJ145" s="56"/>
      <c r="BK145" s="58"/>
      <c r="BL145" s="58"/>
      <c r="BM145" s="58"/>
      <c r="BN145" s="58"/>
    </row>
    <row r="146" spans="1:66">
      <c r="A146" s="42">
        <f t="shared" si="59"/>
        <v>29799</v>
      </c>
      <c r="B146" s="42">
        <v>29830</v>
      </c>
      <c r="C146" s="43">
        <v>2.34</v>
      </c>
      <c r="E146" s="2" t="s">
        <v>172</v>
      </c>
      <c r="F146" s="6">
        <v>29099</v>
      </c>
      <c r="G146" s="7">
        <f t="shared" si="60"/>
        <v>1979</v>
      </c>
      <c r="H146" s="7">
        <f t="shared" si="61"/>
        <v>9</v>
      </c>
      <c r="I146" s="8" t="e">
        <v>#N/A</v>
      </c>
      <c r="J146" s="8" t="e">
        <v>#N/A</v>
      </c>
      <c r="K146" s="8" t="e">
        <v>#N/A</v>
      </c>
      <c r="L146" s="8" t="e">
        <v>#N/A</v>
      </c>
      <c r="M146" s="8" t="e">
        <v>#N/A</v>
      </c>
      <c r="N146" s="8">
        <v>322000</v>
      </c>
      <c r="O146" s="8">
        <v>44000</v>
      </c>
      <c r="P146" s="8">
        <v>85000</v>
      </c>
      <c r="Q146" s="8">
        <v>13000</v>
      </c>
      <c r="R146" s="8">
        <v>81000</v>
      </c>
      <c r="S146" s="8" t="e">
        <v>#N/A</v>
      </c>
      <c r="T146" s="8" t="e">
        <v>#N/A</v>
      </c>
      <c r="U146" s="8" t="e">
        <v>#N/A</v>
      </c>
      <c r="V146" s="8" t="e">
        <v>#N/A</v>
      </c>
      <c r="W146" s="8" t="e">
        <v>#N/A</v>
      </c>
      <c r="X146" s="16" t="e">
        <f t="shared" si="62"/>
        <v>#N/A</v>
      </c>
      <c r="BC146" s="53"/>
      <c r="BD146" s="56"/>
      <c r="BE146" s="56"/>
      <c r="BF146" s="56"/>
      <c r="BG146" s="56"/>
      <c r="BI146" s="53"/>
      <c r="BJ146" s="56"/>
      <c r="BK146" s="58"/>
      <c r="BL146" s="58"/>
      <c r="BM146" s="58"/>
      <c r="BN146" s="58"/>
    </row>
    <row r="147" spans="1:66">
      <c r="A147" s="42">
        <f t="shared" si="59"/>
        <v>29830</v>
      </c>
      <c r="B147" s="42">
        <v>29860</v>
      </c>
      <c r="C147" s="43">
        <v>2.1800000000000002</v>
      </c>
      <c r="E147" s="2" t="s">
        <v>173</v>
      </c>
      <c r="F147" s="6">
        <v>29129</v>
      </c>
      <c r="G147" s="7">
        <f t="shared" si="60"/>
        <v>1979</v>
      </c>
      <c r="H147" s="7">
        <f t="shared" si="61"/>
        <v>10</v>
      </c>
      <c r="I147" s="8" t="e">
        <v>#N/A</v>
      </c>
      <c r="J147" s="8" t="e">
        <v>#N/A</v>
      </c>
      <c r="K147" s="8" t="e">
        <v>#N/A</v>
      </c>
      <c r="L147" s="8" t="e">
        <v>#N/A</v>
      </c>
      <c r="M147" s="8" t="e">
        <v>#N/A</v>
      </c>
      <c r="N147" s="8">
        <v>341000</v>
      </c>
      <c r="O147" s="8">
        <v>48000</v>
      </c>
      <c r="P147" s="8">
        <v>97000</v>
      </c>
      <c r="Q147" s="8">
        <v>116000</v>
      </c>
      <c r="R147" s="8">
        <v>80000</v>
      </c>
      <c r="S147" s="8" t="e">
        <v>#N/A</v>
      </c>
      <c r="T147" s="8" t="e">
        <v>#N/A</v>
      </c>
      <c r="U147" s="8" t="e">
        <v>#N/A</v>
      </c>
      <c r="V147" s="8" t="e">
        <v>#N/A</v>
      </c>
      <c r="W147" s="8" t="e">
        <v>#N/A</v>
      </c>
      <c r="X147" s="16" t="e">
        <f t="shared" si="62"/>
        <v>#N/A</v>
      </c>
      <c r="BC147" s="53"/>
      <c r="BD147" s="56"/>
      <c r="BE147" s="56"/>
      <c r="BF147" s="56"/>
      <c r="BG147" s="56"/>
      <c r="BI147" s="53"/>
      <c r="BJ147" s="56"/>
      <c r="BK147" s="58"/>
      <c r="BL147" s="58"/>
      <c r="BM147" s="58"/>
      <c r="BN147" s="58"/>
    </row>
    <row r="148" spans="1:66">
      <c r="A148" s="42">
        <f t="shared" si="59"/>
        <v>29860</v>
      </c>
      <c r="B148" s="42">
        <v>29891</v>
      </c>
      <c r="C148" s="43">
        <v>2.08</v>
      </c>
      <c r="E148" s="2" t="s">
        <v>174</v>
      </c>
      <c r="F148" s="6">
        <v>29160</v>
      </c>
      <c r="G148" s="7">
        <f t="shared" si="60"/>
        <v>1979</v>
      </c>
      <c r="H148" s="7">
        <f t="shared" si="61"/>
        <v>11</v>
      </c>
      <c r="I148" s="8" t="e">
        <v>#N/A</v>
      </c>
      <c r="J148" s="8" t="e">
        <v>#N/A</v>
      </c>
      <c r="K148" s="8" t="e">
        <v>#N/A</v>
      </c>
      <c r="L148" s="8" t="e">
        <v>#N/A</v>
      </c>
      <c r="M148" s="8" t="e">
        <v>#N/A</v>
      </c>
      <c r="N148" s="8">
        <v>262000</v>
      </c>
      <c r="O148" s="8">
        <v>40000</v>
      </c>
      <c r="P148" s="8">
        <v>66000</v>
      </c>
      <c r="Q148" s="8">
        <v>101000</v>
      </c>
      <c r="R148" s="8">
        <v>54000</v>
      </c>
      <c r="S148" s="8" t="e">
        <v>#N/A</v>
      </c>
      <c r="T148" s="8" t="e">
        <v>#N/A</v>
      </c>
      <c r="U148" s="8" t="e">
        <v>#N/A</v>
      </c>
      <c r="V148" s="8" t="e">
        <v>#N/A</v>
      </c>
      <c r="W148" s="8" t="e">
        <v>#N/A</v>
      </c>
      <c r="X148" s="16" t="e">
        <f t="shared" si="62"/>
        <v>#N/A</v>
      </c>
      <c r="BC148" s="53"/>
      <c r="BD148" s="56"/>
      <c r="BE148" s="56"/>
      <c r="BF148" s="56"/>
      <c r="BG148" s="56"/>
      <c r="BI148" s="53"/>
      <c r="BJ148" s="56"/>
      <c r="BK148" s="58"/>
      <c r="BL148" s="58"/>
      <c r="BM148" s="58"/>
      <c r="BN148" s="58"/>
    </row>
    <row r="149" spans="1:66">
      <c r="A149" s="42">
        <f t="shared" si="59"/>
        <v>29891</v>
      </c>
      <c r="B149" s="42">
        <v>29921</v>
      </c>
      <c r="C149" s="43">
        <v>2.02</v>
      </c>
      <c r="E149" s="2" t="s">
        <v>175</v>
      </c>
      <c r="F149" s="6">
        <v>29190</v>
      </c>
      <c r="G149" s="7">
        <f t="shared" si="60"/>
        <v>1979</v>
      </c>
      <c r="H149" s="7">
        <f t="shared" si="61"/>
        <v>12</v>
      </c>
      <c r="I149" s="8" t="e">
        <v>#N/A</v>
      </c>
      <c r="J149" s="8" t="e">
        <v>#N/A</v>
      </c>
      <c r="K149" s="8" t="e">
        <v>#N/A</v>
      </c>
      <c r="L149" s="8" t="e">
        <v>#N/A</v>
      </c>
      <c r="M149" s="8" t="e">
        <v>#N/A</v>
      </c>
      <c r="N149" s="8">
        <v>203000</v>
      </c>
      <c r="O149" s="8">
        <v>27000</v>
      </c>
      <c r="P149" s="8">
        <v>54000</v>
      </c>
      <c r="Q149" s="8">
        <v>78000</v>
      </c>
      <c r="R149" s="8">
        <v>45000</v>
      </c>
      <c r="S149" s="8" t="e">
        <v>#N/A</v>
      </c>
      <c r="T149" s="8" t="e">
        <v>#N/A</v>
      </c>
      <c r="U149" s="8" t="e">
        <v>#N/A</v>
      </c>
      <c r="V149" s="8" t="e">
        <v>#N/A</v>
      </c>
      <c r="W149" s="8" t="e">
        <v>#N/A</v>
      </c>
      <c r="X149" s="16" t="e">
        <f t="shared" si="62"/>
        <v>#N/A</v>
      </c>
      <c r="BC149" s="53"/>
      <c r="BD149" s="56"/>
      <c r="BE149" s="56"/>
      <c r="BF149" s="56"/>
      <c r="BG149" s="56"/>
      <c r="BI149" s="53"/>
      <c r="BJ149" s="56"/>
      <c r="BK149" s="58"/>
      <c r="BL149" s="58"/>
      <c r="BM149" s="58"/>
      <c r="BN149" s="58"/>
    </row>
    <row r="150" spans="1:66">
      <c r="A150" s="42">
        <f t="shared" si="59"/>
        <v>29921</v>
      </c>
      <c r="B150" s="42">
        <v>29952</v>
      </c>
      <c r="C150" s="43">
        <v>2.02</v>
      </c>
      <c r="E150" s="2" t="s">
        <v>176</v>
      </c>
      <c r="F150" s="6">
        <v>29221</v>
      </c>
      <c r="G150" s="7">
        <f t="shared" si="60"/>
        <v>1980</v>
      </c>
      <c r="H150" s="7">
        <f t="shared" si="61"/>
        <v>1</v>
      </c>
      <c r="I150" s="8" t="e">
        <v>#N/A</v>
      </c>
      <c r="J150" s="8" t="e">
        <v>#N/A</v>
      </c>
      <c r="K150" s="8" t="e">
        <v>#N/A</v>
      </c>
      <c r="L150" s="8" t="e">
        <v>#N/A</v>
      </c>
      <c r="M150" s="8" t="e">
        <v>#N/A</v>
      </c>
      <c r="N150" s="8">
        <v>217000</v>
      </c>
      <c r="O150" s="8">
        <v>28000</v>
      </c>
      <c r="P150" s="8">
        <v>56000</v>
      </c>
      <c r="Q150" s="8">
        <v>81000</v>
      </c>
      <c r="R150" s="8">
        <v>52000</v>
      </c>
      <c r="S150" s="8" t="e">
        <v>#N/A</v>
      </c>
      <c r="T150" s="8" t="e">
        <v>#N/A</v>
      </c>
      <c r="U150" s="8" t="e">
        <v>#N/A</v>
      </c>
      <c r="V150" s="8" t="e">
        <v>#N/A</v>
      </c>
      <c r="W150" s="8" t="e">
        <v>#N/A</v>
      </c>
      <c r="X150" s="16" t="e">
        <f t="shared" si="62"/>
        <v>#N/A</v>
      </c>
      <c r="BC150" s="53"/>
      <c r="BD150" s="56"/>
      <c r="BE150" s="56"/>
      <c r="BF150" s="56"/>
      <c r="BG150" s="56"/>
      <c r="BI150" s="53"/>
      <c r="BJ150" s="56"/>
      <c r="BK150" s="58"/>
      <c r="BL150" s="58"/>
      <c r="BM150" s="58"/>
      <c r="BN150" s="58"/>
    </row>
    <row r="151" spans="1:66">
      <c r="A151" s="42">
        <f t="shared" si="59"/>
        <v>29952</v>
      </c>
      <c r="B151" s="42">
        <v>29983</v>
      </c>
      <c r="C151" s="43">
        <v>1.91</v>
      </c>
      <c r="E151" s="2" t="s">
        <v>177</v>
      </c>
      <c r="F151" s="6">
        <v>29252</v>
      </c>
      <c r="G151" s="7">
        <f t="shared" si="60"/>
        <v>1980</v>
      </c>
      <c r="H151" s="7">
        <f t="shared" si="61"/>
        <v>2</v>
      </c>
      <c r="I151" s="8" t="e">
        <v>#N/A</v>
      </c>
      <c r="J151" s="8" t="e">
        <v>#N/A</v>
      </c>
      <c r="K151" s="8" t="e">
        <v>#N/A</v>
      </c>
      <c r="L151" s="8" t="e">
        <v>#N/A</v>
      </c>
      <c r="M151" s="8" t="e">
        <v>#N/A</v>
      </c>
      <c r="N151" s="8">
        <v>228000</v>
      </c>
      <c r="O151" s="8">
        <v>26000</v>
      </c>
      <c r="P151" s="8">
        <v>59000</v>
      </c>
      <c r="Q151" s="8">
        <v>83000</v>
      </c>
      <c r="R151" s="8">
        <v>60000</v>
      </c>
      <c r="S151" s="8" t="e">
        <v>#N/A</v>
      </c>
      <c r="T151" s="8" t="e">
        <v>#N/A</v>
      </c>
      <c r="U151" s="8" t="e">
        <v>#N/A</v>
      </c>
      <c r="V151" s="8" t="e">
        <v>#N/A</v>
      </c>
      <c r="W151" s="8" t="e">
        <v>#N/A</v>
      </c>
      <c r="X151" s="16" t="e">
        <f t="shared" si="62"/>
        <v>#N/A</v>
      </c>
      <c r="BC151" s="53"/>
      <c r="BD151" s="56"/>
      <c r="BE151" s="56"/>
      <c r="BF151" s="56"/>
      <c r="BG151" s="56"/>
      <c r="BI151" s="53"/>
      <c r="BJ151" s="56"/>
      <c r="BK151" s="58"/>
      <c r="BL151" s="58"/>
      <c r="BM151" s="58"/>
      <c r="BN151" s="58"/>
    </row>
    <row r="152" spans="1:66">
      <c r="A152" s="42">
        <f t="shared" si="59"/>
        <v>29983</v>
      </c>
      <c r="B152" s="42">
        <v>30011</v>
      </c>
      <c r="C152" s="43">
        <v>1.99</v>
      </c>
      <c r="E152" s="2" t="s">
        <v>178</v>
      </c>
      <c r="F152" s="6">
        <v>29281</v>
      </c>
      <c r="G152" s="7">
        <f t="shared" si="60"/>
        <v>1980</v>
      </c>
      <c r="H152" s="7">
        <f t="shared" si="61"/>
        <v>3</v>
      </c>
      <c r="I152" s="8" t="e">
        <v>#N/A</v>
      </c>
      <c r="J152" s="8" t="e">
        <v>#N/A</v>
      </c>
      <c r="K152" s="8" t="e">
        <v>#N/A</v>
      </c>
      <c r="L152" s="8" t="e">
        <v>#N/A</v>
      </c>
      <c r="M152" s="8" t="e">
        <v>#N/A</v>
      </c>
      <c r="N152" s="8">
        <v>250000</v>
      </c>
      <c r="O152" s="8">
        <v>30000</v>
      </c>
      <c r="P152" s="8">
        <v>69000</v>
      </c>
      <c r="Q152" s="8">
        <v>93000</v>
      </c>
      <c r="R152" s="8">
        <v>58000</v>
      </c>
      <c r="S152" s="8" t="e">
        <v>#N/A</v>
      </c>
      <c r="T152" s="8" t="e">
        <v>#N/A</v>
      </c>
      <c r="U152" s="8" t="e">
        <v>#N/A</v>
      </c>
      <c r="V152" s="8" t="e">
        <v>#N/A</v>
      </c>
      <c r="W152" s="8" t="e">
        <v>#N/A</v>
      </c>
      <c r="X152" s="16" t="e">
        <f t="shared" si="62"/>
        <v>#N/A</v>
      </c>
      <c r="BC152" s="53"/>
      <c r="BD152" s="56"/>
      <c r="BE152" s="56"/>
      <c r="BF152" s="56"/>
      <c r="BG152" s="56"/>
      <c r="BI152" s="53"/>
      <c r="BJ152" s="56"/>
      <c r="BK152" s="58"/>
      <c r="BL152" s="58"/>
      <c r="BM152" s="58"/>
      <c r="BN152" s="58"/>
    </row>
    <row r="153" spans="1:66">
      <c r="A153" s="42">
        <f t="shared" si="59"/>
        <v>30011</v>
      </c>
      <c r="B153" s="42">
        <v>30042</v>
      </c>
      <c r="C153" s="43">
        <v>1.99</v>
      </c>
      <c r="E153" s="2" t="s">
        <v>179</v>
      </c>
      <c r="F153" s="6">
        <v>29312</v>
      </c>
      <c r="G153" s="7">
        <f t="shared" si="60"/>
        <v>1980</v>
      </c>
      <c r="H153" s="7">
        <f t="shared" si="61"/>
        <v>4</v>
      </c>
      <c r="I153" s="8" t="e">
        <v>#N/A</v>
      </c>
      <c r="J153" s="8" t="e">
        <v>#N/A</v>
      </c>
      <c r="K153" s="8" t="e">
        <v>#N/A</v>
      </c>
      <c r="L153" s="8" t="e">
        <v>#N/A</v>
      </c>
      <c r="M153" s="8" t="e">
        <v>#N/A</v>
      </c>
      <c r="N153" s="8">
        <v>230000</v>
      </c>
      <c r="O153" s="8">
        <v>31000</v>
      </c>
      <c r="P153" s="8">
        <v>65000</v>
      </c>
      <c r="Q153" s="8">
        <v>88000</v>
      </c>
      <c r="R153" s="8">
        <v>46000</v>
      </c>
      <c r="S153" s="8" t="e">
        <v>#N/A</v>
      </c>
      <c r="T153" s="8" t="e">
        <v>#N/A</v>
      </c>
      <c r="U153" s="8" t="e">
        <v>#N/A</v>
      </c>
      <c r="V153" s="8" t="e">
        <v>#N/A</v>
      </c>
      <c r="W153" s="8" t="e">
        <v>#N/A</v>
      </c>
      <c r="X153" s="16" t="e">
        <f t="shared" si="62"/>
        <v>#N/A</v>
      </c>
      <c r="BC153" s="53"/>
      <c r="BD153" s="56"/>
      <c r="BE153" s="56"/>
      <c r="BF153" s="56"/>
      <c r="BG153" s="56"/>
      <c r="BI153" s="53"/>
      <c r="BJ153" s="56"/>
      <c r="BK153" s="58"/>
      <c r="BL153" s="58"/>
      <c r="BM153" s="58"/>
      <c r="BN153" s="58"/>
    </row>
    <row r="154" spans="1:66">
      <c r="A154" s="42">
        <f t="shared" si="59"/>
        <v>30042</v>
      </c>
      <c r="B154" s="42">
        <v>30072</v>
      </c>
      <c r="C154" s="43">
        <v>1.89</v>
      </c>
      <c r="E154" s="2" t="s">
        <v>180</v>
      </c>
      <c r="F154" s="6">
        <v>29342</v>
      </c>
      <c r="G154" s="7">
        <f t="shared" si="60"/>
        <v>1980</v>
      </c>
      <c r="H154" s="7">
        <f t="shared" si="61"/>
        <v>5</v>
      </c>
      <c r="I154" s="8" t="e">
        <v>#N/A</v>
      </c>
      <c r="J154" s="8" t="e">
        <v>#N/A</v>
      </c>
      <c r="K154" s="8" t="e">
        <v>#N/A</v>
      </c>
      <c r="L154" s="8" t="e">
        <v>#N/A</v>
      </c>
      <c r="M154" s="8" t="e">
        <v>#N/A</v>
      </c>
      <c r="N154" s="8">
        <v>226000</v>
      </c>
      <c r="O154" s="8">
        <v>30000</v>
      </c>
      <c r="P154" s="8">
        <v>60000</v>
      </c>
      <c r="Q154" s="8">
        <v>84000</v>
      </c>
      <c r="R154" s="8">
        <v>51000</v>
      </c>
      <c r="S154" s="8" t="e">
        <v>#N/A</v>
      </c>
      <c r="T154" s="8" t="e">
        <v>#N/A</v>
      </c>
      <c r="U154" s="8" t="e">
        <v>#N/A</v>
      </c>
      <c r="V154" s="8" t="e">
        <v>#N/A</v>
      </c>
      <c r="W154" s="8" t="e">
        <v>#N/A</v>
      </c>
      <c r="X154" s="16" t="e">
        <f t="shared" si="62"/>
        <v>#N/A</v>
      </c>
      <c r="BC154" s="53"/>
      <c r="BD154" s="56"/>
      <c r="BE154" s="56"/>
      <c r="BF154" s="56"/>
      <c r="BG154" s="56"/>
      <c r="BI154" s="53"/>
      <c r="BJ154" s="56"/>
      <c r="BK154" s="58"/>
      <c r="BL154" s="58"/>
      <c r="BM154" s="58"/>
      <c r="BN154" s="58"/>
    </row>
    <row r="155" spans="1:66">
      <c r="A155" s="42">
        <f t="shared" si="59"/>
        <v>30072</v>
      </c>
      <c r="B155" s="42">
        <v>30103</v>
      </c>
      <c r="C155" s="43">
        <v>1.86</v>
      </c>
      <c r="E155" s="2" t="s">
        <v>181</v>
      </c>
      <c r="F155" s="6">
        <v>29373</v>
      </c>
      <c r="G155" s="7">
        <f t="shared" si="60"/>
        <v>1980</v>
      </c>
      <c r="H155" s="7">
        <f t="shared" si="61"/>
        <v>6</v>
      </c>
      <c r="I155" s="8" t="e">
        <v>#N/A</v>
      </c>
      <c r="J155" s="8" t="e">
        <v>#N/A</v>
      </c>
      <c r="K155" s="8" t="e">
        <v>#N/A</v>
      </c>
      <c r="L155" s="8" t="e">
        <v>#N/A</v>
      </c>
      <c r="M155" s="8" t="e">
        <v>#N/A</v>
      </c>
      <c r="N155" s="8">
        <v>241000</v>
      </c>
      <c r="O155" s="8">
        <v>30000</v>
      </c>
      <c r="P155" s="8">
        <v>69000</v>
      </c>
      <c r="Q155" s="8">
        <v>88000</v>
      </c>
      <c r="R155" s="8">
        <v>54000</v>
      </c>
      <c r="S155" s="8" t="e">
        <v>#N/A</v>
      </c>
      <c r="T155" s="8" t="e">
        <v>#N/A</v>
      </c>
      <c r="U155" s="8" t="e">
        <v>#N/A</v>
      </c>
      <c r="V155" s="8" t="e">
        <v>#N/A</v>
      </c>
      <c r="W155" s="8" t="e">
        <v>#N/A</v>
      </c>
      <c r="X155" s="16" t="e">
        <f t="shared" si="62"/>
        <v>#N/A</v>
      </c>
      <c r="BC155" s="53"/>
      <c r="BD155" s="56"/>
      <c r="BE155" s="56"/>
      <c r="BF155" s="56"/>
      <c r="BG155" s="56"/>
      <c r="BI155" s="53"/>
      <c r="BJ155" s="56"/>
      <c r="BK155" s="58"/>
      <c r="BL155" s="58"/>
      <c r="BM155" s="58"/>
      <c r="BN155" s="58"/>
    </row>
    <row r="156" spans="1:66">
      <c r="A156" s="42">
        <f t="shared" si="59"/>
        <v>30103</v>
      </c>
      <c r="B156" s="42">
        <v>30133</v>
      </c>
      <c r="C156" s="43">
        <v>1.89</v>
      </c>
      <c r="E156" s="2" t="s">
        <v>182</v>
      </c>
      <c r="F156" s="6">
        <v>29403</v>
      </c>
      <c r="G156" s="7">
        <f t="shared" si="60"/>
        <v>1980</v>
      </c>
      <c r="H156" s="7">
        <f t="shared" si="61"/>
        <v>7</v>
      </c>
      <c r="I156" s="8" t="e">
        <v>#N/A</v>
      </c>
      <c r="J156" s="8" t="e">
        <v>#N/A</v>
      </c>
      <c r="K156" s="8" t="e">
        <v>#N/A</v>
      </c>
      <c r="L156" s="8" t="e">
        <v>#N/A</v>
      </c>
      <c r="M156" s="8" t="e">
        <v>#N/A</v>
      </c>
      <c r="N156" s="8">
        <v>283000</v>
      </c>
      <c r="O156" s="8">
        <v>37000</v>
      </c>
      <c r="P156" s="8">
        <v>79000</v>
      </c>
      <c r="Q156" s="8">
        <v>105000</v>
      </c>
      <c r="R156" s="8">
        <v>62000</v>
      </c>
      <c r="S156" s="8" t="e">
        <v>#N/A</v>
      </c>
      <c r="T156" s="8" t="e">
        <v>#N/A</v>
      </c>
      <c r="U156" s="8" t="e">
        <v>#N/A</v>
      </c>
      <c r="V156" s="8" t="e">
        <v>#N/A</v>
      </c>
      <c r="W156" s="8" t="e">
        <v>#N/A</v>
      </c>
      <c r="X156" s="16" t="e">
        <f t="shared" si="62"/>
        <v>#N/A</v>
      </c>
      <c r="BC156" s="53"/>
      <c r="BD156" s="56"/>
      <c r="BE156" s="56"/>
      <c r="BF156" s="56"/>
      <c r="BG156" s="56"/>
      <c r="BI156" s="53"/>
      <c r="BJ156" s="56"/>
      <c r="BK156" s="58"/>
      <c r="BL156" s="58"/>
      <c r="BM156" s="58"/>
      <c r="BN156" s="58"/>
    </row>
    <row r="157" spans="1:66">
      <c r="A157" s="42">
        <f t="shared" si="59"/>
        <v>30133</v>
      </c>
      <c r="B157" s="42">
        <v>30164</v>
      </c>
      <c r="C157" s="43">
        <v>1.89</v>
      </c>
      <c r="E157" s="2" t="s">
        <v>183</v>
      </c>
      <c r="F157" s="6">
        <v>29434</v>
      </c>
      <c r="G157" s="7">
        <f t="shared" si="60"/>
        <v>1980</v>
      </c>
      <c r="H157" s="7">
        <f t="shared" si="61"/>
        <v>8</v>
      </c>
      <c r="I157" s="8" t="e">
        <v>#N/A</v>
      </c>
      <c r="J157" s="8" t="e">
        <v>#N/A</v>
      </c>
      <c r="K157" s="8" t="e">
        <v>#N/A</v>
      </c>
      <c r="L157" s="8" t="e">
        <v>#N/A</v>
      </c>
      <c r="M157" s="8" t="e">
        <v>#N/A</v>
      </c>
      <c r="N157" s="8">
        <v>295000</v>
      </c>
      <c r="O157" s="8">
        <v>42000</v>
      </c>
      <c r="P157" s="8">
        <v>83000</v>
      </c>
      <c r="Q157" s="8">
        <v>104000</v>
      </c>
      <c r="R157" s="8">
        <v>66000</v>
      </c>
      <c r="S157" s="8" t="e">
        <v>#N/A</v>
      </c>
      <c r="T157" s="8" t="e">
        <v>#N/A</v>
      </c>
      <c r="U157" s="8" t="e">
        <v>#N/A</v>
      </c>
      <c r="V157" s="8" t="e">
        <v>#N/A</v>
      </c>
      <c r="W157" s="8" t="e">
        <v>#N/A</v>
      </c>
      <c r="X157" s="16" t="e">
        <f t="shared" si="62"/>
        <v>#N/A</v>
      </c>
      <c r="BC157" s="53"/>
      <c r="BD157" s="56"/>
      <c r="BE157" s="56"/>
      <c r="BF157" s="56"/>
      <c r="BG157" s="56"/>
      <c r="BI157" s="53"/>
      <c r="BJ157" s="56"/>
      <c r="BK157" s="58"/>
      <c r="BL157" s="58"/>
      <c r="BM157" s="58"/>
      <c r="BN157" s="58"/>
    </row>
    <row r="158" spans="1:66">
      <c r="A158" s="42">
        <f t="shared" si="59"/>
        <v>30164</v>
      </c>
      <c r="B158" s="42">
        <v>30195</v>
      </c>
      <c r="C158" s="43">
        <v>1.9</v>
      </c>
      <c r="E158" s="2" t="s">
        <v>184</v>
      </c>
      <c r="F158" s="6">
        <v>29465</v>
      </c>
      <c r="G158" s="7">
        <f t="shared" si="60"/>
        <v>1980</v>
      </c>
      <c r="H158" s="7">
        <f t="shared" si="61"/>
        <v>9</v>
      </c>
      <c r="I158" s="8" t="e">
        <v>#N/A</v>
      </c>
      <c r="J158" s="8" t="e">
        <v>#N/A</v>
      </c>
      <c r="K158" s="8" t="e">
        <v>#N/A</v>
      </c>
      <c r="L158" s="8" t="e">
        <v>#N/A</v>
      </c>
      <c r="M158" s="8" t="e">
        <v>#N/A</v>
      </c>
      <c r="N158" s="8">
        <v>303000</v>
      </c>
      <c r="O158" s="8">
        <v>46000</v>
      </c>
      <c r="P158" s="8">
        <v>81000</v>
      </c>
      <c r="Q158" s="8">
        <v>105000</v>
      </c>
      <c r="R158" s="8">
        <v>71000</v>
      </c>
      <c r="S158" s="8" t="e">
        <v>#N/A</v>
      </c>
      <c r="T158" s="8" t="e">
        <v>#N/A</v>
      </c>
      <c r="U158" s="8" t="e">
        <v>#N/A</v>
      </c>
      <c r="V158" s="8" t="e">
        <v>#N/A</v>
      </c>
      <c r="W158" s="8" t="e">
        <v>#N/A</v>
      </c>
      <c r="X158" s="16" t="e">
        <f t="shared" si="62"/>
        <v>#N/A</v>
      </c>
      <c r="BC158" s="53"/>
      <c r="BD158" s="56"/>
      <c r="BE158" s="56"/>
      <c r="BF158" s="56"/>
      <c r="BG158" s="56"/>
      <c r="BI158" s="53"/>
      <c r="BJ158" s="56"/>
      <c r="BK158" s="58"/>
      <c r="BL158" s="58"/>
      <c r="BM158" s="58"/>
      <c r="BN158" s="58"/>
    </row>
    <row r="159" spans="1:66">
      <c r="A159" s="42">
        <f t="shared" si="59"/>
        <v>30195</v>
      </c>
      <c r="B159" s="42">
        <v>30225</v>
      </c>
      <c r="C159" s="43">
        <v>1.95</v>
      </c>
      <c r="E159" s="2" t="s">
        <v>185</v>
      </c>
      <c r="F159" s="6">
        <v>29495</v>
      </c>
      <c r="G159" s="7">
        <f t="shared" si="60"/>
        <v>1980</v>
      </c>
      <c r="H159" s="7">
        <f t="shared" si="61"/>
        <v>10</v>
      </c>
      <c r="I159" s="8" t="e">
        <v>#N/A</v>
      </c>
      <c r="J159" s="8" t="e">
        <v>#N/A</v>
      </c>
      <c r="K159" s="8" t="e">
        <v>#N/A</v>
      </c>
      <c r="L159" s="8" t="e">
        <v>#N/A</v>
      </c>
      <c r="M159" s="8" t="e">
        <v>#N/A</v>
      </c>
      <c r="N159" s="8">
        <v>292000</v>
      </c>
      <c r="O159" s="8">
        <v>45000</v>
      </c>
      <c r="P159" s="8">
        <v>78000</v>
      </c>
      <c r="Q159" s="8">
        <v>105000</v>
      </c>
      <c r="R159" s="8">
        <v>64000</v>
      </c>
      <c r="S159" s="8" t="e">
        <v>#N/A</v>
      </c>
      <c r="T159" s="8" t="e">
        <v>#N/A</v>
      </c>
      <c r="U159" s="8" t="e">
        <v>#N/A</v>
      </c>
      <c r="V159" s="8" t="e">
        <v>#N/A</v>
      </c>
      <c r="W159" s="8" t="e">
        <v>#N/A</v>
      </c>
      <c r="X159" s="16" t="e">
        <f t="shared" si="62"/>
        <v>#N/A</v>
      </c>
      <c r="BC159" s="53"/>
      <c r="BD159" s="56"/>
      <c r="BE159" s="56"/>
      <c r="BF159" s="56"/>
      <c r="BG159" s="56"/>
      <c r="BI159" s="53"/>
      <c r="BJ159" s="56"/>
      <c r="BK159" s="58"/>
      <c r="BL159" s="58"/>
      <c r="BM159" s="58"/>
      <c r="BN159" s="58"/>
    </row>
    <row r="160" spans="1:66">
      <c r="A160" s="42">
        <f t="shared" si="59"/>
        <v>30225</v>
      </c>
      <c r="B160" s="42">
        <v>30256</v>
      </c>
      <c r="C160" s="43">
        <v>2.09</v>
      </c>
      <c r="E160" s="2" t="s">
        <v>186</v>
      </c>
      <c r="F160" s="6">
        <v>29526</v>
      </c>
      <c r="G160" s="7">
        <f t="shared" si="60"/>
        <v>1980</v>
      </c>
      <c r="H160" s="7">
        <f t="shared" si="61"/>
        <v>11</v>
      </c>
      <c r="I160" s="8" t="e">
        <v>#N/A</v>
      </c>
      <c r="J160" s="8" t="e">
        <v>#N/A</v>
      </c>
      <c r="K160" s="8" t="e">
        <v>#N/A</v>
      </c>
      <c r="L160" s="8" t="e">
        <v>#N/A</v>
      </c>
      <c r="M160" s="8" t="e">
        <v>#N/A</v>
      </c>
      <c r="N160" s="8">
        <v>217000</v>
      </c>
      <c r="O160" s="8">
        <v>31000</v>
      </c>
      <c r="P160" s="8">
        <v>57000</v>
      </c>
      <c r="Q160" s="8">
        <v>83000</v>
      </c>
      <c r="R160" s="8">
        <v>45000</v>
      </c>
      <c r="S160" s="8" t="e">
        <v>#N/A</v>
      </c>
      <c r="T160" s="8" t="e">
        <v>#N/A</v>
      </c>
      <c r="U160" s="8" t="e">
        <v>#N/A</v>
      </c>
      <c r="V160" s="8" t="e">
        <v>#N/A</v>
      </c>
      <c r="W160" s="8" t="e">
        <v>#N/A</v>
      </c>
      <c r="X160" s="16" t="e">
        <f t="shared" si="62"/>
        <v>#N/A</v>
      </c>
      <c r="BC160" s="53"/>
      <c r="BD160" s="56"/>
      <c r="BE160" s="56"/>
      <c r="BF160" s="56"/>
      <c r="BG160" s="56"/>
      <c r="BI160" s="53"/>
      <c r="BJ160" s="56"/>
      <c r="BK160" s="58"/>
      <c r="BL160" s="58"/>
      <c r="BM160" s="58"/>
      <c r="BN160" s="58"/>
    </row>
    <row r="161" spans="1:66">
      <c r="A161" s="42">
        <f t="shared" si="59"/>
        <v>30256</v>
      </c>
      <c r="B161" s="42">
        <v>30286</v>
      </c>
      <c r="C161" s="43">
        <v>2.23</v>
      </c>
      <c r="E161" s="2" t="s">
        <v>187</v>
      </c>
      <c r="F161" s="6">
        <v>29556</v>
      </c>
      <c r="G161" s="7">
        <f t="shared" si="60"/>
        <v>1980</v>
      </c>
      <c r="H161" s="7">
        <f t="shared" si="61"/>
        <v>12</v>
      </c>
      <c r="I161" s="8" t="e">
        <v>#N/A</v>
      </c>
      <c r="J161" s="8" t="e">
        <v>#N/A</v>
      </c>
      <c r="K161" s="8" t="e">
        <v>#N/A</v>
      </c>
      <c r="L161" s="8" t="e">
        <v>#N/A</v>
      </c>
      <c r="M161" s="8" t="e">
        <v>#N/A</v>
      </c>
      <c r="N161" s="8">
        <v>192000</v>
      </c>
      <c r="O161" s="8">
        <v>26000</v>
      </c>
      <c r="P161" s="8">
        <v>50000</v>
      </c>
      <c r="Q161" s="8">
        <v>73000</v>
      </c>
      <c r="R161" s="8">
        <v>43000</v>
      </c>
      <c r="S161" s="8" t="e">
        <v>#N/A</v>
      </c>
      <c r="T161" s="8" t="e">
        <v>#N/A</v>
      </c>
      <c r="U161" s="8" t="e">
        <v>#N/A</v>
      </c>
      <c r="V161" s="8" t="e">
        <v>#N/A</v>
      </c>
      <c r="W161" s="8" t="e">
        <v>#N/A</v>
      </c>
      <c r="X161" s="16" t="e">
        <f t="shared" si="62"/>
        <v>#N/A</v>
      </c>
      <c r="BC161" s="53"/>
      <c r="BD161" s="56"/>
      <c r="BE161" s="56"/>
      <c r="BF161" s="56"/>
      <c r="BG161" s="56"/>
      <c r="BI161" s="53"/>
      <c r="BJ161" s="56"/>
      <c r="BK161" s="58"/>
      <c r="BL161" s="58"/>
      <c r="BM161" s="58"/>
      <c r="BN161" s="58"/>
    </row>
    <row r="162" spans="1:66">
      <c r="A162" s="42">
        <f t="shared" si="59"/>
        <v>30286</v>
      </c>
      <c r="B162" s="42">
        <v>30317</v>
      </c>
      <c r="C162" s="43">
        <v>2.29</v>
      </c>
      <c r="E162" s="2" t="s">
        <v>188</v>
      </c>
      <c r="F162" s="6">
        <v>29587</v>
      </c>
      <c r="G162" s="7">
        <f t="shared" si="60"/>
        <v>1981</v>
      </c>
      <c r="H162" s="7">
        <f t="shared" si="61"/>
        <v>1</v>
      </c>
      <c r="I162" s="8" t="e">
        <v>#N/A</v>
      </c>
      <c r="J162" s="8" t="e">
        <v>#N/A</v>
      </c>
      <c r="K162" s="8" t="e">
        <v>#N/A</v>
      </c>
      <c r="L162" s="8" t="e">
        <v>#N/A</v>
      </c>
      <c r="M162" s="8" t="e">
        <v>#N/A</v>
      </c>
      <c r="N162" s="8">
        <v>170000</v>
      </c>
      <c r="O162" s="8">
        <v>20000</v>
      </c>
      <c r="P162" s="8">
        <v>41000</v>
      </c>
      <c r="Q162" s="8">
        <v>70000</v>
      </c>
      <c r="R162" s="8">
        <v>40000</v>
      </c>
      <c r="S162" s="8" t="e">
        <v>#N/A</v>
      </c>
      <c r="T162" s="8" t="e">
        <v>#N/A</v>
      </c>
      <c r="U162" s="8" t="e">
        <v>#N/A</v>
      </c>
      <c r="V162" s="8" t="e">
        <v>#N/A</v>
      </c>
      <c r="W162" s="8" t="e">
        <v>#N/A</v>
      </c>
      <c r="X162" s="16" t="e">
        <f t="shared" si="62"/>
        <v>#N/A</v>
      </c>
      <c r="BC162" s="53"/>
      <c r="BD162" s="56"/>
      <c r="BE162" s="56"/>
      <c r="BF162" s="56"/>
      <c r="BG162" s="56"/>
      <c r="BI162" s="53"/>
      <c r="BJ162" s="56"/>
      <c r="BK162" s="58"/>
      <c r="BL162" s="58"/>
      <c r="BM162" s="58"/>
      <c r="BN162" s="58"/>
    </row>
    <row r="163" spans="1:66">
      <c r="A163" s="42">
        <f t="shared" si="59"/>
        <v>30317</v>
      </c>
      <c r="B163" s="42">
        <v>30348</v>
      </c>
      <c r="C163" s="43">
        <v>2.57</v>
      </c>
      <c r="E163" s="2" t="s">
        <v>189</v>
      </c>
      <c r="F163" s="6">
        <v>29618</v>
      </c>
      <c r="G163" s="7">
        <f t="shared" si="60"/>
        <v>1981</v>
      </c>
      <c r="H163" s="7">
        <f t="shared" si="61"/>
        <v>2</v>
      </c>
      <c r="I163" s="8" t="e">
        <v>#N/A</v>
      </c>
      <c r="J163" s="8" t="e">
        <v>#N/A</v>
      </c>
      <c r="K163" s="8" t="e">
        <v>#N/A</v>
      </c>
      <c r="L163" s="8" t="e">
        <v>#N/A</v>
      </c>
      <c r="M163" s="8" t="e">
        <v>#N/A</v>
      </c>
      <c r="N163" s="8">
        <v>181000</v>
      </c>
      <c r="O163" s="8">
        <v>24000</v>
      </c>
      <c r="P163" s="8">
        <v>48000</v>
      </c>
      <c r="Q163" s="8">
        <v>69000</v>
      </c>
      <c r="R163" s="8">
        <v>41000</v>
      </c>
      <c r="S163" s="8" t="e">
        <v>#N/A</v>
      </c>
      <c r="T163" s="8" t="e">
        <v>#N/A</v>
      </c>
      <c r="U163" s="8" t="e">
        <v>#N/A</v>
      </c>
      <c r="V163" s="8" t="e">
        <v>#N/A</v>
      </c>
      <c r="W163" s="8" t="e">
        <v>#N/A</v>
      </c>
      <c r="X163" s="16" t="e">
        <f t="shared" si="62"/>
        <v>#N/A</v>
      </c>
      <c r="BC163" s="53"/>
      <c r="BD163" s="56"/>
      <c r="BE163" s="56"/>
      <c r="BF163" s="56"/>
      <c r="BG163" s="56"/>
      <c r="BI163" s="53"/>
      <c r="BJ163" s="56"/>
      <c r="BK163" s="58"/>
      <c r="BL163" s="58"/>
      <c r="BM163" s="58"/>
      <c r="BN163" s="58"/>
    </row>
    <row r="164" spans="1:66">
      <c r="A164" s="42">
        <f t="shared" si="59"/>
        <v>30348</v>
      </c>
      <c r="B164" s="42">
        <v>30376</v>
      </c>
      <c r="C164" s="43">
        <v>2.4300000000000002</v>
      </c>
      <c r="E164" s="2" t="s">
        <v>190</v>
      </c>
      <c r="F164" s="6">
        <v>29646</v>
      </c>
      <c r="G164" s="7">
        <f t="shared" si="60"/>
        <v>1981</v>
      </c>
      <c r="H164" s="7">
        <f t="shared" si="61"/>
        <v>3</v>
      </c>
      <c r="I164" s="8" t="e">
        <v>#N/A</v>
      </c>
      <c r="J164" s="8" t="e">
        <v>#N/A</v>
      </c>
      <c r="K164" s="8" t="e">
        <v>#N/A</v>
      </c>
      <c r="L164" s="8" t="e">
        <v>#N/A</v>
      </c>
      <c r="M164" s="8" t="e">
        <v>#N/A</v>
      </c>
      <c r="N164" s="8">
        <v>226000</v>
      </c>
      <c r="O164" s="8">
        <v>28000</v>
      </c>
      <c r="P164" s="8">
        <v>60000</v>
      </c>
      <c r="Q164" s="8">
        <v>88000</v>
      </c>
      <c r="R164" s="8">
        <v>50000</v>
      </c>
      <c r="S164" s="8" t="e">
        <v>#N/A</v>
      </c>
      <c r="T164" s="8" t="e">
        <v>#N/A</v>
      </c>
      <c r="U164" s="8" t="e">
        <v>#N/A</v>
      </c>
      <c r="V164" s="8" t="e">
        <v>#N/A</v>
      </c>
      <c r="W164" s="8" t="e">
        <v>#N/A</v>
      </c>
      <c r="X164" s="16" t="e">
        <f t="shared" si="62"/>
        <v>#N/A</v>
      </c>
      <c r="BC164" s="53"/>
      <c r="BD164" s="56"/>
      <c r="BE164" s="56"/>
      <c r="BF164" s="56"/>
      <c r="BG164" s="56"/>
      <c r="BI164" s="53"/>
      <c r="BJ164" s="56"/>
      <c r="BK164" s="58"/>
      <c r="BL164" s="58"/>
      <c r="BM164" s="58"/>
      <c r="BN164" s="58"/>
    </row>
    <row r="165" spans="1:66">
      <c r="A165" s="42">
        <f t="shared" si="59"/>
        <v>30376</v>
      </c>
      <c r="B165" s="42">
        <v>30407</v>
      </c>
      <c r="C165" s="43">
        <v>2.59</v>
      </c>
      <c r="E165" s="2" t="s">
        <v>191</v>
      </c>
      <c r="F165" s="6">
        <v>29677</v>
      </c>
      <c r="G165" s="7">
        <f t="shared" si="60"/>
        <v>1981</v>
      </c>
      <c r="H165" s="7">
        <f t="shared" si="61"/>
        <v>4</v>
      </c>
      <c r="I165" s="8" t="e">
        <v>#N/A</v>
      </c>
      <c r="J165" s="8" t="e">
        <v>#N/A</v>
      </c>
      <c r="K165" s="8" t="e">
        <v>#N/A</v>
      </c>
      <c r="L165" s="8" t="e">
        <v>#N/A</v>
      </c>
      <c r="M165" s="8" t="e">
        <v>#N/A</v>
      </c>
      <c r="N165" s="8">
        <v>240000</v>
      </c>
      <c r="O165" s="8">
        <v>34000</v>
      </c>
      <c r="P165" s="8">
        <v>66000</v>
      </c>
      <c r="Q165" s="8">
        <v>89000</v>
      </c>
      <c r="R165" s="8">
        <v>50000</v>
      </c>
      <c r="S165" s="8" t="e">
        <v>#N/A</v>
      </c>
      <c r="T165" s="8" t="e">
        <v>#N/A</v>
      </c>
      <c r="U165" s="8" t="e">
        <v>#N/A</v>
      </c>
      <c r="V165" s="8" t="e">
        <v>#N/A</v>
      </c>
      <c r="W165" s="8" t="e">
        <v>#N/A</v>
      </c>
      <c r="X165" s="16" t="e">
        <f t="shared" si="62"/>
        <v>#N/A</v>
      </c>
      <c r="BC165" s="53"/>
      <c r="BD165" s="56"/>
      <c r="BE165" s="56"/>
      <c r="BF165" s="56"/>
      <c r="BG165" s="56"/>
      <c r="BI165" s="53"/>
      <c r="BJ165" s="56"/>
      <c r="BK165" s="58"/>
      <c r="BL165" s="58"/>
      <c r="BM165" s="58"/>
      <c r="BN165" s="58"/>
    </row>
    <row r="166" spans="1:66">
      <c r="A166" s="42">
        <f t="shared" si="59"/>
        <v>30407</v>
      </c>
      <c r="B166" s="42">
        <v>30437</v>
      </c>
      <c r="C166" s="43">
        <v>2.6</v>
      </c>
      <c r="E166" s="2" t="s">
        <v>192</v>
      </c>
      <c r="F166" s="6">
        <v>29707</v>
      </c>
      <c r="G166" s="7">
        <f t="shared" si="60"/>
        <v>1981</v>
      </c>
      <c r="H166" s="7">
        <f t="shared" si="61"/>
        <v>5</v>
      </c>
      <c r="I166" s="8" t="e">
        <v>#N/A</v>
      </c>
      <c r="J166" s="8" t="e">
        <v>#N/A</v>
      </c>
      <c r="K166" s="8" t="e">
        <v>#N/A</v>
      </c>
      <c r="L166" s="8" t="e">
        <v>#N/A</v>
      </c>
      <c r="M166" s="8" t="e">
        <v>#N/A</v>
      </c>
      <c r="N166" s="8">
        <v>233000</v>
      </c>
      <c r="O166" s="8">
        <v>33000</v>
      </c>
      <c r="P166" s="8">
        <v>65000</v>
      </c>
      <c r="Q166" s="8">
        <v>86000</v>
      </c>
      <c r="R166" s="8">
        <v>49000</v>
      </c>
      <c r="S166" s="8" t="e">
        <v>#N/A</v>
      </c>
      <c r="T166" s="8" t="e">
        <v>#N/A</v>
      </c>
      <c r="U166" s="8" t="e">
        <v>#N/A</v>
      </c>
      <c r="V166" s="8" t="e">
        <v>#N/A</v>
      </c>
      <c r="W166" s="8" t="e">
        <v>#N/A</v>
      </c>
      <c r="X166" s="16" t="e">
        <f t="shared" si="62"/>
        <v>#N/A</v>
      </c>
      <c r="BC166" s="53"/>
      <c r="BD166" s="56"/>
      <c r="BE166" s="56"/>
      <c r="BF166" s="56"/>
      <c r="BG166" s="56"/>
      <c r="BI166" s="53"/>
      <c r="BJ166" s="56"/>
      <c r="BK166" s="58"/>
      <c r="BL166" s="58"/>
      <c r="BM166" s="58"/>
      <c r="BN166" s="58"/>
    </row>
    <row r="167" spans="1:66">
      <c r="A167" s="42">
        <f t="shared" si="59"/>
        <v>30437</v>
      </c>
      <c r="B167" s="42">
        <v>30468</v>
      </c>
      <c r="C167" s="43">
        <v>2.74</v>
      </c>
      <c r="E167" s="2" t="s">
        <v>193</v>
      </c>
      <c r="F167" s="6">
        <v>29738</v>
      </c>
      <c r="G167" s="7">
        <f t="shared" si="60"/>
        <v>1981</v>
      </c>
      <c r="H167" s="7">
        <f t="shared" si="61"/>
        <v>6</v>
      </c>
      <c r="I167" s="8" t="e">
        <v>#N/A</v>
      </c>
      <c r="J167" s="8" t="e">
        <v>#N/A</v>
      </c>
      <c r="K167" s="8" t="e">
        <v>#N/A</v>
      </c>
      <c r="L167" s="8" t="e">
        <v>#N/A</v>
      </c>
      <c r="M167" s="8" t="e">
        <v>#N/A</v>
      </c>
      <c r="N167" s="8">
        <v>256000</v>
      </c>
      <c r="O167" s="8">
        <v>38000</v>
      </c>
      <c r="P167" s="8">
        <v>70000</v>
      </c>
      <c r="Q167" s="8">
        <v>95000</v>
      </c>
      <c r="R167" s="8">
        <v>54000</v>
      </c>
      <c r="S167" s="8" t="e">
        <v>#N/A</v>
      </c>
      <c r="T167" s="8" t="e">
        <v>#N/A</v>
      </c>
      <c r="U167" s="8" t="e">
        <v>#N/A</v>
      </c>
      <c r="V167" s="8" t="e">
        <v>#N/A</v>
      </c>
      <c r="W167" s="8" t="e">
        <v>#N/A</v>
      </c>
      <c r="X167" s="16" t="e">
        <f t="shared" si="62"/>
        <v>#N/A</v>
      </c>
      <c r="BC167" s="53"/>
      <c r="BD167" s="56"/>
      <c r="BE167" s="56"/>
      <c r="BF167" s="56"/>
      <c r="BG167" s="56"/>
      <c r="BI167" s="53"/>
      <c r="BJ167" s="56"/>
      <c r="BK167" s="58"/>
      <c r="BL167" s="58"/>
      <c r="BM167" s="58"/>
      <c r="BN167" s="58"/>
    </row>
    <row r="168" spans="1:66">
      <c r="A168" s="42">
        <f t="shared" si="59"/>
        <v>30468</v>
      </c>
      <c r="B168" s="42">
        <v>30498</v>
      </c>
      <c r="C168" s="43">
        <v>2.77</v>
      </c>
      <c r="E168" s="2" t="s">
        <v>194</v>
      </c>
      <c r="F168" s="6">
        <v>29768</v>
      </c>
      <c r="G168" s="7">
        <f t="shared" si="60"/>
        <v>1981</v>
      </c>
      <c r="H168" s="7">
        <f t="shared" si="61"/>
        <v>7</v>
      </c>
      <c r="I168" s="8" t="e">
        <v>#N/A</v>
      </c>
      <c r="J168" s="8" t="e">
        <v>#N/A</v>
      </c>
      <c r="K168" s="8" t="e">
        <v>#N/A</v>
      </c>
      <c r="L168" s="8" t="e">
        <v>#N/A</v>
      </c>
      <c r="M168" s="8" t="e">
        <v>#N/A</v>
      </c>
      <c r="N168" s="8">
        <v>245000</v>
      </c>
      <c r="O168" s="8">
        <v>39000</v>
      </c>
      <c r="P168" s="8">
        <v>60000</v>
      </c>
      <c r="Q168" s="8">
        <v>95000</v>
      </c>
      <c r="R168" s="8">
        <v>51000</v>
      </c>
      <c r="S168" s="8" t="e">
        <v>#N/A</v>
      </c>
      <c r="T168" s="8" t="e">
        <v>#N/A</v>
      </c>
      <c r="U168" s="8" t="e">
        <v>#N/A</v>
      </c>
      <c r="V168" s="8" t="e">
        <v>#N/A</v>
      </c>
      <c r="W168" s="8" t="e">
        <v>#N/A</v>
      </c>
      <c r="X168" s="16" t="e">
        <f t="shared" si="62"/>
        <v>#N/A</v>
      </c>
      <c r="BC168" s="53"/>
      <c r="BD168" s="56"/>
      <c r="BE168" s="56"/>
      <c r="BF168" s="56"/>
      <c r="BG168" s="56"/>
      <c r="BI168" s="53"/>
      <c r="BJ168" s="56"/>
      <c r="BK168" s="58"/>
      <c r="BL168" s="58"/>
      <c r="BM168" s="58"/>
      <c r="BN168" s="58"/>
    </row>
    <row r="169" spans="1:66">
      <c r="A169" s="42">
        <f t="shared" si="59"/>
        <v>30498</v>
      </c>
      <c r="B169" s="42">
        <v>30529</v>
      </c>
      <c r="C169" s="43">
        <v>2.78</v>
      </c>
      <c r="E169" s="2" t="s">
        <v>195</v>
      </c>
      <c r="F169" s="6">
        <v>29799</v>
      </c>
      <c r="G169" s="7">
        <f t="shared" si="60"/>
        <v>1981</v>
      </c>
      <c r="H169" s="7">
        <f t="shared" si="61"/>
        <v>8</v>
      </c>
      <c r="I169" s="8" t="e">
        <v>#N/A</v>
      </c>
      <c r="J169" s="8" t="e">
        <v>#N/A</v>
      </c>
      <c r="K169" s="8" t="e">
        <v>#N/A</v>
      </c>
      <c r="L169" s="8" t="e">
        <v>#N/A</v>
      </c>
      <c r="M169" s="8" t="e">
        <v>#N/A</v>
      </c>
      <c r="N169" s="8">
        <v>221000</v>
      </c>
      <c r="O169" s="8">
        <v>34000</v>
      </c>
      <c r="P169" s="8">
        <v>62000</v>
      </c>
      <c r="Q169" s="8">
        <v>82000</v>
      </c>
      <c r="R169" s="8">
        <v>43000</v>
      </c>
      <c r="S169" s="8" t="e">
        <v>#N/A</v>
      </c>
      <c r="T169" s="8" t="e">
        <v>#N/A</v>
      </c>
      <c r="U169" s="8" t="e">
        <v>#N/A</v>
      </c>
      <c r="V169" s="8" t="e">
        <v>#N/A</v>
      </c>
      <c r="W169" s="8" t="e">
        <v>#N/A</v>
      </c>
      <c r="X169" s="16" t="e">
        <f t="shared" si="62"/>
        <v>#N/A</v>
      </c>
      <c r="BC169" s="53"/>
      <c r="BD169" s="56"/>
      <c r="BE169" s="56"/>
      <c r="BF169" s="56"/>
      <c r="BG169" s="56"/>
      <c r="BI169" s="53"/>
      <c r="BJ169" s="56"/>
      <c r="BK169" s="58"/>
      <c r="BL169" s="58"/>
      <c r="BM169" s="58"/>
      <c r="BN169" s="58"/>
    </row>
    <row r="170" spans="1:66">
      <c r="A170" s="42">
        <f t="shared" si="59"/>
        <v>30529</v>
      </c>
      <c r="B170" s="42">
        <v>30560</v>
      </c>
      <c r="C170" s="43">
        <v>2.77</v>
      </c>
      <c r="E170" s="2" t="s">
        <v>196</v>
      </c>
      <c r="F170" s="6">
        <v>29830</v>
      </c>
      <c r="G170" s="7">
        <f t="shared" si="60"/>
        <v>1981</v>
      </c>
      <c r="H170" s="7">
        <f t="shared" si="61"/>
        <v>9</v>
      </c>
      <c r="I170" s="8" t="e">
        <v>#N/A</v>
      </c>
      <c r="J170" s="8" t="e">
        <v>#N/A</v>
      </c>
      <c r="K170" s="8" t="e">
        <v>#N/A</v>
      </c>
      <c r="L170" s="8" t="e">
        <v>#N/A</v>
      </c>
      <c r="M170" s="8" t="e">
        <v>#N/A</v>
      </c>
      <c r="N170" s="8">
        <v>191000</v>
      </c>
      <c r="O170" s="8">
        <v>30000</v>
      </c>
      <c r="P170" s="8">
        <v>50000</v>
      </c>
      <c r="Q170" s="8">
        <v>66000</v>
      </c>
      <c r="R170" s="8">
        <v>44000</v>
      </c>
      <c r="S170" s="8" t="e">
        <v>#N/A</v>
      </c>
      <c r="T170" s="8" t="e">
        <v>#N/A</v>
      </c>
      <c r="U170" s="8" t="e">
        <v>#N/A</v>
      </c>
      <c r="V170" s="8" t="e">
        <v>#N/A</v>
      </c>
      <c r="W170" s="8" t="e">
        <v>#N/A</v>
      </c>
      <c r="X170" s="16" t="e">
        <f t="shared" si="62"/>
        <v>#N/A</v>
      </c>
      <c r="BC170" s="53"/>
      <c r="BD170" s="56"/>
      <c r="BE170" s="56"/>
      <c r="BF170" s="56"/>
      <c r="BG170" s="56"/>
      <c r="BI170" s="53"/>
      <c r="BJ170" s="56"/>
      <c r="BK170" s="58"/>
      <c r="BL170" s="58"/>
      <c r="BM170" s="58"/>
      <c r="BN170" s="58"/>
    </row>
    <row r="171" spans="1:66">
      <c r="A171" s="42">
        <f t="shared" si="59"/>
        <v>30560</v>
      </c>
      <c r="B171" s="42">
        <v>30590</v>
      </c>
      <c r="C171" s="43">
        <v>2.78</v>
      </c>
      <c r="E171" s="2" t="s">
        <v>197</v>
      </c>
      <c r="F171" s="6">
        <v>29860</v>
      </c>
      <c r="G171" s="7">
        <f t="shared" si="60"/>
        <v>1981</v>
      </c>
      <c r="H171" s="7">
        <f t="shared" si="61"/>
        <v>10</v>
      </c>
      <c r="I171" s="8" t="e">
        <v>#N/A</v>
      </c>
      <c r="J171" s="8" t="e">
        <v>#N/A</v>
      </c>
      <c r="K171" s="8" t="e">
        <v>#N/A</v>
      </c>
      <c r="L171" s="8" t="e">
        <v>#N/A</v>
      </c>
      <c r="M171" s="8" t="e">
        <v>#N/A</v>
      </c>
      <c r="N171" s="8">
        <v>179000</v>
      </c>
      <c r="O171" s="8">
        <v>32000</v>
      </c>
      <c r="P171" s="8">
        <v>44000</v>
      </c>
      <c r="Q171" s="8">
        <v>66000</v>
      </c>
      <c r="R171" s="8">
        <v>36000</v>
      </c>
      <c r="S171" s="8" t="e">
        <v>#N/A</v>
      </c>
      <c r="T171" s="8" t="e">
        <v>#N/A</v>
      </c>
      <c r="U171" s="8" t="e">
        <v>#N/A</v>
      </c>
      <c r="V171" s="8" t="e">
        <v>#N/A</v>
      </c>
      <c r="W171" s="8" t="e">
        <v>#N/A</v>
      </c>
      <c r="X171" s="16" t="e">
        <f t="shared" si="62"/>
        <v>#N/A</v>
      </c>
      <c r="BC171" s="53"/>
      <c r="BD171" s="56"/>
      <c r="BE171" s="56"/>
      <c r="BF171" s="56"/>
      <c r="BG171" s="56"/>
      <c r="BI171" s="53"/>
      <c r="BJ171" s="56"/>
      <c r="BK171" s="58"/>
      <c r="BL171" s="58"/>
      <c r="BM171" s="58"/>
      <c r="BN171" s="58"/>
    </row>
    <row r="172" spans="1:66">
      <c r="A172" s="42">
        <f t="shared" si="59"/>
        <v>30590</v>
      </c>
      <c r="B172" s="42">
        <v>30621</v>
      </c>
      <c r="C172" s="43">
        <v>2.71</v>
      </c>
      <c r="E172" s="2" t="s">
        <v>198</v>
      </c>
      <c r="F172" s="6">
        <v>29891</v>
      </c>
      <c r="G172" s="7">
        <f t="shared" si="60"/>
        <v>1981</v>
      </c>
      <c r="H172" s="7">
        <f t="shared" si="61"/>
        <v>11</v>
      </c>
      <c r="I172" s="8" t="e">
        <v>#N/A</v>
      </c>
      <c r="J172" s="8" t="e">
        <v>#N/A</v>
      </c>
      <c r="K172" s="8" t="e">
        <v>#N/A</v>
      </c>
      <c r="L172" s="8" t="e">
        <v>#N/A</v>
      </c>
      <c r="M172" s="8" t="e">
        <v>#N/A</v>
      </c>
      <c r="N172" s="8">
        <v>146000</v>
      </c>
      <c r="O172" s="8">
        <v>21000</v>
      </c>
      <c r="P172" s="8">
        <v>34000</v>
      </c>
      <c r="Q172" s="8">
        <v>61000</v>
      </c>
      <c r="R172" s="8">
        <v>29000</v>
      </c>
      <c r="S172" s="8" t="e">
        <v>#N/A</v>
      </c>
      <c r="T172" s="8" t="e">
        <v>#N/A</v>
      </c>
      <c r="U172" s="8" t="e">
        <v>#N/A</v>
      </c>
      <c r="V172" s="8" t="e">
        <v>#N/A</v>
      </c>
      <c r="W172" s="8" t="e">
        <v>#N/A</v>
      </c>
      <c r="X172" s="16" t="e">
        <f t="shared" si="62"/>
        <v>#N/A</v>
      </c>
      <c r="BC172" s="53"/>
      <c r="BD172" s="56"/>
      <c r="BE172" s="56"/>
      <c r="BF172" s="56"/>
      <c r="BG172" s="56"/>
      <c r="BI172" s="53"/>
      <c r="BJ172" s="56"/>
      <c r="BK172" s="58"/>
      <c r="BL172" s="58"/>
      <c r="BM172" s="58"/>
      <c r="BN172" s="58"/>
    </row>
    <row r="173" spans="1:66">
      <c r="A173" s="42">
        <f t="shared" si="59"/>
        <v>30621</v>
      </c>
      <c r="B173" s="42">
        <v>30651</v>
      </c>
      <c r="C173" s="43">
        <v>2.67</v>
      </c>
      <c r="E173" s="2" t="s">
        <v>199</v>
      </c>
      <c r="F173" s="6">
        <v>29921</v>
      </c>
      <c r="G173" s="7">
        <f t="shared" si="60"/>
        <v>1981</v>
      </c>
      <c r="H173" s="7">
        <f t="shared" si="61"/>
        <v>12</v>
      </c>
      <c r="I173" s="8" t="e">
        <v>#N/A</v>
      </c>
      <c r="J173" s="8" t="e">
        <v>#N/A</v>
      </c>
      <c r="K173" s="8" t="e">
        <v>#N/A</v>
      </c>
      <c r="L173" s="8" t="e">
        <v>#N/A</v>
      </c>
      <c r="M173" s="8" t="e">
        <v>#N/A</v>
      </c>
      <c r="N173" s="8">
        <v>130000</v>
      </c>
      <c r="O173" s="8">
        <v>17000</v>
      </c>
      <c r="P173" s="8">
        <v>33000</v>
      </c>
      <c r="Q173" s="8">
        <v>52000</v>
      </c>
      <c r="R173" s="8">
        <v>29000</v>
      </c>
      <c r="S173" s="8" t="e">
        <v>#N/A</v>
      </c>
      <c r="T173" s="8" t="e">
        <v>#N/A</v>
      </c>
      <c r="U173" s="8" t="e">
        <v>#N/A</v>
      </c>
      <c r="V173" s="8" t="e">
        <v>#N/A</v>
      </c>
      <c r="W173" s="8" t="e">
        <v>#N/A</v>
      </c>
      <c r="X173" s="16" t="e">
        <f t="shared" si="62"/>
        <v>#N/A</v>
      </c>
      <c r="BC173" s="53"/>
      <c r="BD173" s="56"/>
      <c r="BE173" s="56"/>
      <c r="BF173" s="56"/>
      <c r="BG173" s="56"/>
      <c r="BI173" s="53"/>
      <c r="BJ173" s="56"/>
      <c r="BK173" s="58"/>
      <c r="BL173" s="58"/>
      <c r="BM173" s="58"/>
      <c r="BN173" s="58"/>
    </row>
    <row r="174" spans="1:66">
      <c r="A174" s="42">
        <f t="shared" si="59"/>
        <v>30651</v>
      </c>
      <c r="B174" s="42">
        <v>30682</v>
      </c>
      <c r="C174" s="43">
        <v>2.8</v>
      </c>
      <c r="E174" s="2" t="s">
        <v>200</v>
      </c>
      <c r="F174" s="6">
        <v>29952</v>
      </c>
      <c r="G174" s="7">
        <f t="shared" si="60"/>
        <v>1982</v>
      </c>
      <c r="H174" s="7">
        <f t="shared" si="61"/>
        <v>1</v>
      </c>
      <c r="I174" s="8" t="e">
        <v>#N/A</v>
      </c>
      <c r="J174" s="8" t="e">
        <v>#N/A</v>
      </c>
      <c r="K174" s="8" t="e">
        <v>#N/A</v>
      </c>
      <c r="L174" s="8" t="e">
        <v>#N/A</v>
      </c>
      <c r="M174" s="8" t="e">
        <v>#N/A</v>
      </c>
      <c r="N174" s="8">
        <v>116000</v>
      </c>
      <c r="O174" s="8">
        <v>17000</v>
      </c>
      <c r="P174" s="8">
        <v>25000</v>
      </c>
      <c r="Q174" s="8">
        <v>51000</v>
      </c>
      <c r="R174" s="8">
        <v>24000</v>
      </c>
      <c r="S174" s="8" t="e">
        <v>#N/A</v>
      </c>
      <c r="T174" s="8" t="e">
        <v>#N/A</v>
      </c>
      <c r="U174" s="8" t="e">
        <v>#N/A</v>
      </c>
      <c r="V174" s="8" t="e">
        <v>#N/A</v>
      </c>
      <c r="W174" s="8" t="e">
        <v>#N/A</v>
      </c>
      <c r="X174" s="16" t="e">
        <f t="shared" si="62"/>
        <v>#N/A</v>
      </c>
      <c r="BC174" s="53"/>
      <c r="BD174" s="56"/>
      <c r="BE174" s="56"/>
      <c r="BF174" s="56"/>
      <c r="BG174" s="56"/>
      <c r="BI174" s="53"/>
      <c r="BJ174" s="56"/>
      <c r="BK174" s="58"/>
      <c r="BL174" s="58"/>
      <c r="BM174" s="58"/>
      <c r="BN174" s="58"/>
    </row>
    <row r="175" spans="1:66">
      <c r="A175" s="42">
        <f t="shared" si="59"/>
        <v>30682</v>
      </c>
      <c r="B175" s="42">
        <v>30713</v>
      </c>
      <c r="C175" s="43">
        <v>2.85</v>
      </c>
      <c r="E175" s="2" t="s">
        <v>201</v>
      </c>
      <c r="F175" s="6">
        <v>29983</v>
      </c>
      <c r="G175" s="7">
        <f t="shared" si="60"/>
        <v>1982</v>
      </c>
      <c r="H175" s="7">
        <f t="shared" si="61"/>
        <v>2</v>
      </c>
      <c r="I175" s="8" t="e">
        <v>#N/A</v>
      </c>
      <c r="J175" s="8" t="e">
        <v>#N/A</v>
      </c>
      <c r="K175" s="8" t="e">
        <v>#N/A</v>
      </c>
      <c r="L175" s="8" t="e">
        <v>#N/A</v>
      </c>
      <c r="M175" s="8" t="e">
        <v>#N/A</v>
      </c>
      <c r="N175" s="8">
        <v>134000</v>
      </c>
      <c r="O175" s="8">
        <v>20000</v>
      </c>
      <c r="P175" s="8">
        <v>34000</v>
      </c>
      <c r="Q175" s="8">
        <v>52000</v>
      </c>
      <c r="R175" s="8">
        <v>28000</v>
      </c>
      <c r="S175" s="8" t="e">
        <v>#N/A</v>
      </c>
      <c r="T175" s="8" t="e">
        <v>#N/A</v>
      </c>
      <c r="U175" s="8" t="e">
        <v>#N/A</v>
      </c>
      <c r="V175" s="8" t="e">
        <v>#N/A</v>
      </c>
      <c r="W175" s="8" t="e">
        <v>#N/A</v>
      </c>
      <c r="X175" s="16" t="e">
        <f t="shared" si="62"/>
        <v>#N/A</v>
      </c>
      <c r="BC175" s="53"/>
      <c r="BD175" s="56"/>
      <c r="BE175" s="56"/>
      <c r="BF175" s="56"/>
      <c r="BG175" s="56"/>
      <c r="BI175" s="53"/>
      <c r="BJ175" s="56"/>
      <c r="BK175" s="58"/>
      <c r="BL175" s="58"/>
      <c r="BM175" s="58"/>
      <c r="BN175" s="58"/>
    </row>
    <row r="176" spans="1:66">
      <c r="A176" s="42">
        <f t="shared" si="59"/>
        <v>30713</v>
      </c>
      <c r="B176" s="42">
        <v>30742</v>
      </c>
      <c r="C176" s="43">
        <v>2.89</v>
      </c>
      <c r="E176" s="2" t="s">
        <v>202</v>
      </c>
      <c r="F176" s="6">
        <v>30011</v>
      </c>
      <c r="G176" s="7">
        <f t="shared" si="60"/>
        <v>1982</v>
      </c>
      <c r="H176" s="7">
        <f t="shared" si="61"/>
        <v>3</v>
      </c>
      <c r="I176" s="8" t="e">
        <v>#N/A</v>
      </c>
      <c r="J176" s="8" t="e">
        <v>#N/A</v>
      </c>
      <c r="K176" s="8" t="e">
        <v>#N/A</v>
      </c>
      <c r="L176" s="8" t="e">
        <v>#N/A</v>
      </c>
      <c r="M176" s="8" t="e">
        <v>#N/A</v>
      </c>
      <c r="N176" s="8">
        <v>181000</v>
      </c>
      <c r="O176" s="8">
        <v>28000</v>
      </c>
      <c r="P176" s="8">
        <v>44000</v>
      </c>
      <c r="Q176" s="8">
        <v>71000</v>
      </c>
      <c r="R176" s="8">
        <v>38000</v>
      </c>
      <c r="S176" s="8" t="e">
        <v>#N/A</v>
      </c>
      <c r="T176" s="8" t="e">
        <v>#N/A</v>
      </c>
      <c r="U176" s="8" t="e">
        <v>#N/A</v>
      </c>
      <c r="V176" s="8" t="e">
        <v>#N/A</v>
      </c>
      <c r="W176" s="8" t="e">
        <v>#N/A</v>
      </c>
      <c r="X176" s="16" t="e">
        <f t="shared" si="62"/>
        <v>#N/A</v>
      </c>
      <c r="BC176" s="53"/>
      <c r="BD176" s="56"/>
      <c r="BE176" s="56"/>
      <c r="BF176" s="56"/>
      <c r="BG176" s="56"/>
      <c r="BI176" s="53"/>
      <c r="BJ176" s="56"/>
      <c r="BK176" s="58"/>
      <c r="BL176" s="58"/>
      <c r="BM176" s="58"/>
      <c r="BN176" s="58"/>
    </row>
    <row r="177" spans="1:66">
      <c r="A177" s="42">
        <f t="shared" si="59"/>
        <v>30742</v>
      </c>
      <c r="B177" s="42">
        <v>30773</v>
      </c>
      <c r="C177" s="43">
        <v>2.92</v>
      </c>
      <c r="E177" s="2" t="s">
        <v>203</v>
      </c>
      <c r="F177" s="6">
        <v>30042</v>
      </c>
      <c r="G177" s="7">
        <f t="shared" si="60"/>
        <v>1982</v>
      </c>
      <c r="H177" s="7">
        <f t="shared" si="61"/>
        <v>4</v>
      </c>
      <c r="I177" s="8" t="e">
        <v>#N/A</v>
      </c>
      <c r="J177" s="8" t="e">
        <v>#N/A</v>
      </c>
      <c r="K177" s="8" t="e">
        <v>#N/A</v>
      </c>
      <c r="L177" s="8" t="e">
        <v>#N/A</v>
      </c>
      <c r="M177" s="8" t="e">
        <v>#N/A</v>
      </c>
      <c r="N177" s="8">
        <v>174000</v>
      </c>
      <c r="O177" s="8">
        <v>29000</v>
      </c>
      <c r="P177" s="8">
        <v>44000</v>
      </c>
      <c r="Q177" s="8">
        <v>69000</v>
      </c>
      <c r="R177" s="8">
        <v>32000</v>
      </c>
      <c r="S177" s="8" t="e">
        <v>#N/A</v>
      </c>
      <c r="T177" s="8" t="e">
        <v>#N/A</v>
      </c>
      <c r="U177" s="8" t="e">
        <v>#N/A</v>
      </c>
      <c r="V177" s="8" t="e">
        <v>#N/A</v>
      </c>
      <c r="W177" s="8" t="e">
        <v>#N/A</v>
      </c>
      <c r="X177" s="16" t="e">
        <f t="shared" si="62"/>
        <v>#N/A</v>
      </c>
      <c r="BC177" s="53"/>
      <c r="BD177" s="56"/>
      <c r="BE177" s="56"/>
      <c r="BF177" s="56"/>
      <c r="BG177" s="56"/>
      <c r="BI177" s="53"/>
      <c r="BJ177" s="56"/>
      <c r="BK177" s="58"/>
      <c r="BL177" s="58"/>
      <c r="BM177" s="58"/>
      <c r="BN177" s="58"/>
    </row>
    <row r="178" spans="1:66">
      <c r="A178" s="42">
        <f t="shared" si="59"/>
        <v>30773</v>
      </c>
      <c r="B178" s="42">
        <v>30803</v>
      </c>
      <c r="C178" s="43">
        <v>2.98</v>
      </c>
      <c r="E178" s="2" t="s">
        <v>204</v>
      </c>
      <c r="F178" s="6">
        <v>30072</v>
      </c>
      <c r="G178" s="7">
        <f t="shared" si="60"/>
        <v>1982</v>
      </c>
      <c r="H178" s="7">
        <f t="shared" si="61"/>
        <v>5</v>
      </c>
      <c r="I178" s="8" t="e">
        <v>#N/A</v>
      </c>
      <c r="J178" s="8" t="e">
        <v>#N/A</v>
      </c>
      <c r="K178" s="8" t="e">
        <v>#N/A</v>
      </c>
      <c r="L178" s="8" t="e">
        <v>#N/A</v>
      </c>
      <c r="M178" s="8" t="e">
        <v>#N/A</v>
      </c>
      <c r="N178" s="8">
        <v>169000</v>
      </c>
      <c r="O178" s="8">
        <v>29000</v>
      </c>
      <c r="P178" s="8">
        <v>42000</v>
      </c>
      <c r="Q178" s="8">
        <v>66000</v>
      </c>
      <c r="R178" s="8">
        <v>31000</v>
      </c>
      <c r="S178" s="8" t="e">
        <v>#N/A</v>
      </c>
      <c r="T178" s="8" t="e">
        <v>#N/A</v>
      </c>
      <c r="U178" s="8" t="e">
        <v>#N/A</v>
      </c>
      <c r="V178" s="8" t="e">
        <v>#N/A</v>
      </c>
      <c r="W178" s="8" t="e">
        <v>#N/A</v>
      </c>
      <c r="X178" s="16" t="e">
        <f t="shared" si="62"/>
        <v>#N/A</v>
      </c>
      <c r="BC178" s="53"/>
      <c r="BD178" s="56"/>
      <c r="BE178" s="56"/>
      <c r="BF178" s="56"/>
      <c r="BG178" s="56"/>
      <c r="BI178" s="53"/>
      <c r="BJ178" s="56"/>
      <c r="BK178" s="58"/>
      <c r="BL178" s="58"/>
      <c r="BM178" s="58"/>
      <c r="BN178" s="58"/>
    </row>
    <row r="179" spans="1:66">
      <c r="A179" s="42">
        <f t="shared" si="59"/>
        <v>30803</v>
      </c>
      <c r="B179" s="42">
        <v>30834</v>
      </c>
      <c r="C179" s="43">
        <v>2.93</v>
      </c>
      <c r="E179" s="2" t="s">
        <v>205</v>
      </c>
      <c r="F179" s="6">
        <v>30103</v>
      </c>
      <c r="G179" s="7">
        <f t="shared" si="60"/>
        <v>1982</v>
      </c>
      <c r="H179" s="7">
        <f t="shared" si="61"/>
        <v>6</v>
      </c>
      <c r="I179" s="8" t="e">
        <v>#N/A</v>
      </c>
      <c r="J179" s="8" t="e">
        <v>#N/A</v>
      </c>
      <c r="K179" s="8" t="e">
        <v>#N/A</v>
      </c>
      <c r="L179" s="8" t="e">
        <v>#N/A</v>
      </c>
      <c r="M179" s="8" t="e">
        <v>#N/A</v>
      </c>
      <c r="N179" s="8">
        <v>192000</v>
      </c>
      <c r="O179" s="8">
        <v>34000</v>
      </c>
      <c r="P179" s="8">
        <v>48000</v>
      </c>
      <c r="Q179" s="8">
        <v>73000</v>
      </c>
      <c r="R179" s="8">
        <v>37000</v>
      </c>
      <c r="S179" s="8" t="e">
        <v>#N/A</v>
      </c>
      <c r="T179" s="8" t="e">
        <v>#N/A</v>
      </c>
      <c r="U179" s="8" t="e">
        <v>#N/A</v>
      </c>
      <c r="V179" s="8" t="e">
        <v>#N/A</v>
      </c>
      <c r="W179" s="8" t="e">
        <v>#N/A</v>
      </c>
      <c r="X179" s="16" t="e">
        <f t="shared" si="62"/>
        <v>#N/A</v>
      </c>
      <c r="BC179" s="53"/>
      <c r="BD179" s="56"/>
      <c r="BE179" s="56"/>
      <c r="BF179" s="56"/>
      <c r="BG179" s="56"/>
      <c r="BI179" s="53"/>
      <c r="BJ179" s="56"/>
      <c r="BK179" s="58"/>
      <c r="BL179" s="58"/>
      <c r="BM179" s="58"/>
      <c r="BN179" s="58"/>
    </row>
    <row r="180" spans="1:66">
      <c r="A180" s="42">
        <f t="shared" si="59"/>
        <v>30834</v>
      </c>
      <c r="B180" s="42">
        <v>30864</v>
      </c>
      <c r="C180" s="43">
        <v>2.9</v>
      </c>
      <c r="E180" s="2" t="s">
        <v>206</v>
      </c>
      <c r="F180" s="6">
        <v>30133</v>
      </c>
      <c r="G180" s="7">
        <f t="shared" si="60"/>
        <v>1982</v>
      </c>
      <c r="H180" s="7">
        <f t="shared" si="61"/>
        <v>7</v>
      </c>
      <c r="I180" s="8" t="e">
        <v>#N/A</v>
      </c>
      <c r="J180" s="8" t="e">
        <v>#N/A</v>
      </c>
      <c r="K180" s="8" t="e">
        <v>#N/A</v>
      </c>
      <c r="L180" s="8" t="e">
        <v>#N/A</v>
      </c>
      <c r="M180" s="8" t="e">
        <v>#N/A</v>
      </c>
      <c r="N180" s="8">
        <v>183000</v>
      </c>
      <c r="O180" s="8">
        <v>37000</v>
      </c>
      <c r="P180" s="8">
        <v>44000</v>
      </c>
      <c r="Q180" s="8">
        <v>71000</v>
      </c>
      <c r="R180" s="8">
        <v>31000</v>
      </c>
      <c r="S180" s="8" t="e">
        <v>#N/A</v>
      </c>
      <c r="T180" s="8" t="e">
        <v>#N/A</v>
      </c>
      <c r="U180" s="8" t="e">
        <v>#N/A</v>
      </c>
      <c r="V180" s="8" t="e">
        <v>#N/A</v>
      </c>
      <c r="W180" s="8" t="e">
        <v>#N/A</v>
      </c>
      <c r="X180" s="16" t="e">
        <f t="shared" si="62"/>
        <v>#N/A</v>
      </c>
      <c r="BC180" s="53"/>
      <c r="BD180" s="56"/>
      <c r="BE180" s="56"/>
      <c r="BF180" s="56"/>
      <c r="BG180" s="56"/>
      <c r="BI180" s="53"/>
      <c r="BJ180" s="56"/>
      <c r="BK180" s="58"/>
      <c r="BL180" s="58"/>
      <c r="BM180" s="58"/>
      <c r="BN180" s="58"/>
    </row>
    <row r="181" spans="1:66">
      <c r="A181" s="42">
        <f t="shared" si="59"/>
        <v>30864</v>
      </c>
      <c r="B181" s="42">
        <v>30895</v>
      </c>
      <c r="C181" s="43">
        <v>2.8</v>
      </c>
      <c r="E181" s="2" t="s">
        <v>207</v>
      </c>
      <c r="F181" s="6">
        <v>30164</v>
      </c>
      <c r="G181" s="7">
        <f t="shared" si="60"/>
        <v>1982</v>
      </c>
      <c r="H181" s="7">
        <f t="shared" si="61"/>
        <v>8</v>
      </c>
      <c r="I181" s="8" t="e">
        <v>#N/A</v>
      </c>
      <c r="J181" s="8" t="e">
        <v>#N/A</v>
      </c>
      <c r="K181" s="8" t="e">
        <v>#N/A</v>
      </c>
      <c r="L181" s="8" t="e">
        <v>#N/A</v>
      </c>
      <c r="M181" s="8" t="e">
        <v>#N/A</v>
      </c>
      <c r="N181" s="8">
        <v>186000</v>
      </c>
      <c r="O181" s="8">
        <v>35000</v>
      </c>
      <c r="P181" s="8">
        <v>48000</v>
      </c>
      <c r="Q181" s="8">
        <v>71000</v>
      </c>
      <c r="R181" s="8">
        <v>32000</v>
      </c>
      <c r="S181" s="8" t="e">
        <v>#N/A</v>
      </c>
      <c r="T181" s="8" t="e">
        <v>#N/A</v>
      </c>
      <c r="U181" s="8" t="e">
        <v>#N/A</v>
      </c>
      <c r="V181" s="8" t="e">
        <v>#N/A</v>
      </c>
      <c r="W181" s="8" t="e">
        <v>#N/A</v>
      </c>
      <c r="X181" s="16" t="e">
        <f t="shared" si="62"/>
        <v>#N/A</v>
      </c>
      <c r="BC181" s="53"/>
      <c r="BD181" s="56"/>
      <c r="BE181" s="56"/>
      <c r="BF181" s="56"/>
      <c r="BG181" s="56"/>
      <c r="BI181" s="53"/>
      <c r="BJ181" s="56"/>
      <c r="BK181" s="58"/>
      <c r="BL181" s="58"/>
      <c r="BM181" s="58"/>
      <c r="BN181" s="58"/>
    </row>
    <row r="182" spans="1:66">
      <c r="A182" s="42">
        <f t="shared" si="59"/>
        <v>30895</v>
      </c>
      <c r="B182" s="42">
        <v>30926</v>
      </c>
      <c r="C182" s="43">
        <v>2.69</v>
      </c>
      <c r="E182" s="2" t="s">
        <v>208</v>
      </c>
      <c r="F182" s="6">
        <v>30195</v>
      </c>
      <c r="G182" s="7">
        <f t="shared" si="60"/>
        <v>1982</v>
      </c>
      <c r="H182" s="7">
        <f t="shared" si="61"/>
        <v>9</v>
      </c>
      <c r="I182" s="8" t="e">
        <v>#N/A</v>
      </c>
      <c r="J182" s="8" t="e">
        <v>#N/A</v>
      </c>
      <c r="K182" s="8" t="e">
        <v>#N/A</v>
      </c>
      <c r="L182" s="8" t="e">
        <v>#N/A</v>
      </c>
      <c r="M182" s="8" t="e">
        <v>#N/A</v>
      </c>
      <c r="N182" s="8">
        <v>168000</v>
      </c>
      <c r="O182" s="8">
        <v>34000</v>
      </c>
      <c r="P182" s="8">
        <v>41000</v>
      </c>
      <c r="Q182" s="8">
        <v>61000</v>
      </c>
      <c r="R182" s="8">
        <v>31000</v>
      </c>
      <c r="S182" s="8" t="e">
        <v>#N/A</v>
      </c>
      <c r="T182" s="8" t="e">
        <v>#N/A</v>
      </c>
      <c r="U182" s="8" t="e">
        <v>#N/A</v>
      </c>
      <c r="V182" s="8" t="e">
        <v>#N/A</v>
      </c>
      <c r="W182" s="8" t="e">
        <v>#N/A</v>
      </c>
      <c r="X182" s="16" t="e">
        <f t="shared" si="62"/>
        <v>#N/A</v>
      </c>
      <c r="BC182" s="53"/>
      <c r="BD182" s="56"/>
      <c r="BE182" s="56"/>
      <c r="BF182" s="56"/>
      <c r="BG182" s="56"/>
      <c r="BI182" s="53"/>
      <c r="BJ182" s="56"/>
      <c r="BK182" s="58"/>
      <c r="BL182" s="58"/>
      <c r="BM182" s="58"/>
      <c r="BN182" s="58"/>
    </row>
    <row r="183" spans="1:66">
      <c r="A183" s="42">
        <f t="shared" si="59"/>
        <v>30926</v>
      </c>
      <c r="B183" s="42">
        <v>30956</v>
      </c>
      <c r="C183" s="43">
        <v>2.65</v>
      </c>
      <c r="E183" s="2" t="s">
        <v>209</v>
      </c>
      <c r="F183" s="6">
        <v>30225</v>
      </c>
      <c r="G183" s="7">
        <f t="shared" si="60"/>
        <v>1982</v>
      </c>
      <c r="H183" s="7">
        <f t="shared" si="61"/>
        <v>10</v>
      </c>
      <c r="I183" s="8" t="e">
        <v>#N/A</v>
      </c>
      <c r="J183" s="8" t="e">
        <v>#N/A</v>
      </c>
      <c r="K183" s="8" t="e">
        <v>#N/A</v>
      </c>
      <c r="L183" s="8" t="e">
        <v>#N/A</v>
      </c>
      <c r="M183" s="8" t="e">
        <v>#N/A</v>
      </c>
      <c r="N183" s="8">
        <v>173000</v>
      </c>
      <c r="O183" s="8">
        <v>34000</v>
      </c>
      <c r="P183" s="8">
        <v>42000</v>
      </c>
      <c r="Q183" s="8">
        <v>68000</v>
      </c>
      <c r="R183" s="8">
        <v>29000</v>
      </c>
      <c r="S183" s="8" t="e">
        <v>#N/A</v>
      </c>
      <c r="T183" s="8" t="e">
        <v>#N/A</v>
      </c>
      <c r="U183" s="8" t="e">
        <v>#N/A</v>
      </c>
      <c r="V183" s="8" t="e">
        <v>#N/A</v>
      </c>
      <c r="W183" s="8" t="e">
        <v>#N/A</v>
      </c>
      <c r="X183" s="16" t="e">
        <f t="shared" si="62"/>
        <v>#N/A</v>
      </c>
      <c r="BC183" s="53"/>
      <c r="BD183" s="56"/>
      <c r="BE183" s="56"/>
      <c r="BF183" s="56"/>
      <c r="BG183" s="56"/>
      <c r="BI183" s="53"/>
      <c r="BJ183" s="56"/>
      <c r="BK183" s="58"/>
      <c r="BL183" s="58"/>
      <c r="BM183" s="58"/>
      <c r="BN183" s="58"/>
    </row>
    <row r="184" spans="1:66">
      <c r="A184" s="42">
        <f t="shared" si="59"/>
        <v>30956</v>
      </c>
      <c r="B184" s="42">
        <v>30987</v>
      </c>
      <c r="C184" s="43">
        <v>2.65</v>
      </c>
      <c r="E184" s="2" t="s">
        <v>210</v>
      </c>
      <c r="F184" s="6">
        <v>30256</v>
      </c>
      <c r="G184" s="7">
        <f t="shared" si="60"/>
        <v>1982</v>
      </c>
      <c r="H184" s="7">
        <f t="shared" si="61"/>
        <v>11</v>
      </c>
      <c r="I184" s="8" t="e">
        <v>#N/A</v>
      </c>
      <c r="J184" s="8" t="e">
        <v>#N/A</v>
      </c>
      <c r="K184" s="8" t="e">
        <v>#N/A</v>
      </c>
      <c r="L184" s="8" t="e">
        <v>#N/A</v>
      </c>
      <c r="M184" s="8" t="e">
        <v>#N/A</v>
      </c>
      <c r="N184" s="8">
        <v>167000</v>
      </c>
      <c r="O184" s="8">
        <v>30000</v>
      </c>
      <c r="P184" s="8">
        <v>40000</v>
      </c>
      <c r="Q184" s="8">
        <v>70000</v>
      </c>
      <c r="R184" s="8">
        <v>28000</v>
      </c>
      <c r="S184" s="8" t="e">
        <v>#N/A</v>
      </c>
      <c r="T184" s="8" t="e">
        <v>#N/A</v>
      </c>
      <c r="U184" s="8" t="e">
        <v>#N/A</v>
      </c>
      <c r="V184" s="8" t="e">
        <v>#N/A</v>
      </c>
      <c r="W184" s="8" t="e">
        <v>#N/A</v>
      </c>
      <c r="X184" s="16" t="e">
        <f t="shared" si="62"/>
        <v>#N/A</v>
      </c>
      <c r="BC184" s="53"/>
      <c r="BD184" s="56"/>
      <c r="BE184" s="56"/>
      <c r="BF184" s="56"/>
      <c r="BG184" s="56"/>
      <c r="BI184" s="53"/>
      <c r="BJ184" s="56"/>
      <c r="BK184" s="58"/>
      <c r="BL184" s="58"/>
      <c r="BM184" s="58"/>
      <c r="BN184" s="58"/>
    </row>
    <row r="185" spans="1:66">
      <c r="A185" s="42">
        <f t="shared" si="59"/>
        <v>30987</v>
      </c>
      <c r="B185" s="42">
        <v>31017</v>
      </c>
      <c r="C185" s="43">
        <v>2.77</v>
      </c>
      <c r="E185" s="2" t="s">
        <v>211</v>
      </c>
      <c r="F185" s="6">
        <v>30286</v>
      </c>
      <c r="G185" s="7">
        <f t="shared" si="60"/>
        <v>1982</v>
      </c>
      <c r="H185" s="7">
        <f t="shared" si="61"/>
        <v>12</v>
      </c>
      <c r="I185" s="8" t="e">
        <v>#N/A</v>
      </c>
      <c r="J185" s="8" t="e">
        <v>#N/A</v>
      </c>
      <c r="K185" s="8" t="e">
        <v>#N/A</v>
      </c>
      <c r="L185" s="8" t="e">
        <v>#N/A</v>
      </c>
      <c r="M185" s="8" t="e">
        <v>#N/A</v>
      </c>
      <c r="N185" s="8">
        <v>148000</v>
      </c>
      <c r="O185" s="8">
        <v>27000</v>
      </c>
      <c r="P185" s="8">
        <v>37000</v>
      </c>
      <c r="Q185" s="8">
        <v>59000</v>
      </c>
      <c r="R185" s="8">
        <v>26000</v>
      </c>
      <c r="S185" s="8" t="e">
        <v>#N/A</v>
      </c>
      <c r="T185" s="8" t="e">
        <v>#N/A</v>
      </c>
      <c r="U185" s="8" t="e">
        <v>#N/A</v>
      </c>
      <c r="V185" s="8" t="e">
        <v>#N/A</v>
      </c>
      <c r="W185" s="8" t="e">
        <v>#N/A</v>
      </c>
      <c r="X185" s="16" t="e">
        <f t="shared" si="62"/>
        <v>#N/A</v>
      </c>
      <c r="BC185" s="53"/>
      <c r="BD185" s="56"/>
      <c r="BE185" s="56"/>
      <c r="BF185" s="56"/>
      <c r="BG185" s="56"/>
      <c r="BI185" s="53"/>
      <c r="BJ185" s="56"/>
      <c r="BK185" s="58"/>
      <c r="BL185" s="58"/>
      <c r="BM185" s="58"/>
      <c r="BN185" s="58"/>
    </row>
    <row r="186" spans="1:66">
      <c r="A186" s="42">
        <f t="shared" si="59"/>
        <v>31017</v>
      </c>
      <c r="B186" s="42">
        <v>31048</v>
      </c>
      <c r="C186" s="43">
        <v>2.77</v>
      </c>
      <c r="E186" s="2" t="s">
        <v>212</v>
      </c>
      <c r="F186" s="6">
        <v>30317</v>
      </c>
      <c r="G186" s="7">
        <f t="shared" si="60"/>
        <v>1983</v>
      </c>
      <c r="H186" s="7">
        <f t="shared" si="61"/>
        <v>1</v>
      </c>
      <c r="I186" s="8" t="e">
        <v>#N/A</v>
      </c>
      <c r="J186" s="8" t="e">
        <v>#N/A</v>
      </c>
      <c r="K186" s="8" t="e">
        <v>#N/A</v>
      </c>
      <c r="L186" s="8" t="e">
        <v>#N/A</v>
      </c>
      <c r="M186" s="8" t="e">
        <v>#N/A</v>
      </c>
      <c r="N186" s="8">
        <v>154000</v>
      </c>
      <c r="O186" s="8">
        <v>26000</v>
      </c>
      <c r="P186" s="8">
        <v>34000</v>
      </c>
      <c r="Q186" s="8">
        <v>65000</v>
      </c>
      <c r="R186" s="8">
        <v>29000</v>
      </c>
      <c r="S186" s="8" t="e">
        <v>#N/A</v>
      </c>
      <c r="T186" s="8" t="e">
        <v>#N/A</v>
      </c>
      <c r="U186" s="8" t="e">
        <v>#N/A</v>
      </c>
      <c r="V186" s="8" t="e">
        <v>#N/A</v>
      </c>
      <c r="W186" s="8" t="e">
        <v>#N/A</v>
      </c>
      <c r="X186" s="16" t="e">
        <f t="shared" si="62"/>
        <v>#N/A</v>
      </c>
      <c r="BC186" s="53"/>
      <c r="BD186" s="56"/>
      <c r="BE186" s="56"/>
      <c r="BF186" s="56"/>
      <c r="BG186" s="56"/>
      <c r="BI186" s="53"/>
      <c r="BJ186" s="56"/>
      <c r="BK186" s="58"/>
      <c r="BL186" s="58"/>
      <c r="BM186" s="58"/>
      <c r="BN186" s="58"/>
    </row>
    <row r="187" spans="1:66">
      <c r="A187" s="42">
        <f t="shared" si="59"/>
        <v>31048</v>
      </c>
      <c r="B187" s="42">
        <v>31079</v>
      </c>
      <c r="C187" s="43">
        <v>2.94</v>
      </c>
      <c r="E187" s="2" t="s">
        <v>213</v>
      </c>
      <c r="F187" s="6">
        <v>30348</v>
      </c>
      <c r="G187" s="7">
        <f t="shared" si="60"/>
        <v>1983</v>
      </c>
      <c r="H187" s="7">
        <f t="shared" si="61"/>
        <v>2</v>
      </c>
      <c r="I187" s="8" t="e">
        <v>#N/A</v>
      </c>
      <c r="J187" s="8" t="e">
        <v>#N/A</v>
      </c>
      <c r="K187" s="8" t="e">
        <v>#N/A</v>
      </c>
      <c r="L187" s="8" t="e">
        <v>#N/A</v>
      </c>
      <c r="M187" s="8" t="e">
        <v>#N/A</v>
      </c>
      <c r="N187" s="8">
        <v>161000</v>
      </c>
      <c r="O187" s="8">
        <v>25000</v>
      </c>
      <c r="P187" s="8">
        <v>46000</v>
      </c>
      <c r="Q187" s="8">
        <v>59000</v>
      </c>
      <c r="R187" s="8">
        <v>32000</v>
      </c>
      <c r="S187" s="8" t="e">
        <v>#N/A</v>
      </c>
      <c r="T187" s="8" t="e">
        <v>#N/A</v>
      </c>
      <c r="U187" s="8" t="e">
        <v>#N/A</v>
      </c>
      <c r="V187" s="8" t="e">
        <v>#N/A</v>
      </c>
      <c r="W187" s="8" t="e">
        <v>#N/A</v>
      </c>
      <c r="X187" s="16" t="e">
        <f t="shared" si="62"/>
        <v>#N/A</v>
      </c>
      <c r="BC187" s="53"/>
      <c r="BD187" s="56"/>
      <c r="BE187" s="56"/>
      <c r="BF187" s="56"/>
      <c r="BG187" s="56"/>
      <c r="BI187" s="53"/>
      <c r="BJ187" s="56"/>
      <c r="BK187" s="58"/>
      <c r="BL187" s="58"/>
      <c r="BM187" s="58"/>
      <c r="BN187" s="58"/>
    </row>
    <row r="188" spans="1:66">
      <c r="A188" s="42">
        <f t="shared" si="59"/>
        <v>31079</v>
      </c>
      <c r="B188" s="42">
        <v>31107</v>
      </c>
      <c r="C188" s="43">
        <v>2.88</v>
      </c>
      <c r="E188" s="2" t="s">
        <v>214</v>
      </c>
      <c r="F188" s="6">
        <v>30376</v>
      </c>
      <c r="G188" s="7">
        <f t="shared" si="60"/>
        <v>1983</v>
      </c>
      <c r="H188" s="7">
        <f t="shared" si="61"/>
        <v>3</v>
      </c>
      <c r="I188" s="8" t="e">
        <v>#N/A</v>
      </c>
      <c r="J188" s="8" t="e">
        <v>#N/A</v>
      </c>
      <c r="K188" s="8" t="e">
        <v>#N/A</v>
      </c>
      <c r="L188" s="8" t="e">
        <v>#N/A</v>
      </c>
      <c r="M188" s="8" t="e">
        <v>#N/A</v>
      </c>
      <c r="N188" s="8">
        <v>235000</v>
      </c>
      <c r="O188" s="8">
        <v>39000</v>
      </c>
      <c r="P188" s="8">
        <v>68000</v>
      </c>
      <c r="Q188" s="8">
        <v>84000</v>
      </c>
      <c r="R188" s="8">
        <v>44000</v>
      </c>
      <c r="S188" s="8" t="e">
        <v>#N/A</v>
      </c>
      <c r="T188" s="8" t="e">
        <v>#N/A</v>
      </c>
      <c r="U188" s="8" t="e">
        <v>#N/A</v>
      </c>
      <c r="V188" s="8" t="e">
        <v>#N/A</v>
      </c>
      <c r="W188" s="8" t="e">
        <v>#N/A</v>
      </c>
      <c r="X188" s="16" t="e">
        <f t="shared" si="62"/>
        <v>#N/A</v>
      </c>
      <c r="BC188" s="53"/>
      <c r="BD188" s="56"/>
      <c r="BE188" s="56"/>
      <c r="BF188" s="56"/>
      <c r="BG188" s="56"/>
      <c r="BI188" s="53"/>
      <c r="BJ188" s="56"/>
      <c r="BK188" s="58"/>
      <c r="BL188" s="58"/>
      <c r="BM188" s="58"/>
      <c r="BN188" s="58"/>
    </row>
    <row r="189" spans="1:66">
      <c r="A189" s="42">
        <f t="shared" si="59"/>
        <v>31107</v>
      </c>
      <c r="B189" s="42">
        <v>31138</v>
      </c>
      <c r="C189" s="43">
        <v>2.96</v>
      </c>
      <c r="E189" s="2" t="s">
        <v>215</v>
      </c>
      <c r="F189" s="6">
        <v>30407</v>
      </c>
      <c r="G189" s="7">
        <f t="shared" si="60"/>
        <v>1983</v>
      </c>
      <c r="H189" s="7">
        <f t="shared" si="61"/>
        <v>4</v>
      </c>
      <c r="I189" s="8" t="e">
        <v>#N/A</v>
      </c>
      <c r="J189" s="8" t="e">
        <v>#N/A</v>
      </c>
      <c r="K189" s="8" t="e">
        <v>#N/A</v>
      </c>
      <c r="L189" s="8" t="e">
        <v>#N/A</v>
      </c>
      <c r="M189" s="8" t="e">
        <v>#N/A</v>
      </c>
      <c r="N189" s="8">
        <v>234000</v>
      </c>
      <c r="O189" s="8">
        <v>42000</v>
      </c>
      <c r="P189" s="8">
        <v>65000</v>
      </c>
      <c r="Q189" s="8">
        <v>84000</v>
      </c>
      <c r="R189" s="8">
        <v>43000</v>
      </c>
      <c r="S189" s="8" t="e">
        <v>#N/A</v>
      </c>
      <c r="T189" s="8" t="e">
        <v>#N/A</v>
      </c>
      <c r="U189" s="8" t="e">
        <v>#N/A</v>
      </c>
      <c r="V189" s="8" t="e">
        <v>#N/A</v>
      </c>
      <c r="W189" s="8" t="e">
        <v>#N/A</v>
      </c>
      <c r="X189" s="16" t="e">
        <f t="shared" si="62"/>
        <v>#N/A</v>
      </c>
      <c r="BC189" s="53"/>
      <c r="BD189" s="56"/>
      <c r="BE189" s="56"/>
      <c r="BF189" s="56"/>
      <c r="BG189" s="56"/>
      <c r="BI189" s="53"/>
      <c r="BJ189" s="56"/>
      <c r="BK189" s="58"/>
      <c r="BL189" s="58"/>
      <c r="BM189" s="58"/>
      <c r="BN189" s="58"/>
    </row>
    <row r="190" spans="1:66">
      <c r="A190" s="42">
        <f t="shared" si="59"/>
        <v>31138</v>
      </c>
      <c r="B190" s="42">
        <v>31168</v>
      </c>
      <c r="C190" s="43">
        <v>2.96</v>
      </c>
      <c r="E190" s="2" t="s">
        <v>216</v>
      </c>
      <c r="F190" s="6">
        <v>30437</v>
      </c>
      <c r="G190" s="7">
        <f t="shared" si="60"/>
        <v>1983</v>
      </c>
      <c r="H190" s="7">
        <f t="shared" si="61"/>
        <v>5</v>
      </c>
      <c r="I190" s="8" t="e">
        <v>#N/A</v>
      </c>
      <c r="J190" s="8" t="e">
        <v>#N/A</v>
      </c>
      <c r="K190" s="8" t="e">
        <v>#N/A</v>
      </c>
      <c r="L190" s="8" t="e">
        <v>#N/A</v>
      </c>
      <c r="M190" s="8" t="e">
        <v>#N/A</v>
      </c>
      <c r="N190" s="8">
        <v>257000</v>
      </c>
      <c r="O190" s="8">
        <v>46000</v>
      </c>
      <c r="P190" s="8">
        <v>69000</v>
      </c>
      <c r="Q190" s="8">
        <v>95000</v>
      </c>
      <c r="R190" s="8">
        <v>47000</v>
      </c>
      <c r="S190" s="8" t="e">
        <v>#N/A</v>
      </c>
      <c r="T190" s="8" t="e">
        <v>#N/A</v>
      </c>
      <c r="U190" s="8" t="e">
        <v>#N/A</v>
      </c>
      <c r="V190" s="8" t="e">
        <v>#N/A</v>
      </c>
      <c r="W190" s="8" t="e">
        <v>#N/A</v>
      </c>
      <c r="X190" s="16" t="e">
        <f t="shared" si="62"/>
        <v>#N/A</v>
      </c>
      <c r="BC190" s="53"/>
      <c r="BD190" s="56"/>
      <c r="BE190" s="56"/>
      <c r="BF190" s="56"/>
      <c r="BG190" s="56"/>
      <c r="BI190" s="53"/>
      <c r="BJ190" s="56"/>
      <c r="BK190" s="58"/>
      <c r="BL190" s="58"/>
      <c r="BM190" s="58"/>
      <c r="BN190" s="58"/>
    </row>
    <row r="191" spans="1:66">
      <c r="A191" s="42">
        <f t="shared" si="59"/>
        <v>31168</v>
      </c>
      <c r="B191" s="42">
        <v>31199</v>
      </c>
      <c r="C191" s="43">
        <v>2.97</v>
      </c>
      <c r="E191" s="2" t="s">
        <v>217</v>
      </c>
      <c r="F191" s="6">
        <v>30468</v>
      </c>
      <c r="G191" s="7">
        <f t="shared" si="60"/>
        <v>1983</v>
      </c>
      <c r="H191" s="7">
        <f t="shared" si="61"/>
        <v>6</v>
      </c>
      <c r="I191" s="8" t="e">
        <v>#N/A</v>
      </c>
      <c r="J191" s="8" t="e">
        <v>#N/A</v>
      </c>
      <c r="K191" s="8" t="e">
        <v>#N/A</v>
      </c>
      <c r="L191" s="8" t="e">
        <v>#N/A</v>
      </c>
      <c r="M191" s="8" t="e">
        <v>#N/A</v>
      </c>
      <c r="N191" s="8">
        <v>280000</v>
      </c>
      <c r="O191" s="8">
        <v>50000</v>
      </c>
      <c r="P191" s="8">
        <v>76000</v>
      </c>
      <c r="Q191" s="8">
        <v>100000</v>
      </c>
      <c r="R191" s="8">
        <v>55000</v>
      </c>
      <c r="S191" s="8" t="e">
        <v>#N/A</v>
      </c>
      <c r="T191" s="8" t="e">
        <v>#N/A</v>
      </c>
      <c r="U191" s="8" t="e">
        <v>#N/A</v>
      </c>
      <c r="V191" s="8" t="e">
        <v>#N/A</v>
      </c>
      <c r="W191" s="8" t="e">
        <v>#N/A</v>
      </c>
      <c r="X191" s="16" t="e">
        <f t="shared" si="62"/>
        <v>#N/A</v>
      </c>
      <c r="BC191" s="53"/>
      <c r="BD191" s="56"/>
      <c r="BE191" s="56"/>
      <c r="BF191" s="56"/>
      <c r="BG191" s="56"/>
      <c r="BI191" s="53"/>
      <c r="BJ191" s="56"/>
      <c r="BK191" s="58"/>
      <c r="BL191" s="58"/>
      <c r="BM191" s="58"/>
      <c r="BN191" s="58"/>
    </row>
    <row r="192" spans="1:66">
      <c r="A192" s="42">
        <f t="shared" si="59"/>
        <v>31199</v>
      </c>
      <c r="B192" s="42">
        <v>31229</v>
      </c>
      <c r="C192" s="43">
        <v>3.04</v>
      </c>
      <c r="E192" s="2" t="s">
        <v>218</v>
      </c>
      <c r="F192" s="6">
        <v>30498</v>
      </c>
      <c r="G192" s="7">
        <f t="shared" si="60"/>
        <v>1983</v>
      </c>
      <c r="H192" s="7">
        <f t="shared" si="61"/>
        <v>7</v>
      </c>
      <c r="I192" s="8" t="e">
        <v>#N/A</v>
      </c>
      <c r="J192" s="8" t="e">
        <v>#N/A</v>
      </c>
      <c r="K192" s="8" t="e">
        <v>#N/A</v>
      </c>
      <c r="L192" s="8" t="e">
        <v>#N/A</v>
      </c>
      <c r="M192" s="8" t="e">
        <v>#N/A</v>
      </c>
      <c r="N192" s="8">
        <v>258000</v>
      </c>
      <c r="O192" s="8">
        <v>47000</v>
      </c>
      <c r="P192" s="8">
        <v>65000</v>
      </c>
      <c r="Q192" s="8">
        <v>97000</v>
      </c>
      <c r="R192" s="8">
        <v>48000</v>
      </c>
      <c r="S192" s="8" t="e">
        <v>#N/A</v>
      </c>
      <c r="T192" s="8" t="e">
        <v>#N/A</v>
      </c>
      <c r="U192" s="8" t="e">
        <v>#N/A</v>
      </c>
      <c r="V192" s="8" t="e">
        <v>#N/A</v>
      </c>
      <c r="W192" s="8" t="e">
        <v>#N/A</v>
      </c>
      <c r="X192" s="16" t="e">
        <f t="shared" si="62"/>
        <v>#N/A</v>
      </c>
      <c r="BC192" s="53"/>
      <c r="BD192" s="56"/>
      <c r="BE192" s="56"/>
      <c r="BF192" s="56"/>
      <c r="BG192" s="56"/>
      <c r="BI192" s="53"/>
      <c r="BJ192" s="56"/>
      <c r="BK192" s="58"/>
      <c r="BL192" s="58"/>
      <c r="BM192" s="58"/>
      <c r="BN192" s="58"/>
    </row>
    <row r="193" spans="1:66">
      <c r="A193" s="42">
        <f t="shared" si="59"/>
        <v>31229</v>
      </c>
      <c r="B193" s="42">
        <v>31260</v>
      </c>
      <c r="C193" s="43">
        <v>3.12</v>
      </c>
      <c r="E193" s="2" t="s">
        <v>219</v>
      </c>
      <c r="F193" s="6">
        <v>30529</v>
      </c>
      <c r="G193" s="7">
        <f t="shared" si="60"/>
        <v>1983</v>
      </c>
      <c r="H193" s="7">
        <f t="shared" si="61"/>
        <v>8</v>
      </c>
      <c r="I193" s="8" t="e">
        <v>#N/A</v>
      </c>
      <c r="J193" s="8" t="e">
        <v>#N/A</v>
      </c>
      <c r="K193" s="8" t="e">
        <v>#N/A</v>
      </c>
      <c r="L193" s="8" t="e">
        <v>#N/A</v>
      </c>
      <c r="M193" s="8" t="e">
        <v>#N/A</v>
      </c>
      <c r="N193" s="8">
        <v>277000</v>
      </c>
      <c r="O193" s="8">
        <v>51000</v>
      </c>
      <c r="P193" s="8">
        <v>74000</v>
      </c>
      <c r="Q193" s="8">
        <v>100000</v>
      </c>
      <c r="R193" s="8">
        <v>52000</v>
      </c>
      <c r="S193" s="8" t="e">
        <v>#N/A</v>
      </c>
      <c r="T193" s="8" t="e">
        <v>#N/A</v>
      </c>
      <c r="U193" s="8" t="e">
        <v>#N/A</v>
      </c>
      <c r="V193" s="8" t="e">
        <v>#N/A</v>
      </c>
      <c r="W193" s="8" t="e">
        <v>#N/A</v>
      </c>
      <c r="X193" s="16" t="e">
        <f t="shared" si="62"/>
        <v>#N/A</v>
      </c>
      <c r="BC193" s="53"/>
      <c r="BD193" s="56"/>
      <c r="BE193" s="56"/>
      <c r="BF193" s="56"/>
      <c r="BG193" s="56"/>
      <c r="BI193" s="53"/>
      <c r="BJ193" s="56"/>
      <c r="BK193" s="58"/>
      <c r="BL193" s="58"/>
      <c r="BM193" s="58"/>
      <c r="BN193" s="58"/>
    </row>
    <row r="194" spans="1:66">
      <c r="A194" s="42">
        <f t="shared" si="59"/>
        <v>31260</v>
      </c>
      <c r="B194" s="42">
        <v>31291</v>
      </c>
      <c r="C194" s="43">
        <v>3.36</v>
      </c>
      <c r="E194" s="2" t="s">
        <v>220</v>
      </c>
      <c r="F194" s="6">
        <v>30560</v>
      </c>
      <c r="G194" s="7">
        <f t="shared" si="60"/>
        <v>1983</v>
      </c>
      <c r="H194" s="7">
        <f t="shared" si="61"/>
        <v>9</v>
      </c>
      <c r="I194" s="8" t="e">
        <v>#N/A</v>
      </c>
      <c r="J194" s="8" t="e">
        <v>#N/A</v>
      </c>
      <c r="K194" s="8" t="e">
        <v>#N/A</v>
      </c>
      <c r="L194" s="8" t="e">
        <v>#N/A</v>
      </c>
      <c r="M194" s="8" t="e">
        <v>#N/A</v>
      </c>
      <c r="N194" s="8">
        <v>240000</v>
      </c>
      <c r="O194" s="8">
        <v>46000</v>
      </c>
      <c r="P194" s="8">
        <v>55000</v>
      </c>
      <c r="Q194" s="8">
        <v>83000</v>
      </c>
      <c r="R194" s="8">
        <v>55000</v>
      </c>
      <c r="S194" s="8" t="e">
        <v>#N/A</v>
      </c>
      <c r="T194" s="8" t="e">
        <v>#N/A</v>
      </c>
      <c r="U194" s="8" t="e">
        <v>#N/A</v>
      </c>
      <c r="V194" s="8" t="e">
        <v>#N/A</v>
      </c>
      <c r="W194" s="8" t="e">
        <v>#N/A</v>
      </c>
      <c r="X194" s="16" t="e">
        <f t="shared" si="62"/>
        <v>#N/A</v>
      </c>
      <c r="BC194" s="53"/>
      <c r="BD194" s="56"/>
      <c r="BE194" s="56"/>
      <c r="BF194" s="56"/>
      <c r="BG194" s="56"/>
      <c r="BI194" s="53"/>
      <c r="BJ194" s="56"/>
      <c r="BK194" s="58"/>
      <c r="BL194" s="58"/>
      <c r="BM194" s="58"/>
      <c r="BN194" s="58"/>
    </row>
    <row r="195" spans="1:66">
      <c r="A195" s="42">
        <f t="shared" si="59"/>
        <v>31291</v>
      </c>
      <c r="B195" s="42">
        <v>31321</v>
      </c>
      <c r="C195" s="43">
        <v>3.32</v>
      </c>
      <c r="E195" s="2" t="s">
        <v>221</v>
      </c>
      <c r="F195" s="6">
        <v>30590</v>
      </c>
      <c r="G195" s="7">
        <f t="shared" si="60"/>
        <v>1983</v>
      </c>
      <c r="H195" s="7">
        <f t="shared" si="61"/>
        <v>10</v>
      </c>
      <c r="I195" s="8" t="e">
        <v>#N/A</v>
      </c>
      <c r="J195" s="8" t="e">
        <v>#N/A</v>
      </c>
      <c r="K195" s="8" t="e">
        <v>#N/A</v>
      </c>
      <c r="L195" s="8" t="e">
        <v>#N/A</v>
      </c>
      <c r="M195" s="8" t="e">
        <v>#N/A</v>
      </c>
      <c r="N195" s="8">
        <v>222000</v>
      </c>
      <c r="O195" s="8">
        <v>43000</v>
      </c>
      <c r="P195" s="8">
        <v>53000</v>
      </c>
      <c r="Q195" s="8">
        <v>84000</v>
      </c>
      <c r="R195" s="8">
        <v>42000</v>
      </c>
      <c r="S195" s="8" t="e">
        <v>#N/A</v>
      </c>
      <c r="T195" s="8" t="e">
        <v>#N/A</v>
      </c>
      <c r="U195" s="8" t="e">
        <v>#N/A</v>
      </c>
      <c r="V195" s="8" t="e">
        <v>#N/A</v>
      </c>
      <c r="W195" s="8" t="e">
        <v>#N/A</v>
      </c>
      <c r="X195" s="16" t="e">
        <f t="shared" si="62"/>
        <v>#N/A</v>
      </c>
      <c r="BC195" s="53"/>
      <c r="BD195" s="56"/>
      <c r="BE195" s="56"/>
      <c r="BF195" s="56"/>
      <c r="BG195" s="56"/>
      <c r="BI195" s="53"/>
      <c r="BJ195" s="56"/>
      <c r="BK195" s="58"/>
      <c r="BL195" s="58"/>
      <c r="BM195" s="58"/>
      <c r="BN195" s="58"/>
    </row>
    <row r="196" spans="1:66">
      <c r="A196" s="42">
        <f t="shared" si="59"/>
        <v>31321</v>
      </c>
      <c r="B196" s="42">
        <v>31352</v>
      </c>
      <c r="C196" s="43">
        <v>3.33</v>
      </c>
      <c r="E196" s="2" t="s">
        <v>222</v>
      </c>
      <c r="F196" s="6">
        <v>30621</v>
      </c>
      <c r="G196" s="7">
        <f t="shared" si="60"/>
        <v>1983</v>
      </c>
      <c r="H196" s="7">
        <f t="shared" si="61"/>
        <v>11</v>
      </c>
      <c r="I196" s="8" t="e">
        <v>#N/A</v>
      </c>
      <c r="J196" s="8" t="e">
        <v>#N/A</v>
      </c>
      <c r="K196" s="8" t="e">
        <v>#N/A</v>
      </c>
      <c r="L196" s="8" t="e">
        <v>#N/A</v>
      </c>
      <c r="M196" s="8" t="e">
        <v>#N/A</v>
      </c>
      <c r="N196" s="8">
        <v>200000</v>
      </c>
      <c r="O196" s="8">
        <v>33000</v>
      </c>
      <c r="P196" s="8">
        <v>45000</v>
      </c>
      <c r="Q196" s="8">
        <v>84000</v>
      </c>
      <c r="R196" s="8">
        <v>39000</v>
      </c>
      <c r="S196" s="8" t="e">
        <v>#N/A</v>
      </c>
      <c r="T196" s="8" t="e">
        <v>#N/A</v>
      </c>
      <c r="U196" s="8" t="e">
        <v>#N/A</v>
      </c>
      <c r="V196" s="8" t="e">
        <v>#N/A</v>
      </c>
      <c r="W196" s="8" t="e">
        <v>#N/A</v>
      </c>
      <c r="X196" s="16" t="e">
        <f t="shared" si="62"/>
        <v>#N/A</v>
      </c>
      <c r="BC196" s="53"/>
      <c r="BD196" s="56"/>
      <c r="BE196" s="56"/>
      <c r="BF196" s="56"/>
      <c r="BG196" s="56"/>
      <c r="BI196" s="53"/>
      <c r="BJ196" s="56"/>
      <c r="BK196" s="58"/>
      <c r="BL196" s="58"/>
      <c r="BM196" s="58"/>
      <c r="BN196" s="58"/>
    </row>
    <row r="197" spans="1:66">
      <c r="A197" s="42">
        <f t="shared" si="59"/>
        <v>31352</v>
      </c>
      <c r="B197" s="42">
        <v>31382</v>
      </c>
      <c r="C197" s="43">
        <v>3.29</v>
      </c>
      <c r="E197" s="2" t="s">
        <v>223</v>
      </c>
      <c r="F197" s="6">
        <v>30651</v>
      </c>
      <c r="G197" s="7">
        <f t="shared" si="60"/>
        <v>1983</v>
      </c>
      <c r="H197" s="7">
        <f t="shared" si="61"/>
        <v>12</v>
      </c>
      <c r="I197" s="8" t="e">
        <v>#N/A</v>
      </c>
      <c r="J197" s="8" t="e">
        <v>#N/A</v>
      </c>
      <c r="K197" s="8" t="e">
        <v>#N/A</v>
      </c>
      <c r="L197" s="8" t="e">
        <v>#N/A</v>
      </c>
      <c r="M197" s="8" t="e">
        <v>#N/A</v>
      </c>
      <c r="N197" s="8">
        <v>179000</v>
      </c>
      <c r="O197" s="8">
        <v>30000</v>
      </c>
      <c r="P197" s="8">
        <v>43000</v>
      </c>
      <c r="Q197" s="8">
        <v>68000</v>
      </c>
      <c r="R197" s="8">
        <v>38000</v>
      </c>
      <c r="S197" s="8" t="e">
        <v>#N/A</v>
      </c>
      <c r="T197" s="8" t="e">
        <v>#N/A</v>
      </c>
      <c r="U197" s="8" t="e">
        <v>#N/A</v>
      </c>
      <c r="V197" s="8" t="e">
        <v>#N/A</v>
      </c>
      <c r="W197" s="8" t="e">
        <v>#N/A</v>
      </c>
      <c r="X197" s="16" t="e">
        <f t="shared" si="62"/>
        <v>#N/A</v>
      </c>
      <c r="BC197" s="53"/>
      <c r="BD197" s="56"/>
      <c r="BE197" s="56"/>
      <c r="BF197" s="56"/>
      <c r="BG197" s="56"/>
      <c r="BI197" s="53"/>
      <c r="BJ197" s="56"/>
      <c r="BK197" s="58"/>
      <c r="BL197" s="58"/>
      <c r="BM197" s="58"/>
      <c r="BN197" s="58"/>
    </row>
    <row r="198" spans="1:66">
      <c r="A198" s="42">
        <f t="shared" si="59"/>
        <v>31382</v>
      </c>
      <c r="B198" s="42">
        <v>31413</v>
      </c>
      <c r="C198" s="43">
        <v>3.29</v>
      </c>
      <c r="E198" s="2" t="s">
        <v>224</v>
      </c>
      <c r="F198" s="6">
        <v>30682</v>
      </c>
      <c r="G198" s="7">
        <f t="shared" si="60"/>
        <v>1984</v>
      </c>
      <c r="H198" s="7">
        <f t="shared" si="61"/>
        <v>1</v>
      </c>
      <c r="I198" s="8" t="e">
        <v>#N/A</v>
      </c>
      <c r="J198" s="8" t="e">
        <v>#N/A</v>
      </c>
      <c r="K198" s="8" t="e">
        <v>#N/A</v>
      </c>
      <c r="L198" s="8" t="e">
        <v>#N/A</v>
      </c>
      <c r="M198" s="8" t="e">
        <v>#N/A</v>
      </c>
      <c r="N198" s="8">
        <v>175000</v>
      </c>
      <c r="O198" s="8">
        <v>28000</v>
      </c>
      <c r="P198" s="8">
        <v>41000</v>
      </c>
      <c r="Q198" s="8">
        <v>68000</v>
      </c>
      <c r="R198" s="8">
        <v>38000</v>
      </c>
      <c r="S198" s="8" t="e">
        <v>#N/A</v>
      </c>
      <c r="T198" s="8" t="e">
        <v>#N/A</v>
      </c>
      <c r="U198" s="8" t="e">
        <v>#N/A</v>
      </c>
      <c r="V198" s="8" t="e">
        <v>#N/A</v>
      </c>
      <c r="W198" s="8" t="e">
        <v>#N/A</v>
      </c>
      <c r="X198" s="16" t="e">
        <f t="shared" si="62"/>
        <v>#N/A</v>
      </c>
      <c r="BC198" s="53"/>
      <c r="BD198" s="56"/>
      <c r="BE198" s="56"/>
      <c r="BF198" s="56"/>
      <c r="BG198" s="56"/>
      <c r="BI198" s="53"/>
      <c r="BJ198" s="56"/>
      <c r="BK198" s="58"/>
      <c r="BL198" s="58"/>
      <c r="BM198" s="58"/>
      <c r="BN198" s="58"/>
    </row>
    <row r="199" spans="1:66">
      <c r="A199" s="42">
        <f t="shared" ref="A199:A262" si="63">EDATE(B199,-1)</f>
        <v>31413</v>
      </c>
      <c r="B199" s="42">
        <v>31444</v>
      </c>
      <c r="C199" s="43">
        <v>3.31</v>
      </c>
      <c r="E199" s="2" t="s">
        <v>225</v>
      </c>
      <c r="F199" s="6">
        <v>30713</v>
      </c>
      <c r="G199" s="7">
        <f t="shared" ref="G199:G262" si="64">YEAR(F199)</f>
        <v>1984</v>
      </c>
      <c r="H199" s="7">
        <f t="shared" ref="H199:H262" si="65">MONTH(F199)</f>
        <v>2</v>
      </c>
      <c r="I199" s="8" t="e">
        <v>#N/A</v>
      </c>
      <c r="J199" s="8" t="e">
        <v>#N/A</v>
      </c>
      <c r="K199" s="8" t="e">
        <v>#N/A</v>
      </c>
      <c r="L199" s="8" t="e">
        <v>#N/A</v>
      </c>
      <c r="M199" s="8" t="e">
        <v>#N/A</v>
      </c>
      <c r="N199" s="8">
        <v>199000</v>
      </c>
      <c r="O199" s="8">
        <v>28000</v>
      </c>
      <c r="P199" s="8">
        <v>55000</v>
      </c>
      <c r="Q199" s="8">
        <v>73000</v>
      </c>
      <c r="R199" s="8">
        <v>43000</v>
      </c>
      <c r="S199" s="8" t="e">
        <v>#N/A</v>
      </c>
      <c r="T199" s="8" t="e">
        <v>#N/A</v>
      </c>
      <c r="U199" s="8" t="e">
        <v>#N/A</v>
      </c>
      <c r="V199" s="8" t="e">
        <v>#N/A</v>
      </c>
      <c r="W199" s="8" t="e">
        <v>#N/A</v>
      </c>
      <c r="X199" s="16" t="e">
        <f t="shared" si="62"/>
        <v>#N/A</v>
      </c>
      <c r="BC199" s="53"/>
      <c r="BD199" s="56"/>
      <c r="BE199" s="56"/>
      <c r="BF199" s="56"/>
      <c r="BG199" s="56"/>
      <c r="BI199" s="53"/>
      <c r="BJ199" s="56"/>
      <c r="BK199" s="58"/>
      <c r="BL199" s="58"/>
      <c r="BM199" s="58"/>
      <c r="BN199" s="58"/>
    </row>
    <row r="200" spans="1:66">
      <c r="A200" s="42">
        <f t="shared" si="63"/>
        <v>31444</v>
      </c>
      <c r="B200" s="42">
        <v>31472</v>
      </c>
      <c r="C200" s="43">
        <v>3.27</v>
      </c>
      <c r="E200" s="2" t="s">
        <v>226</v>
      </c>
      <c r="F200" s="6">
        <v>30742</v>
      </c>
      <c r="G200" s="7">
        <f t="shared" si="64"/>
        <v>1984</v>
      </c>
      <c r="H200" s="7">
        <f t="shared" si="65"/>
        <v>3</v>
      </c>
      <c r="I200" s="8" t="e">
        <v>#N/A</v>
      </c>
      <c r="J200" s="8" t="e">
        <v>#N/A</v>
      </c>
      <c r="K200" s="8" t="e">
        <v>#N/A</v>
      </c>
      <c r="L200" s="8" t="e">
        <v>#N/A</v>
      </c>
      <c r="M200" s="8" t="e">
        <v>#N/A</v>
      </c>
      <c r="N200" s="8">
        <v>260000</v>
      </c>
      <c r="O200" s="8">
        <v>38000</v>
      </c>
      <c r="P200" s="8">
        <v>67000</v>
      </c>
      <c r="Q200" s="8">
        <v>93000</v>
      </c>
      <c r="R200" s="8">
        <v>62000</v>
      </c>
      <c r="S200" s="8" t="e">
        <v>#N/A</v>
      </c>
      <c r="T200" s="8" t="e">
        <v>#N/A</v>
      </c>
      <c r="U200" s="8" t="e">
        <v>#N/A</v>
      </c>
      <c r="V200" s="8" t="e">
        <v>#N/A</v>
      </c>
      <c r="W200" s="8" t="e">
        <v>#N/A</v>
      </c>
      <c r="X200" s="16" t="e">
        <f t="shared" si="62"/>
        <v>#N/A</v>
      </c>
      <c r="BC200" s="53"/>
      <c r="BD200" s="56"/>
      <c r="BE200" s="56"/>
      <c r="BF200" s="56"/>
      <c r="BG200" s="56"/>
      <c r="BI200" s="53"/>
      <c r="BJ200" s="56"/>
      <c r="BK200" s="58"/>
      <c r="BL200" s="58"/>
      <c r="BM200" s="58"/>
      <c r="BN200" s="58"/>
    </row>
    <row r="201" spans="1:66">
      <c r="A201" s="42">
        <f t="shared" si="63"/>
        <v>31472</v>
      </c>
      <c r="B201" s="42">
        <v>31503</v>
      </c>
      <c r="C201" s="43">
        <v>3.2</v>
      </c>
      <c r="E201" s="2" t="s">
        <v>227</v>
      </c>
      <c r="F201" s="6">
        <v>30773</v>
      </c>
      <c r="G201" s="7">
        <f t="shared" si="64"/>
        <v>1984</v>
      </c>
      <c r="H201" s="7">
        <f t="shared" si="65"/>
        <v>4</v>
      </c>
      <c r="I201" s="8" t="e">
        <v>#N/A</v>
      </c>
      <c r="J201" s="8" t="e">
        <v>#N/A</v>
      </c>
      <c r="K201" s="8" t="e">
        <v>#N/A</v>
      </c>
      <c r="L201" s="8" t="e">
        <v>#N/A</v>
      </c>
      <c r="M201" s="8" t="e">
        <v>#N/A</v>
      </c>
      <c r="N201" s="8">
        <v>265000</v>
      </c>
      <c r="O201" s="8">
        <v>42000</v>
      </c>
      <c r="P201" s="8">
        <v>72000</v>
      </c>
      <c r="Q201" s="8">
        <v>96000</v>
      </c>
      <c r="R201" s="8">
        <v>55000</v>
      </c>
      <c r="S201" s="8" t="e">
        <v>#N/A</v>
      </c>
      <c r="T201" s="8" t="e">
        <v>#N/A</v>
      </c>
      <c r="U201" s="8" t="e">
        <v>#N/A</v>
      </c>
      <c r="V201" s="8" t="e">
        <v>#N/A</v>
      </c>
      <c r="W201" s="8" t="e">
        <v>#N/A</v>
      </c>
      <c r="X201" s="16" t="e">
        <f t="shared" si="62"/>
        <v>#N/A</v>
      </c>
      <c r="BC201" s="53"/>
      <c r="BD201" s="56"/>
      <c r="BE201" s="56"/>
      <c r="BF201" s="56"/>
      <c r="BG201" s="56"/>
      <c r="BI201" s="53"/>
      <c r="BJ201" s="56"/>
      <c r="BK201" s="58"/>
      <c r="BL201" s="58"/>
      <c r="BM201" s="58"/>
      <c r="BN201" s="58"/>
    </row>
    <row r="202" spans="1:66">
      <c r="A202" s="42">
        <f t="shared" si="63"/>
        <v>31503</v>
      </c>
      <c r="B202" s="42">
        <v>31533</v>
      </c>
      <c r="C202" s="43">
        <v>3.49</v>
      </c>
      <c r="E202" s="2" t="s">
        <v>228</v>
      </c>
      <c r="F202" s="6">
        <v>30803</v>
      </c>
      <c r="G202" s="7">
        <f t="shared" si="64"/>
        <v>1984</v>
      </c>
      <c r="H202" s="7">
        <f t="shared" si="65"/>
        <v>5</v>
      </c>
      <c r="I202" s="8" t="e">
        <v>#N/A</v>
      </c>
      <c r="J202" s="8" t="e">
        <v>#N/A</v>
      </c>
      <c r="K202" s="8" t="e">
        <v>#N/A</v>
      </c>
      <c r="L202" s="8" t="e">
        <v>#N/A</v>
      </c>
      <c r="M202" s="8" t="e">
        <v>#N/A</v>
      </c>
      <c r="N202" s="8">
        <v>284000</v>
      </c>
      <c r="O202" s="8">
        <v>45000</v>
      </c>
      <c r="P202" s="8">
        <v>76000</v>
      </c>
      <c r="Q202" s="8">
        <v>101000</v>
      </c>
      <c r="R202" s="8">
        <v>62000</v>
      </c>
      <c r="S202" s="8" t="e">
        <v>#N/A</v>
      </c>
      <c r="T202" s="8" t="e">
        <v>#N/A</v>
      </c>
      <c r="U202" s="8" t="e">
        <v>#N/A</v>
      </c>
      <c r="V202" s="8" t="e">
        <v>#N/A</v>
      </c>
      <c r="W202" s="8" t="e">
        <v>#N/A</v>
      </c>
      <c r="X202" s="16" t="e">
        <f t="shared" si="62"/>
        <v>#N/A</v>
      </c>
      <c r="BC202" s="53"/>
      <c r="BD202" s="56"/>
      <c r="BE202" s="56"/>
      <c r="BF202" s="56"/>
      <c r="BG202" s="56"/>
      <c r="BI202" s="53"/>
      <c r="BJ202" s="56"/>
      <c r="BK202" s="58"/>
      <c r="BL202" s="58"/>
      <c r="BM202" s="58"/>
      <c r="BN202" s="58"/>
    </row>
    <row r="203" spans="1:66">
      <c r="A203" s="42">
        <f t="shared" si="63"/>
        <v>31533</v>
      </c>
      <c r="B203" s="42">
        <v>31564</v>
      </c>
      <c r="C203" s="43">
        <v>3.37</v>
      </c>
      <c r="E203" s="2" t="s">
        <v>229</v>
      </c>
      <c r="F203" s="6">
        <v>30834</v>
      </c>
      <c r="G203" s="7">
        <f t="shared" si="64"/>
        <v>1984</v>
      </c>
      <c r="H203" s="7">
        <f t="shared" si="65"/>
        <v>6</v>
      </c>
      <c r="I203" s="8" t="e">
        <v>#N/A</v>
      </c>
      <c r="J203" s="8" t="e">
        <v>#N/A</v>
      </c>
      <c r="K203" s="8" t="e">
        <v>#N/A</v>
      </c>
      <c r="L203" s="8" t="e">
        <v>#N/A</v>
      </c>
      <c r="M203" s="8" t="e">
        <v>#N/A</v>
      </c>
      <c r="N203" s="8">
        <v>291000</v>
      </c>
      <c r="O203" s="8">
        <v>51000</v>
      </c>
      <c r="P203" s="8">
        <v>73000</v>
      </c>
      <c r="Q203" s="8">
        <v>98000</v>
      </c>
      <c r="R203" s="8">
        <v>69000</v>
      </c>
      <c r="S203" s="8" t="e">
        <v>#N/A</v>
      </c>
      <c r="T203" s="8" t="e">
        <v>#N/A</v>
      </c>
      <c r="U203" s="8" t="e">
        <v>#N/A</v>
      </c>
      <c r="V203" s="8" t="e">
        <v>#N/A</v>
      </c>
      <c r="W203" s="8" t="e">
        <v>#N/A</v>
      </c>
      <c r="X203" s="16" t="e">
        <f t="shared" si="62"/>
        <v>#N/A</v>
      </c>
      <c r="BC203" s="53"/>
      <c r="BD203" s="56"/>
      <c r="BE203" s="56"/>
      <c r="BF203" s="56"/>
      <c r="BG203" s="56"/>
      <c r="BI203" s="53"/>
      <c r="BJ203" s="53"/>
      <c r="BK203" s="58"/>
      <c r="BL203" s="58"/>
      <c r="BM203" s="58"/>
      <c r="BN203" s="58"/>
    </row>
    <row r="204" spans="1:66">
      <c r="A204" s="42">
        <f t="shared" si="63"/>
        <v>31564</v>
      </c>
      <c r="B204" s="42">
        <v>31594</v>
      </c>
      <c r="C204" s="43">
        <v>3.36</v>
      </c>
      <c r="E204" s="2" t="s">
        <v>230</v>
      </c>
      <c r="F204" s="6">
        <v>30864</v>
      </c>
      <c r="G204" s="7">
        <f t="shared" si="64"/>
        <v>1984</v>
      </c>
      <c r="H204" s="7">
        <f t="shared" si="65"/>
        <v>7</v>
      </c>
      <c r="I204" s="8" t="e">
        <v>#N/A</v>
      </c>
      <c r="J204" s="8" t="e">
        <v>#N/A</v>
      </c>
      <c r="K204" s="8" t="e">
        <v>#N/A</v>
      </c>
      <c r="L204" s="8" t="e">
        <v>#N/A</v>
      </c>
      <c r="M204" s="8" t="e">
        <v>#N/A</v>
      </c>
      <c r="N204" s="8">
        <v>262000</v>
      </c>
      <c r="O204" s="8">
        <v>47000</v>
      </c>
      <c r="P204" s="8">
        <v>69000</v>
      </c>
      <c r="Q204" s="8">
        <v>92000</v>
      </c>
      <c r="R204" s="8">
        <v>55000</v>
      </c>
      <c r="S204" s="8" t="e">
        <v>#N/A</v>
      </c>
      <c r="T204" s="8" t="e">
        <v>#N/A</v>
      </c>
      <c r="U204" s="8" t="e">
        <v>#N/A</v>
      </c>
      <c r="V204" s="8" t="e">
        <v>#N/A</v>
      </c>
      <c r="W204" s="8" t="e">
        <v>#N/A</v>
      </c>
      <c r="X204" s="16" t="e">
        <f t="shared" ref="X204:X267" si="66">(I204-I198)/I198</f>
        <v>#N/A</v>
      </c>
      <c r="BC204" s="53"/>
      <c r="BD204" s="56"/>
      <c r="BE204" s="56"/>
      <c r="BF204" s="56"/>
      <c r="BG204" s="56"/>
      <c r="BI204" s="53"/>
      <c r="BJ204" s="53"/>
      <c r="BK204" s="58"/>
      <c r="BL204" s="58"/>
      <c r="BM204" s="58"/>
      <c r="BN204" s="58"/>
    </row>
    <row r="205" spans="1:66">
      <c r="A205" s="42">
        <f t="shared" si="63"/>
        <v>31594</v>
      </c>
      <c r="B205" s="42">
        <v>31625</v>
      </c>
      <c r="C205" s="43">
        <v>3.44</v>
      </c>
      <c r="E205" s="2" t="s">
        <v>231</v>
      </c>
      <c r="F205" s="6">
        <v>30895</v>
      </c>
      <c r="G205" s="7">
        <f t="shared" si="64"/>
        <v>1984</v>
      </c>
      <c r="H205" s="7">
        <f t="shared" si="65"/>
        <v>8</v>
      </c>
      <c r="I205" s="8" t="e">
        <v>#N/A</v>
      </c>
      <c r="J205" s="8" t="e">
        <v>#N/A</v>
      </c>
      <c r="K205" s="8" t="e">
        <v>#N/A</v>
      </c>
      <c r="L205" s="8" t="e">
        <v>#N/A</v>
      </c>
      <c r="M205" s="8" t="e">
        <v>#N/A</v>
      </c>
      <c r="N205" s="8">
        <v>270000</v>
      </c>
      <c r="O205" s="8">
        <v>52000</v>
      </c>
      <c r="P205" s="8">
        <v>68000</v>
      </c>
      <c r="Q205" s="8">
        <v>91000</v>
      </c>
      <c r="R205" s="8">
        <v>59000</v>
      </c>
      <c r="S205" s="8" t="e">
        <v>#N/A</v>
      </c>
      <c r="T205" s="8" t="e">
        <v>#N/A</v>
      </c>
      <c r="U205" s="8" t="e">
        <v>#N/A</v>
      </c>
      <c r="V205" s="8" t="e">
        <v>#N/A</v>
      </c>
      <c r="W205" s="8" t="e">
        <v>#N/A</v>
      </c>
      <c r="X205" s="16" t="e">
        <f t="shared" si="66"/>
        <v>#N/A</v>
      </c>
      <c r="BC205" s="53"/>
      <c r="BD205" s="56"/>
      <c r="BE205" s="56"/>
      <c r="BF205" s="56"/>
      <c r="BG205" s="56"/>
      <c r="BI205" s="53"/>
      <c r="BJ205" s="53"/>
      <c r="BK205" s="58"/>
      <c r="BL205" s="58"/>
      <c r="BM205" s="58"/>
      <c r="BN205" s="58"/>
    </row>
    <row r="206" spans="1:66">
      <c r="A206" s="42">
        <f t="shared" si="63"/>
        <v>31625</v>
      </c>
      <c r="B206" s="42">
        <v>31656</v>
      </c>
      <c r="C206" s="43">
        <v>3.51</v>
      </c>
      <c r="E206" s="2" t="s">
        <v>232</v>
      </c>
      <c r="F206" s="6">
        <v>30926</v>
      </c>
      <c r="G206" s="7">
        <f t="shared" si="64"/>
        <v>1984</v>
      </c>
      <c r="H206" s="7">
        <f t="shared" si="65"/>
        <v>9</v>
      </c>
      <c r="I206" s="8" t="e">
        <v>#N/A</v>
      </c>
      <c r="J206" s="8" t="e">
        <v>#N/A</v>
      </c>
      <c r="K206" s="8" t="e">
        <v>#N/A</v>
      </c>
      <c r="L206" s="8" t="e">
        <v>#N/A</v>
      </c>
      <c r="M206" s="8" t="e">
        <v>#N/A</v>
      </c>
      <c r="N206" s="8">
        <v>213000</v>
      </c>
      <c r="O206" s="8">
        <v>40000</v>
      </c>
      <c r="P206" s="8">
        <v>53000</v>
      </c>
      <c r="Q206" s="8">
        <v>71000</v>
      </c>
      <c r="R206" s="8">
        <v>49000</v>
      </c>
      <c r="S206" s="8" t="e">
        <v>#N/A</v>
      </c>
      <c r="T206" s="8" t="e">
        <v>#N/A</v>
      </c>
      <c r="U206" s="8" t="e">
        <v>#N/A</v>
      </c>
      <c r="V206" s="8" t="e">
        <v>#N/A</v>
      </c>
      <c r="W206" s="8" t="e">
        <v>#N/A</v>
      </c>
      <c r="X206" s="16" t="e">
        <f t="shared" si="66"/>
        <v>#N/A</v>
      </c>
      <c r="BC206" s="53"/>
      <c r="BD206" s="56"/>
      <c r="BE206" s="56"/>
      <c r="BF206" s="56"/>
      <c r="BG206" s="56"/>
      <c r="BI206" s="53"/>
      <c r="BJ206" s="53"/>
      <c r="BK206" s="58"/>
      <c r="BL206" s="58"/>
      <c r="BM206" s="58"/>
      <c r="BN206" s="58"/>
    </row>
    <row r="207" spans="1:66">
      <c r="A207" s="42">
        <f t="shared" si="63"/>
        <v>31656</v>
      </c>
      <c r="B207" s="42">
        <v>31686</v>
      </c>
      <c r="C207" s="43">
        <v>3.57</v>
      </c>
      <c r="E207" s="2" t="s">
        <v>233</v>
      </c>
      <c r="F207" s="6">
        <v>30956</v>
      </c>
      <c r="G207" s="7">
        <f t="shared" si="64"/>
        <v>1984</v>
      </c>
      <c r="H207" s="7">
        <f t="shared" si="65"/>
        <v>10</v>
      </c>
      <c r="I207" s="8" t="e">
        <v>#N/A</v>
      </c>
      <c r="J207" s="8" t="e">
        <v>#N/A</v>
      </c>
      <c r="K207" s="8" t="e">
        <v>#N/A</v>
      </c>
      <c r="L207" s="8" t="e">
        <v>#N/A</v>
      </c>
      <c r="M207" s="8" t="e">
        <v>#N/A</v>
      </c>
      <c r="N207" s="8">
        <v>230000</v>
      </c>
      <c r="O207" s="8">
        <v>42000</v>
      </c>
      <c r="P207" s="8">
        <v>60000</v>
      </c>
      <c r="Q207" s="8">
        <v>78000</v>
      </c>
      <c r="R207" s="8">
        <v>50000</v>
      </c>
      <c r="S207" s="8" t="e">
        <v>#N/A</v>
      </c>
      <c r="T207" s="8" t="e">
        <v>#N/A</v>
      </c>
      <c r="U207" s="8" t="e">
        <v>#N/A</v>
      </c>
      <c r="V207" s="8" t="e">
        <v>#N/A</v>
      </c>
      <c r="W207" s="8" t="e">
        <v>#N/A</v>
      </c>
      <c r="X207" s="16" t="e">
        <f t="shared" si="66"/>
        <v>#N/A</v>
      </c>
      <c r="BC207" s="53"/>
      <c r="BD207" s="56"/>
      <c r="BE207" s="56"/>
      <c r="BF207" s="56"/>
      <c r="BG207" s="56"/>
      <c r="BI207" s="53"/>
      <c r="BJ207" s="53"/>
      <c r="BK207" s="58"/>
      <c r="BL207" s="58"/>
      <c r="BM207" s="58"/>
      <c r="BN207" s="58"/>
    </row>
    <row r="208" spans="1:66">
      <c r="A208" s="42">
        <f t="shared" si="63"/>
        <v>31686</v>
      </c>
      <c r="B208" s="42">
        <v>31717</v>
      </c>
      <c r="C208" s="43">
        <v>3.57</v>
      </c>
      <c r="E208" s="2" t="s">
        <v>234</v>
      </c>
      <c r="F208" s="6">
        <v>30987</v>
      </c>
      <c r="G208" s="7">
        <f t="shared" si="64"/>
        <v>1984</v>
      </c>
      <c r="H208" s="7">
        <f t="shared" si="65"/>
        <v>11</v>
      </c>
      <c r="I208" s="8" t="e">
        <v>#N/A</v>
      </c>
      <c r="J208" s="8" t="e">
        <v>#N/A</v>
      </c>
      <c r="K208" s="8" t="e">
        <v>#N/A</v>
      </c>
      <c r="L208" s="8" t="e">
        <v>#N/A</v>
      </c>
      <c r="M208" s="8" t="e">
        <v>#N/A</v>
      </c>
      <c r="N208" s="8">
        <v>207000</v>
      </c>
      <c r="O208" s="8">
        <v>35000</v>
      </c>
      <c r="P208" s="8">
        <v>45000</v>
      </c>
      <c r="Q208" s="8">
        <v>81000</v>
      </c>
      <c r="R208" s="8">
        <v>45000</v>
      </c>
      <c r="S208" s="8" t="e">
        <v>#N/A</v>
      </c>
      <c r="T208" s="8" t="e">
        <v>#N/A</v>
      </c>
      <c r="U208" s="8" t="e">
        <v>#N/A</v>
      </c>
      <c r="V208" s="8" t="e">
        <v>#N/A</v>
      </c>
      <c r="W208" s="8" t="e">
        <v>#N/A</v>
      </c>
      <c r="X208" s="16" t="e">
        <f t="shared" si="66"/>
        <v>#N/A</v>
      </c>
      <c r="BC208" s="53"/>
      <c r="BD208" s="56"/>
      <c r="BE208" s="56"/>
      <c r="BF208" s="56"/>
      <c r="BG208" s="56"/>
    </row>
    <row r="209" spans="1:59">
      <c r="A209" s="42">
        <f t="shared" si="63"/>
        <v>31717</v>
      </c>
      <c r="B209" s="42">
        <v>31747</v>
      </c>
      <c r="C209" s="43">
        <v>3.74</v>
      </c>
      <c r="E209" s="2" t="s">
        <v>235</v>
      </c>
      <c r="F209" s="6">
        <v>31017</v>
      </c>
      <c r="G209" s="7">
        <f t="shared" si="64"/>
        <v>1984</v>
      </c>
      <c r="H209" s="7">
        <f t="shared" si="65"/>
        <v>12</v>
      </c>
      <c r="I209" s="8" t="e">
        <v>#N/A</v>
      </c>
      <c r="J209" s="8" t="e">
        <v>#N/A</v>
      </c>
      <c r="K209" s="8" t="e">
        <v>#N/A</v>
      </c>
      <c r="L209" s="8" t="e">
        <v>#N/A</v>
      </c>
      <c r="M209" s="8" t="e">
        <v>#N/A</v>
      </c>
      <c r="N209" s="8">
        <v>172000</v>
      </c>
      <c r="O209" s="8">
        <v>28000</v>
      </c>
      <c r="P209" s="8">
        <v>40000</v>
      </c>
      <c r="Q209" s="8">
        <v>64000</v>
      </c>
      <c r="R209" s="8">
        <v>38000</v>
      </c>
      <c r="S209" s="8" t="e">
        <v>#N/A</v>
      </c>
      <c r="T209" s="8" t="e">
        <v>#N/A</v>
      </c>
      <c r="U209" s="8" t="e">
        <v>#N/A</v>
      </c>
      <c r="V209" s="8" t="e">
        <v>#N/A</v>
      </c>
      <c r="W209" s="8" t="e">
        <v>#N/A</v>
      </c>
      <c r="X209" s="16" t="e">
        <f t="shared" si="66"/>
        <v>#N/A</v>
      </c>
      <c r="BC209" s="53"/>
      <c r="BD209" s="56"/>
      <c r="BE209" s="56"/>
      <c r="BF209" s="56"/>
      <c r="BG209" s="56"/>
    </row>
    <row r="210" spans="1:59">
      <c r="A210" s="42">
        <f t="shared" si="63"/>
        <v>31747</v>
      </c>
      <c r="B210" s="42">
        <v>31778</v>
      </c>
      <c r="C210" s="43">
        <v>3.9</v>
      </c>
      <c r="E210" s="2" t="s">
        <v>236</v>
      </c>
      <c r="F210" s="6">
        <v>31048</v>
      </c>
      <c r="G210" s="7">
        <f t="shared" si="64"/>
        <v>1985</v>
      </c>
      <c r="H210" s="7">
        <f t="shared" si="65"/>
        <v>1</v>
      </c>
      <c r="I210" s="8" t="e">
        <v>#N/A</v>
      </c>
      <c r="J210" s="8" t="e">
        <v>#N/A</v>
      </c>
      <c r="K210" s="8" t="e">
        <v>#N/A</v>
      </c>
      <c r="L210" s="8" t="e">
        <v>#N/A</v>
      </c>
      <c r="M210" s="8" t="e">
        <v>#N/A</v>
      </c>
      <c r="N210" s="8">
        <v>185000</v>
      </c>
      <c r="O210" s="8">
        <v>32000</v>
      </c>
      <c r="P210" s="8">
        <v>43000</v>
      </c>
      <c r="Q210" s="8">
        <v>69000</v>
      </c>
      <c r="R210" s="8">
        <v>41000</v>
      </c>
      <c r="S210" s="8" t="e">
        <v>#N/A</v>
      </c>
      <c r="T210" s="8" t="e">
        <v>#N/A</v>
      </c>
      <c r="U210" s="8" t="e">
        <v>#N/A</v>
      </c>
      <c r="V210" s="8" t="e">
        <v>#N/A</v>
      </c>
      <c r="W210" s="8" t="e">
        <v>#N/A</v>
      </c>
      <c r="X210" s="16" t="e">
        <f t="shared" si="66"/>
        <v>#N/A</v>
      </c>
      <c r="BC210" s="53"/>
      <c r="BD210" s="56"/>
      <c r="BE210" s="56"/>
      <c r="BF210" s="56"/>
      <c r="BG210" s="56"/>
    </row>
    <row r="211" spans="1:59">
      <c r="A211" s="42">
        <f t="shared" si="63"/>
        <v>31778</v>
      </c>
      <c r="B211" s="42">
        <v>31809</v>
      </c>
      <c r="C211" s="43">
        <v>3.49</v>
      </c>
      <c r="E211" s="2" t="s">
        <v>237</v>
      </c>
      <c r="F211" s="6">
        <v>31079</v>
      </c>
      <c r="G211" s="7">
        <f t="shared" si="64"/>
        <v>1985</v>
      </c>
      <c r="H211" s="7">
        <f t="shared" si="65"/>
        <v>2</v>
      </c>
      <c r="I211" s="8" t="e">
        <v>#N/A</v>
      </c>
      <c r="J211" s="8" t="e">
        <v>#N/A</v>
      </c>
      <c r="K211" s="8" t="e">
        <v>#N/A</v>
      </c>
      <c r="L211" s="8" t="e">
        <v>#N/A</v>
      </c>
      <c r="M211" s="8" t="e">
        <v>#N/A</v>
      </c>
      <c r="N211" s="8">
        <v>188000</v>
      </c>
      <c r="O211" s="8">
        <v>28000</v>
      </c>
      <c r="P211" s="8">
        <v>50000</v>
      </c>
      <c r="Q211" s="8">
        <v>67000</v>
      </c>
      <c r="R211" s="8">
        <v>43000</v>
      </c>
      <c r="S211" s="8" t="e">
        <v>#N/A</v>
      </c>
      <c r="T211" s="8" t="e">
        <v>#N/A</v>
      </c>
      <c r="U211" s="8" t="e">
        <v>#N/A</v>
      </c>
      <c r="V211" s="8" t="e">
        <v>#N/A</v>
      </c>
      <c r="W211" s="8" t="e">
        <v>#N/A</v>
      </c>
      <c r="X211" s="16" t="e">
        <f t="shared" si="66"/>
        <v>#N/A</v>
      </c>
      <c r="BC211" s="53"/>
      <c r="BD211" s="56"/>
      <c r="BE211" s="56"/>
      <c r="BF211" s="56"/>
      <c r="BG211" s="56"/>
    </row>
    <row r="212" spans="1:59">
      <c r="A212" s="42">
        <f t="shared" si="63"/>
        <v>31809</v>
      </c>
      <c r="B212" s="42">
        <v>31837</v>
      </c>
      <c r="C212" s="43">
        <v>3.65</v>
      </c>
      <c r="E212" s="2" t="s">
        <v>238</v>
      </c>
      <c r="F212" s="6">
        <v>31107</v>
      </c>
      <c r="G212" s="7">
        <f t="shared" si="64"/>
        <v>1985</v>
      </c>
      <c r="H212" s="7">
        <f t="shared" si="65"/>
        <v>3</v>
      </c>
      <c r="I212" s="8" t="e">
        <v>#N/A</v>
      </c>
      <c r="J212" s="8" t="e">
        <v>#N/A</v>
      </c>
      <c r="K212" s="8" t="e">
        <v>#N/A</v>
      </c>
      <c r="L212" s="8" t="e">
        <v>#N/A</v>
      </c>
      <c r="M212" s="8" t="e">
        <v>#N/A</v>
      </c>
      <c r="N212" s="8">
        <v>256000</v>
      </c>
      <c r="O212" s="8">
        <v>41000</v>
      </c>
      <c r="P212" s="8">
        <v>65000</v>
      </c>
      <c r="Q212" s="8">
        <v>90000</v>
      </c>
      <c r="R212" s="8">
        <v>61000</v>
      </c>
      <c r="S212" s="8" t="e">
        <v>#N/A</v>
      </c>
      <c r="T212" s="8" t="e">
        <v>#N/A</v>
      </c>
      <c r="U212" s="8" t="e">
        <v>#N/A</v>
      </c>
      <c r="V212" s="8" t="e">
        <v>#N/A</v>
      </c>
      <c r="W212" s="8" t="e">
        <v>#N/A</v>
      </c>
      <c r="X212" s="16" t="e">
        <f t="shared" si="66"/>
        <v>#N/A</v>
      </c>
      <c r="BC212" s="53"/>
      <c r="BD212" s="56"/>
      <c r="BE212" s="56"/>
      <c r="BF212" s="56"/>
      <c r="BG212" s="56"/>
    </row>
    <row r="213" spans="1:59">
      <c r="A213" s="42">
        <f t="shared" si="63"/>
        <v>31837</v>
      </c>
      <c r="B213" s="42">
        <v>31868</v>
      </c>
      <c r="C213" s="43">
        <v>3.64</v>
      </c>
      <c r="E213" s="2" t="s">
        <v>239</v>
      </c>
      <c r="F213" s="6">
        <v>31138</v>
      </c>
      <c r="G213" s="7">
        <f t="shared" si="64"/>
        <v>1985</v>
      </c>
      <c r="H213" s="7">
        <f t="shared" si="65"/>
        <v>4</v>
      </c>
      <c r="I213" s="8" t="e">
        <v>#N/A</v>
      </c>
      <c r="J213" s="8" t="e">
        <v>#N/A</v>
      </c>
      <c r="K213" s="8" t="e">
        <v>#N/A</v>
      </c>
      <c r="L213" s="8" t="e">
        <v>#N/A</v>
      </c>
      <c r="M213" s="8" t="e">
        <v>#N/A</v>
      </c>
      <c r="N213" s="8">
        <v>274000</v>
      </c>
      <c r="O213" s="8">
        <v>45000</v>
      </c>
      <c r="P213" s="8">
        <v>75000</v>
      </c>
      <c r="Q213" s="8">
        <v>96000</v>
      </c>
      <c r="R213" s="8">
        <v>58000</v>
      </c>
      <c r="S213" s="8" t="e">
        <v>#N/A</v>
      </c>
      <c r="T213" s="8" t="e">
        <v>#N/A</v>
      </c>
      <c r="U213" s="8" t="e">
        <v>#N/A</v>
      </c>
      <c r="V213" s="8" t="e">
        <v>#N/A</v>
      </c>
      <c r="W213" s="8" t="e">
        <v>#N/A</v>
      </c>
      <c r="X213" s="16" t="e">
        <f t="shared" si="66"/>
        <v>#N/A</v>
      </c>
      <c r="BC213" s="53"/>
      <c r="BD213" s="56"/>
      <c r="BE213" s="56"/>
      <c r="BF213" s="56"/>
      <c r="BG213" s="56"/>
    </row>
    <row r="214" spans="1:59">
      <c r="A214" s="42">
        <f t="shared" si="63"/>
        <v>31868</v>
      </c>
      <c r="B214" s="42">
        <v>31898</v>
      </c>
      <c r="C214" s="43">
        <v>3.5</v>
      </c>
      <c r="E214" s="2" t="s">
        <v>240</v>
      </c>
      <c r="F214" s="6">
        <v>31168</v>
      </c>
      <c r="G214" s="7">
        <f t="shared" si="64"/>
        <v>1985</v>
      </c>
      <c r="H214" s="7">
        <f t="shared" si="65"/>
        <v>5</v>
      </c>
      <c r="I214" s="8" t="e">
        <v>#N/A</v>
      </c>
      <c r="J214" s="8" t="e">
        <v>#N/A</v>
      </c>
      <c r="K214" s="8" t="e">
        <v>#N/A</v>
      </c>
      <c r="L214" s="8" t="e">
        <v>#N/A</v>
      </c>
      <c r="M214" s="8" t="e">
        <v>#N/A</v>
      </c>
      <c r="N214" s="8">
        <v>290000</v>
      </c>
      <c r="O214" s="8">
        <v>49000</v>
      </c>
      <c r="P214" s="8">
        <v>76000</v>
      </c>
      <c r="Q214" s="8">
        <v>98000</v>
      </c>
      <c r="R214" s="8">
        <v>66000</v>
      </c>
      <c r="S214" s="8" t="e">
        <v>#N/A</v>
      </c>
      <c r="T214" s="8" t="e">
        <v>#N/A</v>
      </c>
      <c r="U214" s="8" t="e">
        <v>#N/A</v>
      </c>
      <c r="V214" s="8" t="e">
        <v>#N/A</v>
      </c>
      <c r="W214" s="8" t="e">
        <v>#N/A</v>
      </c>
      <c r="X214" s="16" t="e">
        <f t="shared" si="66"/>
        <v>#N/A</v>
      </c>
      <c r="BC214" s="53"/>
      <c r="BD214" s="56"/>
      <c r="BE214" s="56"/>
      <c r="BF214" s="56"/>
      <c r="BG214" s="56"/>
    </row>
    <row r="215" spans="1:59">
      <c r="A215" s="42">
        <f t="shared" si="63"/>
        <v>31898</v>
      </c>
      <c r="B215" s="42">
        <v>31929</v>
      </c>
      <c r="C215" s="43">
        <v>3.63</v>
      </c>
      <c r="E215" s="2" t="s">
        <v>241</v>
      </c>
      <c r="F215" s="6">
        <v>31199</v>
      </c>
      <c r="G215" s="7">
        <f t="shared" si="64"/>
        <v>1985</v>
      </c>
      <c r="H215" s="7">
        <f t="shared" si="65"/>
        <v>6</v>
      </c>
      <c r="I215" s="8" t="e">
        <v>#N/A</v>
      </c>
      <c r="J215" s="8" t="e">
        <v>#N/A</v>
      </c>
      <c r="K215" s="8" t="e">
        <v>#N/A</v>
      </c>
      <c r="L215" s="8" t="e">
        <v>#N/A</v>
      </c>
      <c r="M215" s="8" t="e">
        <v>#N/A</v>
      </c>
      <c r="N215" s="8">
        <v>290000</v>
      </c>
      <c r="O215" s="8">
        <v>53000</v>
      </c>
      <c r="P215" s="8">
        <v>78000</v>
      </c>
      <c r="Q215" s="8">
        <v>91000</v>
      </c>
      <c r="R215" s="8">
        <v>68000</v>
      </c>
      <c r="S215" s="8" t="e">
        <v>#N/A</v>
      </c>
      <c r="T215" s="8" t="e">
        <v>#N/A</v>
      </c>
      <c r="U215" s="8" t="e">
        <v>#N/A</v>
      </c>
      <c r="V215" s="8" t="e">
        <v>#N/A</v>
      </c>
      <c r="W215" s="8" t="e">
        <v>#N/A</v>
      </c>
      <c r="X215" s="16" t="e">
        <f t="shared" si="66"/>
        <v>#N/A</v>
      </c>
      <c r="BC215" s="53"/>
      <c r="BD215" s="56"/>
      <c r="BE215" s="56"/>
      <c r="BF215" s="56"/>
      <c r="BG215" s="56"/>
    </row>
    <row r="216" spans="1:59">
      <c r="A216" s="42">
        <f t="shared" si="63"/>
        <v>31929</v>
      </c>
      <c r="B216" s="42">
        <v>31959</v>
      </c>
      <c r="C216" s="43">
        <v>3.45</v>
      </c>
      <c r="E216" s="2" t="s">
        <v>242</v>
      </c>
      <c r="F216" s="6">
        <v>31229</v>
      </c>
      <c r="G216" s="7">
        <f t="shared" si="64"/>
        <v>1985</v>
      </c>
      <c r="H216" s="7">
        <f t="shared" si="65"/>
        <v>7</v>
      </c>
      <c r="I216" s="8" t="e">
        <v>#N/A</v>
      </c>
      <c r="J216" s="8" t="e">
        <v>#N/A</v>
      </c>
      <c r="K216" s="8" t="e">
        <v>#N/A</v>
      </c>
      <c r="L216" s="8" t="e">
        <v>#N/A</v>
      </c>
      <c r="M216" s="8" t="e">
        <v>#N/A</v>
      </c>
      <c r="N216" s="8">
        <v>300000</v>
      </c>
      <c r="O216" s="8">
        <v>57000</v>
      </c>
      <c r="P216" s="8">
        <v>85000</v>
      </c>
      <c r="Q216" s="8">
        <v>100000</v>
      </c>
      <c r="R216" s="8">
        <v>58000</v>
      </c>
      <c r="S216" s="8" t="e">
        <v>#N/A</v>
      </c>
      <c r="T216" s="8" t="e">
        <v>#N/A</v>
      </c>
      <c r="U216" s="8" t="e">
        <v>#N/A</v>
      </c>
      <c r="V216" s="8" t="e">
        <v>#N/A</v>
      </c>
      <c r="W216" s="8" t="e">
        <v>#N/A</v>
      </c>
      <c r="X216" s="16" t="e">
        <f t="shared" si="66"/>
        <v>#N/A</v>
      </c>
      <c r="BC216" s="53"/>
      <c r="BD216" s="56"/>
      <c r="BE216" s="56"/>
      <c r="BF216" s="56"/>
      <c r="BG216" s="56"/>
    </row>
    <row r="217" spans="1:59">
      <c r="A217" s="42">
        <f t="shared" si="63"/>
        <v>31959</v>
      </c>
      <c r="B217" s="42">
        <v>31990</v>
      </c>
      <c r="C217" s="43">
        <v>3.42</v>
      </c>
      <c r="E217" s="2" t="s">
        <v>243</v>
      </c>
      <c r="F217" s="6">
        <v>31260</v>
      </c>
      <c r="G217" s="7">
        <f t="shared" si="64"/>
        <v>1985</v>
      </c>
      <c r="H217" s="7">
        <f t="shared" si="65"/>
        <v>8</v>
      </c>
      <c r="I217" s="8" t="e">
        <v>#N/A</v>
      </c>
      <c r="J217" s="8" t="e">
        <v>#N/A</v>
      </c>
      <c r="K217" s="8" t="e">
        <v>#N/A</v>
      </c>
      <c r="L217" s="8" t="e">
        <v>#N/A</v>
      </c>
      <c r="M217" s="8" t="e">
        <v>#N/A</v>
      </c>
      <c r="N217" s="8">
        <v>327000</v>
      </c>
      <c r="O217" s="8">
        <v>65000</v>
      </c>
      <c r="P217" s="8">
        <v>85000</v>
      </c>
      <c r="Q217" s="8">
        <v>106000</v>
      </c>
      <c r="R217" s="8">
        <v>71000</v>
      </c>
      <c r="S217" s="8" t="e">
        <v>#N/A</v>
      </c>
      <c r="T217" s="8" t="e">
        <v>#N/A</v>
      </c>
      <c r="U217" s="8" t="e">
        <v>#N/A</v>
      </c>
      <c r="V217" s="8" t="e">
        <v>#N/A</v>
      </c>
      <c r="W217" s="8" t="e">
        <v>#N/A</v>
      </c>
      <c r="X217" s="16" t="e">
        <f t="shared" si="66"/>
        <v>#N/A</v>
      </c>
      <c r="BC217" s="53"/>
      <c r="BD217" s="56"/>
      <c r="BE217" s="56"/>
      <c r="BF217" s="56"/>
      <c r="BG217" s="56"/>
    </row>
    <row r="218" spans="1:59">
      <c r="A218" s="42">
        <f t="shared" si="63"/>
        <v>31990</v>
      </c>
      <c r="B218" s="42">
        <v>32021</v>
      </c>
      <c r="C218" s="43">
        <v>3.29</v>
      </c>
      <c r="E218" s="2" t="s">
        <v>244</v>
      </c>
      <c r="F218" s="6">
        <v>31291</v>
      </c>
      <c r="G218" s="7">
        <f t="shared" si="64"/>
        <v>1985</v>
      </c>
      <c r="H218" s="7">
        <f t="shared" si="65"/>
        <v>9</v>
      </c>
      <c r="I218" s="8" t="e">
        <v>#N/A</v>
      </c>
      <c r="J218" s="8" t="e">
        <v>#N/A</v>
      </c>
      <c r="K218" s="8" t="e">
        <v>#N/A</v>
      </c>
      <c r="L218" s="8" t="e">
        <v>#N/A</v>
      </c>
      <c r="M218" s="8" t="e">
        <v>#N/A</v>
      </c>
      <c r="N218" s="8">
        <v>275000</v>
      </c>
      <c r="O218" s="8">
        <v>55000</v>
      </c>
      <c r="P218" s="8">
        <v>69000</v>
      </c>
      <c r="Q218" s="8">
        <v>85000</v>
      </c>
      <c r="R218" s="8">
        <v>66000</v>
      </c>
      <c r="S218" s="8" t="e">
        <v>#N/A</v>
      </c>
      <c r="T218" s="8" t="e">
        <v>#N/A</v>
      </c>
      <c r="U218" s="8" t="e">
        <v>#N/A</v>
      </c>
      <c r="V218" s="8" t="e">
        <v>#N/A</v>
      </c>
      <c r="W218" s="8" t="e">
        <v>#N/A</v>
      </c>
      <c r="X218" s="16" t="e">
        <f t="shared" si="66"/>
        <v>#N/A</v>
      </c>
      <c r="BC218" s="53"/>
      <c r="BD218" s="56"/>
      <c r="BE218" s="56"/>
      <c r="BF218" s="56"/>
      <c r="BG218" s="56"/>
    </row>
    <row r="219" spans="1:59">
      <c r="A219" s="42">
        <f t="shared" si="63"/>
        <v>32021</v>
      </c>
      <c r="B219" s="42">
        <v>32051</v>
      </c>
      <c r="C219" s="43">
        <v>3.32</v>
      </c>
      <c r="E219" s="2" t="s">
        <v>245</v>
      </c>
      <c r="F219" s="6">
        <v>31321</v>
      </c>
      <c r="G219" s="7">
        <f t="shared" si="64"/>
        <v>1985</v>
      </c>
      <c r="H219" s="7">
        <f t="shared" si="65"/>
        <v>10</v>
      </c>
      <c r="I219" s="8" t="e">
        <v>#N/A</v>
      </c>
      <c r="J219" s="8" t="e">
        <v>#N/A</v>
      </c>
      <c r="K219" s="8" t="e">
        <v>#N/A</v>
      </c>
      <c r="L219" s="8" t="e">
        <v>#N/A</v>
      </c>
      <c r="M219" s="8" t="e">
        <v>#N/A</v>
      </c>
      <c r="N219" s="8">
        <v>294000</v>
      </c>
      <c r="O219" s="8">
        <v>58000</v>
      </c>
      <c r="P219" s="8">
        <v>74000</v>
      </c>
      <c r="Q219" s="8">
        <v>95000</v>
      </c>
      <c r="R219" s="8">
        <v>67000</v>
      </c>
      <c r="S219" s="8" t="e">
        <v>#N/A</v>
      </c>
      <c r="T219" s="8" t="e">
        <v>#N/A</v>
      </c>
      <c r="U219" s="8" t="e">
        <v>#N/A</v>
      </c>
      <c r="V219" s="8" t="e">
        <v>#N/A</v>
      </c>
      <c r="W219" s="8" t="e">
        <v>#N/A</v>
      </c>
      <c r="X219" s="16" t="e">
        <f t="shared" si="66"/>
        <v>#N/A</v>
      </c>
      <c r="BC219" s="53"/>
      <c r="BD219" s="56"/>
      <c r="BE219" s="56"/>
      <c r="BF219" s="56"/>
      <c r="BG219" s="56"/>
    </row>
    <row r="220" spans="1:59">
      <c r="A220" s="42">
        <f t="shared" si="63"/>
        <v>32051</v>
      </c>
      <c r="B220" s="42">
        <v>32082</v>
      </c>
      <c r="C220" s="43">
        <v>3.34</v>
      </c>
      <c r="E220" s="2" t="s">
        <v>246</v>
      </c>
      <c r="F220" s="6">
        <v>31352</v>
      </c>
      <c r="G220" s="7">
        <f t="shared" si="64"/>
        <v>1985</v>
      </c>
      <c r="H220" s="7">
        <f t="shared" si="65"/>
        <v>11</v>
      </c>
      <c r="I220" s="8" t="e">
        <v>#N/A</v>
      </c>
      <c r="J220" s="8" t="e">
        <v>#N/A</v>
      </c>
      <c r="K220" s="8" t="e">
        <v>#N/A</v>
      </c>
      <c r="L220" s="8" t="e">
        <v>#N/A</v>
      </c>
      <c r="M220" s="8" t="e">
        <v>#N/A</v>
      </c>
      <c r="N220" s="8">
        <v>239000</v>
      </c>
      <c r="O220" s="8">
        <v>42000</v>
      </c>
      <c r="P220" s="8">
        <v>53000</v>
      </c>
      <c r="Q220" s="8">
        <v>91000</v>
      </c>
      <c r="R220" s="8">
        <v>53000</v>
      </c>
      <c r="S220" s="8" t="e">
        <v>#N/A</v>
      </c>
      <c r="T220" s="8" t="e">
        <v>#N/A</v>
      </c>
      <c r="U220" s="8" t="e">
        <v>#N/A</v>
      </c>
      <c r="V220" s="8" t="e">
        <v>#N/A</v>
      </c>
      <c r="W220" s="8" t="e">
        <v>#N/A</v>
      </c>
      <c r="X220" s="16" t="e">
        <f t="shared" si="66"/>
        <v>#N/A</v>
      </c>
      <c r="BC220" s="53"/>
      <c r="BD220" s="56"/>
      <c r="BE220" s="56"/>
      <c r="BF220" s="56"/>
      <c r="BG220" s="56"/>
    </row>
    <row r="221" spans="1:59">
      <c r="A221" s="42">
        <f t="shared" si="63"/>
        <v>32082</v>
      </c>
      <c r="B221" s="42">
        <v>32112</v>
      </c>
      <c r="C221" s="43">
        <v>3.23</v>
      </c>
      <c r="E221" s="2" t="s">
        <v>247</v>
      </c>
      <c r="F221" s="6">
        <v>31382</v>
      </c>
      <c r="G221" s="7">
        <f t="shared" si="64"/>
        <v>1985</v>
      </c>
      <c r="H221" s="7">
        <f t="shared" si="65"/>
        <v>12</v>
      </c>
      <c r="I221" s="8" t="e">
        <v>#N/A</v>
      </c>
      <c r="J221" s="8" t="e">
        <v>#N/A</v>
      </c>
      <c r="K221" s="8" t="e">
        <v>#N/A</v>
      </c>
      <c r="L221" s="8" t="e">
        <v>#N/A</v>
      </c>
      <c r="M221" s="8" t="e">
        <v>#N/A</v>
      </c>
      <c r="N221" s="8">
        <v>214000</v>
      </c>
      <c r="O221" s="8">
        <v>37000</v>
      </c>
      <c r="P221" s="8">
        <v>52000</v>
      </c>
      <c r="Q221" s="8">
        <v>75000</v>
      </c>
      <c r="R221" s="8">
        <v>50000</v>
      </c>
      <c r="S221" s="8" t="e">
        <v>#N/A</v>
      </c>
      <c r="T221" s="8" t="e">
        <v>#N/A</v>
      </c>
      <c r="U221" s="8" t="e">
        <v>#N/A</v>
      </c>
      <c r="V221" s="8" t="e">
        <v>#N/A</v>
      </c>
      <c r="W221" s="8" t="e">
        <v>#N/A</v>
      </c>
      <c r="X221" s="16" t="e">
        <f t="shared" si="66"/>
        <v>#N/A</v>
      </c>
      <c r="BC221" s="53"/>
      <c r="BD221" s="56"/>
      <c r="BE221" s="56"/>
      <c r="BF221" s="56"/>
      <c r="BG221" s="56"/>
    </row>
    <row r="222" spans="1:59">
      <c r="A222" s="42">
        <f t="shared" si="63"/>
        <v>32112</v>
      </c>
      <c r="B222" s="42">
        <v>32143</v>
      </c>
      <c r="C222" s="43">
        <v>3.17</v>
      </c>
      <c r="E222" s="2" t="s">
        <v>248</v>
      </c>
      <c r="F222" s="6">
        <v>31413</v>
      </c>
      <c r="G222" s="7">
        <f t="shared" si="64"/>
        <v>1986</v>
      </c>
      <c r="H222" s="7">
        <f t="shared" si="65"/>
        <v>1</v>
      </c>
      <c r="I222" s="8" t="e">
        <v>#N/A</v>
      </c>
      <c r="J222" s="8" t="e">
        <v>#N/A</v>
      </c>
      <c r="K222" s="8" t="e">
        <v>#N/A</v>
      </c>
      <c r="L222" s="8" t="e">
        <v>#N/A</v>
      </c>
      <c r="M222" s="8" t="e">
        <v>#N/A</v>
      </c>
      <c r="N222" s="8">
        <v>207000</v>
      </c>
      <c r="O222" s="8">
        <v>40000</v>
      </c>
      <c r="P222" s="8">
        <v>47000</v>
      </c>
      <c r="Q222" s="8">
        <v>77000</v>
      </c>
      <c r="R222" s="8">
        <v>43000</v>
      </c>
      <c r="S222" s="8" t="e">
        <v>#N/A</v>
      </c>
      <c r="T222" s="8" t="e">
        <v>#N/A</v>
      </c>
      <c r="U222" s="8" t="e">
        <v>#N/A</v>
      </c>
      <c r="V222" s="8" t="e">
        <v>#N/A</v>
      </c>
      <c r="W222" s="8" t="e">
        <v>#N/A</v>
      </c>
      <c r="X222" s="16" t="e">
        <f t="shared" si="66"/>
        <v>#N/A</v>
      </c>
      <c r="BC222" s="53"/>
      <c r="BD222" s="56"/>
      <c r="BE222" s="56"/>
      <c r="BF222" s="56"/>
      <c r="BG222" s="56"/>
    </row>
    <row r="223" spans="1:59">
      <c r="A223" s="42">
        <f t="shared" si="63"/>
        <v>32143</v>
      </c>
      <c r="B223" s="42">
        <v>32174</v>
      </c>
      <c r="C223" s="43">
        <v>3.09</v>
      </c>
      <c r="E223" s="2" t="s">
        <v>249</v>
      </c>
      <c r="F223" s="6">
        <v>31444</v>
      </c>
      <c r="G223" s="7">
        <f t="shared" si="64"/>
        <v>1986</v>
      </c>
      <c r="H223" s="7">
        <f t="shared" si="65"/>
        <v>2</v>
      </c>
      <c r="I223" s="8" t="e">
        <v>#N/A</v>
      </c>
      <c r="J223" s="8" t="e">
        <v>#N/A</v>
      </c>
      <c r="K223" s="8" t="e">
        <v>#N/A</v>
      </c>
      <c r="L223" s="8" t="e">
        <v>#N/A</v>
      </c>
      <c r="M223" s="8" t="e">
        <v>#N/A</v>
      </c>
      <c r="N223" s="8">
        <v>211000</v>
      </c>
      <c r="O223" s="8">
        <v>35000</v>
      </c>
      <c r="P223" s="8">
        <v>61000</v>
      </c>
      <c r="Q223" s="8">
        <v>69000</v>
      </c>
      <c r="R223" s="8">
        <v>45000</v>
      </c>
      <c r="S223" s="8" t="e">
        <v>#N/A</v>
      </c>
      <c r="T223" s="8" t="e">
        <v>#N/A</v>
      </c>
      <c r="U223" s="8" t="e">
        <v>#N/A</v>
      </c>
      <c r="V223" s="8" t="e">
        <v>#N/A</v>
      </c>
      <c r="W223" s="8" t="e">
        <v>#N/A</v>
      </c>
      <c r="X223" s="16" t="e">
        <f t="shared" si="66"/>
        <v>#N/A</v>
      </c>
      <c r="BC223" s="53"/>
      <c r="BD223" s="56"/>
      <c r="BE223" s="56"/>
      <c r="BF223" s="56"/>
      <c r="BG223" s="56"/>
    </row>
    <row r="224" spans="1:59">
      <c r="A224" s="42">
        <f t="shared" si="63"/>
        <v>32174</v>
      </c>
      <c r="B224" s="42">
        <v>32203</v>
      </c>
      <c r="C224" s="43">
        <v>3.23</v>
      </c>
      <c r="E224" s="2" t="s">
        <v>250</v>
      </c>
      <c r="F224" s="6">
        <v>31472</v>
      </c>
      <c r="G224" s="7">
        <f t="shared" si="64"/>
        <v>1986</v>
      </c>
      <c r="H224" s="7">
        <f t="shared" si="65"/>
        <v>3</v>
      </c>
      <c r="I224" s="8" t="e">
        <v>#N/A</v>
      </c>
      <c r="J224" s="8" t="e">
        <v>#N/A</v>
      </c>
      <c r="K224" s="8" t="e">
        <v>#N/A</v>
      </c>
      <c r="L224" s="8" t="e">
        <v>#N/A</v>
      </c>
      <c r="M224" s="8" t="e">
        <v>#N/A</v>
      </c>
      <c r="N224" s="8">
        <v>271000</v>
      </c>
      <c r="O224" s="8">
        <v>45000</v>
      </c>
      <c r="P224" s="8">
        <v>80000</v>
      </c>
      <c r="Q224" s="8">
        <v>85000</v>
      </c>
      <c r="R224" s="8">
        <v>61000</v>
      </c>
      <c r="S224" s="8" t="e">
        <v>#N/A</v>
      </c>
      <c r="T224" s="8" t="e">
        <v>#N/A</v>
      </c>
      <c r="U224" s="8" t="e">
        <v>#N/A</v>
      </c>
      <c r="V224" s="8" t="e">
        <v>#N/A</v>
      </c>
      <c r="W224" s="8" t="e">
        <v>#N/A</v>
      </c>
      <c r="X224" s="16" t="e">
        <f t="shared" si="66"/>
        <v>#N/A</v>
      </c>
      <c r="BC224" s="53"/>
      <c r="BD224" s="56"/>
      <c r="BE224" s="56"/>
      <c r="BF224" s="56"/>
      <c r="BG224" s="56"/>
    </row>
    <row r="225" spans="1:59">
      <c r="A225" s="42">
        <f t="shared" si="63"/>
        <v>32203</v>
      </c>
      <c r="B225" s="42">
        <v>32234</v>
      </c>
      <c r="C225" s="43">
        <v>3.32</v>
      </c>
      <c r="E225" s="2" t="s">
        <v>251</v>
      </c>
      <c r="F225" s="6">
        <v>31503</v>
      </c>
      <c r="G225" s="7">
        <f t="shared" si="64"/>
        <v>1986</v>
      </c>
      <c r="H225" s="7">
        <f t="shared" si="65"/>
        <v>4</v>
      </c>
      <c r="I225" s="8" t="e">
        <v>#N/A</v>
      </c>
      <c r="J225" s="8" t="e">
        <v>#N/A</v>
      </c>
      <c r="K225" s="8" t="e">
        <v>#N/A</v>
      </c>
      <c r="L225" s="8" t="e">
        <v>#N/A</v>
      </c>
      <c r="M225" s="8" t="e">
        <v>#N/A</v>
      </c>
      <c r="N225" s="8">
        <v>325000</v>
      </c>
      <c r="O225" s="8">
        <v>55000</v>
      </c>
      <c r="P225" s="8">
        <v>102000</v>
      </c>
      <c r="Q225" s="8">
        <v>103000</v>
      </c>
      <c r="R225" s="8">
        <v>64000</v>
      </c>
      <c r="S225" s="8" t="e">
        <v>#N/A</v>
      </c>
      <c r="T225" s="8" t="e">
        <v>#N/A</v>
      </c>
      <c r="U225" s="8" t="e">
        <v>#N/A</v>
      </c>
      <c r="V225" s="8" t="e">
        <v>#N/A</v>
      </c>
      <c r="W225" s="8" t="e">
        <v>#N/A</v>
      </c>
      <c r="X225" s="16" t="e">
        <f t="shared" si="66"/>
        <v>#N/A</v>
      </c>
      <c r="BC225" s="53"/>
      <c r="BD225" s="56"/>
      <c r="BE225" s="56"/>
      <c r="BF225" s="56"/>
      <c r="BG225" s="56"/>
    </row>
    <row r="226" spans="1:59">
      <c r="A226" s="42">
        <f t="shared" si="63"/>
        <v>32234</v>
      </c>
      <c r="B226" s="42">
        <v>32264</v>
      </c>
      <c r="C226" s="43">
        <v>3.43</v>
      </c>
      <c r="E226" s="2" t="s">
        <v>252</v>
      </c>
      <c r="F226" s="6">
        <v>31533</v>
      </c>
      <c r="G226" s="7">
        <f t="shared" si="64"/>
        <v>1986</v>
      </c>
      <c r="H226" s="7">
        <f t="shared" si="65"/>
        <v>5</v>
      </c>
      <c r="I226" s="8" t="e">
        <v>#N/A</v>
      </c>
      <c r="J226" s="8" t="e">
        <v>#N/A</v>
      </c>
      <c r="K226" s="8" t="e">
        <v>#N/A</v>
      </c>
      <c r="L226" s="8" t="e">
        <v>#N/A</v>
      </c>
      <c r="M226" s="8" t="e">
        <v>#N/A</v>
      </c>
      <c r="N226" s="8">
        <v>320000</v>
      </c>
      <c r="O226" s="8">
        <v>61000</v>
      </c>
      <c r="P226" s="8">
        <v>89000</v>
      </c>
      <c r="Q226" s="8">
        <v>101000</v>
      </c>
      <c r="R226" s="8">
        <v>69000</v>
      </c>
      <c r="S226" s="8" t="e">
        <v>#N/A</v>
      </c>
      <c r="T226" s="8" t="e">
        <v>#N/A</v>
      </c>
      <c r="U226" s="8" t="e">
        <v>#N/A</v>
      </c>
      <c r="V226" s="8" t="e">
        <v>#N/A</v>
      </c>
      <c r="W226" s="8" t="e">
        <v>#N/A</v>
      </c>
      <c r="X226" s="16" t="e">
        <f t="shared" si="66"/>
        <v>#N/A</v>
      </c>
      <c r="BC226" s="53"/>
      <c r="BD226" s="56"/>
      <c r="BE226" s="56"/>
      <c r="BF226" s="56"/>
      <c r="BG226" s="56"/>
    </row>
    <row r="227" spans="1:59">
      <c r="A227" s="42">
        <f t="shared" si="63"/>
        <v>32264</v>
      </c>
      <c r="B227" s="42">
        <v>32295</v>
      </c>
      <c r="C227" s="43">
        <v>3.54</v>
      </c>
      <c r="E227" s="2" t="s">
        <v>253</v>
      </c>
      <c r="F227" s="6">
        <v>31564</v>
      </c>
      <c r="G227" s="7">
        <f t="shared" si="64"/>
        <v>1986</v>
      </c>
      <c r="H227" s="7">
        <f t="shared" si="65"/>
        <v>6</v>
      </c>
      <c r="I227" s="8" t="e">
        <v>#N/A</v>
      </c>
      <c r="J227" s="8" t="e">
        <v>#N/A</v>
      </c>
      <c r="K227" s="8" t="e">
        <v>#N/A</v>
      </c>
      <c r="L227" s="8" t="e">
        <v>#N/A</v>
      </c>
      <c r="M227" s="8" t="e">
        <v>#N/A</v>
      </c>
      <c r="N227" s="8">
        <v>329000</v>
      </c>
      <c r="O227" s="8">
        <v>61000</v>
      </c>
      <c r="P227" s="8">
        <v>92000</v>
      </c>
      <c r="Q227" s="8">
        <v>102000</v>
      </c>
      <c r="R227" s="8">
        <v>75000</v>
      </c>
      <c r="S227" s="8" t="e">
        <v>#N/A</v>
      </c>
      <c r="T227" s="8" t="e">
        <v>#N/A</v>
      </c>
      <c r="U227" s="8" t="e">
        <v>#N/A</v>
      </c>
      <c r="V227" s="8" t="e">
        <v>#N/A</v>
      </c>
      <c r="W227" s="8" t="e">
        <v>#N/A</v>
      </c>
      <c r="X227" s="16" t="e">
        <f t="shared" si="66"/>
        <v>#N/A</v>
      </c>
      <c r="BC227" s="53"/>
      <c r="BD227" s="56"/>
      <c r="BE227" s="56"/>
      <c r="BF227" s="56"/>
      <c r="BG227" s="56"/>
    </row>
    <row r="228" spans="1:59">
      <c r="A228" s="42">
        <f t="shared" si="63"/>
        <v>32295</v>
      </c>
      <c r="B228" s="42">
        <v>32325</v>
      </c>
      <c r="C228" s="43">
        <v>3.67</v>
      </c>
      <c r="E228" s="2" t="s">
        <v>254</v>
      </c>
      <c r="F228" s="6">
        <v>31594</v>
      </c>
      <c r="G228" s="7">
        <f t="shared" si="64"/>
        <v>1986</v>
      </c>
      <c r="H228" s="7">
        <f t="shared" si="65"/>
        <v>7</v>
      </c>
      <c r="I228" s="8" t="e">
        <v>#N/A</v>
      </c>
      <c r="J228" s="8" t="e">
        <v>#N/A</v>
      </c>
      <c r="K228" s="8" t="e">
        <v>#N/A</v>
      </c>
      <c r="L228" s="8" t="e">
        <v>#N/A</v>
      </c>
      <c r="M228" s="8" t="e">
        <v>#N/A</v>
      </c>
      <c r="N228" s="8">
        <v>326000</v>
      </c>
      <c r="O228" s="8">
        <v>61000</v>
      </c>
      <c r="P228" s="8">
        <v>88000</v>
      </c>
      <c r="Q228" s="8">
        <v>109000</v>
      </c>
      <c r="R228" s="8">
        <v>68000</v>
      </c>
      <c r="S228" s="8" t="e">
        <v>#N/A</v>
      </c>
      <c r="T228" s="8" t="e">
        <v>#N/A</v>
      </c>
      <c r="U228" s="8" t="e">
        <v>#N/A</v>
      </c>
      <c r="V228" s="8" t="e">
        <v>#N/A</v>
      </c>
      <c r="W228" s="8" t="e">
        <v>#N/A</v>
      </c>
      <c r="X228" s="16" t="e">
        <f t="shared" si="66"/>
        <v>#N/A</v>
      </c>
      <c r="BC228" s="53"/>
      <c r="BD228" s="56"/>
      <c r="BE228" s="56"/>
      <c r="BF228" s="56"/>
      <c r="BG228" s="56"/>
    </row>
    <row r="229" spans="1:59">
      <c r="A229" s="42">
        <f t="shared" si="63"/>
        <v>32325</v>
      </c>
      <c r="B229" s="42">
        <v>32356</v>
      </c>
      <c r="C229" s="43">
        <v>3.56</v>
      </c>
      <c r="E229" s="2" t="s">
        <v>255</v>
      </c>
      <c r="F229" s="6">
        <v>31625</v>
      </c>
      <c r="G229" s="7">
        <f t="shared" si="64"/>
        <v>1986</v>
      </c>
      <c r="H229" s="7">
        <f t="shared" si="65"/>
        <v>8</v>
      </c>
      <c r="I229" s="8" t="e">
        <v>#N/A</v>
      </c>
      <c r="J229" s="8" t="e">
        <v>#N/A</v>
      </c>
      <c r="K229" s="8" t="e">
        <v>#N/A</v>
      </c>
      <c r="L229" s="8" t="e">
        <v>#N/A</v>
      </c>
      <c r="M229" s="8" t="e">
        <v>#N/A</v>
      </c>
      <c r="N229" s="8">
        <v>333000</v>
      </c>
      <c r="O229" s="8">
        <v>65000</v>
      </c>
      <c r="P229" s="8">
        <v>87000</v>
      </c>
      <c r="Q229" s="8">
        <v>105000</v>
      </c>
      <c r="R229" s="8">
        <v>76000</v>
      </c>
      <c r="S229" s="8" t="e">
        <v>#N/A</v>
      </c>
      <c r="T229" s="8" t="e">
        <v>#N/A</v>
      </c>
      <c r="U229" s="8" t="e">
        <v>#N/A</v>
      </c>
      <c r="V229" s="8" t="e">
        <v>#N/A</v>
      </c>
      <c r="W229" s="8" t="e">
        <v>#N/A</v>
      </c>
      <c r="X229" s="16" t="e">
        <f t="shared" si="66"/>
        <v>#N/A</v>
      </c>
      <c r="BC229" s="53"/>
      <c r="BD229" s="56"/>
      <c r="BE229" s="56"/>
      <c r="BF229" s="56"/>
      <c r="BG229" s="56"/>
    </row>
    <row r="230" spans="1:59">
      <c r="A230" s="42">
        <f t="shared" si="63"/>
        <v>32356</v>
      </c>
      <c r="B230" s="42">
        <v>32387</v>
      </c>
      <c r="C230" s="43">
        <v>3.55</v>
      </c>
      <c r="E230" s="2" t="s">
        <v>256</v>
      </c>
      <c r="F230" s="6">
        <v>31656</v>
      </c>
      <c r="G230" s="7">
        <f t="shared" si="64"/>
        <v>1986</v>
      </c>
      <c r="H230" s="7">
        <f t="shared" si="65"/>
        <v>9</v>
      </c>
      <c r="I230" s="8" t="e">
        <v>#N/A</v>
      </c>
      <c r="J230" s="8" t="e">
        <v>#N/A</v>
      </c>
      <c r="K230" s="8" t="e">
        <v>#N/A</v>
      </c>
      <c r="L230" s="8" t="e">
        <v>#N/A</v>
      </c>
      <c r="M230" s="8" t="e">
        <v>#N/A</v>
      </c>
      <c r="N230" s="8">
        <v>310000</v>
      </c>
      <c r="O230" s="8">
        <v>61000</v>
      </c>
      <c r="P230" s="8">
        <v>79000</v>
      </c>
      <c r="Q230" s="8">
        <v>97000</v>
      </c>
      <c r="R230" s="8">
        <v>73000</v>
      </c>
      <c r="S230" s="8" t="e">
        <v>#N/A</v>
      </c>
      <c r="T230" s="8" t="e">
        <v>#N/A</v>
      </c>
      <c r="U230" s="8" t="e">
        <v>#N/A</v>
      </c>
      <c r="V230" s="8" t="e">
        <v>#N/A</v>
      </c>
      <c r="W230" s="8" t="e">
        <v>#N/A</v>
      </c>
      <c r="X230" s="16" t="e">
        <f t="shared" si="66"/>
        <v>#N/A</v>
      </c>
      <c r="BC230" s="53"/>
      <c r="BD230" s="56"/>
      <c r="BE230" s="56"/>
      <c r="BF230" s="56"/>
      <c r="BG230" s="56"/>
    </row>
    <row r="231" spans="1:59">
      <c r="A231" s="42">
        <f t="shared" si="63"/>
        <v>32387</v>
      </c>
      <c r="B231" s="42">
        <v>32417</v>
      </c>
      <c r="C231" s="43">
        <v>3.56</v>
      </c>
      <c r="E231" s="2" t="s">
        <v>257</v>
      </c>
      <c r="F231" s="6">
        <v>31686</v>
      </c>
      <c r="G231" s="7">
        <f t="shared" si="64"/>
        <v>1986</v>
      </c>
      <c r="H231" s="7">
        <f t="shared" si="65"/>
        <v>10</v>
      </c>
      <c r="I231" s="8" t="e">
        <v>#N/A</v>
      </c>
      <c r="J231" s="8" t="e">
        <v>#N/A</v>
      </c>
      <c r="K231" s="8" t="e">
        <v>#N/A</v>
      </c>
      <c r="L231" s="8" t="e">
        <v>#N/A</v>
      </c>
      <c r="M231" s="8" t="e">
        <v>#N/A</v>
      </c>
      <c r="N231" s="8">
        <v>319000</v>
      </c>
      <c r="O231" s="8">
        <v>63000</v>
      </c>
      <c r="P231" s="8">
        <v>75000</v>
      </c>
      <c r="Q231" s="8">
        <v>104000</v>
      </c>
      <c r="R231" s="8">
        <v>76000</v>
      </c>
      <c r="S231" s="8" t="e">
        <v>#N/A</v>
      </c>
      <c r="T231" s="8" t="e">
        <v>#N/A</v>
      </c>
      <c r="U231" s="8" t="e">
        <v>#N/A</v>
      </c>
      <c r="V231" s="8" t="e">
        <v>#N/A</v>
      </c>
      <c r="W231" s="8" t="e">
        <v>#N/A</v>
      </c>
      <c r="X231" s="16" t="e">
        <f t="shared" si="66"/>
        <v>#N/A</v>
      </c>
      <c r="BC231" s="53"/>
      <c r="BD231" s="56"/>
      <c r="BE231" s="56"/>
      <c r="BF231" s="56"/>
      <c r="BG231" s="56"/>
    </row>
    <row r="232" spans="1:59">
      <c r="A232" s="42">
        <f t="shared" si="63"/>
        <v>32417</v>
      </c>
      <c r="B232" s="42">
        <v>32448</v>
      </c>
      <c r="C232" s="43">
        <v>3.58</v>
      </c>
      <c r="E232" s="2" t="s">
        <v>258</v>
      </c>
      <c r="F232" s="6">
        <v>31717</v>
      </c>
      <c r="G232" s="7">
        <f t="shared" si="64"/>
        <v>1986</v>
      </c>
      <c r="H232" s="7">
        <f t="shared" si="65"/>
        <v>11</v>
      </c>
      <c r="I232" s="8" t="e">
        <v>#N/A</v>
      </c>
      <c r="J232" s="8" t="e">
        <v>#N/A</v>
      </c>
      <c r="K232" s="8" t="e">
        <v>#N/A</v>
      </c>
      <c r="L232" s="8" t="e">
        <v>#N/A</v>
      </c>
      <c r="M232" s="8" t="e">
        <v>#N/A</v>
      </c>
      <c r="N232" s="8">
        <v>262000</v>
      </c>
      <c r="O232" s="8">
        <v>41000</v>
      </c>
      <c r="P232" s="8">
        <v>58000</v>
      </c>
      <c r="Q232" s="8">
        <v>103000</v>
      </c>
      <c r="R232" s="8">
        <v>59000</v>
      </c>
      <c r="S232" s="8" t="e">
        <v>#N/A</v>
      </c>
      <c r="T232" s="8" t="e">
        <v>#N/A</v>
      </c>
      <c r="U232" s="8" t="e">
        <v>#N/A</v>
      </c>
      <c r="V232" s="8" t="e">
        <v>#N/A</v>
      </c>
      <c r="W232" s="8" t="e">
        <v>#N/A</v>
      </c>
      <c r="X232" s="16" t="e">
        <f t="shared" si="66"/>
        <v>#N/A</v>
      </c>
      <c r="BC232" s="53"/>
      <c r="BD232" s="56"/>
      <c r="BE232" s="56"/>
      <c r="BF232" s="56"/>
      <c r="BG232" s="56"/>
    </row>
    <row r="233" spans="1:59">
      <c r="A233" s="42">
        <f t="shared" si="63"/>
        <v>32448</v>
      </c>
      <c r="B233" s="42">
        <v>32478</v>
      </c>
      <c r="C233" s="43">
        <v>3.53</v>
      </c>
      <c r="E233" s="2" t="s">
        <v>259</v>
      </c>
      <c r="F233" s="6">
        <v>31747</v>
      </c>
      <c r="G233" s="7">
        <f t="shared" si="64"/>
        <v>1986</v>
      </c>
      <c r="H233" s="7">
        <f t="shared" si="65"/>
        <v>12</v>
      </c>
      <c r="I233" s="8" t="e">
        <v>#N/A</v>
      </c>
      <c r="J233" s="8" t="e">
        <v>#N/A</v>
      </c>
      <c r="K233" s="8" t="e">
        <v>#N/A</v>
      </c>
      <c r="L233" s="8" t="e">
        <v>#N/A</v>
      </c>
      <c r="M233" s="8" t="e">
        <v>#N/A</v>
      </c>
      <c r="N233" s="8">
        <v>262000</v>
      </c>
      <c r="O233" s="8">
        <v>45000</v>
      </c>
      <c r="P233" s="8">
        <v>63000</v>
      </c>
      <c r="Q233" s="8">
        <v>89000</v>
      </c>
      <c r="R233" s="8">
        <v>65000</v>
      </c>
      <c r="S233" s="8" t="e">
        <v>#N/A</v>
      </c>
      <c r="T233" s="8" t="e">
        <v>#N/A</v>
      </c>
      <c r="U233" s="8" t="e">
        <v>#N/A</v>
      </c>
      <c r="V233" s="8" t="e">
        <v>#N/A</v>
      </c>
      <c r="W233" s="8" t="e">
        <v>#N/A</v>
      </c>
      <c r="X233" s="16" t="e">
        <f t="shared" si="66"/>
        <v>#N/A</v>
      </c>
      <c r="BC233" s="53"/>
      <c r="BD233" s="56"/>
      <c r="BE233" s="56"/>
      <c r="BF233" s="56"/>
      <c r="BG233" s="56"/>
    </row>
    <row r="234" spans="1:59">
      <c r="A234" s="42">
        <f t="shared" si="63"/>
        <v>32478</v>
      </c>
      <c r="B234" s="42">
        <v>32509</v>
      </c>
      <c r="C234" s="43">
        <v>3.73</v>
      </c>
      <c r="E234" s="2" t="s">
        <v>260</v>
      </c>
      <c r="F234" s="6">
        <v>31778</v>
      </c>
      <c r="G234" s="7">
        <f t="shared" si="64"/>
        <v>1987</v>
      </c>
      <c r="H234" s="7">
        <f t="shared" si="65"/>
        <v>1</v>
      </c>
      <c r="I234" s="8" t="e">
        <v>#N/A</v>
      </c>
      <c r="J234" s="8" t="e">
        <v>#N/A</v>
      </c>
      <c r="K234" s="8" t="e">
        <v>#N/A</v>
      </c>
      <c r="L234" s="8" t="e">
        <v>#N/A</v>
      </c>
      <c r="M234" s="8" t="e">
        <v>#N/A</v>
      </c>
      <c r="N234" s="8">
        <v>209000</v>
      </c>
      <c r="O234" s="8">
        <v>38000</v>
      </c>
      <c r="P234" s="8">
        <v>52000</v>
      </c>
      <c r="Q234" s="8">
        <v>76000</v>
      </c>
      <c r="R234" s="8">
        <v>44000</v>
      </c>
      <c r="S234" s="8" t="e">
        <v>#N/A</v>
      </c>
      <c r="T234" s="8" t="e">
        <v>#N/A</v>
      </c>
      <c r="U234" s="8" t="e">
        <v>#N/A</v>
      </c>
      <c r="V234" s="8" t="e">
        <v>#N/A</v>
      </c>
      <c r="W234" s="8" t="e">
        <v>#N/A</v>
      </c>
      <c r="X234" s="16" t="e">
        <f t="shared" si="66"/>
        <v>#N/A</v>
      </c>
      <c r="BC234" s="53"/>
      <c r="BD234" s="56"/>
      <c r="BE234" s="56"/>
      <c r="BF234" s="56"/>
      <c r="BG234" s="56"/>
    </row>
    <row r="235" spans="1:59">
      <c r="A235" s="42">
        <f t="shared" si="63"/>
        <v>32509</v>
      </c>
      <c r="B235" s="42">
        <v>32540</v>
      </c>
      <c r="C235" s="43">
        <v>3.6</v>
      </c>
      <c r="E235" s="2" t="s">
        <v>261</v>
      </c>
      <c r="F235" s="6">
        <v>31809</v>
      </c>
      <c r="G235" s="7">
        <f t="shared" si="64"/>
        <v>1987</v>
      </c>
      <c r="H235" s="7">
        <f t="shared" si="65"/>
        <v>2</v>
      </c>
      <c r="I235" s="8" t="e">
        <v>#N/A</v>
      </c>
      <c r="J235" s="8" t="e">
        <v>#N/A</v>
      </c>
      <c r="K235" s="8" t="e">
        <v>#N/A</v>
      </c>
      <c r="L235" s="8" t="e">
        <v>#N/A</v>
      </c>
      <c r="M235" s="8" t="e">
        <v>#N/A</v>
      </c>
      <c r="N235" s="8">
        <v>234000</v>
      </c>
      <c r="O235" s="8">
        <v>37000</v>
      </c>
      <c r="P235" s="8">
        <v>73000</v>
      </c>
      <c r="Q235" s="8">
        <v>77000</v>
      </c>
      <c r="R235" s="8">
        <v>48000</v>
      </c>
      <c r="S235" s="8" t="e">
        <v>#N/A</v>
      </c>
      <c r="T235" s="8" t="e">
        <v>#N/A</v>
      </c>
      <c r="U235" s="8" t="e">
        <v>#N/A</v>
      </c>
      <c r="V235" s="8" t="e">
        <v>#N/A</v>
      </c>
      <c r="W235" s="8" t="e">
        <v>#N/A</v>
      </c>
      <c r="X235" s="16" t="e">
        <f t="shared" si="66"/>
        <v>#N/A</v>
      </c>
      <c r="BC235" s="53"/>
      <c r="BD235" s="56"/>
      <c r="BE235" s="56"/>
      <c r="BF235" s="56"/>
      <c r="BG235" s="56"/>
    </row>
    <row r="236" spans="1:59">
      <c r="A236" s="42">
        <f t="shared" si="63"/>
        <v>32540</v>
      </c>
      <c r="B236" s="42">
        <v>32568</v>
      </c>
      <c r="C236" s="43">
        <v>3.5</v>
      </c>
      <c r="E236" s="2" t="s">
        <v>262</v>
      </c>
      <c r="F236" s="6">
        <v>31837</v>
      </c>
      <c r="G236" s="7">
        <f t="shared" si="64"/>
        <v>1987</v>
      </c>
      <c r="H236" s="7">
        <f t="shared" si="65"/>
        <v>3</v>
      </c>
      <c r="I236" s="8" t="e">
        <v>#N/A</v>
      </c>
      <c r="J236" s="8" t="e">
        <v>#N/A</v>
      </c>
      <c r="K236" s="8" t="e">
        <v>#N/A</v>
      </c>
      <c r="L236" s="8" t="e">
        <v>#N/A</v>
      </c>
      <c r="M236" s="8" t="e">
        <v>#N/A</v>
      </c>
      <c r="N236" s="8">
        <v>318000</v>
      </c>
      <c r="O236" s="8">
        <v>52000</v>
      </c>
      <c r="P236" s="8">
        <v>95000</v>
      </c>
      <c r="Q236" s="8">
        <v>104000</v>
      </c>
      <c r="R236" s="8">
        <v>66000</v>
      </c>
      <c r="S236" s="8" t="e">
        <v>#N/A</v>
      </c>
      <c r="T236" s="8" t="e">
        <v>#N/A</v>
      </c>
      <c r="U236" s="8" t="e">
        <v>#N/A</v>
      </c>
      <c r="V236" s="8" t="e">
        <v>#N/A</v>
      </c>
      <c r="W236" s="8" t="e">
        <v>#N/A</v>
      </c>
      <c r="X236" s="16" t="e">
        <f t="shared" si="66"/>
        <v>#N/A</v>
      </c>
      <c r="BC236" s="53"/>
      <c r="BD236" s="56"/>
      <c r="BE236" s="56"/>
      <c r="BF236" s="56"/>
      <c r="BG236" s="56"/>
    </row>
    <row r="237" spans="1:59">
      <c r="A237" s="42">
        <f t="shared" si="63"/>
        <v>32568</v>
      </c>
      <c r="B237" s="42">
        <v>32599</v>
      </c>
      <c r="C237" s="43">
        <v>3.3</v>
      </c>
      <c r="E237" s="2" t="s">
        <v>263</v>
      </c>
      <c r="F237" s="6">
        <v>31868</v>
      </c>
      <c r="G237" s="7">
        <f t="shared" si="64"/>
        <v>1987</v>
      </c>
      <c r="H237" s="7">
        <f t="shared" si="65"/>
        <v>4</v>
      </c>
      <c r="I237" s="8" t="e">
        <v>#N/A</v>
      </c>
      <c r="J237" s="8" t="e">
        <v>#N/A</v>
      </c>
      <c r="K237" s="8" t="e">
        <v>#N/A</v>
      </c>
      <c r="L237" s="8" t="e">
        <v>#N/A</v>
      </c>
      <c r="M237" s="8" t="e">
        <v>#N/A</v>
      </c>
      <c r="N237" s="8">
        <v>321000</v>
      </c>
      <c r="O237" s="8">
        <v>53000</v>
      </c>
      <c r="P237" s="8">
        <v>96000</v>
      </c>
      <c r="Q237" s="8">
        <v>107000</v>
      </c>
      <c r="R237" s="8">
        <v>65000</v>
      </c>
      <c r="S237" s="8" t="e">
        <v>#N/A</v>
      </c>
      <c r="T237" s="8" t="e">
        <v>#N/A</v>
      </c>
      <c r="U237" s="8" t="e">
        <v>#N/A</v>
      </c>
      <c r="V237" s="8" t="e">
        <v>#N/A</v>
      </c>
      <c r="W237" s="8" t="e">
        <v>#N/A</v>
      </c>
      <c r="X237" s="16" t="e">
        <f t="shared" si="66"/>
        <v>#N/A</v>
      </c>
      <c r="BC237" s="53"/>
      <c r="BD237" s="56"/>
      <c r="BE237" s="56"/>
      <c r="BF237" s="56"/>
      <c r="BG237" s="56"/>
    </row>
    <row r="238" spans="1:59">
      <c r="A238" s="42">
        <f t="shared" si="63"/>
        <v>32599</v>
      </c>
      <c r="B238" s="42">
        <v>32629</v>
      </c>
      <c r="C238" s="43">
        <v>3.17</v>
      </c>
      <c r="E238" s="2" t="s">
        <v>264</v>
      </c>
      <c r="F238" s="6">
        <v>31898</v>
      </c>
      <c r="G238" s="7">
        <f t="shared" si="64"/>
        <v>1987</v>
      </c>
      <c r="H238" s="7">
        <f t="shared" si="65"/>
        <v>5</v>
      </c>
      <c r="I238" s="8" t="e">
        <v>#N/A</v>
      </c>
      <c r="J238" s="8" t="e">
        <v>#N/A</v>
      </c>
      <c r="K238" s="8" t="e">
        <v>#N/A</v>
      </c>
      <c r="L238" s="8" t="e">
        <v>#N/A</v>
      </c>
      <c r="M238" s="8" t="e">
        <v>#N/A</v>
      </c>
      <c r="N238" s="8">
        <v>336000</v>
      </c>
      <c r="O238" s="8">
        <v>60000</v>
      </c>
      <c r="P238" s="8">
        <v>89000</v>
      </c>
      <c r="Q238" s="8">
        <v>114000</v>
      </c>
      <c r="R238" s="8">
        <v>73000</v>
      </c>
      <c r="S238" s="8" t="e">
        <v>#N/A</v>
      </c>
      <c r="T238" s="8" t="e">
        <v>#N/A</v>
      </c>
      <c r="U238" s="8" t="e">
        <v>#N/A</v>
      </c>
      <c r="V238" s="8" t="e">
        <v>#N/A</v>
      </c>
      <c r="W238" s="8" t="e">
        <v>#N/A</v>
      </c>
      <c r="X238" s="16" t="e">
        <f t="shared" si="66"/>
        <v>#N/A</v>
      </c>
      <c r="BC238" s="53"/>
      <c r="BD238" s="56"/>
      <c r="BE238" s="56"/>
      <c r="BF238" s="56"/>
      <c r="BG238" s="56"/>
    </row>
    <row r="239" spans="1:59">
      <c r="A239" s="42">
        <f t="shared" si="63"/>
        <v>32629</v>
      </c>
      <c r="B239" s="42">
        <v>32660</v>
      </c>
      <c r="C239" s="43">
        <v>3.11</v>
      </c>
      <c r="E239" s="2" t="s">
        <v>265</v>
      </c>
      <c r="F239" s="6">
        <v>31929</v>
      </c>
      <c r="G239" s="7">
        <f t="shared" si="64"/>
        <v>1987</v>
      </c>
      <c r="H239" s="7">
        <f t="shared" si="65"/>
        <v>6</v>
      </c>
      <c r="I239" s="8" t="e">
        <v>#N/A</v>
      </c>
      <c r="J239" s="8" t="e">
        <v>#N/A</v>
      </c>
      <c r="K239" s="8" t="e">
        <v>#N/A</v>
      </c>
      <c r="L239" s="8" t="e">
        <v>#N/A</v>
      </c>
      <c r="M239" s="8" t="e">
        <v>#N/A</v>
      </c>
      <c r="N239" s="8">
        <v>354000</v>
      </c>
      <c r="O239" s="8">
        <v>65000</v>
      </c>
      <c r="P239" s="8">
        <v>90000</v>
      </c>
      <c r="Q239" s="8">
        <v>111000</v>
      </c>
      <c r="R239" s="8">
        <v>88000</v>
      </c>
      <c r="S239" s="8" t="e">
        <v>#N/A</v>
      </c>
      <c r="T239" s="8" t="e">
        <v>#N/A</v>
      </c>
      <c r="U239" s="8" t="e">
        <v>#N/A</v>
      </c>
      <c r="V239" s="8" t="e">
        <v>#N/A</v>
      </c>
      <c r="W239" s="8" t="e">
        <v>#N/A</v>
      </c>
      <c r="X239" s="16" t="e">
        <f t="shared" si="66"/>
        <v>#N/A</v>
      </c>
      <c r="BC239" s="53"/>
      <c r="BD239" s="56"/>
      <c r="BE239" s="56"/>
      <c r="BF239" s="56"/>
      <c r="BG239" s="56"/>
    </row>
    <row r="240" spans="1:59">
      <c r="A240" s="42">
        <f t="shared" si="63"/>
        <v>32660</v>
      </c>
      <c r="B240" s="42">
        <v>32690</v>
      </c>
      <c r="C240" s="43">
        <v>3.12</v>
      </c>
      <c r="E240" s="2" t="s">
        <v>266</v>
      </c>
      <c r="F240" s="6">
        <v>31959</v>
      </c>
      <c r="G240" s="7">
        <f t="shared" si="64"/>
        <v>1987</v>
      </c>
      <c r="H240" s="7">
        <f t="shared" si="65"/>
        <v>7</v>
      </c>
      <c r="I240" s="8" t="e">
        <v>#N/A</v>
      </c>
      <c r="J240" s="8" t="e">
        <v>#N/A</v>
      </c>
      <c r="K240" s="8" t="e">
        <v>#N/A</v>
      </c>
      <c r="L240" s="8" t="e">
        <v>#N/A</v>
      </c>
      <c r="M240" s="8" t="e">
        <v>#N/A</v>
      </c>
      <c r="N240" s="8">
        <v>324000</v>
      </c>
      <c r="O240" s="8">
        <v>62000</v>
      </c>
      <c r="P240" s="8">
        <v>82000</v>
      </c>
      <c r="Q240" s="8">
        <v>108000</v>
      </c>
      <c r="R240" s="8">
        <v>71000</v>
      </c>
      <c r="S240" s="8" t="e">
        <v>#N/A</v>
      </c>
      <c r="T240" s="8" t="e">
        <v>#N/A</v>
      </c>
      <c r="U240" s="8" t="e">
        <v>#N/A</v>
      </c>
      <c r="V240" s="8" t="e">
        <v>#N/A</v>
      </c>
      <c r="W240" s="8" t="e">
        <v>#N/A</v>
      </c>
      <c r="X240" s="16" t="e">
        <f t="shared" si="66"/>
        <v>#N/A</v>
      </c>
      <c r="BC240" s="53"/>
      <c r="BD240" s="56"/>
      <c r="BE240" s="56"/>
      <c r="BF240" s="56"/>
      <c r="BG240" s="56"/>
    </row>
    <row r="241" spans="1:59">
      <c r="A241" s="42">
        <f t="shared" si="63"/>
        <v>32690</v>
      </c>
      <c r="B241" s="42">
        <v>32721</v>
      </c>
      <c r="C241" s="43">
        <v>3.26</v>
      </c>
      <c r="E241" s="2" t="s">
        <v>267</v>
      </c>
      <c r="F241" s="6">
        <v>31990</v>
      </c>
      <c r="G241" s="7">
        <f t="shared" si="64"/>
        <v>1987</v>
      </c>
      <c r="H241" s="7">
        <f t="shared" si="65"/>
        <v>8</v>
      </c>
      <c r="I241" s="8" t="e">
        <v>#N/A</v>
      </c>
      <c r="J241" s="8" t="e">
        <v>#N/A</v>
      </c>
      <c r="K241" s="8" t="e">
        <v>#N/A</v>
      </c>
      <c r="L241" s="8" t="e">
        <v>#N/A</v>
      </c>
      <c r="M241" s="8" t="e">
        <v>#N/A</v>
      </c>
      <c r="N241" s="8">
        <v>309000</v>
      </c>
      <c r="O241" s="8">
        <v>62000</v>
      </c>
      <c r="P241" s="8">
        <v>75000</v>
      </c>
      <c r="Q241" s="8">
        <v>102000</v>
      </c>
      <c r="R241" s="8">
        <v>69000</v>
      </c>
      <c r="S241" s="8" t="e">
        <v>#N/A</v>
      </c>
      <c r="T241" s="8" t="e">
        <v>#N/A</v>
      </c>
      <c r="U241" s="8" t="e">
        <v>#N/A</v>
      </c>
      <c r="V241" s="8" t="e">
        <v>#N/A</v>
      </c>
      <c r="W241" s="8" t="e">
        <v>#N/A</v>
      </c>
      <c r="X241" s="16" t="e">
        <f t="shared" si="66"/>
        <v>#N/A</v>
      </c>
      <c r="BC241" s="53"/>
      <c r="BD241" s="56"/>
      <c r="BE241" s="56"/>
      <c r="BF241" s="56"/>
      <c r="BG241" s="56"/>
    </row>
    <row r="242" spans="1:59">
      <c r="A242" s="42">
        <f t="shared" si="63"/>
        <v>32721</v>
      </c>
      <c r="B242" s="42">
        <v>32752</v>
      </c>
      <c r="C242" s="43">
        <v>3.32</v>
      </c>
      <c r="E242" s="2" t="s">
        <v>268</v>
      </c>
      <c r="F242" s="6">
        <v>32021</v>
      </c>
      <c r="G242" s="7">
        <f t="shared" si="64"/>
        <v>1987</v>
      </c>
      <c r="H242" s="7">
        <f t="shared" si="65"/>
        <v>9</v>
      </c>
      <c r="I242" s="8" t="e">
        <v>#N/A</v>
      </c>
      <c r="J242" s="8" t="e">
        <v>#N/A</v>
      </c>
      <c r="K242" s="8" t="e">
        <v>#N/A</v>
      </c>
      <c r="L242" s="8" t="e">
        <v>#N/A</v>
      </c>
      <c r="M242" s="8" t="e">
        <v>#N/A</v>
      </c>
      <c r="N242" s="8">
        <v>289000</v>
      </c>
      <c r="O242" s="8">
        <v>57000</v>
      </c>
      <c r="P242" s="8">
        <v>70000</v>
      </c>
      <c r="Q242" s="8">
        <v>95000</v>
      </c>
      <c r="R242" s="8">
        <v>67000</v>
      </c>
      <c r="S242" s="8" t="e">
        <v>#N/A</v>
      </c>
      <c r="T242" s="8" t="e">
        <v>#N/A</v>
      </c>
      <c r="U242" s="8" t="e">
        <v>#N/A</v>
      </c>
      <c r="V242" s="8" t="e">
        <v>#N/A</v>
      </c>
      <c r="W242" s="8" t="e">
        <v>#N/A</v>
      </c>
      <c r="X242" s="16" t="e">
        <f t="shared" si="66"/>
        <v>#N/A</v>
      </c>
      <c r="BC242" s="53"/>
      <c r="BD242" s="56"/>
      <c r="BE242" s="56"/>
      <c r="BF242" s="56"/>
      <c r="BG242" s="56"/>
    </row>
    <row r="243" spans="1:59">
      <c r="A243" s="42">
        <f t="shared" si="63"/>
        <v>32752</v>
      </c>
      <c r="B243" s="42">
        <v>32782</v>
      </c>
      <c r="C243" s="43">
        <v>3.54</v>
      </c>
      <c r="E243" s="2" t="s">
        <v>269</v>
      </c>
      <c r="F243" s="6">
        <v>32051</v>
      </c>
      <c r="G243" s="7">
        <f t="shared" si="64"/>
        <v>1987</v>
      </c>
      <c r="H243" s="7">
        <f t="shared" si="65"/>
        <v>10</v>
      </c>
      <c r="I243" s="8" t="e">
        <v>#N/A</v>
      </c>
      <c r="J243" s="8" t="e">
        <v>#N/A</v>
      </c>
      <c r="K243" s="8" t="e">
        <v>#N/A</v>
      </c>
      <c r="L243" s="8" t="e">
        <v>#N/A</v>
      </c>
      <c r="M243" s="8" t="e">
        <v>#N/A</v>
      </c>
      <c r="N243" s="8">
        <v>294000</v>
      </c>
      <c r="O243" s="8">
        <v>59000</v>
      </c>
      <c r="P243" s="8">
        <v>68000</v>
      </c>
      <c r="Q243" s="8">
        <v>98000</v>
      </c>
      <c r="R243" s="8">
        <v>69000</v>
      </c>
      <c r="S243" s="8" t="e">
        <v>#N/A</v>
      </c>
      <c r="T243" s="8" t="e">
        <v>#N/A</v>
      </c>
      <c r="U243" s="8" t="e">
        <v>#N/A</v>
      </c>
      <c r="V243" s="8" t="e">
        <v>#N/A</v>
      </c>
      <c r="W243" s="8" t="e">
        <v>#N/A</v>
      </c>
      <c r="X243" s="16" t="e">
        <f t="shared" si="66"/>
        <v>#N/A</v>
      </c>
      <c r="BC243" s="53"/>
      <c r="BD243" s="56"/>
      <c r="BE243" s="56"/>
      <c r="BF243" s="56"/>
      <c r="BG243" s="56"/>
    </row>
    <row r="244" spans="1:59">
      <c r="A244" s="42">
        <f t="shared" si="63"/>
        <v>32782</v>
      </c>
      <c r="B244" s="42">
        <v>32813</v>
      </c>
      <c r="C244" s="43">
        <v>3.49</v>
      </c>
      <c r="E244" s="2" t="s">
        <v>270</v>
      </c>
      <c r="F244" s="6">
        <v>32082</v>
      </c>
      <c r="G244" s="7">
        <f t="shared" si="64"/>
        <v>1987</v>
      </c>
      <c r="H244" s="7">
        <f t="shared" si="65"/>
        <v>11</v>
      </c>
      <c r="I244" s="8" t="e">
        <v>#N/A</v>
      </c>
      <c r="J244" s="8" t="e">
        <v>#N/A</v>
      </c>
      <c r="K244" s="8" t="e">
        <v>#N/A</v>
      </c>
      <c r="L244" s="8" t="e">
        <v>#N/A</v>
      </c>
      <c r="M244" s="8" t="e">
        <v>#N/A</v>
      </c>
      <c r="N244" s="8">
        <v>234000</v>
      </c>
      <c r="O244" s="8">
        <v>39000</v>
      </c>
      <c r="P244" s="8">
        <v>51000</v>
      </c>
      <c r="Q244" s="8">
        <v>93000</v>
      </c>
      <c r="R244" s="8">
        <v>51000</v>
      </c>
      <c r="S244" s="8" t="e">
        <v>#N/A</v>
      </c>
      <c r="T244" s="8" t="e">
        <v>#N/A</v>
      </c>
      <c r="U244" s="8" t="e">
        <v>#N/A</v>
      </c>
      <c r="V244" s="8" t="e">
        <v>#N/A</v>
      </c>
      <c r="W244" s="8" t="e">
        <v>#N/A</v>
      </c>
      <c r="X244" s="16" t="e">
        <f t="shared" si="66"/>
        <v>#N/A</v>
      </c>
      <c r="BC244" s="53"/>
      <c r="BD244" s="56"/>
      <c r="BE244" s="56"/>
      <c r="BF244" s="56"/>
      <c r="BG244" s="56"/>
    </row>
    <row r="245" spans="1:59">
      <c r="A245" s="42">
        <f t="shared" si="63"/>
        <v>32813</v>
      </c>
      <c r="B245" s="42">
        <v>32843</v>
      </c>
      <c r="C245" s="43">
        <v>3.41</v>
      </c>
      <c r="E245" s="2" t="s">
        <v>271</v>
      </c>
      <c r="F245" s="6">
        <v>32112</v>
      </c>
      <c r="G245" s="7">
        <f t="shared" si="64"/>
        <v>1987</v>
      </c>
      <c r="H245" s="7">
        <f t="shared" si="65"/>
        <v>12</v>
      </c>
      <c r="I245" s="8" t="e">
        <v>#N/A</v>
      </c>
      <c r="J245" s="8" t="e">
        <v>#N/A</v>
      </c>
      <c r="K245" s="8" t="e">
        <v>#N/A</v>
      </c>
      <c r="L245" s="8" t="e">
        <v>#N/A</v>
      </c>
      <c r="M245" s="8" t="e">
        <v>#N/A</v>
      </c>
      <c r="N245" s="8">
        <v>215000</v>
      </c>
      <c r="O245" s="8">
        <v>35000</v>
      </c>
      <c r="P245" s="8">
        <v>52000</v>
      </c>
      <c r="Q245" s="8">
        <v>78000</v>
      </c>
      <c r="R245" s="8">
        <v>51000</v>
      </c>
      <c r="S245" s="8" t="e">
        <v>#N/A</v>
      </c>
      <c r="T245" s="8" t="e">
        <v>#N/A</v>
      </c>
      <c r="U245" s="8" t="e">
        <v>#N/A</v>
      </c>
      <c r="V245" s="8" t="e">
        <v>#N/A</v>
      </c>
      <c r="W245" s="8" t="e">
        <v>#N/A</v>
      </c>
      <c r="X245" s="16" t="e">
        <f t="shared" si="66"/>
        <v>#N/A</v>
      </c>
      <c r="BC245" s="53"/>
      <c r="BD245" s="56"/>
      <c r="BE245" s="56"/>
      <c r="BF245" s="56"/>
      <c r="BG245" s="56"/>
    </row>
    <row r="246" spans="1:59">
      <c r="A246" s="42">
        <f t="shared" si="63"/>
        <v>32843</v>
      </c>
      <c r="B246" s="42">
        <v>32874</v>
      </c>
      <c r="C246" s="43">
        <v>3.37</v>
      </c>
      <c r="E246" s="2" t="s">
        <v>272</v>
      </c>
      <c r="F246" s="6">
        <v>32143</v>
      </c>
      <c r="G246" s="7">
        <f t="shared" si="64"/>
        <v>1988</v>
      </c>
      <c r="H246" s="7">
        <f t="shared" si="65"/>
        <v>1</v>
      </c>
      <c r="I246" s="8" t="e">
        <v>#N/A</v>
      </c>
      <c r="J246" s="8" t="e">
        <v>#N/A</v>
      </c>
      <c r="K246" s="8" t="e">
        <v>#N/A</v>
      </c>
      <c r="L246" s="8" t="e">
        <v>#N/A</v>
      </c>
      <c r="M246" s="8" t="e">
        <v>#N/A</v>
      </c>
      <c r="N246" s="8">
        <v>181000</v>
      </c>
      <c r="O246" s="8">
        <v>33000</v>
      </c>
      <c r="P246" s="8">
        <v>44000</v>
      </c>
      <c r="Q246" s="8">
        <v>65000</v>
      </c>
      <c r="R246" s="8">
        <v>38000</v>
      </c>
      <c r="S246" s="8" t="e">
        <v>#N/A</v>
      </c>
      <c r="T246" s="8" t="e">
        <v>#N/A</v>
      </c>
      <c r="U246" s="8" t="e">
        <v>#N/A</v>
      </c>
      <c r="V246" s="8" t="e">
        <v>#N/A</v>
      </c>
      <c r="W246" s="8" t="e">
        <v>#N/A</v>
      </c>
      <c r="X246" s="16" t="e">
        <f t="shared" si="66"/>
        <v>#N/A</v>
      </c>
      <c r="BC246" s="53"/>
      <c r="BD246" s="56"/>
      <c r="BE246" s="56"/>
      <c r="BF246" s="56"/>
      <c r="BG246" s="56"/>
    </row>
    <row r="247" spans="1:59">
      <c r="A247" s="42">
        <f t="shared" si="63"/>
        <v>32874</v>
      </c>
      <c r="B247" s="42">
        <v>32905</v>
      </c>
      <c r="C247" s="43">
        <v>3.63</v>
      </c>
      <c r="E247" s="2" t="s">
        <v>273</v>
      </c>
      <c r="F247" s="6">
        <v>32174</v>
      </c>
      <c r="G247" s="7">
        <f t="shared" si="64"/>
        <v>1988</v>
      </c>
      <c r="H247" s="7">
        <f t="shared" si="65"/>
        <v>2</v>
      </c>
      <c r="I247" s="8" t="e">
        <v>#N/A</v>
      </c>
      <c r="J247" s="8" t="e">
        <v>#N/A</v>
      </c>
      <c r="K247" s="8" t="e">
        <v>#N/A</v>
      </c>
      <c r="L247" s="8" t="e">
        <v>#N/A</v>
      </c>
      <c r="M247" s="8" t="e">
        <v>#N/A</v>
      </c>
      <c r="N247" s="8">
        <v>214000</v>
      </c>
      <c r="O247" s="8">
        <v>36000</v>
      </c>
      <c r="P247" s="8">
        <v>61000</v>
      </c>
      <c r="Q247" s="8">
        <v>74000</v>
      </c>
      <c r="R247" s="8">
        <v>43000</v>
      </c>
      <c r="S247" s="8" t="e">
        <v>#N/A</v>
      </c>
      <c r="T247" s="8" t="e">
        <v>#N/A</v>
      </c>
      <c r="U247" s="8" t="e">
        <v>#N/A</v>
      </c>
      <c r="V247" s="8" t="e">
        <v>#N/A</v>
      </c>
      <c r="W247" s="8" t="e">
        <v>#N/A</v>
      </c>
      <c r="X247" s="16" t="e">
        <f t="shared" si="66"/>
        <v>#N/A</v>
      </c>
      <c r="BC247" s="53"/>
      <c r="BD247" s="56"/>
      <c r="BE247" s="56"/>
      <c r="BF247" s="56"/>
      <c r="BG247" s="56"/>
    </row>
    <row r="248" spans="1:59">
      <c r="A248" s="42">
        <f t="shared" si="63"/>
        <v>32905</v>
      </c>
      <c r="B248" s="42">
        <v>32933</v>
      </c>
      <c r="C248" s="43">
        <v>3.4</v>
      </c>
      <c r="E248" s="2" t="s">
        <v>274</v>
      </c>
      <c r="F248" s="6">
        <v>32203</v>
      </c>
      <c r="G248" s="7">
        <f t="shared" si="64"/>
        <v>1988</v>
      </c>
      <c r="H248" s="7">
        <f t="shared" si="65"/>
        <v>3</v>
      </c>
      <c r="I248" s="8" t="e">
        <v>#N/A</v>
      </c>
      <c r="J248" s="8" t="e">
        <v>#N/A</v>
      </c>
      <c r="K248" s="8" t="e">
        <v>#N/A</v>
      </c>
      <c r="L248" s="8" t="e">
        <v>#N/A</v>
      </c>
      <c r="M248" s="8" t="e">
        <v>#N/A</v>
      </c>
      <c r="N248" s="8">
        <v>294000</v>
      </c>
      <c r="O248" s="8">
        <v>48000</v>
      </c>
      <c r="P248" s="8">
        <v>78000</v>
      </c>
      <c r="Q248" s="8">
        <v>102000</v>
      </c>
      <c r="R248" s="8">
        <v>66000</v>
      </c>
      <c r="S248" s="8" t="e">
        <v>#N/A</v>
      </c>
      <c r="T248" s="8" t="e">
        <v>#N/A</v>
      </c>
      <c r="U248" s="8" t="e">
        <v>#N/A</v>
      </c>
      <c r="V248" s="8" t="e">
        <v>#N/A</v>
      </c>
      <c r="W248" s="8" t="e">
        <v>#N/A</v>
      </c>
      <c r="X248" s="16" t="e">
        <f t="shared" si="66"/>
        <v>#N/A</v>
      </c>
      <c r="BC248" s="53"/>
      <c r="BD248" s="56"/>
      <c r="BE248" s="56"/>
      <c r="BF248" s="56"/>
      <c r="BG248" s="56"/>
    </row>
    <row r="249" spans="1:59">
      <c r="A249" s="42">
        <f t="shared" si="63"/>
        <v>32933</v>
      </c>
      <c r="B249" s="42">
        <v>32964</v>
      </c>
      <c r="C249" s="43">
        <v>3.34</v>
      </c>
      <c r="E249" s="2" t="s">
        <v>275</v>
      </c>
      <c r="F249" s="6">
        <v>32234</v>
      </c>
      <c r="G249" s="7">
        <f t="shared" si="64"/>
        <v>1988</v>
      </c>
      <c r="H249" s="7">
        <f t="shared" si="65"/>
        <v>4</v>
      </c>
      <c r="I249" s="8" t="e">
        <v>#N/A</v>
      </c>
      <c r="J249" s="8" t="e">
        <v>#N/A</v>
      </c>
      <c r="K249" s="8" t="e">
        <v>#N/A</v>
      </c>
      <c r="L249" s="8" t="e">
        <v>#N/A</v>
      </c>
      <c r="M249" s="8" t="e">
        <v>#N/A</v>
      </c>
      <c r="N249" s="8">
        <v>308000</v>
      </c>
      <c r="O249" s="8">
        <v>52000</v>
      </c>
      <c r="P249" s="8">
        <v>84000</v>
      </c>
      <c r="Q249" s="8">
        <v>107000</v>
      </c>
      <c r="R249" s="8">
        <v>65000</v>
      </c>
      <c r="S249" s="8" t="e">
        <v>#N/A</v>
      </c>
      <c r="T249" s="8" t="e">
        <v>#N/A</v>
      </c>
      <c r="U249" s="8" t="e">
        <v>#N/A</v>
      </c>
      <c r="V249" s="8" t="e">
        <v>#N/A</v>
      </c>
      <c r="W249" s="8" t="e">
        <v>#N/A</v>
      </c>
      <c r="X249" s="16" t="e">
        <f t="shared" si="66"/>
        <v>#N/A</v>
      </c>
      <c r="BC249" s="53"/>
      <c r="BD249" s="56"/>
      <c r="BE249" s="56"/>
      <c r="BF249" s="56"/>
      <c r="BG249" s="56"/>
    </row>
    <row r="250" spans="1:59">
      <c r="A250" s="42">
        <f t="shared" si="63"/>
        <v>32964</v>
      </c>
      <c r="B250" s="42">
        <v>32994</v>
      </c>
      <c r="C250" s="43">
        <v>3.22</v>
      </c>
      <c r="E250" s="2" t="s">
        <v>276</v>
      </c>
      <c r="F250" s="6">
        <v>32264</v>
      </c>
      <c r="G250" s="7">
        <f t="shared" si="64"/>
        <v>1988</v>
      </c>
      <c r="H250" s="7">
        <f t="shared" si="65"/>
        <v>5</v>
      </c>
      <c r="I250" s="8" t="e">
        <v>#N/A</v>
      </c>
      <c r="J250" s="8" t="e">
        <v>#N/A</v>
      </c>
      <c r="K250" s="8" t="e">
        <v>#N/A</v>
      </c>
      <c r="L250" s="8" t="e">
        <v>#N/A</v>
      </c>
      <c r="M250" s="8" t="e">
        <v>#N/A</v>
      </c>
      <c r="N250" s="8">
        <v>335000</v>
      </c>
      <c r="O250" s="8">
        <v>59000</v>
      </c>
      <c r="P250" s="8">
        <v>86000</v>
      </c>
      <c r="Q250" s="8">
        <v>114000</v>
      </c>
      <c r="R250" s="8">
        <v>76000</v>
      </c>
      <c r="S250" s="8" t="e">
        <v>#N/A</v>
      </c>
      <c r="T250" s="8" t="e">
        <v>#N/A</v>
      </c>
      <c r="U250" s="8" t="e">
        <v>#N/A</v>
      </c>
      <c r="V250" s="8" t="e">
        <v>#N/A</v>
      </c>
      <c r="W250" s="8" t="e">
        <v>#N/A</v>
      </c>
      <c r="X250" s="16" t="e">
        <f t="shared" si="66"/>
        <v>#N/A</v>
      </c>
      <c r="BC250" s="53"/>
      <c r="BD250" s="56"/>
      <c r="BE250" s="56"/>
      <c r="BF250" s="56"/>
      <c r="BG250" s="56"/>
    </row>
    <row r="251" spans="1:59">
      <c r="A251" s="42">
        <f t="shared" si="63"/>
        <v>32994</v>
      </c>
      <c r="B251" s="42">
        <v>33025</v>
      </c>
      <c r="C251" s="43">
        <v>3.2</v>
      </c>
      <c r="E251" s="2" t="s">
        <v>277</v>
      </c>
      <c r="F251" s="6">
        <v>32295</v>
      </c>
      <c r="G251" s="7">
        <f t="shared" si="64"/>
        <v>1988</v>
      </c>
      <c r="H251" s="7">
        <f t="shared" si="65"/>
        <v>6</v>
      </c>
      <c r="I251" s="8" t="e">
        <v>#N/A</v>
      </c>
      <c r="J251" s="8" t="e">
        <v>#N/A</v>
      </c>
      <c r="K251" s="8" t="e">
        <v>#N/A</v>
      </c>
      <c r="L251" s="8" t="e">
        <v>#N/A</v>
      </c>
      <c r="M251" s="8" t="e">
        <v>#N/A</v>
      </c>
      <c r="N251" s="8">
        <v>372000</v>
      </c>
      <c r="O251" s="8">
        <v>66000</v>
      </c>
      <c r="P251" s="8">
        <v>95000</v>
      </c>
      <c r="Q251" s="8">
        <v>120000</v>
      </c>
      <c r="R251" s="8">
        <v>90000</v>
      </c>
      <c r="S251" s="8" t="e">
        <v>#N/A</v>
      </c>
      <c r="T251" s="8" t="e">
        <v>#N/A</v>
      </c>
      <c r="U251" s="8" t="e">
        <v>#N/A</v>
      </c>
      <c r="V251" s="8" t="e">
        <v>#N/A</v>
      </c>
      <c r="W251" s="8" t="e">
        <v>#N/A</v>
      </c>
      <c r="X251" s="16" t="e">
        <f t="shared" si="66"/>
        <v>#N/A</v>
      </c>
      <c r="BC251" s="53"/>
      <c r="BD251" s="56"/>
      <c r="BE251" s="56"/>
      <c r="BF251" s="56"/>
      <c r="BG251" s="56"/>
    </row>
    <row r="252" spans="1:59">
      <c r="A252" s="42">
        <f t="shared" si="63"/>
        <v>33025</v>
      </c>
      <c r="B252" s="42">
        <v>33055</v>
      </c>
      <c r="C252" s="43">
        <v>3.21</v>
      </c>
      <c r="E252" s="2" t="s">
        <v>278</v>
      </c>
      <c r="F252" s="6">
        <v>32325</v>
      </c>
      <c r="G252" s="7">
        <f t="shared" si="64"/>
        <v>1988</v>
      </c>
      <c r="H252" s="7">
        <f t="shared" si="65"/>
        <v>7</v>
      </c>
      <c r="I252" s="8" t="e">
        <v>#N/A</v>
      </c>
      <c r="J252" s="8" t="e">
        <v>#N/A</v>
      </c>
      <c r="K252" s="8" t="e">
        <v>#N/A</v>
      </c>
      <c r="L252" s="8" t="e">
        <v>#N/A</v>
      </c>
      <c r="M252" s="8" t="e">
        <v>#N/A</v>
      </c>
      <c r="N252" s="8">
        <v>319000</v>
      </c>
      <c r="O252" s="8">
        <v>59000</v>
      </c>
      <c r="P252" s="8">
        <v>79000</v>
      </c>
      <c r="Q252" s="8">
        <v>110000</v>
      </c>
      <c r="R252" s="8">
        <v>71000</v>
      </c>
      <c r="S252" s="8" t="e">
        <v>#N/A</v>
      </c>
      <c r="T252" s="8" t="e">
        <v>#N/A</v>
      </c>
      <c r="U252" s="8" t="e">
        <v>#N/A</v>
      </c>
      <c r="V252" s="8" t="e">
        <v>#N/A</v>
      </c>
      <c r="W252" s="8" t="e">
        <v>#N/A</v>
      </c>
      <c r="X252" s="16" t="e">
        <f t="shared" si="66"/>
        <v>#N/A</v>
      </c>
      <c r="BC252" s="53"/>
      <c r="BD252" s="56"/>
      <c r="BE252" s="56"/>
      <c r="BF252" s="56"/>
      <c r="BG252" s="56"/>
    </row>
    <row r="253" spans="1:59">
      <c r="A253" s="42">
        <f t="shared" si="63"/>
        <v>33055</v>
      </c>
      <c r="B253" s="42">
        <v>33086</v>
      </c>
      <c r="C253" s="43">
        <v>3.19</v>
      </c>
      <c r="E253" s="2" t="s">
        <v>279</v>
      </c>
      <c r="F253" s="6">
        <v>32356</v>
      </c>
      <c r="G253" s="7">
        <f t="shared" si="64"/>
        <v>1988</v>
      </c>
      <c r="H253" s="7">
        <f t="shared" si="65"/>
        <v>8</v>
      </c>
      <c r="I253" s="8" t="e">
        <v>#N/A</v>
      </c>
      <c r="J253" s="8" t="e">
        <v>#N/A</v>
      </c>
      <c r="K253" s="8" t="e">
        <v>#N/A</v>
      </c>
      <c r="L253" s="8" t="e">
        <v>#N/A</v>
      </c>
      <c r="M253" s="8" t="e">
        <v>#N/A</v>
      </c>
      <c r="N253" s="8">
        <v>360000</v>
      </c>
      <c r="O253" s="8">
        <v>66000</v>
      </c>
      <c r="P253" s="8">
        <v>88000</v>
      </c>
      <c r="Q253" s="8">
        <v>122000</v>
      </c>
      <c r="R253" s="8">
        <v>84000</v>
      </c>
      <c r="S253" s="8" t="e">
        <v>#N/A</v>
      </c>
      <c r="T253" s="8" t="e">
        <v>#N/A</v>
      </c>
      <c r="U253" s="8" t="e">
        <v>#N/A</v>
      </c>
      <c r="V253" s="8" t="e">
        <v>#N/A</v>
      </c>
      <c r="W253" s="8" t="e">
        <v>#N/A</v>
      </c>
      <c r="X253" s="16" t="e">
        <f t="shared" si="66"/>
        <v>#N/A</v>
      </c>
      <c r="BC253" s="53"/>
      <c r="BD253" s="56"/>
      <c r="BE253" s="56"/>
      <c r="BF253" s="56"/>
      <c r="BG253" s="56"/>
    </row>
    <row r="254" spans="1:59">
      <c r="A254" s="42">
        <f t="shared" si="63"/>
        <v>33086</v>
      </c>
      <c r="B254" s="42">
        <v>33117</v>
      </c>
      <c r="C254" s="43">
        <v>3.34</v>
      </c>
      <c r="E254" s="2" t="s">
        <v>280</v>
      </c>
      <c r="F254" s="6">
        <v>32387</v>
      </c>
      <c r="G254" s="7">
        <f t="shared" si="64"/>
        <v>1988</v>
      </c>
      <c r="H254" s="7">
        <f t="shared" si="65"/>
        <v>9</v>
      </c>
      <c r="I254" s="8" t="e">
        <v>#N/A</v>
      </c>
      <c r="J254" s="8" t="e">
        <v>#N/A</v>
      </c>
      <c r="K254" s="8" t="e">
        <v>#N/A</v>
      </c>
      <c r="L254" s="8" t="e">
        <v>#N/A</v>
      </c>
      <c r="M254" s="8" t="e">
        <v>#N/A</v>
      </c>
      <c r="N254" s="8">
        <v>311000</v>
      </c>
      <c r="O254" s="8">
        <v>56000</v>
      </c>
      <c r="P254" s="8">
        <v>68000</v>
      </c>
      <c r="Q254" s="8">
        <v>103000</v>
      </c>
      <c r="R254" s="8">
        <v>83000</v>
      </c>
      <c r="S254" s="8" t="e">
        <v>#N/A</v>
      </c>
      <c r="T254" s="8" t="e">
        <v>#N/A</v>
      </c>
      <c r="U254" s="8" t="e">
        <v>#N/A</v>
      </c>
      <c r="V254" s="8" t="e">
        <v>#N/A</v>
      </c>
      <c r="W254" s="8" t="e">
        <v>#N/A</v>
      </c>
      <c r="X254" s="16" t="e">
        <f t="shared" si="66"/>
        <v>#N/A</v>
      </c>
      <c r="BC254" s="53"/>
      <c r="BD254" s="56"/>
      <c r="BE254" s="56"/>
      <c r="BF254" s="56"/>
      <c r="BG254" s="56"/>
    </row>
    <row r="255" spans="1:59">
      <c r="A255" s="42">
        <f t="shared" si="63"/>
        <v>33117</v>
      </c>
      <c r="B255" s="42">
        <v>33147</v>
      </c>
      <c r="C255" s="43">
        <v>3.18</v>
      </c>
      <c r="E255" s="2" t="s">
        <v>281</v>
      </c>
      <c r="F255" s="6">
        <v>32417</v>
      </c>
      <c r="G255" s="7">
        <f t="shared" si="64"/>
        <v>1988</v>
      </c>
      <c r="H255" s="7">
        <f t="shared" si="65"/>
        <v>10</v>
      </c>
      <c r="I255" s="8" t="e">
        <v>#N/A</v>
      </c>
      <c r="J255" s="8" t="e">
        <v>#N/A</v>
      </c>
      <c r="K255" s="8" t="e">
        <v>#N/A</v>
      </c>
      <c r="L255" s="8" t="e">
        <v>#N/A</v>
      </c>
      <c r="M255" s="8" t="e">
        <v>#N/A</v>
      </c>
      <c r="N255" s="8">
        <v>300000</v>
      </c>
      <c r="O255" s="8">
        <v>53000</v>
      </c>
      <c r="P255" s="8">
        <v>68000</v>
      </c>
      <c r="Q255" s="8">
        <v>103000</v>
      </c>
      <c r="R255" s="8">
        <v>76000</v>
      </c>
      <c r="S255" s="8" t="e">
        <v>#N/A</v>
      </c>
      <c r="T255" s="8" t="e">
        <v>#N/A</v>
      </c>
      <c r="U255" s="8" t="e">
        <v>#N/A</v>
      </c>
      <c r="V255" s="8" t="e">
        <v>#N/A</v>
      </c>
      <c r="W255" s="8" t="e">
        <v>#N/A</v>
      </c>
      <c r="X255" s="16" t="e">
        <f t="shared" si="66"/>
        <v>#N/A</v>
      </c>
      <c r="BC255" s="53"/>
      <c r="BD255" s="56"/>
      <c r="BE255" s="56"/>
      <c r="BF255" s="56"/>
      <c r="BG255" s="56"/>
    </row>
    <row r="256" spans="1:59">
      <c r="A256" s="42">
        <f t="shared" si="63"/>
        <v>33147</v>
      </c>
      <c r="B256" s="42">
        <v>33178</v>
      </c>
      <c r="C256" s="43">
        <v>3.12</v>
      </c>
      <c r="E256" s="2" t="s">
        <v>282</v>
      </c>
      <c r="F256" s="6">
        <v>32448</v>
      </c>
      <c r="G256" s="7">
        <f t="shared" si="64"/>
        <v>1988</v>
      </c>
      <c r="H256" s="7">
        <f t="shared" si="65"/>
        <v>11</v>
      </c>
      <c r="I256" s="8" t="e">
        <v>#N/A</v>
      </c>
      <c r="J256" s="8" t="e">
        <v>#N/A</v>
      </c>
      <c r="K256" s="8" t="e">
        <v>#N/A</v>
      </c>
      <c r="L256" s="8" t="e">
        <v>#N/A</v>
      </c>
      <c r="M256" s="8" t="e">
        <v>#N/A</v>
      </c>
      <c r="N256" s="8">
        <v>268000</v>
      </c>
      <c r="O256" s="8">
        <v>40000</v>
      </c>
      <c r="P256" s="8">
        <v>57000</v>
      </c>
      <c r="Q256" s="8">
        <v>108000</v>
      </c>
      <c r="R256" s="8">
        <v>64000</v>
      </c>
      <c r="S256" s="8" t="e">
        <v>#N/A</v>
      </c>
      <c r="T256" s="8" t="e">
        <v>#N/A</v>
      </c>
      <c r="U256" s="8" t="e">
        <v>#N/A</v>
      </c>
      <c r="V256" s="8" t="e">
        <v>#N/A</v>
      </c>
      <c r="W256" s="8" t="e">
        <v>#N/A</v>
      </c>
      <c r="X256" s="16" t="e">
        <f t="shared" si="66"/>
        <v>#N/A</v>
      </c>
      <c r="BC256" s="53"/>
      <c r="BD256" s="56"/>
      <c r="BE256" s="56"/>
      <c r="BF256" s="56"/>
      <c r="BG256" s="56"/>
    </row>
    <row r="257" spans="1:59">
      <c r="A257" s="42">
        <f t="shared" si="63"/>
        <v>33178</v>
      </c>
      <c r="B257" s="42">
        <v>33208</v>
      </c>
      <c r="C257" s="43">
        <v>2.98</v>
      </c>
      <c r="E257" s="2" t="s">
        <v>283</v>
      </c>
      <c r="F257" s="6">
        <v>32478</v>
      </c>
      <c r="G257" s="7">
        <f t="shared" si="64"/>
        <v>1988</v>
      </c>
      <c r="H257" s="7">
        <f t="shared" si="65"/>
        <v>12</v>
      </c>
      <c r="I257" s="8" t="e">
        <v>#N/A</v>
      </c>
      <c r="J257" s="8" t="e">
        <v>#N/A</v>
      </c>
      <c r="K257" s="8" t="e">
        <v>#N/A</v>
      </c>
      <c r="L257" s="8" t="e">
        <v>#N/A</v>
      </c>
      <c r="M257" s="8" t="e">
        <v>#N/A</v>
      </c>
      <c r="N257" s="8">
        <v>250000</v>
      </c>
      <c r="O257" s="8">
        <v>37000</v>
      </c>
      <c r="P257" s="8">
        <v>57000</v>
      </c>
      <c r="Q257" s="8">
        <v>95000</v>
      </c>
      <c r="R257" s="8">
        <v>61000</v>
      </c>
      <c r="S257" s="8" t="e">
        <v>#N/A</v>
      </c>
      <c r="T257" s="8" t="e">
        <v>#N/A</v>
      </c>
      <c r="U257" s="8" t="e">
        <v>#N/A</v>
      </c>
      <c r="V257" s="8" t="e">
        <v>#N/A</v>
      </c>
      <c r="W257" s="8" t="e">
        <v>#N/A</v>
      </c>
      <c r="X257" s="16" t="e">
        <f t="shared" si="66"/>
        <v>#N/A</v>
      </c>
      <c r="BC257" s="53"/>
      <c r="BD257" s="56"/>
      <c r="BE257" s="56"/>
      <c r="BF257" s="56"/>
      <c r="BG257" s="56"/>
    </row>
    <row r="258" spans="1:59">
      <c r="A258" s="42">
        <f t="shared" si="63"/>
        <v>33208</v>
      </c>
      <c r="B258" s="42">
        <v>33239</v>
      </c>
      <c r="C258" s="43">
        <v>2.9</v>
      </c>
      <c r="E258" s="2" t="s">
        <v>284</v>
      </c>
      <c r="F258" s="6">
        <v>32509</v>
      </c>
      <c r="G258" s="7">
        <f t="shared" si="64"/>
        <v>1989</v>
      </c>
      <c r="H258" s="7">
        <f t="shared" si="65"/>
        <v>1</v>
      </c>
      <c r="I258" s="8" t="e">
        <v>#N/A</v>
      </c>
      <c r="J258" s="8" t="e">
        <v>#N/A</v>
      </c>
      <c r="K258" s="8" t="e">
        <v>#N/A</v>
      </c>
      <c r="L258" s="8" t="e">
        <v>#N/A</v>
      </c>
      <c r="M258" s="8" t="e">
        <v>#N/A</v>
      </c>
      <c r="N258" s="8">
        <v>192000</v>
      </c>
      <c r="O258" s="8">
        <v>39000</v>
      </c>
      <c r="P258" s="8">
        <v>49000</v>
      </c>
      <c r="Q258" s="8">
        <v>61000</v>
      </c>
      <c r="R258" s="8">
        <v>43000</v>
      </c>
      <c r="S258" s="8" t="e">
        <v>#N/A</v>
      </c>
      <c r="T258" s="8" t="e">
        <v>#N/A</v>
      </c>
      <c r="U258" s="8" t="e">
        <v>#N/A</v>
      </c>
      <c r="V258" s="8" t="e">
        <v>#N/A</v>
      </c>
      <c r="W258" s="8" t="e">
        <v>#N/A</v>
      </c>
      <c r="X258" s="16" t="e">
        <f t="shared" si="66"/>
        <v>#N/A</v>
      </c>
      <c r="BC258" s="53"/>
      <c r="BD258" s="56"/>
      <c r="BE258" s="56"/>
      <c r="BF258" s="56"/>
      <c r="BG258" s="56"/>
    </row>
    <row r="259" spans="1:59">
      <c r="A259" s="42">
        <f t="shared" si="63"/>
        <v>33239</v>
      </c>
      <c r="B259" s="42">
        <v>33270</v>
      </c>
      <c r="C259" s="43">
        <v>2.9</v>
      </c>
      <c r="E259" s="2" t="s">
        <v>285</v>
      </c>
      <c r="F259" s="6">
        <v>32540</v>
      </c>
      <c r="G259" s="7">
        <f t="shared" si="64"/>
        <v>1989</v>
      </c>
      <c r="H259" s="7">
        <f t="shared" si="65"/>
        <v>2</v>
      </c>
      <c r="I259" s="8" t="e">
        <v>#N/A</v>
      </c>
      <c r="J259" s="8" t="e">
        <v>#N/A</v>
      </c>
      <c r="K259" s="8" t="e">
        <v>#N/A</v>
      </c>
      <c r="L259" s="8" t="e">
        <v>#N/A</v>
      </c>
      <c r="M259" s="8" t="e">
        <v>#N/A</v>
      </c>
      <c r="N259" s="8">
        <v>189000</v>
      </c>
      <c r="O259" s="8">
        <v>36000</v>
      </c>
      <c r="P259" s="8">
        <v>54000</v>
      </c>
      <c r="Q259" s="8">
        <v>62000</v>
      </c>
      <c r="R259" s="8">
        <v>37000</v>
      </c>
      <c r="S259" s="8" t="e">
        <v>#N/A</v>
      </c>
      <c r="T259" s="8" t="e">
        <v>#N/A</v>
      </c>
      <c r="U259" s="8" t="e">
        <v>#N/A</v>
      </c>
      <c r="V259" s="8" t="e">
        <v>#N/A</v>
      </c>
      <c r="W259" s="8" t="e">
        <v>#N/A</v>
      </c>
      <c r="X259" s="16" t="e">
        <f t="shared" si="66"/>
        <v>#N/A</v>
      </c>
      <c r="BC259" s="53"/>
      <c r="BD259" s="56"/>
      <c r="BE259" s="56"/>
      <c r="BF259" s="56"/>
      <c r="BG259" s="56"/>
    </row>
    <row r="260" spans="1:59">
      <c r="A260" s="42">
        <f t="shared" si="63"/>
        <v>33270</v>
      </c>
      <c r="B260" s="42">
        <v>33298</v>
      </c>
      <c r="C260" s="43">
        <v>3.09</v>
      </c>
      <c r="E260" s="2" t="s">
        <v>286</v>
      </c>
      <c r="F260" s="6">
        <v>32568</v>
      </c>
      <c r="G260" s="7">
        <f t="shared" si="64"/>
        <v>1989</v>
      </c>
      <c r="H260" s="7">
        <f t="shared" si="65"/>
        <v>3</v>
      </c>
      <c r="I260" s="8" t="e">
        <v>#N/A</v>
      </c>
      <c r="J260" s="8" t="e">
        <v>#N/A</v>
      </c>
      <c r="K260" s="8" t="e">
        <v>#N/A</v>
      </c>
      <c r="L260" s="8" t="e">
        <v>#N/A</v>
      </c>
      <c r="M260" s="8" t="e">
        <v>#N/A</v>
      </c>
      <c r="N260" s="8">
        <v>244000</v>
      </c>
      <c r="O260" s="8">
        <v>43000</v>
      </c>
      <c r="P260" s="8">
        <v>65000</v>
      </c>
      <c r="Q260" s="8">
        <v>83000</v>
      </c>
      <c r="R260" s="8">
        <v>53000</v>
      </c>
      <c r="S260" s="8" t="e">
        <v>#N/A</v>
      </c>
      <c r="T260" s="8" t="e">
        <v>#N/A</v>
      </c>
      <c r="U260" s="8" t="e">
        <v>#N/A</v>
      </c>
      <c r="V260" s="8" t="e">
        <v>#N/A</v>
      </c>
      <c r="W260" s="8" t="e">
        <v>#N/A</v>
      </c>
      <c r="X260" s="16" t="e">
        <f t="shared" si="66"/>
        <v>#N/A</v>
      </c>
      <c r="BC260" s="53"/>
      <c r="BD260" s="56"/>
      <c r="BE260" s="56"/>
      <c r="BF260" s="56"/>
      <c r="BG260" s="56"/>
    </row>
    <row r="261" spans="1:59">
      <c r="A261" s="42">
        <f t="shared" si="63"/>
        <v>33298</v>
      </c>
      <c r="B261" s="42">
        <v>33329</v>
      </c>
      <c r="C261" s="43">
        <v>3.12</v>
      </c>
      <c r="E261" s="2" t="s">
        <v>287</v>
      </c>
      <c r="F261" s="6">
        <v>32599</v>
      </c>
      <c r="G261" s="7">
        <f t="shared" si="64"/>
        <v>1989</v>
      </c>
      <c r="H261" s="7">
        <f t="shared" si="65"/>
        <v>4</v>
      </c>
      <c r="I261" s="8" t="e">
        <v>#N/A</v>
      </c>
      <c r="J261" s="8" t="e">
        <v>#N/A</v>
      </c>
      <c r="K261" s="8" t="e">
        <v>#N/A</v>
      </c>
      <c r="L261" s="8" t="e">
        <v>#N/A</v>
      </c>
      <c r="M261" s="8" t="e">
        <v>#N/A</v>
      </c>
      <c r="N261" s="8">
        <v>244000</v>
      </c>
      <c r="O261" s="8">
        <v>45000</v>
      </c>
      <c r="P261" s="8">
        <v>71000</v>
      </c>
      <c r="Q261" s="8">
        <v>78000</v>
      </c>
      <c r="R261" s="8">
        <v>50000</v>
      </c>
      <c r="S261" s="8" t="e">
        <v>#N/A</v>
      </c>
      <c r="T261" s="8" t="e">
        <v>#N/A</v>
      </c>
      <c r="U261" s="8" t="e">
        <v>#N/A</v>
      </c>
      <c r="V261" s="8" t="e">
        <v>#N/A</v>
      </c>
      <c r="W261" s="8" t="e">
        <v>#N/A</v>
      </c>
      <c r="X261" s="16" t="e">
        <f t="shared" si="66"/>
        <v>#N/A</v>
      </c>
      <c r="BC261" s="53"/>
      <c r="BD261" s="56"/>
      <c r="BE261" s="56"/>
      <c r="BF261" s="56"/>
      <c r="BG261" s="56"/>
    </row>
    <row r="262" spans="1:59">
      <c r="A262" s="42">
        <f t="shared" si="63"/>
        <v>33329</v>
      </c>
      <c r="B262" s="42">
        <v>33359</v>
      </c>
      <c r="C262" s="43">
        <v>3.23</v>
      </c>
      <c r="E262" s="2" t="s">
        <v>288</v>
      </c>
      <c r="F262" s="6">
        <v>32629</v>
      </c>
      <c r="G262" s="7">
        <f t="shared" si="64"/>
        <v>1989</v>
      </c>
      <c r="H262" s="7">
        <f t="shared" si="65"/>
        <v>5</v>
      </c>
      <c r="I262" s="8" t="e">
        <v>#N/A</v>
      </c>
      <c r="J262" s="8" t="e">
        <v>#N/A</v>
      </c>
      <c r="K262" s="8" t="e">
        <v>#N/A</v>
      </c>
      <c r="L262" s="8" t="e">
        <v>#N/A</v>
      </c>
      <c r="M262" s="8" t="e">
        <v>#N/A</v>
      </c>
      <c r="N262" s="8">
        <v>268000</v>
      </c>
      <c r="O262" s="8">
        <v>51000</v>
      </c>
      <c r="P262" s="8">
        <v>76000</v>
      </c>
      <c r="Q262" s="8">
        <v>84000</v>
      </c>
      <c r="R262" s="8">
        <v>57000</v>
      </c>
      <c r="S262" s="8" t="e">
        <v>#N/A</v>
      </c>
      <c r="T262" s="8" t="e">
        <v>#N/A</v>
      </c>
      <c r="U262" s="8" t="e">
        <v>#N/A</v>
      </c>
      <c r="V262" s="8" t="e">
        <v>#N/A</v>
      </c>
      <c r="W262" s="8" t="e">
        <v>#N/A</v>
      </c>
      <c r="X262" s="16" t="e">
        <f t="shared" si="66"/>
        <v>#N/A</v>
      </c>
      <c r="BC262" s="53"/>
      <c r="BD262" s="56"/>
      <c r="BE262" s="56"/>
      <c r="BF262" s="56"/>
      <c r="BG262" s="56"/>
    </row>
    <row r="263" spans="1:59">
      <c r="A263" s="42">
        <f t="shared" ref="A263:A326" si="67">EDATE(B263,-1)</f>
        <v>33359</v>
      </c>
      <c r="B263" s="42">
        <v>33390</v>
      </c>
      <c r="C263" s="43">
        <v>3.4</v>
      </c>
      <c r="E263" s="2" t="s">
        <v>289</v>
      </c>
      <c r="F263" s="6">
        <v>32660</v>
      </c>
      <c r="G263" s="7">
        <f t="shared" ref="G263:G326" si="68">YEAR(F263)</f>
        <v>1989</v>
      </c>
      <c r="H263" s="7">
        <f t="shared" ref="H263:H326" si="69">MONTH(F263)</f>
        <v>6</v>
      </c>
      <c r="I263" s="8" t="e">
        <v>#N/A</v>
      </c>
      <c r="J263" s="8" t="e">
        <v>#N/A</v>
      </c>
      <c r="K263" s="8" t="e">
        <v>#N/A</v>
      </c>
      <c r="L263" s="8" t="e">
        <v>#N/A</v>
      </c>
      <c r="M263" s="8" t="e">
        <v>#N/A</v>
      </c>
      <c r="N263" s="8">
        <v>293000</v>
      </c>
      <c r="O263" s="8">
        <v>50000</v>
      </c>
      <c r="P263" s="8">
        <v>84000</v>
      </c>
      <c r="Q263" s="8">
        <v>97000</v>
      </c>
      <c r="R263" s="8">
        <v>62000</v>
      </c>
      <c r="S263" s="8" t="e">
        <v>#N/A</v>
      </c>
      <c r="T263" s="8" t="e">
        <v>#N/A</v>
      </c>
      <c r="U263" s="8" t="e">
        <v>#N/A</v>
      </c>
      <c r="V263" s="8" t="e">
        <v>#N/A</v>
      </c>
      <c r="W263" s="8" t="e">
        <v>#N/A</v>
      </c>
      <c r="X263" s="16" t="e">
        <f t="shared" si="66"/>
        <v>#N/A</v>
      </c>
      <c r="BC263" s="53"/>
      <c r="BD263" s="56"/>
      <c r="BE263" s="56"/>
      <c r="BF263" s="56"/>
      <c r="BG263" s="56"/>
    </row>
    <row r="264" spans="1:59">
      <c r="A264" s="42">
        <f t="shared" si="67"/>
        <v>33390</v>
      </c>
      <c r="B264" s="42">
        <v>33420</v>
      </c>
      <c r="C264" s="43">
        <v>3.4</v>
      </c>
      <c r="E264" s="2" t="s">
        <v>290</v>
      </c>
      <c r="F264" s="6">
        <v>32690</v>
      </c>
      <c r="G264" s="7">
        <f t="shared" si="68"/>
        <v>1989</v>
      </c>
      <c r="H264" s="7">
        <f t="shared" si="69"/>
        <v>7</v>
      </c>
      <c r="I264" s="8" t="e">
        <v>#N/A</v>
      </c>
      <c r="J264" s="8" t="e">
        <v>#N/A</v>
      </c>
      <c r="K264" s="8" t="e">
        <v>#N/A</v>
      </c>
      <c r="L264" s="8" t="e">
        <v>#N/A</v>
      </c>
      <c r="M264" s="8" t="e">
        <v>#N/A</v>
      </c>
      <c r="N264" s="8">
        <v>275000</v>
      </c>
      <c r="O264" s="8">
        <v>53000</v>
      </c>
      <c r="P264" s="8">
        <v>79000</v>
      </c>
      <c r="Q264" s="8">
        <v>88000</v>
      </c>
      <c r="R264" s="8">
        <v>55000</v>
      </c>
      <c r="S264" s="8" t="e">
        <v>#N/A</v>
      </c>
      <c r="T264" s="8" t="e">
        <v>#N/A</v>
      </c>
      <c r="U264" s="8" t="e">
        <v>#N/A</v>
      </c>
      <c r="V264" s="8" t="e">
        <v>#N/A</v>
      </c>
      <c r="W264" s="8" t="e">
        <v>#N/A</v>
      </c>
      <c r="X264" s="16" t="e">
        <f t="shared" si="66"/>
        <v>#N/A</v>
      </c>
      <c r="BC264" s="53"/>
      <c r="BD264" s="56"/>
      <c r="BE264" s="56"/>
      <c r="BF264" s="56"/>
      <c r="BG264" s="56"/>
    </row>
    <row r="265" spans="1:59">
      <c r="A265" s="42">
        <f t="shared" si="67"/>
        <v>33420</v>
      </c>
      <c r="B265" s="42">
        <v>33451</v>
      </c>
      <c r="C265" s="43">
        <v>3.26</v>
      </c>
      <c r="E265" s="2" t="s">
        <v>291</v>
      </c>
      <c r="F265" s="6">
        <v>32721</v>
      </c>
      <c r="G265" s="7">
        <f t="shared" si="68"/>
        <v>1989</v>
      </c>
      <c r="H265" s="7">
        <f t="shared" si="69"/>
        <v>8</v>
      </c>
      <c r="I265" s="8" t="e">
        <v>#N/A</v>
      </c>
      <c r="J265" s="8" t="e">
        <v>#N/A</v>
      </c>
      <c r="K265" s="8" t="e">
        <v>#N/A</v>
      </c>
      <c r="L265" s="8" t="e">
        <v>#N/A</v>
      </c>
      <c r="M265" s="8" t="e">
        <v>#N/A</v>
      </c>
      <c r="N265" s="8">
        <v>307000</v>
      </c>
      <c r="O265" s="8">
        <v>52000</v>
      </c>
      <c r="P265" s="8">
        <v>89000</v>
      </c>
      <c r="Q265" s="8">
        <v>105000</v>
      </c>
      <c r="R265" s="8">
        <v>61000</v>
      </c>
      <c r="S265" s="8" t="e">
        <v>#N/A</v>
      </c>
      <c r="T265" s="8" t="e">
        <v>#N/A</v>
      </c>
      <c r="U265" s="8" t="e">
        <v>#N/A</v>
      </c>
      <c r="V265" s="8" t="e">
        <v>#N/A</v>
      </c>
      <c r="W265" s="8" t="e">
        <v>#N/A</v>
      </c>
      <c r="X265" s="16" t="e">
        <f t="shared" si="66"/>
        <v>#N/A</v>
      </c>
      <c r="BC265" s="53"/>
      <c r="BD265" s="56"/>
      <c r="BE265" s="56"/>
      <c r="BF265" s="56"/>
      <c r="BG265" s="56"/>
    </row>
    <row r="266" spans="1:59">
      <c r="A266" s="42">
        <f t="shared" si="67"/>
        <v>33451</v>
      </c>
      <c r="B266" s="42">
        <v>33482</v>
      </c>
      <c r="C266" s="43">
        <v>3.13</v>
      </c>
      <c r="E266" s="2" t="s">
        <v>292</v>
      </c>
      <c r="F266" s="6">
        <v>32752</v>
      </c>
      <c r="G266" s="7">
        <f t="shared" si="68"/>
        <v>1989</v>
      </c>
      <c r="H266" s="7">
        <f t="shared" si="69"/>
        <v>9</v>
      </c>
      <c r="I266" s="8" t="e">
        <v>#N/A</v>
      </c>
      <c r="J266" s="8" t="e">
        <v>#N/A</v>
      </c>
      <c r="K266" s="8" t="e">
        <v>#N/A</v>
      </c>
      <c r="L266" s="8" t="e">
        <v>#N/A</v>
      </c>
      <c r="M266" s="8" t="e">
        <v>#N/A</v>
      </c>
      <c r="N266" s="8">
        <v>273000</v>
      </c>
      <c r="O266" s="8">
        <v>49000</v>
      </c>
      <c r="P266" s="8">
        <v>74000</v>
      </c>
      <c r="Q266" s="8">
        <v>94000</v>
      </c>
      <c r="R266" s="8">
        <v>56000</v>
      </c>
      <c r="S266" s="8" t="e">
        <v>#N/A</v>
      </c>
      <c r="T266" s="8" t="e">
        <v>#N/A</v>
      </c>
      <c r="U266" s="8" t="e">
        <v>#N/A</v>
      </c>
      <c r="V266" s="8" t="e">
        <v>#N/A</v>
      </c>
      <c r="W266" s="8" t="e">
        <v>#N/A</v>
      </c>
      <c r="X266" s="16" t="e">
        <f t="shared" si="66"/>
        <v>#N/A</v>
      </c>
      <c r="BC266" s="53"/>
      <c r="BD266" s="56"/>
      <c r="BE266" s="56"/>
      <c r="BF266" s="56"/>
      <c r="BG266" s="56"/>
    </row>
    <row r="267" spans="1:59">
      <c r="A267" s="42">
        <f t="shared" si="67"/>
        <v>33482</v>
      </c>
      <c r="B267" s="42">
        <v>33512</v>
      </c>
      <c r="C267" s="43">
        <v>3.17</v>
      </c>
      <c r="E267" s="2" t="s">
        <v>293</v>
      </c>
      <c r="F267" s="6">
        <v>32782</v>
      </c>
      <c r="G267" s="7">
        <f t="shared" si="68"/>
        <v>1989</v>
      </c>
      <c r="H267" s="7">
        <f t="shared" si="69"/>
        <v>10</v>
      </c>
      <c r="I267" s="8" t="e">
        <v>#N/A</v>
      </c>
      <c r="J267" s="8" t="e">
        <v>#N/A</v>
      </c>
      <c r="K267" s="8" t="e">
        <v>#N/A</v>
      </c>
      <c r="L267" s="8" t="e">
        <v>#N/A</v>
      </c>
      <c r="M267" s="8" t="e">
        <v>#N/A</v>
      </c>
      <c r="N267" s="8">
        <v>267000</v>
      </c>
      <c r="O267" s="8">
        <v>49000</v>
      </c>
      <c r="P267" s="8">
        <v>71000</v>
      </c>
      <c r="Q267" s="8">
        <v>89000</v>
      </c>
      <c r="R267" s="8">
        <v>58000</v>
      </c>
      <c r="S267" s="8" t="e">
        <v>#N/A</v>
      </c>
      <c r="T267" s="8" t="e">
        <v>#N/A</v>
      </c>
      <c r="U267" s="8" t="e">
        <v>#N/A</v>
      </c>
      <c r="V267" s="8" t="e">
        <v>#N/A</v>
      </c>
      <c r="W267" s="8" t="e">
        <v>#N/A</v>
      </c>
      <c r="X267" s="16" t="e">
        <f t="shared" si="66"/>
        <v>#N/A</v>
      </c>
      <c r="BC267" s="53"/>
      <c r="BD267" s="56"/>
      <c r="BE267" s="56"/>
      <c r="BF267" s="56"/>
      <c r="BG267" s="56"/>
    </row>
    <row r="268" spans="1:59">
      <c r="A268" s="42">
        <f t="shared" si="67"/>
        <v>33512</v>
      </c>
      <c r="B268" s="42">
        <v>33543</v>
      </c>
      <c r="C268" s="43">
        <v>3.07</v>
      </c>
      <c r="E268" s="2" t="s">
        <v>294</v>
      </c>
      <c r="F268" s="6">
        <v>32813</v>
      </c>
      <c r="G268" s="7">
        <f t="shared" si="68"/>
        <v>1989</v>
      </c>
      <c r="H268" s="7">
        <f t="shared" si="69"/>
        <v>11</v>
      </c>
      <c r="I268" s="8" t="e">
        <v>#N/A</v>
      </c>
      <c r="J268" s="8" t="e">
        <v>#N/A</v>
      </c>
      <c r="K268" s="8" t="e">
        <v>#N/A</v>
      </c>
      <c r="L268" s="8" t="e">
        <v>#N/A</v>
      </c>
      <c r="M268" s="8" t="e">
        <v>#N/A</v>
      </c>
      <c r="N268" s="8">
        <v>236000</v>
      </c>
      <c r="O268" s="8">
        <v>39000</v>
      </c>
      <c r="P268" s="8">
        <v>59000</v>
      </c>
      <c r="Q268" s="8">
        <v>83000</v>
      </c>
      <c r="R268" s="8">
        <v>55000</v>
      </c>
      <c r="S268" s="8" t="e">
        <v>#N/A</v>
      </c>
      <c r="T268" s="8" t="e">
        <v>#N/A</v>
      </c>
      <c r="U268" s="8" t="e">
        <v>#N/A</v>
      </c>
      <c r="V268" s="8" t="e">
        <v>#N/A</v>
      </c>
      <c r="W268" s="8" t="e">
        <v>#N/A</v>
      </c>
      <c r="X268" s="16" t="e">
        <f t="shared" ref="X268:X331" si="70">(I268-I262)/I262</f>
        <v>#N/A</v>
      </c>
      <c r="BC268" s="53"/>
      <c r="BD268" s="56"/>
      <c r="BE268" s="56"/>
      <c r="BF268" s="56"/>
      <c r="BG268" s="56"/>
    </row>
    <row r="269" spans="1:59">
      <c r="A269" s="42">
        <f t="shared" si="67"/>
        <v>33543</v>
      </c>
      <c r="B269" s="42">
        <v>33573</v>
      </c>
      <c r="C269" s="43">
        <v>3.09</v>
      </c>
      <c r="E269" s="2" t="s">
        <v>295</v>
      </c>
      <c r="F269" s="6">
        <v>32843</v>
      </c>
      <c r="G269" s="7">
        <f t="shared" si="68"/>
        <v>1989</v>
      </c>
      <c r="H269" s="7">
        <f t="shared" si="69"/>
        <v>12</v>
      </c>
      <c r="I269" s="8" t="e">
        <v>#N/A</v>
      </c>
      <c r="J269" s="8" t="e">
        <v>#N/A</v>
      </c>
      <c r="K269" s="8" t="e">
        <v>#N/A</v>
      </c>
      <c r="L269" s="8" t="e">
        <v>#N/A</v>
      </c>
      <c r="M269" s="8" t="e">
        <v>#N/A</v>
      </c>
      <c r="N269" s="8">
        <v>222000</v>
      </c>
      <c r="O269" s="8">
        <v>39000</v>
      </c>
      <c r="P269" s="8">
        <v>58000</v>
      </c>
      <c r="Q269" s="8">
        <v>79000</v>
      </c>
      <c r="R269" s="8">
        <v>46000</v>
      </c>
      <c r="S269" s="8" t="e">
        <v>#N/A</v>
      </c>
      <c r="T269" s="8" t="e">
        <v>#N/A</v>
      </c>
      <c r="U269" s="8" t="e">
        <v>#N/A</v>
      </c>
      <c r="V269" s="8" t="e">
        <v>#N/A</v>
      </c>
      <c r="W269" s="8" t="e">
        <v>#N/A</v>
      </c>
      <c r="X269" s="16" t="e">
        <f t="shared" si="70"/>
        <v>#N/A</v>
      </c>
      <c r="BC269" s="53"/>
      <c r="BD269" s="56"/>
      <c r="BE269" s="56"/>
      <c r="BF269" s="56"/>
      <c r="BG269" s="56"/>
    </row>
    <row r="270" spans="1:59">
      <c r="A270" s="42">
        <f t="shared" si="67"/>
        <v>33573</v>
      </c>
      <c r="B270" s="42">
        <v>33604</v>
      </c>
      <c r="C270" s="43">
        <v>3.14</v>
      </c>
      <c r="E270" s="2" t="s">
        <v>296</v>
      </c>
      <c r="F270" s="6">
        <v>32874</v>
      </c>
      <c r="G270" s="7">
        <f t="shared" si="68"/>
        <v>1990</v>
      </c>
      <c r="H270" s="7">
        <f t="shared" si="69"/>
        <v>1</v>
      </c>
      <c r="I270" s="8" t="e">
        <v>#N/A</v>
      </c>
      <c r="J270" s="8" t="e">
        <v>#N/A</v>
      </c>
      <c r="K270" s="8" t="e">
        <v>#N/A</v>
      </c>
      <c r="L270" s="8" t="e">
        <v>#N/A</v>
      </c>
      <c r="M270" s="8" t="e">
        <v>#N/A</v>
      </c>
      <c r="N270" s="8">
        <v>198000</v>
      </c>
      <c r="O270" s="8">
        <v>37000</v>
      </c>
      <c r="P270" s="8">
        <v>51000</v>
      </c>
      <c r="Q270" s="8">
        <v>65000</v>
      </c>
      <c r="R270" s="8">
        <v>42000</v>
      </c>
      <c r="S270" s="8" t="e">
        <v>#N/A</v>
      </c>
      <c r="T270" s="8" t="e">
        <v>#N/A</v>
      </c>
      <c r="U270" s="8" t="e">
        <v>#N/A</v>
      </c>
      <c r="V270" s="8" t="e">
        <v>#N/A</v>
      </c>
      <c r="W270" s="8" t="e">
        <v>#N/A</v>
      </c>
      <c r="X270" s="16" t="e">
        <f t="shared" si="70"/>
        <v>#N/A</v>
      </c>
      <c r="BC270" s="53"/>
      <c r="BD270" s="56"/>
      <c r="BE270" s="56"/>
      <c r="BF270" s="56"/>
      <c r="BG270" s="56"/>
    </row>
    <row r="271" spans="1:59">
      <c r="A271" s="42">
        <f t="shared" si="67"/>
        <v>33604</v>
      </c>
      <c r="B271" s="42">
        <v>33635</v>
      </c>
      <c r="C271" s="43">
        <v>3.26</v>
      </c>
      <c r="E271" s="2" t="s">
        <v>297</v>
      </c>
      <c r="F271" s="6">
        <v>32905</v>
      </c>
      <c r="G271" s="7">
        <f t="shared" si="68"/>
        <v>1990</v>
      </c>
      <c r="H271" s="7">
        <f t="shared" si="69"/>
        <v>2</v>
      </c>
      <c r="I271" s="8" t="e">
        <v>#N/A</v>
      </c>
      <c r="J271" s="8" t="e">
        <v>#N/A</v>
      </c>
      <c r="K271" s="8" t="e">
        <v>#N/A</v>
      </c>
      <c r="L271" s="8" t="e">
        <v>#N/A</v>
      </c>
      <c r="M271" s="8" t="e">
        <v>#N/A</v>
      </c>
      <c r="N271" s="8">
        <v>182000</v>
      </c>
      <c r="O271" s="8">
        <v>33000</v>
      </c>
      <c r="P271" s="8">
        <v>53000</v>
      </c>
      <c r="Q271" s="8">
        <v>59000</v>
      </c>
      <c r="R271" s="8">
        <v>37000</v>
      </c>
      <c r="S271" s="8" t="e">
        <v>#N/A</v>
      </c>
      <c r="T271" s="8" t="e">
        <v>#N/A</v>
      </c>
      <c r="U271" s="8" t="e">
        <v>#N/A</v>
      </c>
      <c r="V271" s="8" t="e">
        <v>#N/A</v>
      </c>
      <c r="W271" s="8" t="e">
        <v>#N/A</v>
      </c>
      <c r="X271" s="16" t="e">
        <f t="shared" si="70"/>
        <v>#N/A</v>
      </c>
      <c r="BC271" s="53"/>
      <c r="BD271" s="56"/>
      <c r="BE271" s="56"/>
      <c r="BF271" s="56"/>
      <c r="BG271" s="56"/>
    </row>
    <row r="272" spans="1:59">
      <c r="A272" s="42">
        <f t="shared" si="67"/>
        <v>33635</v>
      </c>
      <c r="B272" s="42">
        <v>33664</v>
      </c>
      <c r="C272" s="43">
        <v>3.5</v>
      </c>
      <c r="E272" s="2" t="s">
        <v>298</v>
      </c>
      <c r="F272" s="6">
        <v>32933</v>
      </c>
      <c r="G272" s="7">
        <f t="shared" si="68"/>
        <v>1990</v>
      </c>
      <c r="H272" s="7">
        <f t="shared" si="69"/>
        <v>3</v>
      </c>
      <c r="I272" s="8" t="e">
        <v>#N/A</v>
      </c>
      <c r="J272" s="8" t="e">
        <v>#N/A</v>
      </c>
      <c r="K272" s="8" t="e">
        <v>#N/A</v>
      </c>
      <c r="L272" s="8" t="e">
        <v>#N/A</v>
      </c>
      <c r="M272" s="8" t="e">
        <v>#N/A</v>
      </c>
      <c r="N272" s="8">
        <v>245000</v>
      </c>
      <c r="O272" s="8">
        <v>40000</v>
      </c>
      <c r="P272" s="8">
        <v>69000</v>
      </c>
      <c r="Q272" s="8">
        <v>85000</v>
      </c>
      <c r="R272" s="8">
        <v>51000</v>
      </c>
      <c r="S272" s="8" t="e">
        <v>#N/A</v>
      </c>
      <c r="T272" s="8" t="e">
        <v>#N/A</v>
      </c>
      <c r="U272" s="8" t="e">
        <v>#N/A</v>
      </c>
      <c r="V272" s="8" t="e">
        <v>#N/A</v>
      </c>
      <c r="W272" s="8" t="e">
        <v>#N/A</v>
      </c>
      <c r="X272" s="16" t="e">
        <f t="shared" si="70"/>
        <v>#N/A</v>
      </c>
      <c r="BC272" s="53"/>
      <c r="BD272" s="56"/>
      <c r="BE272" s="56"/>
      <c r="BF272" s="56"/>
      <c r="BG272" s="56"/>
    </row>
    <row r="273" spans="1:59">
      <c r="A273" s="42">
        <f t="shared" si="67"/>
        <v>33664</v>
      </c>
      <c r="B273" s="42">
        <v>33695</v>
      </c>
      <c r="C273" s="43">
        <v>3.51</v>
      </c>
      <c r="E273" s="2" t="s">
        <v>299</v>
      </c>
      <c r="F273" s="6">
        <v>32964</v>
      </c>
      <c r="G273" s="7">
        <f t="shared" si="68"/>
        <v>1990</v>
      </c>
      <c r="H273" s="7">
        <f t="shared" si="69"/>
        <v>4</v>
      </c>
      <c r="I273" s="8" t="e">
        <v>#N/A</v>
      </c>
      <c r="J273" s="8" t="e">
        <v>#N/A</v>
      </c>
      <c r="K273" s="8" t="e">
        <v>#N/A</v>
      </c>
      <c r="L273" s="8" t="e">
        <v>#N/A</v>
      </c>
      <c r="M273" s="8" t="e">
        <v>#N/A</v>
      </c>
      <c r="N273" s="8">
        <v>253000</v>
      </c>
      <c r="O273" s="8">
        <v>42000</v>
      </c>
      <c r="P273" s="8">
        <v>74000</v>
      </c>
      <c r="Q273" s="8">
        <v>83000</v>
      </c>
      <c r="R273" s="8">
        <v>54000</v>
      </c>
      <c r="S273" s="8" t="e">
        <v>#N/A</v>
      </c>
      <c r="T273" s="8" t="e">
        <v>#N/A</v>
      </c>
      <c r="U273" s="8" t="e">
        <v>#N/A</v>
      </c>
      <c r="V273" s="8" t="e">
        <v>#N/A</v>
      </c>
      <c r="W273" s="8" t="e">
        <v>#N/A</v>
      </c>
      <c r="X273" s="16" t="e">
        <f t="shared" si="70"/>
        <v>#N/A</v>
      </c>
      <c r="BC273" s="53"/>
      <c r="BD273" s="56"/>
      <c r="BE273" s="56"/>
      <c r="BF273" s="56"/>
      <c r="BG273" s="56"/>
    </row>
    <row r="274" spans="1:59">
      <c r="A274" s="42">
        <f t="shared" si="67"/>
        <v>33695</v>
      </c>
      <c r="B274" s="42">
        <v>33725</v>
      </c>
      <c r="C274" s="43">
        <v>3.5</v>
      </c>
      <c r="E274" s="2" t="s">
        <v>300</v>
      </c>
      <c r="F274" s="6">
        <v>32994</v>
      </c>
      <c r="G274" s="7">
        <f t="shared" si="68"/>
        <v>1990</v>
      </c>
      <c r="H274" s="7">
        <f t="shared" si="69"/>
        <v>5</v>
      </c>
      <c r="I274" s="8" t="e">
        <v>#N/A</v>
      </c>
      <c r="J274" s="8" t="e">
        <v>#N/A</v>
      </c>
      <c r="K274" s="8" t="e">
        <v>#N/A</v>
      </c>
      <c r="L274" s="8" t="e">
        <v>#N/A</v>
      </c>
      <c r="M274" s="8" t="e">
        <v>#N/A</v>
      </c>
      <c r="N274" s="8">
        <v>280000</v>
      </c>
      <c r="O274" s="8">
        <v>47000</v>
      </c>
      <c r="P274" s="8">
        <v>79000</v>
      </c>
      <c r="Q274" s="8">
        <v>93000</v>
      </c>
      <c r="R274" s="8">
        <v>61000</v>
      </c>
      <c r="S274" s="8" t="e">
        <v>#N/A</v>
      </c>
      <c r="T274" s="8" t="e">
        <v>#N/A</v>
      </c>
      <c r="U274" s="8" t="e">
        <v>#N/A</v>
      </c>
      <c r="V274" s="8" t="e">
        <v>#N/A</v>
      </c>
      <c r="W274" s="8" t="e">
        <v>#N/A</v>
      </c>
      <c r="X274" s="16" t="e">
        <f t="shared" si="70"/>
        <v>#N/A</v>
      </c>
      <c r="BC274" s="53"/>
      <c r="BD274" s="56"/>
      <c r="BE274" s="56"/>
      <c r="BF274" s="56"/>
      <c r="BG274" s="56"/>
    </row>
    <row r="275" spans="1:59">
      <c r="A275" s="42">
        <f t="shared" si="67"/>
        <v>33725</v>
      </c>
      <c r="B275" s="42">
        <v>33756</v>
      </c>
      <c r="C275" s="43">
        <v>3.42</v>
      </c>
      <c r="E275" s="2" t="s">
        <v>301</v>
      </c>
      <c r="F275" s="6">
        <v>33025</v>
      </c>
      <c r="G275" s="7">
        <f t="shared" si="68"/>
        <v>1990</v>
      </c>
      <c r="H275" s="7">
        <f t="shared" si="69"/>
        <v>6</v>
      </c>
      <c r="I275" s="8" t="e">
        <v>#N/A</v>
      </c>
      <c r="J275" s="8" t="e">
        <v>#N/A</v>
      </c>
      <c r="K275" s="8" t="e">
        <v>#N/A</v>
      </c>
      <c r="L275" s="8" t="e">
        <v>#N/A</v>
      </c>
      <c r="M275" s="8" t="e">
        <v>#N/A</v>
      </c>
      <c r="N275" s="8">
        <v>292000</v>
      </c>
      <c r="O275" s="8">
        <v>50000</v>
      </c>
      <c r="P275" s="8">
        <v>83000</v>
      </c>
      <c r="Q275" s="8">
        <v>99000</v>
      </c>
      <c r="R275" s="8">
        <v>60000</v>
      </c>
      <c r="S275" s="8" t="e">
        <v>#N/A</v>
      </c>
      <c r="T275" s="8" t="e">
        <v>#N/A</v>
      </c>
      <c r="U275" s="8" t="e">
        <v>#N/A</v>
      </c>
      <c r="V275" s="8" t="e">
        <v>#N/A</v>
      </c>
      <c r="W275" s="8" t="e">
        <v>#N/A</v>
      </c>
      <c r="X275" s="16" t="e">
        <f t="shared" si="70"/>
        <v>#N/A</v>
      </c>
      <c r="BC275" s="53"/>
      <c r="BD275" s="56"/>
      <c r="BE275" s="56"/>
      <c r="BF275" s="56"/>
      <c r="BG275" s="56"/>
    </row>
    <row r="276" spans="1:59">
      <c r="A276" s="42">
        <f t="shared" si="67"/>
        <v>33756</v>
      </c>
      <c r="B276" s="42">
        <v>33786</v>
      </c>
      <c r="C276" s="43">
        <v>3.34</v>
      </c>
      <c r="E276" s="2" t="s">
        <v>302</v>
      </c>
      <c r="F276" s="6">
        <v>33055</v>
      </c>
      <c r="G276" s="7">
        <f t="shared" si="68"/>
        <v>1990</v>
      </c>
      <c r="H276" s="7">
        <f t="shared" si="69"/>
        <v>7</v>
      </c>
      <c r="I276" s="8" t="e">
        <v>#N/A</v>
      </c>
      <c r="J276" s="8" t="e">
        <v>#N/A</v>
      </c>
      <c r="K276" s="8" t="e">
        <v>#N/A</v>
      </c>
      <c r="L276" s="8" t="e">
        <v>#N/A</v>
      </c>
      <c r="M276" s="8" t="e">
        <v>#N/A</v>
      </c>
      <c r="N276" s="8">
        <v>278000</v>
      </c>
      <c r="O276" s="8">
        <v>54000</v>
      </c>
      <c r="P276" s="8">
        <v>78000</v>
      </c>
      <c r="Q276" s="8">
        <v>92000</v>
      </c>
      <c r="R276" s="8">
        <v>54000</v>
      </c>
      <c r="S276" s="8" t="e">
        <v>#N/A</v>
      </c>
      <c r="T276" s="8" t="e">
        <v>#N/A</v>
      </c>
      <c r="U276" s="8" t="e">
        <v>#N/A</v>
      </c>
      <c r="V276" s="8" t="e">
        <v>#N/A</v>
      </c>
      <c r="W276" s="8" t="e">
        <v>#N/A</v>
      </c>
      <c r="X276" s="16" t="e">
        <f t="shared" si="70"/>
        <v>#N/A</v>
      </c>
      <c r="BC276" s="53"/>
      <c r="BD276" s="56"/>
      <c r="BE276" s="56"/>
      <c r="BF276" s="56"/>
      <c r="BG276" s="56"/>
    </row>
    <row r="277" spans="1:59">
      <c r="A277" s="42">
        <f t="shared" si="67"/>
        <v>33786</v>
      </c>
      <c r="B277" s="42">
        <v>33817</v>
      </c>
      <c r="C277" s="43">
        <v>3.35</v>
      </c>
      <c r="E277" s="2" t="s">
        <v>303</v>
      </c>
      <c r="F277" s="6">
        <v>33086</v>
      </c>
      <c r="G277" s="7">
        <f t="shared" si="68"/>
        <v>1990</v>
      </c>
      <c r="H277" s="7">
        <f t="shared" si="69"/>
        <v>8</v>
      </c>
      <c r="I277" s="8" t="e">
        <v>#N/A</v>
      </c>
      <c r="J277" s="8" t="e">
        <v>#N/A</v>
      </c>
      <c r="K277" s="8" t="e">
        <v>#N/A</v>
      </c>
      <c r="L277" s="8" t="e">
        <v>#N/A</v>
      </c>
      <c r="M277" s="8" t="e">
        <v>#N/A</v>
      </c>
      <c r="N277" s="8">
        <v>307000</v>
      </c>
      <c r="O277" s="8">
        <v>51000</v>
      </c>
      <c r="P277" s="8">
        <v>86000</v>
      </c>
      <c r="Q277" s="8">
        <v>111000</v>
      </c>
      <c r="R277" s="8">
        <v>59000</v>
      </c>
      <c r="S277" s="8" t="e">
        <v>#N/A</v>
      </c>
      <c r="T277" s="8" t="e">
        <v>#N/A</v>
      </c>
      <c r="U277" s="8" t="e">
        <v>#N/A</v>
      </c>
      <c r="V277" s="8" t="e">
        <v>#N/A</v>
      </c>
      <c r="W277" s="8" t="e">
        <v>#N/A</v>
      </c>
      <c r="X277" s="16" t="e">
        <f t="shared" si="70"/>
        <v>#N/A</v>
      </c>
      <c r="BC277" s="53"/>
      <c r="BD277" s="56"/>
      <c r="BE277" s="56"/>
      <c r="BF277" s="56"/>
      <c r="BG277" s="56"/>
    </row>
    <row r="278" spans="1:59">
      <c r="A278" s="42">
        <f t="shared" si="67"/>
        <v>33817</v>
      </c>
      <c r="B278" s="42">
        <v>33848</v>
      </c>
      <c r="C278" s="43">
        <v>3.32</v>
      </c>
      <c r="E278" s="2" t="s">
        <v>304</v>
      </c>
      <c r="F278" s="6">
        <v>33117</v>
      </c>
      <c r="G278" s="7">
        <f t="shared" si="68"/>
        <v>1990</v>
      </c>
      <c r="H278" s="7">
        <f t="shared" si="69"/>
        <v>9</v>
      </c>
      <c r="I278" s="8" t="e">
        <v>#N/A</v>
      </c>
      <c r="J278" s="8" t="e">
        <v>#N/A</v>
      </c>
      <c r="K278" s="8" t="e">
        <v>#N/A</v>
      </c>
      <c r="L278" s="8" t="e">
        <v>#N/A</v>
      </c>
      <c r="M278" s="8" t="e">
        <v>#N/A</v>
      </c>
      <c r="N278" s="8">
        <v>238000</v>
      </c>
      <c r="O278" s="8">
        <v>42000</v>
      </c>
      <c r="P278" s="8">
        <v>67000</v>
      </c>
      <c r="Q278" s="8">
        <v>85000</v>
      </c>
      <c r="R278" s="8">
        <v>44000</v>
      </c>
      <c r="S278" s="8" t="e">
        <v>#N/A</v>
      </c>
      <c r="T278" s="8" t="e">
        <v>#N/A</v>
      </c>
      <c r="U278" s="8" t="e">
        <v>#N/A</v>
      </c>
      <c r="V278" s="8" t="e">
        <v>#N/A</v>
      </c>
      <c r="W278" s="8" t="e">
        <v>#N/A</v>
      </c>
      <c r="X278" s="16" t="e">
        <f t="shared" si="70"/>
        <v>#N/A</v>
      </c>
      <c r="BC278" s="53"/>
      <c r="BD278" s="56"/>
      <c r="BE278" s="56"/>
      <c r="BF278" s="56"/>
      <c r="BG278" s="56"/>
    </row>
    <row r="279" spans="1:59">
      <c r="A279" s="42">
        <f t="shared" si="67"/>
        <v>33848</v>
      </c>
      <c r="B279" s="42">
        <v>33878</v>
      </c>
      <c r="C279" s="43">
        <v>3.39</v>
      </c>
      <c r="E279" s="2" t="s">
        <v>305</v>
      </c>
      <c r="F279" s="6">
        <v>33147</v>
      </c>
      <c r="G279" s="7">
        <f t="shared" si="68"/>
        <v>1990</v>
      </c>
      <c r="H279" s="7">
        <f t="shared" si="69"/>
        <v>10</v>
      </c>
      <c r="I279" s="8" t="e">
        <v>#N/A</v>
      </c>
      <c r="J279" s="8" t="e">
        <v>#N/A</v>
      </c>
      <c r="K279" s="8" t="e">
        <v>#N/A</v>
      </c>
      <c r="L279" s="8" t="e">
        <v>#N/A</v>
      </c>
      <c r="M279" s="8" t="e">
        <v>#N/A</v>
      </c>
      <c r="N279" s="8">
        <v>242000</v>
      </c>
      <c r="O279" s="8">
        <v>43000</v>
      </c>
      <c r="P279" s="8">
        <v>64000</v>
      </c>
      <c r="Q279" s="8">
        <v>86000</v>
      </c>
      <c r="R279" s="8">
        <v>49000</v>
      </c>
      <c r="S279" s="8" t="e">
        <v>#N/A</v>
      </c>
      <c r="T279" s="8" t="e">
        <v>#N/A</v>
      </c>
      <c r="U279" s="8" t="e">
        <v>#N/A</v>
      </c>
      <c r="V279" s="8" t="e">
        <v>#N/A</v>
      </c>
      <c r="W279" s="8" t="e">
        <v>#N/A</v>
      </c>
      <c r="X279" s="16" t="e">
        <f t="shared" si="70"/>
        <v>#N/A</v>
      </c>
      <c r="BC279" s="53"/>
      <c r="BD279" s="56"/>
      <c r="BE279" s="56"/>
      <c r="BF279" s="56"/>
      <c r="BG279" s="56"/>
    </row>
    <row r="280" spans="1:59">
      <c r="A280" s="42">
        <f t="shared" si="67"/>
        <v>33878</v>
      </c>
      <c r="B280" s="42">
        <v>33909</v>
      </c>
      <c r="C280" s="43">
        <v>3.59</v>
      </c>
      <c r="E280" s="2" t="s">
        <v>306</v>
      </c>
      <c r="F280" s="6">
        <v>33178</v>
      </c>
      <c r="G280" s="7">
        <f t="shared" si="68"/>
        <v>1990</v>
      </c>
      <c r="H280" s="7">
        <f t="shared" si="69"/>
        <v>11</v>
      </c>
      <c r="I280" s="8" t="e">
        <v>#N/A</v>
      </c>
      <c r="J280" s="8" t="e">
        <v>#N/A</v>
      </c>
      <c r="K280" s="8" t="e">
        <v>#N/A</v>
      </c>
      <c r="L280" s="8" t="e">
        <v>#N/A</v>
      </c>
      <c r="M280" s="8" t="e">
        <v>#N/A</v>
      </c>
      <c r="N280" s="8">
        <v>213000</v>
      </c>
      <c r="O280" s="8">
        <v>38000</v>
      </c>
      <c r="P280" s="8">
        <v>52000</v>
      </c>
      <c r="Q280" s="8">
        <v>80000</v>
      </c>
      <c r="R280" s="8">
        <v>43000</v>
      </c>
      <c r="S280" s="8" t="e">
        <v>#N/A</v>
      </c>
      <c r="T280" s="8" t="e">
        <v>#N/A</v>
      </c>
      <c r="U280" s="8" t="e">
        <v>#N/A</v>
      </c>
      <c r="V280" s="8" t="e">
        <v>#N/A</v>
      </c>
      <c r="W280" s="8" t="e">
        <v>#N/A</v>
      </c>
      <c r="X280" s="16" t="e">
        <f t="shared" si="70"/>
        <v>#N/A</v>
      </c>
      <c r="BC280" s="53"/>
      <c r="BD280" s="56"/>
      <c r="BE280" s="56"/>
      <c r="BF280" s="56"/>
      <c r="BG280" s="56"/>
    </row>
    <row r="281" spans="1:59">
      <c r="A281" s="42">
        <f t="shared" si="67"/>
        <v>33909</v>
      </c>
      <c r="B281" s="42">
        <v>33939</v>
      </c>
      <c r="C281" s="43">
        <v>3.66</v>
      </c>
      <c r="E281" s="2" t="s">
        <v>307</v>
      </c>
      <c r="F281" s="6">
        <v>33208</v>
      </c>
      <c r="G281" s="7">
        <f t="shared" si="68"/>
        <v>1990</v>
      </c>
      <c r="H281" s="7">
        <f t="shared" si="69"/>
        <v>12</v>
      </c>
      <c r="I281" s="8" t="e">
        <v>#N/A</v>
      </c>
      <c r="J281" s="8" t="e">
        <v>#N/A</v>
      </c>
      <c r="K281" s="8" t="e">
        <v>#N/A</v>
      </c>
      <c r="L281" s="8" t="e">
        <v>#N/A</v>
      </c>
      <c r="M281" s="8" t="e">
        <v>#N/A</v>
      </c>
      <c r="N281" s="8">
        <v>189000</v>
      </c>
      <c r="O281" s="8">
        <v>36000</v>
      </c>
      <c r="P281" s="8">
        <v>48000</v>
      </c>
      <c r="Q281" s="8">
        <v>70000</v>
      </c>
      <c r="R281" s="8">
        <v>35000</v>
      </c>
      <c r="S281" s="8" t="e">
        <v>#N/A</v>
      </c>
      <c r="T281" s="8" t="e">
        <v>#N/A</v>
      </c>
      <c r="U281" s="8" t="e">
        <v>#N/A</v>
      </c>
      <c r="V281" s="8" t="e">
        <v>#N/A</v>
      </c>
      <c r="W281" s="8" t="e">
        <v>#N/A</v>
      </c>
      <c r="X281" s="16" t="e">
        <f t="shared" si="70"/>
        <v>#N/A</v>
      </c>
      <c r="BC281" s="53"/>
      <c r="BD281" s="56"/>
      <c r="BE281" s="56"/>
      <c r="BF281" s="56"/>
      <c r="BG281" s="56"/>
    </row>
    <row r="282" spans="1:59">
      <c r="A282" s="42">
        <f t="shared" si="67"/>
        <v>33939</v>
      </c>
      <c r="B282" s="42">
        <v>33970</v>
      </c>
      <c r="C282" s="43">
        <v>3.83</v>
      </c>
      <c r="E282" s="2" t="s">
        <v>308</v>
      </c>
      <c r="F282" s="6">
        <v>33239</v>
      </c>
      <c r="G282" s="7">
        <f t="shared" si="68"/>
        <v>1991</v>
      </c>
      <c r="H282" s="7">
        <f t="shared" si="69"/>
        <v>1</v>
      </c>
      <c r="I282" s="8" t="e">
        <v>#N/A</v>
      </c>
      <c r="J282" s="8" t="e">
        <v>#N/A</v>
      </c>
      <c r="K282" s="8" t="e">
        <v>#N/A</v>
      </c>
      <c r="L282" s="8" t="e">
        <v>#N/A</v>
      </c>
      <c r="M282" s="8" t="e">
        <v>#N/A</v>
      </c>
      <c r="N282" s="8">
        <v>160000</v>
      </c>
      <c r="O282" s="8">
        <v>28000</v>
      </c>
      <c r="P282" s="8">
        <v>45000</v>
      </c>
      <c r="Q282" s="8">
        <v>54000</v>
      </c>
      <c r="R282" s="8">
        <v>33000</v>
      </c>
      <c r="S282" s="8" t="e">
        <v>#N/A</v>
      </c>
      <c r="T282" s="8" t="e">
        <v>#N/A</v>
      </c>
      <c r="U282" s="8" t="e">
        <v>#N/A</v>
      </c>
      <c r="V282" s="8" t="e">
        <v>#N/A</v>
      </c>
      <c r="W282" s="8" t="e">
        <v>#N/A</v>
      </c>
      <c r="X282" s="16" t="e">
        <f t="shared" si="70"/>
        <v>#N/A</v>
      </c>
      <c r="BC282" s="53"/>
      <c r="BD282" s="56"/>
      <c r="BE282" s="56"/>
      <c r="BF282" s="56"/>
      <c r="BG282" s="56"/>
    </row>
    <row r="283" spans="1:59">
      <c r="A283" s="42">
        <f t="shared" si="67"/>
        <v>33970</v>
      </c>
      <c r="B283" s="42">
        <v>34001</v>
      </c>
      <c r="C283" s="43">
        <v>3.71</v>
      </c>
      <c r="E283" s="2" t="s">
        <v>309</v>
      </c>
      <c r="F283" s="6">
        <v>33270</v>
      </c>
      <c r="G283" s="7">
        <f t="shared" si="68"/>
        <v>1991</v>
      </c>
      <c r="H283" s="7">
        <f t="shared" si="69"/>
        <v>2</v>
      </c>
      <c r="I283" s="8" t="e">
        <v>#N/A</v>
      </c>
      <c r="J283" s="8" t="e">
        <v>#N/A</v>
      </c>
      <c r="K283" s="8" t="e">
        <v>#N/A</v>
      </c>
      <c r="L283" s="8" t="e">
        <v>#N/A</v>
      </c>
      <c r="M283" s="8" t="e">
        <v>#N/A</v>
      </c>
      <c r="N283" s="8">
        <v>167000</v>
      </c>
      <c r="O283" s="8">
        <v>31000</v>
      </c>
      <c r="P283" s="8">
        <v>51000</v>
      </c>
      <c r="Q283" s="8">
        <v>55000</v>
      </c>
      <c r="R283" s="8">
        <v>30000</v>
      </c>
      <c r="S283" s="8" t="e">
        <v>#N/A</v>
      </c>
      <c r="T283" s="8" t="e">
        <v>#N/A</v>
      </c>
      <c r="U283" s="8" t="e">
        <v>#N/A</v>
      </c>
      <c r="V283" s="8" t="e">
        <v>#N/A</v>
      </c>
      <c r="W283" s="8" t="e">
        <v>#N/A</v>
      </c>
      <c r="X283" s="16" t="e">
        <f t="shared" si="70"/>
        <v>#N/A</v>
      </c>
      <c r="BC283" s="53"/>
      <c r="BD283" s="56"/>
      <c r="BE283" s="56"/>
      <c r="BF283" s="56"/>
      <c r="BG283" s="56"/>
    </row>
    <row r="284" spans="1:59">
      <c r="A284" s="42">
        <f t="shared" si="67"/>
        <v>34001</v>
      </c>
      <c r="B284" s="42">
        <v>34029</v>
      </c>
      <c r="C284" s="43">
        <v>3.54</v>
      </c>
      <c r="E284" s="2" t="s">
        <v>310</v>
      </c>
      <c r="F284" s="6">
        <v>33298</v>
      </c>
      <c r="G284" s="7">
        <f t="shared" si="68"/>
        <v>1991</v>
      </c>
      <c r="H284" s="7">
        <f t="shared" si="69"/>
        <v>3</v>
      </c>
      <c r="I284" s="8" t="e">
        <v>#N/A</v>
      </c>
      <c r="J284" s="8" t="e">
        <v>#N/A</v>
      </c>
      <c r="K284" s="8" t="e">
        <v>#N/A</v>
      </c>
      <c r="L284" s="8" t="e">
        <v>#N/A</v>
      </c>
      <c r="M284" s="8" t="e">
        <v>#N/A</v>
      </c>
      <c r="N284" s="8">
        <v>220000</v>
      </c>
      <c r="O284" s="8">
        <v>38000</v>
      </c>
      <c r="P284" s="8">
        <v>65000</v>
      </c>
      <c r="Q284" s="8">
        <v>73000</v>
      </c>
      <c r="R284" s="8">
        <v>44000</v>
      </c>
      <c r="S284" s="8" t="e">
        <v>#N/A</v>
      </c>
      <c r="T284" s="8" t="e">
        <v>#N/A</v>
      </c>
      <c r="U284" s="8" t="e">
        <v>#N/A</v>
      </c>
      <c r="V284" s="8" t="e">
        <v>#N/A</v>
      </c>
      <c r="W284" s="8" t="e">
        <v>#N/A</v>
      </c>
      <c r="X284" s="16" t="e">
        <f t="shared" si="70"/>
        <v>#N/A</v>
      </c>
      <c r="BC284" s="53"/>
      <c r="BD284" s="56"/>
      <c r="BE284" s="56"/>
      <c r="BF284" s="56"/>
      <c r="BG284" s="56"/>
    </row>
    <row r="285" spans="1:59">
      <c r="A285" s="42">
        <f t="shared" si="67"/>
        <v>34029</v>
      </c>
      <c r="B285" s="42">
        <v>34060</v>
      </c>
      <c r="C285" s="43">
        <v>3.44</v>
      </c>
      <c r="E285" s="2" t="s">
        <v>311</v>
      </c>
      <c r="F285" s="6">
        <v>33329</v>
      </c>
      <c r="G285" s="7">
        <f t="shared" si="68"/>
        <v>1991</v>
      </c>
      <c r="H285" s="7">
        <f t="shared" si="69"/>
        <v>4</v>
      </c>
      <c r="I285" s="8" t="e">
        <v>#N/A</v>
      </c>
      <c r="J285" s="8" t="e">
        <v>#N/A</v>
      </c>
      <c r="K285" s="8" t="e">
        <v>#N/A</v>
      </c>
      <c r="L285" s="8" t="e">
        <v>#N/A</v>
      </c>
      <c r="M285" s="8" t="e">
        <v>#N/A</v>
      </c>
      <c r="N285" s="8">
        <v>261000</v>
      </c>
      <c r="O285" s="8">
        <v>45000</v>
      </c>
      <c r="P285" s="8">
        <v>77000</v>
      </c>
      <c r="Q285" s="8">
        <v>85000</v>
      </c>
      <c r="R285" s="8">
        <v>54000</v>
      </c>
      <c r="S285" s="8" t="e">
        <v>#N/A</v>
      </c>
      <c r="T285" s="8" t="e">
        <v>#N/A</v>
      </c>
      <c r="U285" s="8" t="e">
        <v>#N/A</v>
      </c>
      <c r="V285" s="8" t="e">
        <v>#N/A</v>
      </c>
      <c r="W285" s="8" t="e">
        <v>#N/A</v>
      </c>
      <c r="X285" s="16" t="e">
        <f t="shared" si="70"/>
        <v>#N/A</v>
      </c>
      <c r="BC285" s="53"/>
      <c r="BD285" s="56"/>
      <c r="BE285" s="56"/>
      <c r="BF285" s="56"/>
      <c r="BG285" s="56"/>
    </row>
    <row r="286" spans="1:59">
      <c r="A286" s="42">
        <f t="shared" si="67"/>
        <v>34060</v>
      </c>
      <c r="B286" s="42">
        <v>34090</v>
      </c>
      <c r="C286" s="43">
        <v>3.44</v>
      </c>
      <c r="E286" s="2" t="s">
        <v>312</v>
      </c>
      <c r="F286" s="6">
        <v>33359</v>
      </c>
      <c r="G286" s="7">
        <f t="shared" si="68"/>
        <v>1991</v>
      </c>
      <c r="H286" s="7">
        <f t="shared" si="69"/>
        <v>5</v>
      </c>
      <c r="I286" s="8" t="e">
        <v>#N/A</v>
      </c>
      <c r="J286" s="8" t="e">
        <v>#N/A</v>
      </c>
      <c r="K286" s="8" t="e">
        <v>#N/A</v>
      </c>
      <c r="L286" s="8" t="e">
        <v>#N/A</v>
      </c>
      <c r="M286" s="8" t="e">
        <v>#N/A</v>
      </c>
      <c r="N286" s="8">
        <v>297000</v>
      </c>
      <c r="O286" s="8">
        <v>49000</v>
      </c>
      <c r="P286" s="8">
        <v>85000</v>
      </c>
      <c r="Q286" s="8">
        <v>100000</v>
      </c>
      <c r="R286" s="8">
        <v>63000</v>
      </c>
      <c r="S286" s="8" t="e">
        <v>#N/A</v>
      </c>
      <c r="T286" s="8" t="e">
        <v>#N/A</v>
      </c>
      <c r="U286" s="8" t="e">
        <v>#N/A</v>
      </c>
      <c r="V286" s="8" t="e">
        <v>#N/A</v>
      </c>
      <c r="W286" s="8" t="e">
        <v>#N/A</v>
      </c>
      <c r="X286" s="16" t="e">
        <f t="shared" si="70"/>
        <v>#N/A</v>
      </c>
      <c r="BC286" s="53"/>
      <c r="BD286" s="56"/>
      <c r="BE286" s="56"/>
      <c r="BF286" s="56"/>
      <c r="BG286" s="56"/>
    </row>
    <row r="287" spans="1:59">
      <c r="A287" s="42">
        <f t="shared" si="67"/>
        <v>34090</v>
      </c>
      <c r="B287" s="42">
        <v>34121</v>
      </c>
      <c r="C287" s="43">
        <v>3.6</v>
      </c>
      <c r="E287" s="2" t="s">
        <v>313</v>
      </c>
      <c r="F287" s="6">
        <v>33390</v>
      </c>
      <c r="G287" s="7">
        <f t="shared" si="68"/>
        <v>1991</v>
      </c>
      <c r="H287" s="7">
        <f t="shared" si="69"/>
        <v>6</v>
      </c>
      <c r="I287" s="8" t="e">
        <v>#N/A</v>
      </c>
      <c r="J287" s="8" t="e">
        <v>#N/A</v>
      </c>
      <c r="K287" s="8" t="e">
        <v>#N/A</v>
      </c>
      <c r="L287" s="8" t="e">
        <v>#N/A</v>
      </c>
      <c r="M287" s="8" t="e">
        <v>#N/A</v>
      </c>
      <c r="N287" s="8">
        <v>298000</v>
      </c>
      <c r="O287" s="8">
        <v>51000</v>
      </c>
      <c r="P287" s="8">
        <v>84000</v>
      </c>
      <c r="Q287" s="8">
        <v>102000</v>
      </c>
      <c r="R287" s="8">
        <v>61000</v>
      </c>
      <c r="S287" s="8" t="e">
        <v>#N/A</v>
      </c>
      <c r="T287" s="8" t="e">
        <v>#N/A</v>
      </c>
      <c r="U287" s="8" t="e">
        <v>#N/A</v>
      </c>
      <c r="V287" s="8" t="e">
        <v>#N/A</v>
      </c>
      <c r="W287" s="8" t="e">
        <v>#N/A</v>
      </c>
      <c r="X287" s="16" t="e">
        <f t="shared" si="70"/>
        <v>#N/A</v>
      </c>
      <c r="BC287" s="53"/>
      <c r="BD287" s="56"/>
      <c r="BE287" s="56"/>
      <c r="BF287" s="56"/>
      <c r="BG287" s="56"/>
    </row>
    <row r="288" spans="1:59">
      <c r="A288" s="42">
        <f t="shared" si="67"/>
        <v>34121</v>
      </c>
      <c r="B288" s="42">
        <v>34151</v>
      </c>
      <c r="C288" s="43">
        <v>3.72</v>
      </c>
      <c r="E288" s="2" t="s">
        <v>314</v>
      </c>
      <c r="F288" s="6">
        <v>33420</v>
      </c>
      <c r="G288" s="7">
        <f t="shared" si="68"/>
        <v>1991</v>
      </c>
      <c r="H288" s="7">
        <f t="shared" si="69"/>
        <v>7</v>
      </c>
      <c r="I288" s="8" t="e">
        <v>#N/A</v>
      </c>
      <c r="J288" s="8" t="e">
        <v>#N/A</v>
      </c>
      <c r="K288" s="8" t="e">
        <v>#N/A</v>
      </c>
      <c r="L288" s="8" t="e">
        <v>#N/A</v>
      </c>
      <c r="M288" s="8" t="e">
        <v>#N/A</v>
      </c>
      <c r="N288" s="8">
        <v>287000</v>
      </c>
      <c r="O288" s="8">
        <v>57000</v>
      </c>
      <c r="P288" s="8">
        <v>79000</v>
      </c>
      <c r="Q288" s="8">
        <v>95000</v>
      </c>
      <c r="R288" s="8">
        <v>56000</v>
      </c>
      <c r="S288" s="8" t="e">
        <v>#N/A</v>
      </c>
      <c r="T288" s="8" t="e">
        <v>#N/A</v>
      </c>
      <c r="U288" s="8" t="e">
        <v>#N/A</v>
      </c>
      <c r="V288" s="8" t="e">
        <v>#N/A</v>
      </c>
      <c r="W288" s="8" t="e">
        <v>#N/A</v>
      </c>
      <c r="X288" s="16" t="e">
        <f t="shared" si="70"/>
        <v>#N/A</v>
      </c>
      <c r="BC288" s="53"/>
      <c r="BD288" s="56"/>
      <c r="BE288" s="56"/>
      <c r="BF288" s="56"/>
      <c r="BG288" s="56"/>
    </row>
    <row r="289" spans="1:59">
      <c r="A289" s="42">
        <f t="shared" si="67"/>
        <v>34151</v>
      </c>
      <c r="B289" s="42">
        <v>34182</v>
      </c>
      <c r="C289" s="43">
        <v>3.83</v>
      </c>
      <c r="E289" s="2" t="s">
        <v>315</v>
      </c>
      <c r="F289" s="6">
        <v>33451</v>
      </c>
      <c r="G289" s="7">
        <f t="shared" si="68"/>
        <v>1991</v>
      </c>
      <c r="H289" s="7">
        <f t="shared" si="69"/>
        <v>8</v>
      </c>
      <c r="I289" s="8" t="e">
        <v>#N/A</v>
      </c>
      <c r="J289" s="8" t="e">
        <v>#N/A</v>
      </c>
      <c r="K289" s="8" t="e">
        <v>#N/A</v>
      </c>
      <c r="L289" s="8" t="e">
        <v>#N/A</v>
      </c>
      <c r="M289" s="8" t="e">
        <v>#N/A</v>
      </c>
      <c r="N289" s="8">
        <v>284000</v>
      </c>
      <c r="O289" s="8">
        <v>51000</v>
      </c>
      <c r="P289" s="8">
        <v>81000</v>
      </c>
      <c r="Q289" s="8">
        <v>100000</v>
      </c>
      <c r="R289" s="8">
        <v>52000</v>
      </c>
      <c r="S289" s="8" t="e">
        <v>#N/A</v>
      </c>
      <c r="T289" s="8" t="e">
        <v>#N/A</v>
      </c>
      <c r="U289" s="8" t="e">
        <v>#N/A</v>
      </c>
      <c r="V289" s="8" t="e">
        <v>#N/A</v>
      </c>
      <c r="W289" s="8" t="e">
        <v>#N/A</v>
      </c>
      <c r="X289" s="16" t="e">
        <f t="shared" si="70"/>
        <v>#N/A</v>
      </c>
      <c r="BC289" s="53"/>
      <c r="BD289" s="56"/>
      <c r="BE289" s="56"/>
      <c r="BF289" s="56"/>
      <c r="BG289" s="56"/>
    </row>
    <row r="290" spans="1:59">
      <c r="A290" s="42">
        <f t="shared" si="67"/>
        <v>34182</v>
      </c>
      <c r="B290" s="42">
        <v>34213</v>
      </c>
      <c r="C290" s="43">
        <v>3.85</v>
      </c>
      <c r="E290" s="2" t="s">
        <v>316</v>
      </c>
      <c r="F290" s="6">
        <v>33482</v>
      </c>
      <c r="G290" s="7">
        <f t="shared" si="68"/>
        <v>1991</v>
      </c>
      <c r="H290" s="7">
        <f t="shared" si="69"/>
        <v>9</v>
      </c>
      <c r="I290" s="8" t="e">
        <v>#N/A</v>
      </c>
      <c r="J290" s="8" t="e">
        <v>#N/A</v>
      </c>
      <c r="K290" s="8" t="e">
        <v>#N/A</v>
      </c>
      <c r="L290" s="8" t="e">
        <v>#N/A</v>
      </c>
      <c r="M290" s="8" t="e">
        <v>#N/A</v>
      </c>
      <c r="N290" s="8">
        <v>241000</v>
      </c>
      <c r="O290" s="8">
        <v>43000</v>
      </c>
      <c r="P290" s="8">
        <v>66000</v>
      </c>
      <c r="Q290" s="8">
        <v>85000</v>
      </c>
      <c r="R290" s="8">
        <v>47000</v>
      </c>
      <c r="S290" s="8" t="e">
        <v>#N/A</v>
      </c>
      <c r="T290" s="8" t="e">
        <v>#N/A</v>
      </c>
      <c r="U290" s="8" t="e">
        <v>#N/A</v>
      </c>
      <c r="V290" s="8" t="e">
        <v>#N/A</v>
      </c>
      <c r="W290" s="8" t="e">
        <v>#N/A</v>
      </c>
      <c r="X290" s="16" t="e">
        <f t="shared" si="70"/>
        <v>#N/A</v>
      </c>
      <c r="BC290" s="53"/>
      <c r="BD290" s="56"/>
      <c r="BE290" s="56"/>
      <c r="BF290" s="56"/>
      <c r="BG290" s="56"/>
    </row>
    <row r="291" spans="1:59">
      <c r="A291" s="42">
        <f t="shared" si="67"/>
        <v>34213</v>
      </c>
      <c r="B291" s="42">
        <v>34243</v>
      </c>
      <c r="C291" s="43">
        <v>3.92</v>
      </c>
      <c r="E291" s="2" t="s">
        <v>317</v>
      </c>
      <c r="F291" s="6">
        <v>33512</v>
      </c>
      <c r="G291" s="7">
        <f t="shared" si="68"/>
        <v>1991</v>
      </c>
      <c r="H291" s="7">
        <f t="shared" si="69"/>
        <v>10</v>
      </c>
      <c r="I291" s="8" t="e">
        <v>#N/A</v>
      </c>
      <c r="J291" s="8" t="e">
        <v>#N/A</v>
      </c>
      <c r="K291" s="8" t="e">
        <v>#N/A</v>
      </c>
      <c r="L291" s="8" t="e">
        <v>#N/A</v>
      </c>
      <c r="M291" s="8" t="e">
        <v>#N/A</v>
      </c>
      <c r="N291" s="8">
        <v>242000</v>
      </c>
      <c r="O291" s="8">
        <v>42000</v>
      </c>
      <c r="P291" s="8">
        <v>67000</v>
      </c>
      <c r="Q291" s="8">
        <v>84000</v>
      </c>
      <c r="R291" s="8">
        <v>49000</v>
      </c>
      <c r="S291" s="8" t="e">
        <v>#N/A</v>
      </c>
      <c r="T291" s="8" t="e">
        <v>#N/A</v>
      </c>
      <c r="U291" s="8" t="e">
        <v>#N/A</v>
      </c>
      <c r="V291" s="8" t="e">
        <v>#N/A</v>
      </c>
      <c r="W291" s="8" t="e">
        <v>#N/A</v>
      </c>
      <c r="X291" s="16" t="e">
        <f t="shared" si="70"/>
        <v>#N/A</v>
      </c>
      <c r="BC291" s="53"/>
      <c r="BD291" s="56"/>
      <c r="BE291" s="56"/>
      <c r="BF291" s="56"/>
      <c r="BG291" s="56"/>
    </row>
    <row r="292" spans="1:59">
      <c r="A292" s="42">
        <f t="shared" si="67"/>
        <v>34243</v>
      </c>
      <c r="B292" s="42">
        <v>34274</v>
      </c>
      <c r="C292" s="43">
        <v>3.93</v>
      </c>
      <c r="E292" s="2" t="s">
        <v>318</v>
      </c>
      <c r="F292" s="6">
        <v>33543</v>
      </c>
      <c r="G292" s="7">
        <f t="shared" si="68"/>
        <v>1991</v>
      </c>
      <c r="H292" s="7">
        <f t="shared" si="69"/>
        <v>11</v>
      </c>
      <c r="I292" s="8" t="e">
        <v>#N/A</v>
      </c>
      <c r="J292" s="8" t="e">
        <v>#N/A</v>
      </c>
      <c r="K292" s="8" t="e">
        <v>#N/A</v>
      </c>
      <c r="L292" s="8" t="e">
        <v>#N/A</v>
      </c>
      <c r="M292" s="8" t="e">
        <v>#N/A</v>
      </c>
      <c r="N292" s="8">
        <v>216000</v>
      </c>
      <c r="O292" s="8">
        <v>39000</v>
      </c>
      <c r="P292" s="8">
        <v>54000</v>
      </c>
      <c r="Q292" s="8">
        <v>80000</v>
      </c>
      <c r="R292" s="8">
        <v>43000</v>
      </c>
      <c r="S292" s="8" t="e">
        <v>#N/A</v>
      </c>
      <c r="T292" s="8" t="e">
        <v>#N/A</v>
      </c>
      <c r="U292" s="8" t="e">
        <v>#N/A</v>
      </c>
      <c r="V292" s="8" t="e">
        <v>#N/A</v>
      </c>
      <c r="W292" s="8" t="e">
        <v>#N/A</v>
      </c>
      <c r="X292" s="16" t="e">
        <f t="shared" si="70"/>
        <v>#N/A</v>
      </c>
      <c r="BC292" s="53"/>
      <c r="BD292" s="56"/>
      <c r="BE292" s="56"/>
      <c r="BF292" s="56"/>
      <c r="BG292" s="56"/>
    </row>
    <row r="293" spans="1:59">
      <c r="A293" s="42">
        <f t="shared" si="67"/>
        <v>34274</v>
      </c>
      <c r="B293" s="42">
        <v>34304</v>
      </c>
      <c r="C293" s="43">
        <v>4.08</v>
      </c>
      <c r="E293" s="2" t="s">
        <v>319</v>
      </c>
      <c r="F293" s="6">
        <v>33573</v>
      </c>
      <c r="G293" s="7">
        <f t="shared" si="68"/>
        <v>1991</v>
      </c>
      <c r="H293" s="7">
        <f t="shared" si="69"/>
        <v>12</v>
      </c>
      <c r="I293" s="8" t="e">
        <v>#N/A</v>
      </c>
      <c r="J293" s="8" t="e">
        <v>#N/A</v>
      </c>
      <c r="K293" s="8" t="e">
        <v>#N/A</v>
      </c>
      <c r="L293" s="8" t="e">
        <v>#N/A</v>
      </c>
      <c r="M293" s="8" t="e">
        <v>#N/A</v>
      </c>
      <c r="N293" s="8">
        <v>213000</v>
      </c>
      <c r="O293" s="8">
        <v>42000</v>
      </c>
      <c r="P293" s="8">
        <v>53000</v>
      </c>
      <c r="Q293" s="8">
        <v>77000</v>
      </c>
      <c r="R293" s="8">
        <v>41000</v>
      </c>
      <c r="S293" s="8" t="e">
        <v>#N/A</v>
      </c>
      <c r="T293" s="8" t="e">
        <v>#N/A</v>
      </c>
      <c r="U293" s="8" t="e">
        <v>#N/A</v>
      </c>
      <c r="V293" s="8" t="e">
        <v>#N/A</v>
      </c>
      <c r="W293" s="8" t="e">
        <v>#N/A</v>
      </c>
      <c r="X293" s="16" t="e">
        <f t="shared" si="70"/>
        <v>#N/A</v>
      </c>
      <c r="BC293" s="53"/>
      <c r="BD293" s="56"/>
      <c r="BE293" s="56"/>
      <c r="BF293" s="56"/>
      <c r="BG293" s="56"/>
    </row>
    <row r="294" spans="1:59">
      <c r="A294" s="42">
        <f t="shared" si="67"/>
        <v>34304</v>
      </c>
      <c r="B294" s="42">
        <v>34335</v>
      </c>
      <c r="C294" s="43">
        <v>4.28</v>
      </c>
      <c r="E294" s="2" t="s">
        <v>320</v>
      </c>
      <c r="F294" s="6">
        <v>33604</v>
      </c>
      <c r="G294" s="7">
        <f t="shared" si="68"/>
        <v>1992</v>
      </c>
      <c r="H294" s="7">
        <f t="shared" si="69"/>
        <v>1</v>
      </c>
      <c r="I294" s="8" t="e">
        <v>#N/A</v>
      </c>
      <c r="J294" s="8" t="e">
        <v>#N/A</v>
      </c>
      <c r="K294" s="8" t="e">
        <v>#N/A</v>
      </c>
      <c r="L294" s="8" t="e">
        <v>#N/A</v>
      </c>
      <c r="M294" s="8" t="e">
        <v>#N/A</v>
      </c>
      <c r="N294" s="8">
        <v>180000</v>
      </c>
      <c r="O294" s="8">
        <v>32000</v>
      </c>
      <c r="P294" s="8">
        <v>52000</v>
      </c>
      <c r="Q294" s="8">
        <v>57000</v>
      </c>
      <c r="R294" s="8">
        <v>39000</v>
      </c>
      <c r="S294" s="8" t="e">
        <v>#N/A</v>
      </c>
      <c r="T294" s="8" t="e">
        <v>#N/A</v>
      </c>
      <c r="U294" s="8" t="e">
        <v>#N/A</v>
      </c>
      <c r="V294" s="8" t="e">
        <v>#N/A</v>
      </c>
      <c r="W294" s="8" t="e">
        <v>#N/A</v>
      </c>
      <c r="X294" s="16" t="e">
        <f t="shared" si="70"/>
        <v>#N/A</v>
      </c>
      <c r="BC294" s="53"/>
      <c r="BD294" s="56"/>
      <c r="BE294" s="56"/>
      <c r="BF294" s="56"/>
      <c r="BG294" s="56"/>
    </row>
    <row r="295" spans="1:59">
      <c r="A295" s="42">
        <f t="shared" si="67"/>
        <v>34335</v>
      </c>
      <c r="B295" s="42">
        <v>34366</v>
      </c>
      <c r="C295" s="43">
        <v>4.17</v>
      </c>
      <c r="E295" s="2" t="s">
        <v>321</v>
      </c>
      <c r="F295" s="6">
        <v>33635</v>
      </c>
      <c r="G295" s="7">
        <f t="shared" si="68"/>
        <v>1992</v>
      </c>
      <c r="H295" s="7">
        <f t="shared" si="69"/>
        <v>2</v>
      </c>
      <c r="I295" s="8" t="e">
        <v>#N/A</v>
      </c>
      <c r="J295" s="8" t="e">
        <v>#N/A</v>
      </c>
      <c r="K295" s="8" t="e">
        <v>#N/A</v>
      </c>
      <c r="L295" s="8" t="e">
        <v>#N/A</v>
      </c>
      <c r="M295" s="8" t="e">
        <v>#N/A</v>
      </c>
      <c r="N295" s="8">
        <v>190000</v>
      </c>
      <c r="O295" s="8">
        <v>34000</v>
      </c>
      <c r="P295" s="8">
        <v>61000</v>
      </c>
      <c r="Q295" s="8">
        <v>61000</v>
      </c>
      <c r="R295" s="8">
        <v>34000</v>
      </c>
      <c r="S295" s="8" t="e">
        <v>#N/A</v>
      </c>
      <c r="T295" s="8" t="e">
        <v>#N/A</v>
      </c>
      <c r="U295" s="8" t="e">
        <v>#N/A</v>
      </c>
      <c r="V295" s="8" t="e">
        <v>#N/A</v>
      </c>
      <c r="W295" s="8" t="e">
        <v>#N/A</v>
      </c>
      <c r="X295" s="16" t="e">
        <f t="shared" si="70"/>
        <v>#N/A</v>
      </c>
      <c r="BC295" s="53"/>
      <c r="BD295" s="56"/>
      <c r="BE295" s="56"/>
      <c r="BF295" s="56"/>
      <c r="BG295" s="56"/>
    </row>
    <row r="296" spans="1:59">
      <c r="A296" s="42">
        <f t="shared" si="67"/>
        <v>34366</v>
      </c>
      <c r="B296" s="42">
        <v>34394</v>
      </c>
      <c r="C296" s="43">
        <v>3.96</v>
      </c>
      <c r="E296" s="2" t="s">
        <v>322</v>
      </c>
      <c r="F296" s="6">
        <v>33664</v>
      </c>
      <c r="G296" s="7">
        <f t="shared" si="68"/>
        <v>1992</v>
      </c>
      <c r="H296" s="7">
        <f t="shared" si="69"/>
        <v>3</v>
      </c>
      <c r="I296" s="8" t="e">
        <v>#N/A</v>
      </c>
      <c r="J296" s="8" t="e">
        <v>#N/A</v>
      </c>
      <c r="K296" s="8" t="e">
        <v>#N/A</v>
      </c>
      <c r="L296" s="8" t="e">
        <v>#N/A</v>
      </c>
      <c r="M296" s="8" t="e">
        <v>#N/A</v>
      </c>
      <c r="N296" s="8">
        <v>250000</v>
      </c>
      <c r="O296" s="8">
        <v>43000</v>
      </c>
      <c r="P296" s="8">
        <v>76000</v>
      </c>
      <c r="Q296" s="8">
        <v>83000</v>
      </c>
      <c r="R296" s="8">
        <v>48000</v>
      </c>
      <c r="S296" s="8" t="e">
        <v>#N/A</v>
      </c>
      <c r="T296" s="8" t="e">
        <v>#N/A</v>
      </c>
      <c r="U296" s="8" t="e">
        <v>#N/A</v>
      </c>
      <c r="V296" s="8" t="e">
        <v>#N/A</v>
      </c>
      <c r="W296" s="8" t="e">
        <v>#N/A</v>
      </c>
      <c r="X296" s="16" t="e">
        <f t="shared" si="70"/>
        <v>#N/A</v>
      </c>
      <c r="BC296" s="53"/>
      <c r="BD296" s="56"/>
      <c r="BE296" s="56"/>
      <c r="BF296" s="56"/>
      <c r="BG296" s="56"/>
    </row>
    <row r="297" spans="1:59">
      <c r="A297" s="42">
        <f t="shared" si="67"/>
        <v>34394</v>
      </c>
      <c r="B297" s="42">
        <v>34425</v>
      </c>
      <c r="C297" s="43">
        <v>4.05</v>
      </c>
      <c r="E297" s="2" t="s">
        <v>323</v>
      </c>
      <c r="F297" s="6">
        <v>33695</v>
      </c>
      <c r="G297" s="7">
        <f t="shared" si="68"/>
        <v>1992</v>
      </c>
      <c r="H297" s="7">
        <f t="shared" si="69"/>
        <v>4</v>
      </c>
      <c r="I297" s="8" t="e">
        <v>#N/A</v>
      </c>
      <c r="J297" s="8" t="e">
        <v>#N/A</v>
      </c>
      <c r="K297" s="8" t="e">
        <v>#N/A</v>
      </c>
      <c r="L297" s="8" t="e">
        <v>#N/A</v>
      </c>
      <c r="M297" s="8" t="e">
        <v>#N/A</v>
      </c>
      <c r="N297" s="8">
        <v>281000</v>
      </c>
      <c r="O297" s="8">
        <v>46000</v>
      </c>
      <c r="P297" s="8">
        <v>83000</v>
      </c>
      <c r="Q297" s="8">
        <v>92000</v>
      </c>
      <c r="R297" s="8">
        <v>60000</v>
      </c>
      <c r="S297" s="8" t="e">
        <v>#N/A</v>
      </c>
      <c r="T297" s="8" t="e">
        <v>#N/A</v>
      </c>
      <c r="U297" s="8" t="e">
        <v>#N/A</v>
      </c>
      <c r="V297" s="8" t="e">
        <v>#N/A</v>
      </c>
      <c r="W297" s="8" t="e">
        <v>#N/A</v>
      </c>
      <c r="X297" s="16" t="e">
        <f t="shared" si="70"/>
        <v>#N/A</v>
      </c>
      <c r="BC297" s="53"/>
      <c r="BD297" s="56"/>
      <c r="BE297" s="56"/>
      <c r="BF297" s="56"/>
      <c r="BG297" s="56"/>
    </row>
    <row r="298" spans="1:59">
      <c r="A298" s="42">
        <f t="shared" si="67"/>
        <v>34425</v>
      </c>
      <c r="B298" s="42">
        <v>34455</v>
      </c>
      <c r="C298" s="43">
        <v>4.1399999999999997</v>
      </c>
      <c r="E298" s="2" t="s">
        <v>324</v>
      </c>
      <c r="F298" s="6">
        <v>33725</v>
      </c>
      <c r="G298" s="7">
        <f t="shared" si="68"/>
        <v>1992</v>
      </c>
      <c r="H298" s="7">
        <f t="shared" si="69"/>
        <v>5</v>
      </c>
      <c r="I298" s="8" t="e">
        <v>#N/A</v>
      </c>
      <c r="J298" s="8" t="e">
        <v>#N/A</v>
      </c>
      <c r="K298" s="8" t="e">
        <v>#N/A</v>
      </c>
      <c r="L298" s="8" t="e">
        <v>#N/A</v>
      </c>
      <c r="M298" s="8" t="e">
        <v>#N/A</v>
      </c>
      <c r="N298" s="8">
        <v>287000</v>
      </c>
      <c r="O298" s="8">
        <v>50000</v>
      </c>
      <c r="P298" s="8">
        <v>82000</v>
      </c>
      <c r="Q298" s="8">
        <v>90000</v>
      </c>
      <c r="R298" s="8">
        <v>61000</v>
      </c>
      <c r="S298" s="8" t="e">
        <v>#N/A</v>
      </c>
      <c r="T298" s="8" t="e">
        <v>#N/A</v>
      </c>
      <c r="U298" s="8" t="e">
        <v>#N/A</v>
      </c>
      <c r="V298" s="8" t="e">
        <v>#N/A</v>
      </c>
      <c r="W298" s="8" t="e">
        <v>#N/A</v>
      </c>
      <c r="X298" s="16" t="e">
        <f t="shared" si="70"/>
        <v>#N/A</v>
      </c>
      <c r="BC298" s="53"/>
      <c r="BD298" s="56"/>
      <c r="BE298" s="56"/>
      <c r="BF298" s="56"/>
      <c r="BG298" s="56"/>
    </row>
    <row r="299" spans="1:59">
      <c r="A299" s="42">
        <f t="shared" si="67"/>
        <v>34455</v>
      </c>
      <c r="B299" s="42">
        <v>34486</v>
      </c>
      <c r="C299" s="43">
        <v>4.09</v>
      </c>
      <c r="E299" s="2" t="s">
        <v>325</v>
      </c>
      <c r="F299" s="6">
        <v>33756</v>
      </c>
      <c r="G299" s="7">
        <f t="shared" si="68"/>
        <v>1992</v>
      </c>
      <c r="H299" s="7">
        <f t="shared" si="69"/>
        <v>6</v>
      </c>
      <c r="I299" s="8" t="e">
        <v>#N/A</v>
      </c>
      <c r="J299" s="8" t="e">
        <v>#N/A</v>
      </c>
      <c r="K299" s="8" t="e">
        <v>#N/A</v>
      </c>
      <c r="L299" s="8" t="e">
        <v>#N/A</v>
      </c>
      <c r="M299" s="8" t="e">
        <v>#N/A</v>
      </c>
      <c r="N299" s="8">
        <v>310000</v>
      </c>
      <c r="O299" s="8">
        <v>61000</v>
      </c>
      <c r="P299" s="8">
        <v>89000</v>
      </c>
      <c r="Q299" s="8">
        <v>100000</v>
      </c>
      <c r="R299" s="8">
        <v>60000</v>
      </c>
      <c r="S299" s="8" t="e">
        <v>#N/A</v>
      </c>
      <c r="T299" s="8" t="e">
        <v>#N/A</v>
      </c>
      <c r="U299" s="8" t="e">
        <v>#N/A</v>
      </c>
      <c r="V299" s="8" t="e">
        <v>#N/A</v>
      </c>
      <c r="W299" s="8" t="e">
        <v>#N/A</v>
      </c>
      <c r="X299" s="16" t="e">
        <f t="shared" si="70"/>
        <v>#N/A</v>
      </c>
      <c r="BC299" s="53"/>
      <c r="BD299" s="56"/>
      <c r="BE299" s="56"/>
      <c r="BF299" s="56"/>
      <c r="BG299" s="56"/>
    </row>
    <row r="300" spans="1:59">
      <c r="A300" s="42">
        <f t="shared" si="67"/>
        <v>34486</v>
      </c>
      <c r="B300" s="42">
        <v>34516</v>
      </c>
      <c r="C300" s="43">
        <v>3.97</v>
      </c>
      <c r="E300" s="2" t="s">
        <v>326</v>
      </c>
      <c r="F300" s="6">
        <v>33786</v>
      </c>
      <c r="G300" s="7">
        <f t="shared" si="68"/>
        <v>1992</v>
      </c>
      <c r="H300" s="7">
        <f t="shared" si="69"/>
        <v>7</v>
      </c>
      <c r="I300" s="8" t="e">
        <v>#N/A</v>
      </c>
      <c r="J300" s="8" t="e">
        <v>#N/A</v>
      </c>
      <c r="K300" s="8" t="e">
        <v>#N/A</v>
      </c>
      <c r="L300" s="8" t="e">
        <v>#N/A</v>
      </c>
      <c r="M300" s="8" t="e">
        <v>#N/A</v>
      </c>
      <c r="N300" s="8">
        <v>298000</v>
      </c>
      <c r="O300" s="8">
        <v>57000</v>
      </c>
      <c r="P300" s="8">
        <v>87000</v>
      </c>
      <c r="Q300" s="8">
        <v>96000</v>
      </c>
      <c r="R300" s="8">
        <v>58000</v>
      </c>
      <c r="S300" s="8" t="e">
        <v>#N/A</v>
      </c>
      <c r="T300" s="8" t="e">
        <v>#N/A</v>
      </c>
      <c r="U300" s="8" t="e">
        <v>#N/A</v>
      </c>
      <c r="V300" s="8" t="e">
        <v>#N/A</v>
      </c>
      <c r="W300" s="8" t="e">
        <v>#N/A</v>
      </c>
      <c r="X300" s="16" t="e">
        <f t="shared" si="70"/>
        <v>#N/A</v>
      </c>
      <c r="BC300" s="53"/>
      <c r="BD300" s="56"/>
      <c r="BE300" s="56"/>
      <c r="BF300" s="56"/>
      <c r="BG300" s="56"/>
    </row>
    <row r="301" spans="1:59">
      <c r="A301" s="42">
        <f t="shared" si="67"/>
        <v>34516</v>
      </c>
      <c r="B301" s="42">
        <v>34547</v>
      </c>
      <c r="C301" s="43">
        <v>3.82</v>
      </c>
      <c r="E301" s="2" t="s">
        <v>327</v>
      </c>
      <c r="F301" s="6">
        <v>33817</v>
      </c>
      <c r="G301" s="7">
        <f t="shared" si="68"/>
        <v>1992</v>
      </c>
      <c r="H301" s="7">
        <f t="shared" si="69"/>
        <v>8</v>
      </c>
      <c r="I301" s="8" t="e">
        <v>#N/A</v>
      </c>
      <c r="J301" s="8" t="e">
        <v>#N/A</v>
      </c>
      <c r="K301" s="8" t="e">
        <v>#N/A</v>
      </c>
      <c r="L301" s="8" t="e">
        <v>#N/A</v>
      </c>
      <c r="M301" s="8" t="e">
        <v>#N/A</v>
      </c>
      <c r="N301" s="8">
        <v>288000</v>
      </c>
      <c r="O301" s="8">
        <v>53000</v>
      </c>
      <c r="P301" s="8">
        <v>84000</v>
      </c>
      <c r="Q301" s="8">
        <v>98000</v>
      </c>
      <c r="R301" s="8">
        <v>53000</v>
      </c>
      <c r="S301" s="8" t="e">
        <v>#N/A</v>
      </c>
      <c r="T301" s="8" t="e">
        <v>#N/A</v>
      </c>
      <c r="U301" s="8" t="e">
        <v>#N/A</v>
      </c>
      <c r="V301" s="8" t="e">
        <v>#N/A</v>
      </c>
      <c r="W301" s="8" t="e">
        <v>#N/A</v>
      </c>
      <c r="X301" s="16" t="e">
        <f t="shared" si="70"/>
        <v>#N/A</v>
      </c>
      <c r="BC301" s="53"/>
      <c r="BD301" s="56"/>
      <c r="BE301" s="56"/>
      <c r="BF301" s="56"/>
      <c r="BG301" s="56"/>
    </row>
    <row r="302" spans="1:59">
      <c r="A302" s="42">
        <f t="shared" si="67"/>
        <v>34547</v>
      </c>
      <c r="B302" s="42">
        <v>34578</v>
      </c>
      <c r="C302" s="43">
        <v>3.85</v>
      </c>
      <c r="E302" s="2" t="s">
        <v>328</v>
      </c>
      <c r="F302" s="6">
        <v>33848</v>
      </c>
      <c r="G302" s="7">
        <f t="shared" si="68"/>
        <v>1992</v>
      </c>
      <c r="H302" s="7">
        <f t="shared" si="69"/>
        <v>9</v>
      </c>
      <c r="I302" s="8" t="e">
        <v>#N/A</v>
      </c>
      <c r="J302" s="8" t="e">
        <v>#N/A</v>
      </c>
      <c r="K302" s="8" t="e">
        <v>#N/A</v>
      </c>
      <c r="L302" s="8" t="e">
        <v>#N/A</v>
      </c>
      <c r="M302" s="8" t="e">
        <v>#N/A</v>
      </c>
      <c r="N302" s="8">
        <v>265000</v>
      </c>
      <c r="O302" s="8">
        <v>49000</v>
      </c>
      <c r="P302" s="8">
        <v>78000</v>
      </c>
      <c r="Q302" s="8">
        <v>91000</v>
      </c>
      <c r="R302" s="8">
        <v>47000</v>
      </c>
      <c r="S302" s="8" t="e">
        <v>#N/A</v>
      </c>
      <c r="T302" s="8" t="e">
        <v>#N/A</v>
      </c>
      <c r="U302" s="8" t="e">
        <v>#N/A</v>
      </c>
      <c r="V302" s="8" t="e">
        <v>#N/A</v>
      </c>
      <c r="W302" s="8" t="e">
        <v>#N/A</v>
      </c>
      <c r="X302" s="16" t="e">
        <f t="shared" si="70"/>
        <v>#N/A</v>
      </c>
      <c r="BC302" s="53"/>
      <c r="BD302" s="56"/>
      <c r="BE302" s="56"/>
      <c r="BF302" s="56"/>
      <c r="BG302" s="56"/>
    </row>
    <row r="303" spans="1:59">
      <c r="A303" s="42">
        <f t="shared" si="67"/>
        <v>34578</v>
      </c>
      <c r="B303" s="42">
        <v>34608</v>
      </c>
      <c r="C303" s="43">
        <v>3.76</v>
      </c>
      <c r="E303" s="2" t="s">
        <v>329</v>
      </c>
      <c r="F303" s="6">
        <v>33878</v>
      </c>
      <c r="G303" s="7">
        <f t="shared" si="68"/>
        <v>1992</v>
      </c>
      <c r="H303" s="7">
        <f t="shared" si="69"/>
        <v>10</v>
      </c>
      <c r="I303" s="8" t="e">
        <v>#N/A</v>
      </c>
      <c r="J303" s="8" t="e">
        <v>#N/A</v>
      </c>
      <c r="K303" s="8" t="e">
        <v>#N/A</v>
      </c>
      <c r="L303" s="8" t="e">
        <v>#N/A</v>
      </c>
      <c r="M303" s="8" t="e">
        <v>#N/A</v>
      </c>
      <c r="N303" s="8">
        <v>280000</v>
      </c>
      <c r="O303" s="8">
        <v>52000</v>
      </c>
      <c r="P303" s="8">
        <v>78000</v>
      </c>
      <c r="Q303" s="8">
        <v>92000</v>
      </c>
      <c r="R303" s="8">
        <v>58000</v>
      </c>
      <c r="S303" s="8" t="e">
        <v>#N/A</v>
      </c>
      <c r="T303" s="8" t="e">
        <v>#N/A</v>
      </c>
      <c r="U303" s="8" t="e">
        <v>#N/A</v>
      </c>
      <c r="V303" s="8" t="e">
        <v>#N/A</v>
      </c>
      <c r="W303" s="8" t="e">
        <v>#N/A</v>
      </c>
      <c r="X303" s="16" t="e">
        <f t="shared" si="70"/>
        <v>#N/A</v>
      </c>
      <c r="BC303" s="53"/>
      <c r="BD303" s="56"/>
      <c r="BE303" s="56"/>
      <c r="BF303" s="56"/>
      <c r="BG303" s="56"/>
    </row>
    <row r="304" spans="1:59">
      <c r="A304" s="42">
        <f t="shared" si="67"/>
        <v>34608</v>
      </c>
      <c r="B304" s="42">
        <v>34639</v>
      </c>
      <c r="C304" s="43">
        <v>3.78</v>
      </c>
      <c r="E304" s="2" t="s">
        <v>330</v>
      </c>
      <c r="F304" s="6">
        <v>33909</v>
      </c>
      <c r="G304" s="7">
        <f t="shared" si="68"/>
        <v>1992</v>
      </c>
      <c r="H304" s="7">
        <f t="shared" si="69"/>
        <v>11</v>
      </c>
      <c r="I304" s="8" t="e">
        <v>#N/A</v>
      </c>
      <c r="J304" s="8" t="e">
        <v>#N/A</v>
      </c>
      <c r="K304" s="8" t="e">
        <v>#N/A</v>
      </c>
      <c r="L304" s="8" t="e">
        <v>#N/A</v>
      </c>
      <c r="M304" s="8" t="e">
        <v>#N/A</v>
      </c>
      <c r="N304" s="8">
        <v>255000</v>
      </c>
      <c r="O304" s="8">
        <v>47000</v>
      </c>
      <c r="P304" s="8">
        <v>67000</v>
      </c>
      <c r="Q304" s="8">
        <v>89000</v>
      </c>
      <c r="R304" s="8">
        <v>52000</v>
      </c>
      <c r="S304" s="8" t="e">
        <v>#N/A</v>
      </c>
      <c r="T304" s="8" t="e">
        <v>#N/A</v>
      </c>
      <c r="U304" s="8" t="e">
        <v>#N/A</v>
      </c>
      <c r="V304" s="8" t="e">
        <v>#N/A</v>
      </c>
      <c r="W304" s="8" t="e">
        <v>#N/A</v>
      </c>
      <c r="X304" s="16" t="e">
        <f t="shared" si="70"/>
        <v>#N/A</v>
      </c>
      <c r="BC304" s="53"/>
      <c r="BD304" s="56"/>
      <c r="BE304" s="56"/>
      <c r="BF304" s="56"/>
      <c r="BG304" s="56"/>
    </row>
    <row r="305" spans="1:59">
      <c r="A305" s="42">
        <f t="shared" si="67"/>
        <v>34639</v>
      </c>
      <c r="B305" s="42">
        <v>34669</v>
      </c>
      <c r="C305" s="43">
        <v>3.71</v>
      </c>
      <c r="E305" s="2" t="s">
        <v>331</v>
      </c>
      <c r="F305" s="6">
        <v>33939</v>
      </c>
      <c r="G305" s="7">
        <f t="shared" si="68"/>
        <v>1992</v>
      </c>
      <c r="H305" s="7">
        <f t="shared" si="69"/>
        <v>12</v>
      </c>
      <c r="I305" s="8" t="e">
        <v>#N/A</v>
      </c>
      <c r="J305" s="8" t="e">
        <v>#N/A</v>
      </c>
      <c r="K305" s="8" t="e">
        <v>#N/A</v>
      </c>
      <c r="L305" s="8" t="e">
        <v>#N/A</v>
      </c>
      <c r="M305" s="8" t="e">
        <v>#N/A</v>
      </c>
      <c r="N305" s="8">
        <v>271000</v>
      </c>
      <c r="O305" s="8">
        <v>53000</v>
      </c>
      <c r="P305" s="8">
        <v>70000</v>
      </c>
      <c r="Q305" s="8">
        <v>98000</v>
      </c>
      <c r="R305" s="8">
        <v>50000</v>
      </c>
      <c r="S305" s="8" t="e">
        <v>#N/A</v>
      </c>
      <c r="T305" s="8" t="e">
        <v>#N/A</v>
      </c>
      <c r="U305" s="8" t="e">
        <v>#N/A</v>
      </c>
      <c r="V305" s="8" t="e">
        <v>#N/A</v>
      </c>
      <c r="W305" s="8" t="e">
        <v>#N/A</v>
      </c>
      <c r="X305" s="16" t="e">
        <f t="shared" si="70"/>
        <v>#N/A</v>
      </c>
      <c r="BC305" s="53"/>
      <c r="BD305" s="56"/>
      <c r="BE305" s="56"/>
      <c r="BF305" s="56"/>
      <c r="BG305" s="56"/>
    </row>
    <row r="306" spans="1:59">
      <c r="A306" s="42">
        <f t="shared" si="67"/>
        <v>34669</v>
      </c>
      <c r="B306" s="42">
        <v>34700</v>
      </c>
      <c r="C306" s="43">
        <v>3.81</v>
      </c>
      <c r="E306" s="2" t="s">
        <v>332</v>
      </c>
      <c r="F306" s="6">
        <v>33970</v>
      </c>
      <c r="G306" s="7">
        <f t="shared" si="68"/>
        <v>1993</v>
      </c>
      <c r="H306" s="7">
        <f t="shared" si="69"/>
        <v>1</v>
      </c>
      <c r="I306" s="8" t="e">
        <v>#N/A</v>
      </c>
      <c r="J306" s="8" t="e">
        <v>#N/A</v>
      </c>
      <c r="K306" s="8" t="e">
        <v>#N/A</v>
      </c>
      <c r="L306" s="8" t="e">
        <v>#N/A</v>
      </c>
      <c r="M306" s="8" t="e">
        <v>#N/A</v>
      </c>
      <c r="N306" s="8">
        <v>193000</v>
      </c>
      <c r="O306" s="8">
        <v>39000</v>
      </c>
      <c r="P306" s="8">
        <v>51000</v>
      </c>
      <c r="Q306" s="8">
        <v>61000</v>
      </c>
      <c r="R306" s="8">
        <v>42000</v>
      </c>
      <c r="S306" s="8" t="e">
        <v>#N/A</v>
      </c>
      <c r="T306" s="8" t="e">
        <v>#N/A</v>
      </c>
      <c r="U306" s="8" t="e">
        <v>#N/A</v>
      </c>
      <c r="V306" s="8" t="e">
        <v>#N/A</v>
      </c>
      <c r="W306" s="8" t="e">
        <v>#N/A</v>
      </c>
      <c r="X306" s="16" t="e">
        <f t="shared" si="70"/>
        <v>#N/A</v>
      </c>
      <c r="BC306" s="53"/>
      <c r="BD306" s="56"/>
      <c r="BE306" s="56"/>
      <c r="BF306" s="56"/>
      <c r="BG306" s="56"/>
    </row>
    <row r="307" spans="1:59">
      <c r="A307" s="42">
        <f t="shared" si="67"/>
        <v>34700</v>
      </c>
      <c r="B307" s="42">
        <v>34731</v>
      </c>
      <c r="C307" s="43">
        <v>3.68</v>
      </c>
      <c r="E307" s="2" t="s">
        <v>333</v>
      </c>
      <c r="F307" s="6">
        <v>34001</v>
      </c>
      <c r="G307" s="7">
        <f t="shared" si="68"/>
        <v>1993</v>
      </c>
      <c r="H307" s="7">
        <f t="shared" si="69"/>
        <v>2</v>
      </c>
      <c r="I307" s="8" t="e">
        <v>#N/A</v>
      </c>
      <c r="J307" s="8" t="e">
        <v>#N/A</v>
      </c>
      <c r="K307" s="8" t="e">
        <v>#N/A</v>
      </c>
      <c r="L307" s="8" t="e">
        <v>#N/A</v>
      </c>
      <c r="M307" s="8" t="e">
        <v>#N/A</v>
      </c>
      <c r="N307" s="8">
        <v>187000</v>
      </c>
      <c r="O307" s="8">
        <v>36000</v>
      </c>
      <c r="P307" s="8">
        <v>54000</v>
      </c>
      <c r="Q307" s="8">
        <v>63000</v>
      </c>
      <c r="R307" s="8">
        <v>34000</v>
      </c>
      <c r="S307" s="8" t="e">
        <v>#N/A</v>
      </c>
      <c r="T307" s="8" t="e">
        <v>#N/A</v>
      </c>
      <c r="U307" s="8" t="e">
        <v>#N/A</v>
      </c>
      <c r="V307" s="8" t="e">
        <v>#N/A</v>
      </c>
      <c r="W307" s="8" t="e">
        <v>#N/A</v>
      </c>
      <c r="X307" s="16" t="e">
        <f t="shared" si="70"/>
        <v>#N/A</v>
      </c>
      <c r="BC307" s="53"/>
      <c r="BD307" s="56"/>
      <c r="BE307" s="56"/>
      <c r="BF307" s="56"/>
      <c r="BG307" s="56"/>
    </row>
    <row r="308" spans="1:59">
      <c r="A308" s="42">
        <f t="shared" si="67"/>
        <v>34731</v>
      </c>
      <c r="B308" s="42">
        <v>34759</v>
      </c>
      <c r="C308" s="43">
        <v>3.67</v>
      </c>
      <c r="E308" s="2" t="s">
        <v>334</v>
      </c>
      <c r="F308" s="6">
        <v>34029</v>
      </c>
      <c r="G308" s="7">
        <f t="shared" si="68"/>
        <v>1993</v>
      </c>
      <c r="H308" s="7">
        <f t="shared" si="69"/>
        <v>3</v>
      </c>
      <c r="I308" s="8" t="e">
        <v>#N/A</v>
      </c>
      <c r="J308" s="8" t="e">
        <v>#N/A</v>
      </c>
      <c r="K308" s="8" t="e">
        <v>#N/A</v>
      </c>
      <c r="L308" s="8" t="e">
        <v>#N/A</v>
      </c>
      <c r="M308" s="8" t="e">
        <v>#N/A</v>
      </c>
      <c r="N308" s="8">
        <v>245000</v>
      </c>
      <c r="O308" s="8">
        <v>42000</v>
      </c>
      <c r="P308" s="8">
        <v>74000</v>
      </c>
      <c r="Q308" s="8">
        <v>82000</v>
      </c>
      <c r="R308" s="8">
        <v>47000</v>
      </c>
      <c r="S308" s="8" t="e">
        <v>#N/A</v>
      </c>
      <c r="T308" s="8" t="e">
        <v>#N/A</v>
      </c>
      <c r="U308" s="8" t="e">
        <v>#N/A</v>
      </c>
      <c r="V308" s="8" t="e">
        <v>#N/A</v>
      </c>
      <c r="W308" s="8" t="e">
        <v>#N/A</v>
      </c>
      <c r="X308" s="16" t="e">
        <f t="shared" si="70"/>
        <v>#N/A</v>
      </c>
      <c r="BC308" s="53"/>
      <c r="BD308" s="56"/>
      <c r="BE308" s="56"/>
      <c r="BF308" s="56"/>
      <c r="BG308" s="56"/>
    </row>
    <row r="309" spans="1:59">
      <c r="A309" s="42">
        <f t="shared" si="67"/>
        <v>34759</v>
      </c>
      <c r="B309" s="42">
        <v>34790</v>
      </c>
      <c r="C309" s="43">
        <v>3.65</v>
      </c>
      <c r="E309" s="2" t="s">
        <v>335</v>
      </c>
      <c r="F309" s="6">
        <v>34060</v>
      </c>
      <c r="G309" s="7">
        <f t="shared" si="68"/>
        <v>1993</v>
      </c>
      <c r="H309" s="7">
        <f t="shared" si="69"/>
        <v>4</v>
      </c>
      <c r="I309" s="8" t="e">
        <v>#N/A</v>
      </c>
      <c r="J309" s="8" t="e">
        <v>#N/A</v>
      </c>
      <c r="K309" s="8" t="e">
        <v>#N/A</v>
      </c>
      <c r="L309" s="8" t="e">
        <v>#N/A</v>
      </c>
      <c r="M309" s="8" t="e">
        <v>#N/A</v>
      </c>
      <c r="N309" s="8">
        <v>281000</v>
      </c>
      <c r="O309" s="8">
        <v>46000</v>
      </c>
      <c r="P309" s="8">
        <v>83000</v>
      </c>
      <c r="Q309" s="8">
        <v>95000</v>
      </c>
      <c r="R309" s="8">
        <v>57000</v>
      </c>
      <c r="S309" s="8" t="e">
        <v>#N/A</v>
      </c>
      <c r="T309" s="8" t="e">
        <v>#N/A</v>
      </c>
      <c r="U309" s="8" t="e">
        <v>#N/A</v>
      </c>
      <c r="V309" s="8" t="e">
        <v>#N/A</v>
      </c>
      <c r="W309" s="8" t="e">
        <v>#N/A</v>
      </c>
      <c r="X309" s="16" t="e">
        <f t="shared" si="70"/>
        <v>#N/A</v>
      </c>
      <c r="BC309" s="53"/>
      <c r="BD309" s="56"/>
      <c r="BE309" s="56"/>
      <c r="BF309" s="56"/>
      <c r="BG309" s="56"/>
    </row>
    <row r="310" spans="1:59">
      <c r="A310" s="42">
        <f t="shared" si="67"/>
        <v>34790</v>
      </c>
      <c r="B310" s="42">
        <v>34820</v>
      </c>
      <c r="C310" s="43">
        <v>3.46</v>
      </c>
      <c r="E310" s="2" t="s">
        <v>336</v>
      </c>
      <c r="F310" s="6">
        <v>34090</v>
      </c>
      <c r="G310" s="7">
        <f t="shared" si="68"/>
        <v>1993</v>
      </c>
      <c r="H310" s="7">
        <f t="shared" si="69"/>
        <v>5</v>
      </c>
      <c r="I310" s="8" t="e">
        <v>#N/A</v>
      </c>
      <c r="J310" s="8" t="e">
        <v>#N/A</v>
      </c>
      <c r="K310" s="8" t="e">
        <v>#N/A</v>
      </c>
      <c r="L310" s="8" t="e">
        <v>#N/A</v>
      </c>
      <c r="M310" s="8" t="e">
        <v>#N/A</v>
      </c>
      <c r="N310" s="8">
        <v>298000</v>
      </c>
      <c r="O310" s="8">
        <v>50000</v>
      </c>
      <c r="P310" s="8">
        <v>87000</v>
      </c>
      <c r="Q310" s="8">
        <v>99000</v>
      </c>
      <c r="R310" s="8">
        <v>62000</v>
      </c>
      <c r="S310" s="8" t="e">
        <v>#N/A</v>
      </c>
      <c r="T310" s="8" t="e">
        <v>#N/A</v>
      </c>
      <c r="U310" s="8" t="e">
        <v>#N/A</v>
      </c>
      <c r="V310" s="8" t="e">
        <v>#N/A</v>
      </c>
      <c r="W310" s="8" t="e">
        <v>#N/A</v>
      </c>
      <c r="X310" s="16" t="e">
        <f t="shared" si="70"/>
        <v>#N/A</v>
      </c>
      <c r="BC310" s="53"/>
      <c r="BD310" s="56"/>
      <c r="BE310" s="56"/>
      <c r="BF310" s="56"/>
      <c r="BG310" s="56"/>
    </row>
    <row r="311" spans="1:59">
      <c r="A311" s="42">
        <f t="shared" si="67"/>
        <v>34820</v>
      </c>
      <c r="B311" s="42">
        <v>34851</v>
      </c>
      <c r="C311" s="43">
        <v>3.69</v>
      </c>
      <c r="E311" s="2" t="s">
        <v>337</v>
      </c>
      <c r="F311" s="6">
        <v>34121</v>
      </c>
      <c r="G311" s="7">
        <f t="shared" si="68"/>
        <v>1993</v>
      </c>
      <c r="H311" s="7">
        <f t="shared" si="69"/>
        <v>6</v>
      </c>
      <c r="I311" s="8" t="e">
        <v>#N/A</v>
      </c>
      <c r="J311" s="8" t="e">
        <v>#N/A</v>
      </c>
      <c r="K311" s="8" t="e">
        <v>#N/A</v>
      </c>
      <c r="L311" s="8" t="e">
        <v>#N/A</v>
      </c>
      <c r="M311" s="8" t="e">
        <v>#N/A</v>
      </c>
      <c r="N311" s="8">
        <v>342000</v>
      </c>
      <c r="O311" s="8">
        <v>59000</v>
      </c>
      <c r="P311" s="8">
        <v>100000</v>
      </c>
      <c r="Q311" s="8">
        <v>116000</v>
      </c>
      <c r="R311" s="8">
        <v>67000</v>
      </c>
      <c r="S311" s="8" t="e">
        <v>#N/A</v>
      </c>
      <c r="T311" s="8" t="e">
        <v>#N/A</v>
      </c>
      <c r="U311" s="8" t="e">
        <v>#N/A</v>
      </c>
      <c r="V311" s="8" t="e">
        <v>#N/A</v>
      </c>
      <c r="W311" s="8" t="e">
        <v>#N/A</v>
      </c>
      <c r="X311" s="16" t="e">
        <f t="shared" si="70"/>
        <v>#N/A</v>
      </c>
      <c r="BC311" s="53"/>
      <c r="BD311" s="56"/>
      <c r="BE311" s="56"/>
      <c r="BF311" s="56"/>
      <c r="BG311" s="56"/>
    </row>
    <row r="312" spans="1:59">
      <c r="A312" s="42">
        <f t="shared" si="67"/>
        <v>34851</v>
      </c>
      <c r="B312" s="42">
        <v>34881</v>
      </c>
      <c r="C312" s="43">
        <v>3.84</v>
      </c>
      <c r="E312" s="2" t="s">
        <v>338</v>
      </c>
      <c r="F312" s="6">
        <v>34151</v>
      </c>
      <c r="G312" s="7">
        <f t="shared" si="68"/>
        <v>1993</v>
      </c>
      <c r="H312" s="7">
        <f t="shared" si="69"/>
        <v>7</v>
      </c>
      <c r="I312" s="8" t="e">
        <v>#N/A</v>
      </c>
      <c r="J312" s="8" t="e">
        <v>#N/A</v>
      </c>
      <c r="K312" s="8" t="e">
        <v>#N/A</v>
      </c>
      <c r="L312" s="8" t="e">
        <v>#N/A</v>
      </c>
      <c r="M312" s="8" t="e">
        <v>#N/A</v>
      </c>
      <c r="N312" s="8">
        <v>334000</v>
      </c>
      <c r="O312" s="8">
        <v>61000</v>
      </c>
      <c r="P312" s="8">
        <v>96000</v>
      </c>
      <c r="Q312" s="8">
        <v>110000</v>
      </c>
      <c r="R312" s="8">
        <v>67000</v>
      </c>
      <c r="S312" s="8" t="e">
        <v>#N/A</v>
      </c>
      <c r="T312" s="8" t="e">
        <v>#N/A</v>
      </c>
      <c r="U312" s="8" t="e">
        <v>#N/A</v>
      </c>
      <c r="V312" s="8" t="e">
        <v>#N/A</v>
      </c>
      <c r="W312" s="8" t="e">
        <v>#N/A</v>
      </c>
      <c r="X312" s="16" t="e">
        <f t="shared" si="70"/>
        <v>#N/A</v>
      </c>
      <c r="BC312" s="53"/>
      <c r="BD312" s="56"/>
      <c r="BE312" s="56"/>
      <c r="BF312" s="56"/>
      <c r="BG312" s="56"/>
    </row>
    <row r="313" spans="1:59">
      <c r="A313" s="42">
        <f t="shared" si="67"/>
        <v>34881</v>
      </c>
      <c r="B313" s="42">
        <v>34912</v>
      </c>
      <c r="C313" s="43">
        <v>3.96</v>
      </c>
      <c r="E313" s="2" t="s">
        <v>339</v>
      </c>
      <c r="F313" s="6">
        <v>34182</v>
      </c>
      <c r="G313" s="7">
        <f t="shared" si="68"/>
        <v>1993</v>
      </c>
      <c r="H313" s="7">
        <f t="shared" si="69"/>
        <v>8</v>
      </c>
      <c r="I313" s="8" t="e">
        <v>#N/A</v>
      </c>
      <c r="J313" s="8" t="e">
        <v>#N/A</v>
      </c>
      <c r="K313" s="8" t="e">
        <v>#N/A</v>
      </c>
      <c r="L313" s="8" t="e">
        <v>#N/A</v>
      </c>
      <c r="M313" s="8" t="e">
        <v>#N/A</v>
      </c>
      <c r="N313" s="8">
        <v>345000</v>
      </c>
      <c r="O313" s="8">
        <v>62000</v>
      </c>
      <c r="P313" s="8">
        <v>96000</v>
      </c>
      <c r="Q313" s="8">
        <v>119000</v>
      </c>
      <c r="R313" s="8">
        <v>66000</v>
      </c>
      <c r="S313" s="8" t="e">
        <v>#N/A</v>
      </c>
      <c r="T313" s="8" t="e">
        <v>#N/A</v>
      </c>
      <c r="U313" s="8" t="e">
        <v>#N/A</v>
      </c>
      <c r="V313" s="8" t="e">
        <v>#N/A</v>
      </c>
      <c r="W313" s="8" t="e">
        <v>#N/A</v>
      </c>
      <c r="X313" s="16" t="e">
        <f t="shared" si="70"/>
        <v>#N/A</v>
      </c>
      <c r="BC313" s="53"/>
      <c r="BD313" s="56"/>
      <c r="BE313" s="56"/>
      <c r="BF313" s="56"/>
      <c r="BG313" s="56"/>
    </row>
    <row r="314" spans="1:59">
      <c r="A314" s="42">
        <f t="shared" si="67"/>
        <v>34912</v>
      </c>
      <c r="B314" s="42">
        <v>34943</v>
      </c>
      <c r="C314" s="43">
        <v>4.1100000000000003</v>
      </c>
      <c r="E314" s="2" t="s">
        <v>340</v>
      </c>
      <c r="F314" s="6">
        <v>34213</v>
      </c>
      <c r="G314" s="7">
        <f t="shared" si="68"/>
        <v>1993</v>
      </c>
      <c r="H314" s="7">
        <f t="shared" si="69"/>
        <v>9</v>
      </c>
      <c r="I314" s="8" t="e">
        <v>#N/A</v>
      </c>
      <c r="J314" s="8" t="e">
        <v>#N/A</v>
      </c>
      <c r="K314" s="8" t="e">
        <v>#N/A</v>
      </c>
      <c r="L314" s="8" t="e">
        <v>#N/A</v>
      </c>
      <c r="M314" s="8" t="e">
        <v>#N/A</v>
      </c>
      <c r="N314" s="8">
        <v>307000</v>
      </c>
      <c r="O314" s="8">
        <v>56000</v>
      </c>
      <c r="P314" s="8">
        <v>86000</v>
      </c>
      <c r="Q314" s="8">
        <v>108000</v>
      </c>
      <c r="R314" s="8">
        <v>57000</v>
      </c>
      <c r="S314" s="8" t="e">
        <v>#N/A</v>
      </c>
      <c r="T314" s="8" t="e">
        <v>#N/A</v>
      </c>
      <c r="U314" s="8" t="e">
        <v>#N/A</v>
      </c>
      <c r="V314" s="8" t="e">
        <v>#N/A</v>
      </c>
      <c r="W314" s="8" t="e">
        <v>#N/A</v>
      </c>
      <c r="X314" s="16" t="e">
        <f t="shared" si="70"/>
        <v>#N/A</v>
      </c>
      <c r="BC314" s="53"/>
      <c r="BD314" s="56"/>
      <c r="BE314" s="56"/>
      <c r="BF314" s="56"/>
      <c r="BG314" s="56"/>
    </row>
    <row r="315" spans="1:59">
      <c r="A315" s="42">
        <f t="shared" si="67"/>
        <v>34943</v>
      </c>
      <c r="B315" s="42">
        <v>34973</v>
      </c>
      <c r="C315" s="43">
        <v>4.17</v>
      </c>
      <c r="E315" s="2" t="s">
        <v>341</v>
      </c>
      <c r="F315" s="6">
        <v>34243</v>
      </c>
      <c r="G315" s="7">
        <f t="shared" si="68"/>
        <v>1993</v>
      </c>
      <c r="H315" s="7">
        <f t="shared" si="69"/>
        <v>10</v>
      </c>
      <c r="I315" s="8" t="e">
        <v>#N/A</v>
      </c>
      <c r="J315" s="8" t="e">
        <v>#N/A</v>
      </c>
      <c r="K315" s="8" t="e">
        <v>#N/A</v>
      </c>
      <c r="L315" s="8" t="e">
        <v>#N/A</v>
      </c>
      <c r="M315" s="8" t="e">
        <v>#N/A</v>
      </c>
      <c r="N315" s="8">
        <v>299000</v>
      </c>
      <c r="O315" s="8">
        <v>53000</v>
      </c>
      <c r="P315" s="8">
        <v>79000</v>
      </c>
      <c r="Q315" s="8">
        <v>101000</v>
      </c>
      <c r="R315" s="8">
        <v>66000</v>
      </c>
      <c r="S315" s="8" t="e">
        <v>#N/A</v>
      </c>
      <c r="T315" s="8" t="e">
        <v>#N/A</v>
      </c>
      <c r="U315" s="8" t="e">
        <v>#N/A</v>
      </c>
      <c r="V315" s="8" t="e">
        <v>#N/A</v>
      </c>
      <c r="W315" s="8" t="e">
        <v>#N/A</v>
      </c>
      <c r="X315" s="16" t="e">
        <f t="shared" si="70"/>
        <v>#N/A</v>
      </c>
      <c r="BC315" s="53"/>
      <c r="BD315" s="56"/>
      <c r="BE315" s="56"/>
      <c r="BF315" s="56"/>
      <c r="BG315" s="56"/>
    </row>
    <row r="316" spans="1:59">
      <c r="A316" s="42">
        <f t="shared" si="67"/>
        <v>34973</v>
      </c>
      <c r="B316" s="42">
        <v>35004</v>
      </c>
      <c r="C316" s="43">
        <v>4.13</v>
      </c>
      <c r="E316" s="2" t="s">
        <v>342</v>
      </c>
      <c r="F316" s="6">
        <v>34274</v>
      </c>
      <c r="G316" s="7">
        <f t="shared" si="68"/>
        <v>1993</v>
      </c>
      <c r="H316" s="7">
        <f t="shared" si="69"/>
        <v>11</v>
      </c>
      <c r="I316" s="8" t="e">
        <v>#N/A</v>
      </c>
      <c r="J316" s="8" t="e">
        <v>#N/A</v>
      </c>
      <c r="K316" s="8" t="e">
        <v>#N/A</v>
      </c>
      <c r="L316" s="8" t="e">
        <v>#N/A</v>
      </c>
      <c r="M316" s="8" t="e">
        <v>#N/A</v>
      </c>
      <c r="N316" s="8">
        <v>294000</v>
      </c>
      <c r="O316" s="8">
        <v>56000</v>
      </c>
      <c r="P316" s="8">
        <v>75000</v>
      </c>
      <c r="Q316" s="8">
        <v>102000</v>
      </c>
      <c r="R316" s="8">
        <v>61000</v>
      </c>
      <c r="S316" s="8" t="e">
        <v>#N/A</v>
      </c>
      <c r="T316" s="8" t="e">
        <v>#N/A</v>
      </c>
      <c r="U316" s="8" t="e">
        <v>#N/A</v>
      </c>
      <c r="V316" s="8" t="e">
        <v>#N/A</v>
      </c>
      <c r="W316" s="8" t="e">
        <v>#N/A</v>
      </c>
      <c r="X316" s="16" t="e">
        <f t="shared" si="70"/>
        <v>#N/A</v>
      </c>
      <c r="BC316" s="53"/>
      <c r="BD316" s="56"/>
      <c r="BE316" s="56"/>
      <c r="BF316" s="56"/>
      <c r="BG316" s="56"/>
    </row>
    <row r="317" spans="1:59">
      <c r="A317" s="42">
        <f t="shared" si="67"/>
        <v>35004</v>
      </c>
      <c r="B317" s="42">
        <v>35034</v>
      </c>
      <c r="C317" s="43">
        <v>4.12</v>
      </c>
      <c r="E317" s="2" t="s">
        <v>343</v>
      </c>
      <c r="F317" s="6">
        <v>34304</v>
      </c>
      <c r="G317" s="7">
        <f t="shared" si="68"/>
        <v>1993</v>
      </c>
      <c r="H317" s="7">
        <f t="shared" si="69"/>
        <v>12</v>
      </c>
      <c r="I317" s="8" t="e">
        <v>#N/A</v>
      </c>
      <c r="J317" s="8" t="e">
        <v>#N/A</v>
      </c>
      <c r="K317" s="8" t="e">
        <v>#N/A</v>
      </c>
      <c r="L317" s="8" t="e">
        <v>#N/A</v>
      </c>
      <c r="M317" s="8" t="e">
        <v>#N/A</v>
      </c>
      <c r="N317" s="8">
        <v>304000</v>
      </c>
      <c r="O317" s="8">
        <v>54000</v>
      </c>
      <c r="P317" s="8">
        <v>80000</v>
      </c>
      <c r="Q317" s="8">
        <v>111000</v>
      </c>
      <c r="R317" s="8">
        <v>59000</v>
      </c>
      <c r="S317" s="8" t="e">
        <v>#N/A</v>
      </c>
      <c r="T317" s="8" t="e">
        <v>#N/A</v>
      </c>
      <c r="U317" s="8" t="e">
        <v>#N/A</v>
      </c>
      <c r="V317" s="8" t="e">
        <v>#N/A</v>
      </c>
      <c r="W317" s="8" t="e">
        <v>#N/A</v>
      </c>
      <c r="X317" s="16" t="e">
        <f t="shared" si="70"/>
        <v>#N/A</v>
      </c>
      <c r="BC317" s="53"/>
      <c r="BD317" s="56"/>
      <c r="BE317" s="56"/>
      <c r="BF317" s="56"/>
      <c r="BG317" s="56"/>
    </row>
    <row r="318" spans="1:59">
      <c r="A318" s="42">
        <f t="shared" si="67"/>
        <v>35034</v>
      </c>
      <c r="B318" s="42">
        <v>35065</v>
      </c>
      <c r="C318" s="43">
        <v>4.0999999999999996</v>
      </c>
      <c r="E318" s="2" t="s">
        <v>344</v>
      </c>
      <c r="F318" s="6">
        <v>34335</v>
      </c>
      <c r="G318" s="7">
        <f t="shared" si="68"/>
        <v>1994</v>
      </c>
      <c r="H318" s="7">
        <f t="shared" si="69"/>
        <v>1</v>
      </c>
      <c r="I318" s="8" t="e">
        <v>#N/A</v>
      </c>
      <c r="J318" s="8" t="e">
        <v>#N/A</v>
      </c>
      <c r="K318" s="8" t="e">
        <v>#N/A</v>
      </c>
      <c r="L318" s="8" t="e">
        <v>#N/A</v>
      </c>
      <c r="M318" s="8" t="e">
        <v>#N/A</v>
      </c>
      <c r="N318" s="8">
        <v>218000</v>
      </c>
      <c r="O318" s="8">
        <v>41000</v>
      </c>
      <c r="P318" s="8">
        <v>56000</v>
      </c>
      <c r="Q318" s="8">
        <v>70000</v>
      </c>
      <c r="R318" s="8">
        <v>51000</v>
      </c>
      <c r="S318" s="8" t="e">
        <v>#N/A</v>
      </c>
      <c r="T318" s="8" t="e">
        <v>#N/A</v>
      </c>
      <c r="U318" s="8" t="e">
        <v>#N/A</v>
      </c>
      <c r="V318" s="8" t="e">
        <v>#N/A</v>
      </c>
      <c r="W318" s="8" t="e">
        <v>#N/A</v>
      </c>
      <c r="X318" s="16" t="e">
        <f t="shared" si="70"/>
        <v>#N/A</v>
      </c>
      <c r="BC318" s="53"/>
      <c r="BD318" s="56"/>
      <c r="BE318" s="56"/>
      <c r="BF318" s="56"/>
      <c r="BG318" s="56"/>
    </row>
    <row r="319" spans="1:59">
      <c r="A319" s="42">
        <f t="shared" si="67"/>
        <v>35065</v>
      </c>
      <c r="B319" s="42">
        <v>35096</v>
      </c>
      <c r="C319" s="43">
        <v>4.0599999999999996</v>
      </c>
      <c r="E319" s="2" t="s">
        <v>345</v>
      </c>
      <c r="F319" s="6">
        <v>34366</v>
      </c>
      <c r="G319" s="7">
        <f t="shared" si="68"/>
        <v>1994</v>
      </c>
      <c r="H319" s="7">
        <f t="shared" si="69"/>
        <v>2</v>
      </c>
      <c r="I319" s="8" t="e">
        <v>#N/A</v>
      </c>
      <c r="J319" s="8" t="e">
        <v>#N/A</v>
      </c>
      <c r="K319" s="8" t="e">
        <v>#N/A</v>
      </c>
      <c r="L319" s="8" t="e">
        <v>#N/A</v>
      </c>
      <c r="M319" s="8" t="e">
        <v>#N/A</v>
      </c>
      <c r="N319" s="8">
        <v>204000</v>
      </c>
      <c r="O319" s="8">
        <v>37000</v>
      </c>
      <c r="P319" s="8">
        <v>55000</v>
      </c>
      <c r="Q319" s="8">
        <v>71000</v>
      </c>
      <c r="R319" s="8">
        <v>41000</v>
      </c>
      <c r="S319" s="8" t="e">
        <v>#N/A</v>
      </c>
      <c r="T319" s="8" t="e">
        <v>#N/A</v>
      </c>
      <c r="U319" s="8" t="e">
        <v>#N/A</v>
      </c>
      <c r="V319" s="8" t="e">
        <v>#N/A</v>
      </c>
      <c r="W319" s="8" t="e">
        <v>#N/A</v>
      </c>
      <c r="X319" s="16" t="e">
        <f t="shared" si="70"/>
        <v>#N/A</v>
      </c>
      <c r="BC319" s="53"/>
      <c r="BD319" s="56"/>
      <c r="BE319" s="56"/>
      <c r="BF319" s="56"/>
      <c r="BG319" s="56"/>
    </row>
    <row r="320" spans="1:59">
      <c r="A320" s="42">
        <f t="shared" si="67"/>
        <v>35096</v>
      </c>
      <c r="B320" s="42">
        <v>35125</v>
      </c>
      <c r="C320" s="43">
        <v>4.01</v>
      </c>
      <c r="E320" s="2" t="s">
        <v>346</v>
      </c>
      <c r="F320" s="6">
        <v>34394</v>
      </c>
      <c r="G320" s="7">
        <f t="shared" si="68"/>
        <v>1994</v>
      </c>
      <c r="H320" s="7">
        <f t="shared" si="69"/>
        <v>3</v>
      </c>
      <c r="I320" s="8" t="e">
        <v>#N/A</v>
      </c>
      <c r="J320" s="8" t="e">
        <v>#N/A</v>
      </c>
      <c r="K320" s="8" t="e">
        <v>#N/A</v>
      </c>
      <c r="L320" s="8" t="e">
        <v>#N/A</v>
      </c>
      <c r="M320" s="8" t="e">
        <v>#N/A</v>
      </c>
      <c r="N320" s="8">
        <v>288000</v>
      </c>
      <c r="O320" s="8">
        <v>48000</v>
      </c>
      <c r="P320" s="8">
        <v>76000</v>
      </c>
      <c r="Q320" s="8">
        <v>100000</v>
      </c>
      <c r="R320" s="8">
        <v>65000</v>
      </c>
      <c r="S320" s="8" t="e">
        <v>#N/A</v>
      </c>
      <c r="T320" s="8" t="e">
        <v>#N/A</v>
      </c>
      <c r="U320" s="8" t="e">
        <v>#N/A</v>
      </c>
      <c r="V320" s="8" t="e">
        <v>#N/A</v>
      </c>
      <c r="W320" s="8" t="e">
        <v>#N/A</v>
      </c>
      <c r="X320" s="16" t="e">
        <f t="shared" si="70"/>
        <v>#N/A</v>
      </c>
      <c r="BC320" s="53"/>
      <c r="BD320" s="56"/>
      <c r="BE320" s="56"/>
      <c r="BF320" s="56"/>
      <c r="BG320" s="56"/>
    </row>
    <row r="321" spans="1:59">
      <c r="A321" s="42">
        <f t="shared" si="67"/>
        <v>35125</v>
      </c>
      <c r="B321" s="42">
        <v>35156</v>
      </c>
      <c r="C321" s="43">
        <v>4.2</v>
      </c>
      <c r="E321" s="2" t="s">
        <v>347</v>
      </c>
      <c r="F321" s="6">
        <v>34425</v>
      </c>
      <c r="G321" s="7">
        <f t="shared" si="68"/>
        <v>1994</v>
      </c>
      <c r="H321" s="7">
        <f t="shared" si="69"/>
        <v>4</v>
      </c>
      <c r="I321" s="8" t="e">
        <v>#N/A</v>
      </c>
      <c r="J321" s="8" t="e">
        <v>#N/A</v>
      </c>
      <c r="K321" s="8" t="e">
        <v>#N/A</v>
      </c>
      <c r="L321" s="8" t="e">
        <v>#N/A</v>
      </c>
      <c r="M321" s="8" t="e">
        <v>#N/A</v>
      </c>
      <c r="N321" s="8">
        <v>323000</v>
      </c>
      <c r="O321" s="8">
        <v>49000</v>
      </c>
      <c r="P321" s="8">
        <v>88000</v>
      </c>
      <c r="Q321" s="8">
        <v>111000</v>
      </c>
      <c r="R321" s="8">
        <v>76000</v>
      </c>
      <c r="S321" s="8" t="e">
        <v>#N/A</v>
      </c>
      <c r="T321" s="8" t="e">
        <v>#N/A</v>
      </c>
      <c r="U321" s="8" t="e">
        <v>#N/A</v>
      </c>
      <c r="V321" s="8" t="e">
        <v>#N/A</v>
      </c>
      <c r="W321" s="8" t="e">
        <v>#N/A</v>
      </c>
      <c r="X321" s="16" t="e">
        <f t="shared" si="70"/>
        <v>#N/A</v>
      </c>
      <c r="BC321" s="53"/>
      <c r="BD321" s="56"/>
      <c r="BE321" s="56"/>
      <c r="BF321" s="56"/>
      <c r="BG321" s="56"/>
    </row>
    <row r="322" spans="1:59">
      <c r="A322" s="42">
        <f t="shared" si="67"/>
        <v>35156</v>
      </c>
      <c r="B322" s="42">
        <v>35186</v>
      </c>
      <c r="C322" s="43">
        <v>4.34</v>
      </c>
      <c r="E322" s="2" t="s">
        <v>348</v>
      </c>
      <c r="F322" s="6">
        <v>34455</v>
      </c>
      <c r="G322" s="7">
        <f t="shared" si="68"/>
        <v>1994</v>
      </c>
      <c r="H322" s="7">
        <f t="shared" si="69"/>
        <v>5</v>
      </c>
      <c r="I322" s="8" t="e">
        <v>#N/A</v>
      </c>
      <c r="J322" s="8" t="e">
        <v>#N/A</v>
      </c>
      <c r="K322" s="8" t="e">
        <v>#N/A</v>
      </c>
      <c r="L322" s="8" t="e">
        <v>#N/A</v>
      </c>
      <c r="M322" s="8" t="e">
        <v>#N/A</v>
      </c>
      <c r="N322" s="8">
        <v>349000</v>
      </c>
      <c r="O322" s="8">
        <v>58000</v>
      </c>
      <c r="P322" s="8">
        <v>98000</v>
      </c>
      <c r="Q322" s="8">
        <v>118000</v>
      </c>
      <c r="R322" s="8">
        <v>76000</v>
      </c>
      <c r="S322" s="8" t="e">
        <v>#N/A</v>
      </c>
      <c r="T322" s="8" t="e">
        <v>#N/A</v>
      </c>
      <c r="U322" s="8" t="e">
        <v>#N/A</v>
      </c>
      <c r="V322" s="8" t="e">
        <v>#N/A</v>
      </c>
      <c r="W322" s="8" t="e">
        <v>#N/A</v>
      </c>
      <c r="X322" s="16" t="e">
        <f t="shared" si="70"/>
        <v>#N/A</v>
      </c>
      <c r="BC322" s="53"/>
      <c r="BD322" s="56"/>
      <c r="BE322" s="56"/>
      <c r="BF322" s="56"/>
      <c r="BG322" s="56"/>
    </row>
    <row r="323" spans="1:59">
      <c r="A323" s="42">
        <f t="shared" si="67"/>
        <v>35186</v>
      </c>
      <c r="B323" s="42">
        <v>35217</v>
      </c>
      <c r="C323" s="43">
        <v>4.3099999999999996</v>
      </c>
      <c r="E323" s="2" t="s">
        <v>349</v>
      </c>
      <c r="F323" s="6">
        <v>34486</v>
      </c>
      <c r="G323" s="7">
        <f t="shared" si="68"/>
        <v>1994</v>
      </c>
      <c r="H323" s="7">
        <f t="shared" si="69"/>
        <v>6</v>
      </c>
      <c r="I323" s="8" t="e">
        <v>#N/A</v>
      </c>
      <c r="J323" s="8" t="e">
        <v>#N/A</v>
      </c>
      <c r="K323" s="8" t="e">
        <v>#N/A</v>
      </c>
      <c r="L323" s="8" t="e">
        <v>#N/A</v>
      </c>
      <c r="M323" s="8" t="e">
        <v>#N/A</v>
      </c>
      <c r="N323" s="8">
        <v>365000</v>
      </c>
      <c r="O323" s="8">
        <v>64000</v>
      </c>
      <c r="P323" s="8">
        <v>104000</v>
      </c>
      <c r="Q323" s="8">
        <v>120000</v>
      </c>
      <c r="R323" s="8">
        <v>74000</v>
      </c>
      <c r="S323" s="8" t="e">
        <v>#N/A</v>
      </c>
      <c r="T323" s="8" t="e">
        <v>#N/A</v>
      </c>
      <c r="U323" s="8" t="e">
        <v>#N/A</v>
      </c>
      <c r="V323" s="8" t="e">
        <v>#N/A</v>
      </c>
      <c r="W323" s="8" t="e">
        <v>#N/A</v>
      </c>
      <c r="X323" s="16" t="e">
        <f t="shared" si="70"/>
        <v>#N/A</v>
      </c>
      <c r="BC323" s="53"/>
      <c r="BD323" s="56"/>
      <c r="BE323" s="56"/>
      <c r="BF323" s="56"/>
      <c r="BG323" s="56"/>
    </row>
    <row r="324" spans="1:59">
      <c r="A324" s="42">
        <f t="shared" si="67"/>
        <v>35217</v>
      </c>
      <c r="B324" s="42">
        <v>35247</v>
      </c>
      <c r="C324" s="43">
        <v>4.17</v>
      </c>
      <c r="E324" s="2" t="s">
        <v>350</v>
      </c>
      <c r="F324" s="6">
        <v>34516</v>
      </c>
      <c r="G324" s="7">
        <f t="shared" si="68"/>
        <v>1994</v>
      </c>
      <c r="H324" s="7">
        <f t="shared" si="69"/>
        <v>7</v>
      </c>
      <c r="I324" s="8" t="e">
        <v>#N/A</v>
      </c>
      <c r="J324" s="8" t="e">
        <v>#N/A</v>
      </c>
      <c r="K324" s="8" t="e">
        <v>#N/A</v>
      </c>
      <c r="L324" s="8" t="e">
        <v>#N/A</v>
      </c>
      <c r="M324" s="8" t="e">
        <v>#N/A</v>
      </c>
      <c r="N324" s="8">
        <v>325000</v>
      </c>
      <c r="O324" s="8">
        <v>61000</v>
      </c>
      <c r="P324" s="8">
        <v>90000</v>
      </c>
      <c r="Q324" s="8">
        <v>106000</v>
      </c>
      <c r="R324" s="8">
        <v>69000</v>
      </c>
      <c r="S324" s="8" t="e">
        <v>#N/A</v>
      </c>
      <c r="T324" s="8" t="e">
        <v>#N/A</v>
      </c>
      <c r="U324" s="8" t="e">
        <v>#N/A</v>
      </c>
      <c r="V324" s="8" t="e">
        <v>#N/A</v>
      </c>
      <c r="W324" s="8" t="e">
        <v>#N/A</v>
      </c>
      <c r="X324" s="16" t="e">
        <f t="shared" si="70"/>
        <v>#N/A</v>
      </c>
      <c r="BC324" s="53"/>
      <c r="BD324" s="56"/>
      <c r="BE324" s="56"/>
      <c r="BF324" s="56"/>
      <c r="BG324" s="56"/>
    </row>
    <row r="325" spans="1:59">
      <c r="A325" s="42">
        <f t="shared" si="67"/>
        <v>35247</v>
      </c>
      <c r="B325" s="42">
        <v>35278</v>
      </c>
      <c r="C325" s="43">
        <v>4.24</v>
      </c>
      <c r="E325" s="2" t="s">
        <v>351</v>
      </c>
      <c r="F325" s="6">
        <v>34547</v>
      </c>
      <c r="G325" s="7">
        <f t="shared" si="68"/>
        <v>1994</v>
      </c>
      <c r="H325" s="7">
        <f t="shared" si="69"/>
        <v>8</v>
      </c>
      <c r="I325" s="8" t="e">
        <v>#N/A</v>
      </c>
      <c r="J325" s="8" t="e">
        <v>#N/A</v>
      </c>
      <c r="K325" s="8" t="e">
        <v>#N/A</v>
      </c>
      <c r="L325" s="8" t="e">
        <v>#N/A</v>
      </c>
      <c r="M325" s="8" t="e">
        <v>#N/A</v>
      </c>
      <c r="N325" s="8">
        <v>353000</v>
      </c>
      <c r="O325" s="8">
        <v>64000</v>
      </c>
      <c r="P325" s="8">
        <v>96000</v>
      </c>
      <c r="Q325" s="8">
        <v>122000</v>
      </c>
      <c r="R325" s="8">
        <v>72000</v>
      </c>
      <c r="S325" s="8" t="e">
        <v>#N/A</v>
      </c>
      <c r="T325" s="8" t="e">
        <v>#N/A</v>
      </c>
      <c r="U325" s="8" t="e">
        <v>#N/A</v>
      </c>
      <c r="V325" s="8" t="e">
        <v>#N/A</v>
      </c>
      <c r="W325" s="8" t="e">
        <v>#N/A</v>
      </c>
      <c r="X325" s="16" t="e">
        <f t="shared" si="70"/>
        <v>#N/A</v>
      </c>
      <c r="BC325" s="53"/>
      <c r="BD325" s="56"/>
      <c r="BE325" s="56"/>
      <c r="BF325" s="56"/>
      <c r="BG325" s="56"/>
    </row>
    <row r="326" spans="1:59">
      <c r="A326" s="42">
        <f t="shared" si="67"/>
        <v>35278</v>
      </c>
      <c r="B326" s="42">
        <v>35309</v>
      </c>
      <c r="C326" s="43">
        <v>4.1900000000000004</v>
      </c>
      <c r="E326" s="2" t="s">
        <v>352</v>
      </c>
      <c r="F326" s="6">
        <v>34578</v>
      </c>
      <c r="G326" s="7">
        <f t="shared" si="68"/>
        <v>1994</v>
      </c>
      <c r="H326" s="7">
        <f t="shared" si="69"/>
        <v>9</v>
      </c>
      <c r="I326" s="8" t="e">
        <v>#N/A</v>
      </c>
      <c r="J326" s="8" t="e">
        <v>#N/A</v>
      </c>
      <c r="K326" s="8" t="e">
        <v>#N/A</v>
      </c>
      <c r="L326" s="8" t="e">
        <v>#N/A</v>
      </c>
      <c r="M326" s="8" t="e">
        <v>#N/A</v>
      </c>
      <c r="N326" s="8">
        <v>299000</v>
      </c>
      <c r="O326" s="8">
        <v>52000</v>
      </c>
      <c r="P326" s="8">
        <v>87000</v>
      </c>
      <c r="Q326" s="8">
        <v>104000</v>
      </c>
      <c r="R326" s="8">
        <v>57000</v>
      </c>
      <c r="S326" s="8" t="e">
        <v>#N/A</v>
      </c>
      <c r="T326" s="8" t="e">
        <v>#N/A</v>
      </c>
      <c r="U326" s="8" t="e">
        <v>#N/A</v>
      </c>
      <c r="V326" s="8" t="e">
        <v>#N/A</v>
      </c>
      <c r="W326" s="8" t="e">
        <v>#N/A</v>
      </c>
      <c r="X326" s="16" t="e">
        <f t="shared" si="70"/>
        <v>#N/A</v>
      </c>
      <c r="BC326" s="53"/>
      <c r="BD326" s="56"/>
      <c r="BE326" s="56"/>
      <c r="BF326" s="56"/>
      <c r="BG326" s="56"/>
    </row>
    <row r="327" spans="1:59">
      <c r="A327" s="42">
        <f t="shared" ref="A327:A390" si="71">EDATE(B327,-1)</f>
        <v>35309</v>
      </c>
      <c r="B327" s="42">
        <v>35339</v>
      </c>
      <c r="C327" s="43">
        <v>4.12</v>
      </c>
      <c r="E327" s="2" t="s">
        <v>353</v>
      </c>
      <c r="F327" s="6">
        <v>34608</v>
      </c>
      <c r="G327" s="7">
        <f t="shared" ref="G327:G390" si="72">YEAR(F327)</f>
        <v>1994</v>
      </c>
      <c r="H327" s="7">
        <f t="shared" ref="H327:H390" si="73">MONTH(F327)</f>
        <v>10</v>
      </c>
      <c r="I327" s="8" t="e">
        <v>#N/A</v>
      </c>
      <c r="J327" s="8" t="e">
        <v>#N/A</v>
      </c>
      <c r="K327" s="8" t="e">
        <v>#N/A</v>
      </c>
      <c r="L327" s="8" t="e">
        <v>#N/A</v>
      </c>
      <c r="M327" s="8" t="e">
        <v>#N/A</v>
      </c>
      <c r="N327" s="8">
        <v>284000</v>
      </c>
      <c r="O327" s="8">
        <v>50000</v>
      </c>
      <c r="P327" s="8">
        <v>77000</v>
      </c>
      <c r="Q327" s="8">
        <v>97000</v>
      </c>
      <c r="R327" s="8">
        <v>61000</v>
      </c>
      <c r="S327" s="8" t="e">
        <v>#N/A</v>
      </c>
      <c r="T327" s="8" t="e">
        <v>#N/A</v>
      </c>
      <c r="U327" s="8" t="e">
        <v>#N/A</v>
      </c>
      <c r="V327" s="8" t="e">
        <v>#N/A</v>
      </c>
      <c r="W327" s="8" t="e">
        <v>#N/A</v>
      </c>
      <c r="X327" s="16" t="e">
        <f t="shared" si="70"/>
        <v>#N/A</v>
      </c>
      <c r="BC327" s="53"/>
      <c r="BD327" s="56"/>
      <c r="BE327" s="56"/>
      <c r="BF327" s="56"/>
      <c r="BG327" s="56"/>
    </row>
    <row r="328" spans="1:59">
      <c r="A328" s="42">
        <f t="shared" si="71"/>
        <v>35339</v>
      </c>
      <c r="B328" s="42">
        <v>35370</v>
      </c>
      <c r="C328" s="43">
        <v>4.13</v>
      </c>
      <c r="E328" s="2" t="s">
        <v>354</v>
      </c>
      <c r="F328" s="6">
        <v>34639</v>
      </c>
      <c r="G328" s="7">
        <f t="shared" si="72"/>
        <v>1994</v>
      </c>
      <c r="H328" s="7">
        <f t="shared" si="73"/>
        <v>11</v>
      </c>
      <c r="I328" s="8" t="e">
        <v>#N/A</v>
      </c>
      <c r="J328" s="8" t="e">
        <v>#N/A</v>
      </c>
      <c r="K328" s="8" t="e">
        <v>#N/A</v>
      </c>
      <c r="L328" s="8" t="e">
        <v>#N/A</v>
      </c>
      <c r="M328" s="8" t="e">
        <v>#N/A</v>
      </c>
      <c r="N328" s="8">
        <v>266000</v>
      </c>
      <c r="O328" s="8">
        <v>46000</v>
      </c>
      <c r="P328" s="8">
        <v>67000</v>
      </c>
      <c r="Q328" s="8">
        <v>93000</v>
      </c>
      <c r="R328" s="8">
        <v>57000</v>
      </c>
      <c r="S328" s="8" t="e">
        <v>#N/A</v>
      </c>
      <c r="T328" s="8" t="e">
        <v>#N/A</v>
      </c>
      <c r="U328" s="8" t="e">
        <v>#N/A</v>
      </c>
      <c r="V328" s="8" t="e">
        <v>#N/A</v>
      </c>
      <c r="W328" s="8" t="e">
        <v>#N/A</v>
      </c>
      <c r="X328" s="16" t="e">
        <f t="shared" si="70"/>
        <v>#N/A</v>
      </c>
      <c r="BC328" s="53"/>
      <c r="BD328" s="56"/>
      <c r="BE328" s="56"/>
      <c r="BF328" s="56"/>
      <c r="BG328" s="56"/>
    </row>
    <row r="329" spans="1:59">
      <c r="A329" s="42">
        <f t="shared" si="71"/>
        <v>35370</v>
      </c>
      <c r="B329" s="42">
        <v>35400</v>
      </c>
      <c r="C329" s="43">
        <v>4.21</v>
      </c>
      <c r="E329" s="2" t="s">
        <v>355</v>
      </c>
      <c r="F329" s="6">
        <v>34669</v>
      </c>
      <c r="G329" s="7">
        <f t="shared" si="72"/>
        <v>1994</v>
      </c>
      <c r="H329" s="7">
        <f t="shared" si="73"/>
        <v>12</v>
      </c>
      <c r="I329" s="8" t="e">
        <v>#N/A</v>
      </c>
      <c r="J329" s="8" t="e">
        <v>#N/A</v>
      </c>
      <c r="K329" s="8" t="e">
        <v>#N/A</v>
      </c>
      <c r="L329" s="8" t="e">
        <v>#N/A</v>
      </c>
      <c r="M329" s="8" t="e">
        <v>#N/A</v>
      </c>
      <c r="N329" s="8">
        <v>268000</v>
      </c>
      <c r="O329" s="8">
        <v>48000</v>
      </c>
      <c r="P329" s="8">
        <v>67000</v>
      </c>
      <c r="Q329" s="8">
        <v>101000</v>
      </c>
      <c r="R329" s="8">
        <v>53000</v>
      </c>
      <c r="S329" s="8" t="e">
        <v>#N/A</v>
      </c>
      <c r="T329" s="8" t="e">
        <v>#N/A</v>
      </c>
      <c r="U329" s="8" t="e">
        <v>#N/A</v>
      </c>
      <c r="V329" s="8" t="e">
        <v>#N/A</v>
      </c>
      <c r="W329" s="8" t="e">
        <v>#N/A</v>
      </c>
      <c r="X329" s="16" t="e">
        <f t="shared" si="70"/>
        <v>#N/A</v>
      </c>
      <c r="BC329" s="53"/>
      <c r="BD329" s="56"/>
      <c r="BE329" s="56"/>
      <c r="BF329" s="56"/>
      <c r="BG329" s="56"/>
    </row>
    <row r="330" spans="1:59">
      <c r="A330" s="42">
        <f t="shared" si="71"/>
        <v>35400</v>
      </c>
      <c r="B330" s="42">
        <v>35431</v>
      </c>
      <c r="C330" s="43">
        <v>4.17</v>
      </c>
      <c r="E330" s="2" t="s">
        <v>356</v>
      </c>
      <c r="F330" s="6">
        <v>34700</v>
      </c>
      <c r="G330" s="7">
        <f t="shared" si="72"/>
        <v>1995</v>
      </c>
      <c r="H330" s="7">
        <f t="shared" si="73"/>
        <v>1</v>
      </c>
      <c r="I330" s="8" t="e">
        <v>#N/A</v>
      </c>
      <c r="J330" s="8" t="e">
        <v>#N/A</v>
      </c>
      <c r="K330" s="8" t="e">
        <v>#N/A</v>
      </c>
      <c r="L330" s="8" t="e">
        <v>#N/A</v>
      </c>
      <c r="M330" s="8" t="e">
        <v>#N/A</v>
      </c>
      <c r="N330" s="8">
        <v>198000</v>
      </c>
      <c r="O330" s="8">
        <v>37000</v>
      </c>
      <c r="P330" s="8">
        <v>51000</v>
      </c>
      <c r="Q330" s="8">
        <v>63000</v>
      </c>
      <c r="R330" s="8">
        <v>47000</v>
      </c>
      <c r="S330" s="8" t="e">
        <v>#N/A</v>
      </c>
      <c r="T330" s="8" t="e">
        <v>#N/A</v>
      </c>
      <c r="U330" s="8" t="e">
        <v>#N/A</v>
      </c>
      <c r="V330" s="8" t="e">
        <v>#N/A</v>
      </c>
      <c r="W330" s="8" t="e">
        <v>#N/A</v>
      </c>
      <c r="X330" s="16" t="e">
        <f t="shared" si="70"/>
        <v>#N/A</v>
      </c>
      <c r="BC330" s="53"/>
      <c r="BD330" s="56"/>
      <c r="BE330" s="56"/>
      <c r="BF330" s="56"/>
      <c r="BG330" s="56"/>
    </row>
    <row r="331" spans="1:59">
      <c r="A331" s="42">
        <f t="shared" si="71"/>
        <v>35431</v>
      </c>
      <c r="B331" s="42">
        <v>35462</v>
      </c>
      <c r="C331" s="43">
        <v>4.26</v>
      </c>
      <c r="E331" s="2" t="s">
        <v>357</v>
      </c>
      <c r="F331" s="6">
        <v>34731</v>
      </c>
      <c r="G331" s="7">
        <f t="shared" si="72"/>
        <v>1995</v>
      </c>
      <c r="H331" s="7">
        <f t="shared" si="73"/>
        <v>2</v>
      </c>
      <c r="I331" s="8" t="e">
        <v>#N/A</v>
      </c>
      <c r="J331" s="8" t="e">
        <v>#N/A</v>
      </c>
      <c r="K331" s="8" t="e">
        <v>#N/A</v>
      </c>
      <c r="L331" s="8" t="e">
        <v>#N/A</v>
      </c>
      <c r="M331" s="8" t="e">
        <v>#N/A</v>
      </c>
      <c r="N331" s="8">
        <v>189000</v>
      </c>
      <c r="O331" s="8">
        <v>35000</v>
      </c>
      <c r="P331" s="8">
        <v>51000</v>
      </c>
      <c r="Q331" s="8">
        <v>66000</v>
      </c>
      <c r="R331" s="8">
        <v>37000</v>
      </c>
      <c r="S331" s="8" t="e">
        <v>#N/A</v>
      </c>
      <c r="T331" s="8" t="e">
        <v>#N/A</v>
      </c>
      <c r="U331" s="8" t="e">
        <v>#N/A</v>
      </c>
      <c r="V331" s="8" t="e">
        <v>#N/A</v>
      </c>
      <c r="W331" s="8" t="e">
        <v>#N/A</v>
      </c>
      <c r="X331" s="16" t="e">
        <f t="shared" si="70"/>
        <v>#N/A</v>
      </c>
      <c r="BC331" s="53"/>
      <c r="BD331" s="56"/>
      <c r="BE331" s="56"/>
      <c r="BF331" s="56"/>
      <c r="BG331" s="56"/>
    </row>
    <row r="332" spans="1:59">
      <c r="A332" s="42">
        <f t="shared" si="71"/>
        <v>35462</v>
      </c>
      <c r="B332" s="42">
        <v>35490</v>
      </c>
      <c r="C332" s="43">
        <v>4.28</v>
      </c>
      <c r="E332" s="2" t="s">
        <v>358</v>
      </c>
      <c r="F332" s="6">
        <v>34759</v>
      </c>
      <c r="G332" s="7">
        <f t="shared" si="72"/>
        <v>1995</v>
      </c>
      <c r="H332" s="7">
        <f t="shared" si="73"/>
        <v>3</v>
      </c>
      <c r="I332" s="8" t="e">
        <v>#N/A</v>
      </c>
      <c r="J332" s="8" t="e">
        <v>#N/A</v>
      </c>
      <c r="K332" s="8" t="e">
        <v>#N/A</v>
      </c>
      <c r="L332" s="8" t="e">
        <v>#N/A</v>
      </c>
      <c r="M332" s="8" t="e">
        <v>#N/A</v>
      </c>
      <c r="N332" s="8">
        <v>261000</v>
      </c>
      <c r="O332" s="8">
        <v>44000</v>
      </c>
      <c r="P332" s="8">
        <v>67000</v>
      </c>
      <c r="Q332" s="8">
        <v>90000</v>
      </c>
      <c r="R332" s="8">
        <v>58000</v>
      </c>
      <c r="S332" s="8" t="e">
        <v>#N/A</v>
      </c>
      <c r="T332" s="8" t="e">
        <v>#N/A</v>
      </c>
      <c r="U332" s="8" t="e">
        <v>#N/A</v>
      </c>
      <c r="V332" s="8" t="e">
        <v>#N/A</v>
      </c>
      <c r="W332" s="8" t="e">
        <v>#N/A</v>
      </c>
      <c r="X332" s="16" t="e">
        <f t="shared" ref="X332:X395" si="74">(I332-I326)/I326</f>
        <v>#N/A</v>
      </c>
      <c r="BC332" s="53"/>
      <c r="BD332" s="56"/>
      <c r="BE332" s="56"/>
      <c r="BF332" s="56"/>
      <c r="BG332" s="56"/>
    </row>
    <row r="333" spans="1:59">
      <c r="A333" s="42">
        <f t="shared" si="71"/>
        <v>35490</v>
      </c>
      <c r="B333" s="42">
        <v>35521</v>
      </c>
      <c r="C333" s="43">
        <v>4.1900000000000004</v>
      </c>
      <c r="E333" s="2" t="s">
        <v>359</v>
      </c>
      <c r="F333" s="6">
        <v>34790</v>
      </c>
      <c r="G333" s="7">
        <f t="shared" si="72"/>
        <v>1995</v>
      </c>
      <c r="H333" s="7">
        <f t="shared" si="73"/>
        <v>4</v>
      </c>
      <c r="I333" s="8" t="e">
        <v>#N/A</v>
      </c>
      <c r="J333" s="8" t="e">
        <v>#N/A</v>
      </c>
      <c r="K333" s="8" t="e">
        <v>#N/A</v>
      </c>
      <c r="L333" s="8" t="e">
        <v>#N/A</v>
      </c>
      <c r="M333" s="8" t="e">
        <v>#N/A</v>
      </c>
      <c r="N333" s="8">
        <v>260000</v>
      </c>
      <c r="O333" s="8">
        <v>44000</v>
      </c>
      <c r="P333" s="8">
        <v>72000</v>
      </c>
      <c r="Q333" s="8">
        <v>87000</v>
      </c>
      <c r="R333" s="8">
        <v>57000</v>
      </c>
      <c r="S333" s="8" t="e">
        <v>#N/A</v>
      </c>
      <c r="T333" s="8" t="e">
        <v>#N/A</v>
      </c>
      <c r="U333" s="8" t="e">
        <v>#N/A</v>
      </c>
      <c r="V333" s="8" t="e">
        <v>#N/A</v>
      </c>
      <c r="W333" s="8" t="e">
        <v>#N/A</v>
      </c>
      <c r="X333" s="16" t="e">
        <f t="shared" si="74"/>
        <v>#N/A</v>
      </c>
      <c r="BC333" s="53"/>
      <c r="BD333" s="56"/>
      <c r="BE333" s="56"/>
      <c r="BF333" s="56"/>
      <c r="BG333" s="56"/>
    </row>
    <row r="334" spans="1:59">
      <c r="A334" s="42">
        <f t="shared" si="71"/>
        <v>35521</v>
      </c>
      <c r="B334" s="42">
        <v>35551</v>
      </c>
      <c r="C334" s="43">
        <v>4.1900000000000004</v>
      </c>
      <c r="E334" s="2" t="s">
        <v>360</v>
      </c>
      <c r="F334" s="6">
        <v>34820</v>
      </c>
      <c r="G334" s="7">
        <f t="shared" si="72"/>
        <v>1995</v>
      </c>
      <c r="H334" s="7">
        <f t="shared" si="73"/>
        <v>5</v>
      </c>
      <c r="I334" s="8" t="e">
        <v>#N/A</v>
      </c>
      <c r="J334" s="8" t="e">
        <v>#N/A</v>
      </c>
      <c r="K334" s="8" t="e">
        <v>#N/A</v>
      </c>
      <c r="L334" s="8" t="e">
        <v>#N/A</v>
      </c>
      <c r="M334" s="8" t="e">
        <v>#N/A</v>
      </c>
      <c r="N334" s="8">
        <v>320000</v>
      </c>
      <c r="O334" s="8">
        <v>51000</v>
      </c>
      <c r="P334" s="8">
        <v>90000</v>
      </c>
      <c r="Q334" s="8">
        <v>110000</v>
      </c>
      <c r="R334" s="8">
        <v>67000</v>
      </c>
      <c r="S334" s="8" t="e">
        <v>#N/A</v>
      </c>
      <c r="T334" s="8" t="e">
        <v>#N/A</v>
      </c>
      <c r="U334" s="8" t="e">
        <v>#N/A</v>
      </c>
      <c r="V334" s="8" t="e">
        <v>#N/A</v>
      </c>
      <c r="W334" s="8" t="e">
        <v>#N/A</v>
      </c>
      <c r="X334" s="16" t="e">
        <f t="shared" si="74"/>
        <v>#N/A</v>
      </c>
      <c r="BC334" s="53"/>
      <c r="BD334" s="56"/>
      <c r="BE334" s="56"/>
      <c r="BF334" s="56"/>
      <c r="BG334" s="56"/>
    </row>
    <row r="335" spans="1:59">
      <c r="A335" s="42">
        <f t="shared" si="71"/>
        <v>35551</v>
      </c>
      <c r="B335" s="42">
        <v>35582</v>
      </c>
      <c r="C335" s="43">
        <v>4.32</v>
      </c>
      <c r="E335" s="2" t="s">
        <v>361</v>
      </c>
      <c r="F335" s="6">
        <v>34851</v>
      </c>
      <c r="G335" s="7">
        <f t="shared" si="72"/>
        <v>1995</v>
      </c>
      <c r="H335" s="7">
        <f t="shared" si="73"/>
        <v>6</v>
      </c>
      <c r="I335" s="8" t="e">
        <v>#N/A</v>
      </c>
      <c r="J335" s="8" t="e">
        <v>#N/A</v>
      </c>
      <c r="K335" s="8" t="e">
        <v>#N/A</v>
      </c>
      <c r="L335" s="8" t="e">
        <v>#N/A</v>
      </c>
      <c r="M335" s="8" t="e">
        <v>#N/A</v>
      </c>
      <c r="N335" s="8">
        <v>359000</v>
      </c>
      <c r="O335" s="8">
        <v>63000</v>
      </c>
      <c r="P335" s="8">
        <v>101000</v>
      </c>
      <c r="Q335" s="8">
        <v>122000</v>
      </c>
      <c r="R335" s="8">
        <v>74000</v>
      </c>
      <c r="S335" s="8" t="e">
        <v>#N/A</v>
      </c>
      <c r="T335" s="8" t="e">
        <v>#N/A</v>
      </c>
      <c r="U335" s="8" t="e">
        <v>#N/A</v>
      </c>
      <c r="V335" s="8" t="e">
        <v>#N/A</v>
      </c>
      <c r="W335" s="8" t="e">
        <v>#N/A</v>
      </c>
      <c r="X335" s="16" t="e">
        <f t="shared" si="74"/>
        <v>#N/A</v>
      </c>
      <c r="BC335" s="53"/>
      <c r="BD335" s="56"/>
      <c r="BE335" s="56"/>
      <c r="BF335" s="56"/>
      <c r="BG335" s="56"/>
    </row>
    <row r="336" spans="1:59">
      <c r="A336" s="42">
        <f t="shared" si="71"/>
        <v>35582</v>
      </c>
      <c r="B336" s="42">
        <v>35612</v>
      </c>
      <c r="C336" s="43">
        <v>4.25</v>
      </c>
      <c r="E336" s="2" t="s">
        <v>362</v>
      </c>
      <c r="F336" s="6">
        <v>34881</v>
      </c>
      <c r="G336" s="7">
        <f t="shared" si="72"/>
        <v>1995</v>
      </c>
      <c r="H336" s="7">
        <f t="shared" si="73"/>
        <v>7</v>
      </c>
      <c r="I336" s="8" t="e">
        <v>#N/A</v>
      </c>
      <c r="J336" s="8" t="e">
        <v>#N/A</v>
      </c>
      <c r="K336" s="8" t="e">
        <v>#N/A</v>
      </c>
      <c r="L336" s="8" t="e">
        <v>#N/A</v>
      </c>
      <c r="M336" s="8" t="e">
        <v>#N/A</v>
      </c>
      <c r="N336" s="8">
        <v>335000</v>
      </c>
      <c r="O336" s="8">
        <v>59000</v>
      </c>
      <c r="P336" s="8">
        <v>92000</v>
      </c>
      <c r="Q336" s="8">
        <v>113000</v>
      </c>
      <c r="R336" s="8">
        <v>71000</v>
      </c>
      <c r="S336" s="8" t="e">
        <v>#N/A</v>
      </c>
      <c r="T336" s="8" t="e">
        <v>#N/A</v>
      </c>
      <c r="U336" s="8" t="e">
        <v>#N/A</v>
      </c>
      <c r="V336" s="8" t="e">
        <v>#N/A</v>
      </c>
      <c r="W336" s="8" t="e">
        <v>#N/A</v>
      </c>
      <c r="X336" s="16" t="e">
        <f t="shared" si="74"/>
        <v>#N/A</v>
      </c>
      <c r="BC336" s="53"/>
      <c r="BD336" s="56"/>
      <c r="BE336" s="56"/>
      <c r="BF336" s="56"/>
      <c r="BG336" s="56"/>
    </row>
    <row r="337" spans="1:59">
      <c r="A337" s="42">
        <f t="shared" si="71"/>
        <v>35612</v>
      </c>
      <c r="B337" s="42">
        <v>35643</v>
      </c>
      <c r="C337" s="43">
        <v>4.3</v>
      </c>
      <c r="E337" s="2" t="s">
        <v>363</v>
      </c>
      <c r="F337" s="6">
        <v>34912</v>
      </c>
      <c r="G337" s="7">
        <f t="shared" si="72"/>
        <v>1995</v>
      </c>
      <c r="H337" s="7">
        <f t="shared" si="73"/>
        <v>8</v>
      </c>
      <c r="I337" s="8" t="e">
        <v>#N/A</v>
      </c>
      <c r="J337" s="8" t="e">
        <v>#N/A</v>
      </c>
      <c r="K337" s="8" t="e">
        <v>#N/A</v>
      </c>
      <c r="L337" s="8" t="e">
        <v>#N/A</v>
      </c>
      <c r="M337" s="8" t="e">
        <v>#N/A</v>
      </c>
      <c r="N337" s="8">
        <v>384000</v>
      </c>
      <c r="O337" s="8">
        <v>64000</v>
      </c>
      <c r="P337" s="8">
        <v>104000</v>
      </c>
      <c r="Q337" s="8">
        <v>136000</v>
      </c>
      <c r="R337" s="8">
        <v>79000</v>
      </c>
      <c r="S337" s="8" t="e">
        <v>#N/A</v>
      </c>
      <c r="T337" s="8" t="e">
        <v>#N/A</v>
      </c>
      <c r="U337" s="8" t="e">
        <v>#N/A</v>
      </c>
      <c r="V337" s="8" t="e">
        <v>#N/A</v>
      </c>
      <c r="W337" s="8" t="e">
        <v>#N/A</v>
      </c>
      <c r="X337" s="16" t="e">
        <f t="shared" si="74"/>
        <v>#N/A</v>
      </c>
      <c r="BC337" s="53"/>
      <c r="BD337" s="56"/>
      <c r="BE337" s="56"/>
      <c r="BF337" s="56"/>
      <c r="BG337" s="56"/>
    </row>
    <row r="338" spans="1:59">
      <c r="A338" s="42">
        <f t="shared" si="71"/>
        <v>35643</v>
      </c>
      <c r="B338" s="42">
        <v>35674</v>
      </c>
      <c r="C338" s="43">
        <v>4.47</v>
      </c>
      <c r="E338" s="2" t="s">
        <v>364</v>
      </c>
      <c r="F338" s="6">
        <v>34943</v>
      </c>
      <c r="G338" s="7">
        <f t="shared" si="72"/>
        <v>1995</v>
      </c>
      <c r="H338" s="7">
        <f t="shared" si="73"/>
        <v>9</v>
      </c>
      <c r="I338" s="8" t="e">
        <v>#N/A</v>
      </c>
      <c r="J338" s="8" t="e">
        <v>#N/A</v>
      </c>
      <c r="K338" s="8" t="e">
        <v>#N/A</v>
      </c>
      <c r="L338" s="8" t="e">
        <v>#N/A</v>
      </c>
      <c r="M338" s="8" t="e">
        <v>#N/A</v>
      </c>
      <c r="N338" s="8">
        <v>320000</v>
      </c>
      <c r="O338" s="8">
        <v>57000</v>
      </c>
      <c r="P338" s="8">
        <v>87000</v>
      </c>
      <c r="Q338" s="8">
        <v>112000</v>
      </c>
      <c r="R338" s="8">
        <v>64000</v>
      </c>
      <c r="S338" s="8" t="e">
        <v>#N/A</v>
      </c>
      <c r="T338" s="8" t="e">
        <v>#N/A</v>
      </c>
      <c r="U338" s="8" t="e">
        <v>#N/A</v>
      </c>
      <c r="V338" s="8" t="e">
        <v>#N/A</v>
      </c>
      <c r="W338" s="8" t="e">
        <v>#N/A</v>
      </c>
      <c r="X338" s="16" t="e">
        <f t="shared" si="74"/>
        <v>#N/A</v>
      </c>
      <c r="BC338" s="53"/>
      <c r="BD338" s="56"/>
      <c r="BE338" s="56"/>
      <c r="BF338" s="56"/>
      <c r="BG338" s="56"/>
    </row>
    <row r="339" spans="1:59">
      <c r="A339" s="42">
        <f t="shared" si="71"/>
        <v>35674</v>
      </c>
      <c r="B339" s="42">
        <v>35704</v>
      </c>
      <c r="C339" s="43">
        <v>4.53</v>
      </c>
      <c r="E339" s="2" t="s">
        <v>365</v>
      </c>
      <c r="F339" s="6">
        <v>34973</v>
      </c>
      <c r="G339" s="7">
        <f t="shared" si="72"/>
        <v>1995</v>
      </c>
      <c r="H339" s="7">
        <f t="shared" si="73"/>
        <v>10</v>
      </c>
      <c r="I339" s="8" t="e">
        <v>#N/A</v>
      </c>
      <c r="J339" s="8" t="e">
        <v>#N/A</v>
      </c>
      <c r="K339" s="8" t="e">
        <v>#N/A</v>
      </c>
      <c r="L339" s="8" t="e">
        <v>#N/A</v>
      </c>
      <c r="M339" s="8" t="e">
        <v>#N/A</v>
      </c>
      <c r="N339" s="8">
        <v>321000</v>
      </c>
      <c r="O339" s="8">
        <v>58000</v>
      </c>
      <c r="P339" s="8">
        <v>84000</v>
      </c>
      <c r="Q339" s="8">
        <v>108000</v>
      </c>
      <c r="R339" s="8">
        <v>71000</v>
      </c>
      <c r="S339" s="8" t="e">
        <v>#N/A</v>
      </c>
      <c r="T339" s="8" t="e">
        <v>#N/A</v>
      </c>
      <c r="U339" s="8" t="e">
        <v>#N/A</v>
      </c>
      <c r="V339" s="8" t="e">
        <v>#N/A</v>
      </c>
      <c r="W339" s="8" t="e">
        <v>#N/A</v>
      </c>
      <c r="X339" s="16" t="e">
        <f t="shared" si="74"/>
        <v>#N/A</v>
      </c>
      <c r="BC339" s="53"/>
      <c r="BD339" s="56"/>
      <c r="BE339" s="56"/>
      <c r="BF339" s="56"/>
      <c r="BG339" s="56"/>
    </row>
    <row r="340" spans="1:59">
      <c r="A340" s="42">
        <f t="shared" si="71"/>
        <v>35704</v>
      </c>
      <c r="B340" s="42">
        <v>35735</v>
      </c>
      <c r="C340" s="43">
        <v>4.6500000000000004</v>
      </c>
      <c r="E340" s="2" t="s">
        <v>366</v>
      </c>
      <c r="F340" s="6">
        <v>35004</v>
      </c>
      <c r="G340" s="7">
        <f t="shared" si="72"/>
        <v>1995</v>
      </c>
      <c r="H340" s="7">
        <f t="shared" si="73"/>
        <v>11</v>
      </c>
      <c r="I340" s="8" t="e">
        <v>#N/A</v>
      </c>
      <c r="J340" s="8" t="e">
        <v>#N/A</v>
      </c>
      <c r="K340" s="8" t="e">
        <v>#N/A</v>
      </c>
      <c r="L340" s="8" t="e">
        <v>#N/A</v>
      </c>
      <c r="M340" s="8" t="e">
        <v>#N/A</v>
      </c>
      <c r="N340" s="8">
        <v>295000</v>
      </c>
      <c r="O340" s="8">
        <v>54000</v>
      </c>
      <c r="P340" s="8">
        <v>74000</v>
      </c>
      <c r="Q340" s="8">
        <v>102000</v>
      </c>
      <c r="R340" s="8">
        <v>65000</v>
      </c>
      <c r="S340" s="8" t="e">
        <v>#N/A</v>
      </c>
      <c r="T340" s="8" t="e">
        <v>#N/A</v>
      </c>
      <c r="U340" s="8" t="e">
        <v>#N/A</v>
      </c>
      <c r="V340" s="8" t="e">
        <v>#N/A</v>
      </c>
      <c r="W340" s="8" t="e">
        <v>#N/A</v>
      </c>
      <c r="X340" s="16" t="e">
        <f t="shared" si="74"/>
        <v>#N/A</v>
      </c>
      <c r="BC340" s="53"/>
      <c r="BD340" s="56"/>
      <c r="BE340" s="56"/>
      <c r="BF340" s="56"/>
      <c r="BG340" s="56"/>
    </row>
    <row r="341" spans="1:59">
      <c r="A341" s="42">
        <f t="shared" si="71"/>
        <v>35735</v>
      </c>
      <c r="B341" s="42">
        <v>35765</v>
      </c>
      <c r="C341" s="43">
        <v>4.57</v>
      </c>
      <c r="E341" s="2" t="s">
        <v>367</v>
      </c>
      <c r="F341" s="6">
        <v>35034</v>
      </c>
      <c r="G341" s="7">
        <f t="shared" si="72"/>
        <v>1995</v>
      </c>
      <c r="H341" s="7">
        <f t="shared" si="73"/>
        <v>12</v>
      </c>
      <c r="I341" s="8" t="e">
        <v>#N/A</v>
      </c>
      <c r="J341" s="8" t="e">
        <v>#N/A</v>
      </c>
      <c r="K341" s="8" t="e">
        <v>#N/A</v>
      </c>
      <c r="L341" s="8" t="e">
        <v>#N/A</v>
      </c>
      <c r="M341" s="8" t="e">
        <v>#N/A</v>
      </c>
      <c r="N341" s="8">
        <v>281000</v>
      </c>
      <c r="O341" s="8">
        <v>49000</v>
      </c>
      <c r="P341" s="8">
        <v>67000</v>
      </c>
      <c r="Q341" s="8">
        <v>103000</v>
      </c>
      <c r="R341" s="8">
        <v>62000</v>
      </c>
      <c r="S341" s="8" t="e">
        <v>#N/A</v>
      </c>
      <c r="T341" s="8" t="e">
        <v>#N/A</v>
      </c>
      <c r="U341" s="8" t="e">
        <v>#N/A</v>
      </c>
      <c r="V341" s="8" t="e">
        <v>#N/A</v>
      </c>
      <c r="W341" s="8" t="e">
        <v>#N/A</v>
      </c>
      <c r="X341" s="16" t="e">
        <f t="shared" si="74"/>
        <v>#N/A</v>
      </c>
      <c r="BC341" s="53"/>
      <c r="BD341" s="56"/>
      <c r="BE341" s="56"/>
      <c r="BF341" s="56"/>
      <c r="BG341" s="56"/>
    </row>
    <row r="342" spans="1:59">
      <c r="A342" s="42">
        <f t="shared" si="71"/>
        <v>35765</v>
      </c>
      <c r="B342" s="42">
        <v>35796</v>
      </c>
      <c r="C342" s="43">
        <v>4.67</v>
      </c>
      <c r="E342" s="2" t="s">
        <v>368</v>
      </c>
      <c r="F342" s="6">
        <v>35065</v>
      </c>
      <c r="G342" s="7">
        <f t="shared" si="72"/>
        <v>1996</v>
      </c>
      <c r="H342" s="7">
        <f t="shared" si="73"/>
        <v>1</v>
      </c>
      <c r="I342" s="8" t="e">
        <v>#N/A</v>
      </c>
      <c r="J342" s="8" t="e">
        <v>#N/A</v>
      </c>
      <c r="K342" s="8" t="e">
        <v>#N/A</v>
      </c>
      <c r="L342" s="8" t="e">
        <v>#N/A</v>
      </c>
      <c r="M342" s="8" t="e">
        <v>#N/A</v>
      </c>
      <c r="N342" s="8">
        <v>217000</v>
      </c>
      <c r="O342" s="8">
        <v>39000</v>
      </c>
      <c r="P342" s="8">
        <v>55000</v>
      </c>
      <c r="Q342" s="8">
        <v>71000</v>
      </c>
      <c r="R342" s="8">
        <v>53000</v>
      </c>
      <c r="S342" s="8" t="e">
        <v>#N/A</v>
      </c>
      <c r="T342" s="8" t="e">
        <v>#N/A</v>
      </c>
      <c r="U342" s="8" t="e">
        <v>#N/A</v>
      </c>
      <c r="V342" s="8" t="e">
        <v>#N/A</v>
      </c>
      <c r="W342" s="8" t="e">
        <v>#N/A</v>
      </c>
      <c r="X342" s="16" t="e">
        <f t="shared" si="74"/>
        <v>#N/A</v>
      </c>
      <c r="BC342" s="53"/>
      <c r="BD342" s="56"/>
      <c r="BE342" s="56"/>
      <c r="BF342" s="56"/>
      <c r="BG342" s="56"/>
    </row>
    <row r="343" spans="1:59">
      <c r="A343" s="42">
        <f t="shared" si="71"/>
        <v>35796</v>
      </c>
      <c r="B343" s="42">
        <v>35827</v>
      </c>
      <c r="C343" s="43">
        <v>4.6100000000000003</v>
      </c>
      <c r="E343" s="2" t="s">
        <v>369</v>
      </c>
      <c r="F343" s="6">
        <v>35096</v>
      </c>
      <c r="G343" s="7">
        <f t="shared" si="72"/>
        <v>1996</v>
      </c>
      <c r="H343" s="7">
        <f t="shared" si="73"/>
        <v>2</v>
      </c>
      <c r="I343" s="8" t="e">
        <v>#N/A</v>
      </c>
      <c r="J343" s="8" t="e">
        <v>#N/A</v>
      </c>
      <c r="K343" s="8" t="e">
        <v>#N/A</v>
      </c>
      <c r="L343" s="8" t="e">
        <v>#N/A</v>
      </c>
      <c r="M343" s="8" t="e">
        <v>#N/A</v>
      </c>
      <c r="N343" s="8">
        <v>215000</v>
      </c>
      <c r="O343" s="8">
        <v>38000</v>
      </c>
      <c r="P343" s="8">
        <v>56000</v>
      </c>
      <c r="Q343" s="8">
        <v>75000</v>
      </c>
      <c r="R343" s="8">
        <v>47000</v>
      </c>
      <c r="S343" s="8" t="e">
        <v>#N/A</v>
      </c>
      <c r="T343" s="8" t="e">
        <v>#N/A</v>
      </c>
      <c r="U343" s="8" t="e">
        <v>#N/A</v>
      </c>
      <c r="V343" s="8" t="e">
        <v>#N/A</v>
      </c>
      <c r="W343" s="8" t="e">
        <v>#N/A</v>
      </c>
      <c r="X343" s="16" t="e">
        <f t="shared" si="74"/>
        <v>#N/A</v>
      </c>
      <c r="BC343" s="53"/>
      <c r="BD343" s="56"/>
      <c r="BE343" s="56"/>
      <c r="BF343" s="56"/>
      <c r="BG343" s="56"/>
    </row>
    <row r="344" spans="1:59">
      <c r="A344" s="42">
        <f t="shared" si="71"/>
        <v>35827</v>
      </c>
      <c r="B344" s="42">
        <v>35855</v>
      </c>
      <c r="C344" s="43">
        <v>4.83</v>
      </c>
      <c r="E344" s="2" t="s">
        <v>370</v>
      </c>
      <c r="F344" s="6">
        <v>35125</v>
      </c>
      <c r="G344" s="7">
        <f t="shared" si="72"/>
        <v>1996</v>
      </c>
      <c r="H344" s="7">
        <f t="shared" si="73"/>
        <v>3</v>
      </c>
      <c r="I344" s="8" t="e">
        <v>#N/A</v>
      </c>
      <c r="J344" s="8" t="e">
        <v>#N/A</v>
      </c>
      <c r="K344" s="8" t="e">
        <v>#N/A</v>
      </c>
      <c r="L344" s="8" t="e">
        <v>#N/A</v>
      </c>
      <c r="M344" s="8" t="e">
        <v>#N/A</v>
      </c>
      <c r="N344" s="8">
        <v>286000</v>
      </c>
      <c r="O344" s="8">
        <v>47000</v>
      </c>
      <c r="P344" s="8">
        <v>72000</v>
      </c>
      <c r="Q344" s="8">
        <v>99000</v>
      </c>
      <c r="R344" s="8">
        <v>69000</v>
      </c>
      <c r="S344" s="8" t="e">
        <v>#N/A</v>
      </c>
      <c r="T344" s="8" t="e">
        <v>#N/A</v>
      </c>
      <c r="U344" s="8" t="e">
        <v>#N/A</v>
      </c>
      <c r="V344" s="8" t="e">
        <v>#N/A</v>
      </c>
      <c r="W344" s="8" t="e">
        <v>#N/A</v>
      </c>
      <c r="X344" s="16" t="e">
        <f t="shared" si="74"/>
        <v>#N/A</v>
      </c>
      <c r="BC344" s="53"/>
      <c r="BD344" s="56"/>
      <c r="BE344" s="56"/>
      <c r="BF344" s="56"/>
      <c r="BG344" s="56"/>
    </row>
    <row r="345" spans="1:59">
      <c r="A345" s="42">
        <f t="shared" si="71"/>
        <v>35855</v>
      </c>
      <c r="B345" s="42">
        <v>35886</v>
      </c>
      <c r="C345" s="43">
        <v>4.9400000000000004</v>
      </c>
      <c r="E345" s="2" t="s">
        <v>371</v>
      </c>
      <c r="F345" s="6">
        <v>35156</v>
      </c>
      <c r="G345" s="7">
        <f t="shared" si="72"/>
        <v>1996</v>
      </c>
      <c r="H345" s="7">
        <f t="shared" si="73"/>
        <v>4</v>
      </c>
      <c r="I345" s="8" t="e">
        <v>#N/A</v>
      </c>
      <c r="J345" s="8" t="e">
        <v>#N/A</v>
      </c>
      <c r="K345" s="8" t="e">
        <v>#N/A</v>
      </c>
      <c r="L345" s="8" t="e">
        <v>#N/A</v>
      </c>
      <c r="M345" s="8" t="e">
        <v>#N/A</v>
      </c>
      <c r="N345" s="8">
        <v>341000</v>
      </c>
      <c r="O345" s="8">
        <v>55000</v>
      </c>
      <c r="P345" s="8">
        <v>90000</v>
      </c>
      <c r="Q345" s="8">
        <v>114000</v>
      </c>
      <c r="R345" s="8">
        <v>83000</v>
      </c>
      <c r="S345" s="8" t="e">
        <v>#N/A</v>
      </c>
      <c r="T345" s="8" t="e">
        <v>#N/A</v>
      </c>
      <c r="U345" s="8" t="e">
        <v>#N/A</v>
      </c>
      <c r="V345" s="8" t="e">
        <v>#N/A</v>
      </c>
      <c r="W345" s="8" t="e">
        <v>#N/A</v>
      </c>
      <c r="X345" s="16" t="e">
        <f t="shared" si="74"/>
        <v>#N/A</v>
      </c>
      <c r="BC345" s="53"/>
      <c r="BD345" s="56"/>
      <c r="BE345" s="56"/>
      <c r="BF345" s="56"/>
      <c r="BG345" s="56"/>
    </row>
    <row r="346" spans="1:59">
      <c r="A346" s="42">
        <f t="shared" si="71"/>
        <v>35886</v>
      </c>
      <c r="B346" s="42">
        <v>35916</v>
      </c>
      <c r="C346" s="43">
        <v>4.91</v>
      </c>
      <c r="E346" s="2" t="s">
        <v>372</v>
      </c>
      <c r="F346" s="6">
        <v>35186</v>
      </c>
      <c r="G346" s="7">
        <f t="shared" si="72"/>
        <v>1996</v>
      </c>
      <c r="H346" s="7">
        <f t="shared" si="73"/>
        <v>5</v>
      </c>
      <c r="I346" s="8" t="e">
        <v>#N/A</v>
      </c>
      <c r="J346" s="8" t="e">
        <v>#N/A</v>
      </c>
      <c r="K346" s="8" t="e">
        <v>#N/A</v>
      </c>
      <c r="L346" s="8" t="e">
        <v>#N/A</v>
      </c>
      <c r="M346" s="8" t="e">
        <v>#N/A</v>
      </c>
      <c r="N346" s="8">
        <v>379000</v>
      </c>
      <c r="O346" s="8">
        <v>60000</v>
      </c>
      <c r="P346" s="8">
        <v>104000</v>
      </c>
      <c r="Q346" s="8">
        <v>125000</v>
      </c>
      <c r="R346" s="8">
        <v>91000</v>
      </c>
      <c r="S346" s="8" t="e">
        <v>#N/A</v>
      </c>
      <c r="T346" s="8" t="e">
        <v>#N/A</v>
      </c>
      <c r="U346" s="8" t="e">
        <v>#N/A</v>
      </c>
      <c r="V346" s="8" t="e">
        <v>#N/A</v>
      </c>
      <c r="W346" s="8" t="e">
        <v>#N/A</v>
      </c>
      <c r="X346" s="16" t="e">
        <f t="shared" si="74"/>
        <v>#N/A</v>
      </c>
      <c r="BC346" s="53"/>
      <c r="BD346" s="56"/>
      <c r="BE346" s="56"/>
      <c r="BF346" s="56"/>
      <c r="BG346" s="56"/>
    </row>
    <row r="347" spans="1:59">
      <c r="A347" s="42">
        <f t="shared" si="71"/>
        <v>35916</v>
      </c>
      <c r="B347" s="42">
        <v>35947</v>
      </c>
      <c r="C347" s="43">
        <v>4.96</v>
      </c>
      <c r="E347" s="2" t="s">
        <v>373</v>
      </c>
      <c r="F347" s="6">
        <v>35217</v>
      </c>
      <c r="G347" s="7">
        <f t="shared" si="72"/>
        <v>1996</v>
      </c>
      <c r="H347" s="7">
        <f t="shared" si="73"/>
        <v>6</v>
      </c>
      <c r="I347" s="8" t="e">
        <v>#N/A</v>
      </c>
      <c r="J347" s="8" t="e">
        <v>#N/A</v>
      </c>
      <c r="K347" s="8" t="e">
        <v>#N/A</v>
      </c>
      <c r="L347" s="8" t="e">
        <v>#N/A</v>
      </c>
      <c r="M347" s="8" t="e">
        <v>#N/A</v>
      </c>
      <c r="N347" s="8">
        <v>366000</v>
      </c>
      <c r="O347" s="8">
        <v>66000</v>
      </c>
      <c r="P347" s="8">
        <v>96000</v>
      </c>
      <c r="Q347" s="8">
        <v>122000</v>
      </c>
      <c r="R347" s="8">
        <v>83000</v>
      </c>
      <c r="S347" s="8" t="e">
        <v>#N/A</v>
      </c>
      <c r="T347" s="8" t="e">
        <v>#N/A</v>
      </c>
      <c r="U347" s="8" t="e">
        <v>#N/A</v>
      </c>
      <c r="V347" s="8" t="e">
        <v>#N/A</v>
      </c>
      <c r="W347" s="8" t="e">
        <v>#N/A</v>
      </c>
      <c r="X347" s="16" t="e">
        <f t="shared" si="74"/>
        <v>#N/A</v>
      </c>
      <c r="BC347" s="53"/>
      <c r="BD347" s="56"/>
      <c r="BE347" s="56"/>
      <c r="BF347" s="56"/>
      <c r="BG347" s="56"/>
    </row>
    <row r="348" spans="1:59">
      <c r="A348" s="42">
        <f t="shared" si="71"/>
        <v>35947</v>
      </c>
      <c r="B348" s="42">
        <v>35977</v>
      </c>
      <c r="C348" s="43">
        <v>4.9000000000000004</v>
      </c>
      <c r="E348" s="2" t="s">
        <v>374</v>
      </c>
      <c r="F348" s="6">
        <v>35247</v>
      </c>
      <c r="G348" s="7">
        <f t="shared" si="72"/>
        <v>1996</v>
      </c>
      <c r="H348" s="7">
        <f t="shared" si="73"/>
        <v>7</v>
      </c>
      <c r="I348" s="8" t="e">
        <v>#N/A</v>
      </c>
      <c r="J348" s="8" t="e">
        <v>#N/A</v>
      </c>
      <c r="K348" s="8" t="e">
        <v>#N/A</v>
      </c>
      <c r="L348" s="8" t="e">
        <v>#N/A</v>
      </c>
      <c r="M348" s="8" t="e">
        <v>#N/A</v>
      </c>
      <c r="N348" s="8">
        <v>379000</v>
      </c>
      <c r="O348" s="8">
        <v>67000</v>
      </c>
      <c r="P348" s="8">
        <v>103000</v>
      </c>
      <c r="Q348" s="8">
        <v>126000</v>
      </c>
      <c r="R348" s="8">
        <v>84000</v>
      </c>
      <c r="S348" s="8" t="e">
        <v>#N/A</v>
      </c>
      <c r="T348" s="8" t="e">
        <v>#N/A</v>
      </c>
      <c r="U348" s="8" t="e">
        <v>#N/A</v>
      </c>
      <c r="V348" s="8" t="e">
        <v>#N/A</v>
      </c>
      <c r="W348" s="8" t="e">
        <v>#N/A</v>
      </c>
      <c r="X348" s="16" t="e">
        <f t="shared" si="74"/>
        <v>#N/A</v>
      </c>
      <c r="BC348" s="53"/>
      <c r="BD348" s="56"/>
      <c r="BE348" s="56"/>
      <c r="BF348" s="56"/>
      <c r="BG348" s="56"/>
    </row>
    <row r="349" spans="1:59">
      <c r="A349" s="42">
        <f t="shared" si="71"/>
        <v>35977</v>
      </c>
      <c r="B349" s="42">
        <v>36008</v>
      </c>
      <c r="C349" s="43">
        <v>5.0199999999999996</v>
      </c>
      <c r="E349" s="2" t="s">
        <v>375</v>
      </c>
      <c r="F349" s="6">
        <v>35278</v>
      </c>
      <c r="G349" s="7">
        <f t="shared" si="72"/>
        <v>1996</v>
      </c>
      <c r="H349" s="7">
        <f t="shared" si="73"/>
        <v>8</v>
      </c>
      <c r="I349" s="8" t="e">
        <v>#N/A</v>
      </c>
      <c r="J349" s="8" t="e">
        <v>#N/A</v>
      </c>
      <c r="K349" s="8" t="e">
        <v>#N/A</v>
      </c>
      <c r="L349" s="8" t="e">
        <v>#N/A</v>
      </c>
      <c r="M349" s="8" t="e">
        <v>#N/A</v>
      </c>
      <c r="N349" s="8">
        <v>391000</v>
      </c>
      <c r="O349" s="8">
        <v>65000</v>
      </c>
      <c r="P349" s="8">
        <v>103000</v>
      </c>
      <c r="Q349" s="8">
        <v>134000</v>
      </c>
      <c r="R349" s="8">
        <v>90000</v>
      </c>
      <c r="S349" s="8" t="e">
        <v>#N/A</v>
      </c>
      <c r="T349" s="8" t="e">
        <v>#N/A</v>
      </c>
      <c r="U349" s="8" t="e">
        <v>#N/A</v>
      </c>
      <c r="V349" s="8" t="e">
        <v>#N/A</v>
      </c>
      <c r="W349" s="8" t="e">
        <v>#N/A</v>
      </c>
      <c r="X349" s="16" t="e">
        <f t="shared" si="74"/>
        <v>#N/A</v>
      </c>
      <c r="BC349" s="53"/>
      <c r="BD349" s="56"/>
      <c r="BE349" s="56"/>
      <c r="BF349" s="56"/>
      <c r="BG349" s="56"/>
    </row>
    <row r="350" spans="1:59">
      <c r="A350" s="42">
        <f t="shared" si="71"/>
        <v>36008</v>
      </c>
      <c r="B350" s="42">
        <v>36039</v>
      </c>
      <c r="C350" s="43">
        <v>4.97</v>
      </c>
      <c r="E350" s="2" t="s">
        <v>376</v>
      </c>
      <c r="F350" s="6">
        <v>35309</v>
      </c>
      <c r="G350" s="7">
        <f t="shared" si="72"/>
        <v>1996</v>
      </c>
      <c r="H350" s="7">
        <f t="shared" si="73"/>
        <v>9</v>
      </c>
      <c r="I350" s="8" t="e">
        <v>#N/A</v>
      </c>
      <c r="J350" s="8" t="e">
        <v>#N/A</v>
      </c>
      <c r="K350" s="8" t="e">
        <v>#N/A</v>
      </c>
      <c r="L350" s="8" t="e">
        <v>#N/A</v>
      </c>
      <c r="M350" s="8" t="e">
        <v>#N/A</v>
      </c>
      <c r="N350" s="8">
        <v>312000</v>
      </c>
      <c r="O350" s="8">
        <v>55000</v>
      </c>
      <c r="P350" s="8">
        <v>85000</v>
      </c>
      <c r="Q350" s="8">
        <v>109000</v>
      </c>
      <c r="R350" s="8">
        <v>64000</v>
      </c>
      <c r="S350" s="8" t="e">
        <v>#N/A</v>
      </c>
      <c r="T350" s="8" t="e">
        <v>#N/A</v>
      </c>
      <c r="U350" s="8" t="e">
        <v>#N/A</v>
      </c>
      <c r="V350" s="8" t="e">
        <v>#N/A</v>
      </c>
      <c r="W350" s="8" t="e">
        <v>#N/A</v>
      </c>
      <c r="X350" s="16" t="e">
        <f t="shared" si="74"/>
        <v>#N/A</v>
      </c>
      <c r="BC350" s="53"/>
      <c r="BD350" s="56"/>
      <c r="BE350" s="56"/>
      <c r="BF350" s="56"/>
      <c r="BG350" s="56"/>
    </row>
    <row r="351" spans="1:59">
      <c r="A351" s="42">
        <f t="shared" si="71"/>
        <v>36039</v>
      </c>
      <c r="B351" s="42">
        <v>36069</v>
      </c>
      <c r="C351" s="43">
        <v>4.97</v>
      </c>
      <c r="E351" s="2" t="s">
        <v>377</v>
      </c>
      <c r="F351" s="6">
        <v>35339</v>
      </c>
      <c r="G351" s="7">
        <f t="shared" si="72"/>
        <v>1996</v>
      </c>
      <c r="H351" s="7">
        <f t="shared" si="73"/>
        <v>10</v>
      </c>
      <c r="I351" s="8" t="e">
        <v>#N/A</v>
      </c>
      <c r="J351" s="8" t="e">
        <v>#N/A</v>
      </c>
      <c r="K351" s="8" t="e">
        <v>#N/A</v>
      </c>
      <c r="L351" s="8" t="e">
        <v>#N/A</v>
      </c>
      <c r="M351" s="8" t="e">
        <v>#N/A</v>
      </c>
      <c r="N351" s="8">
        <v>327000</v>
      </c>
      <c r="O351" s="8">
        <v>60000</v>
      </c>
      <c r="P351" s="8">
        <v>83000</v>
      </c>
      <c r="Q351" s="8">
        <v>106000</v>
      </c>
      <c r="R351" s="8">
        <v>75000</v>
      </c>
      <c r="S351" s="8" t="e">
        <v>#N/A</v>
      </c>
      <c r="T351" s="8" t="e">
        <v>#N/A</v>
      </c>
      <c r="U351" s="8" t="e">
        <v>#N/A</v>
      </c>
      <c r="V351" s="8" t="e">
        <v>#N/A</v>
      </c>
      <c r="W351" s="8" t="e">
        <v>#N/A</v>
      </c>
      <c r="X351" s="16" t="e">
        <f t="shared" si="74"/>
        <v>#N/A</v>
      </c>
      <c r="BC351" s="53"/>
      <c r="BD351" s="56"/>
      <c r="BE351" s="56"/>
      <c r="BF351" s="56"/>
      <c r="BG351" s="56"/>
    </row>
    <row r="352" spans="1:59">
      <c r="A352" s="42">
        <f t="shared" si="71"/>
        <v>36069</v>
      </c>
      <c r="B352" s="42">
        <v>36100</v>
      </c>
      <c r="C352" s="43">
        <v>5.05</v>
      </c>
      <c r="E352" s="2" t="s">
        <v>378</v>
      </c>
      <c r="F352" s="6">
        <v>35370</v>
      </c>
      <c r="G352" s="7">
        <f t="shared" si="72"/>
        <v>1996</v>
      </c>
      <c r="H352" s="7">
        <f t="shared" si="73"/>
        <v>11</v>
      </c>
      <c r="I352" s="8" t="e">
        <v>#N/A</v>
      </c>
      <c r="J352" s="8" t="e">
        <v>#N/A</v>
      </c>
      <c r="K352" s="8" t="e">
        <v>#N/A</v>
      </c>
      <c r="L352" s="8" t="e">
        <v>#N/A</v>
      </c>
      <c r="M352" s="8" t="e">
        <v>#N/A</v>
      </c>
      <c r="N352" s="8">
        <v>293000</v>
      </c>
      <c r="O352" s="8">
        <v>52000</v>
      </c>
      <c r="P352" s="8">
        <v>69000</v>
      </c>
      <c r="Q352" s="8">
        <v>100000</v>
      </c>
      <c r="R352" s="8">
        <v>70000</v>
      </c>
      <c r="S352" s="8" t="e">
        <v>#N/A</v>
      </c>
      <c r="T352" s="8" t="e">
        <v>#N/A</v>
      </c>
      <c r="U352" s="8" t="e">
        <v>#N/A</v>
      </c>
      <c r="V352" s="8" t="e">
        <v>#N/A</v>
      </c>
      <c r="W352" s="8" t="e">
        <v>#N/A</v>
      </c>
      <c r="X352" s="16" t="e">
        <f t="shared" si="74"/>
        <v>#N/A</v>
      </c>
      <c r="BC352" s="53"/>
      <c r="BD352" s="56"/>
      <c r="BE352" s="56"/>
      <c r="BF352" s="56"/>
      <c r="BG352" s="56"/>
    </row>
    <row r="353" spans="1:59">
      <c r="A353" s="42">
        <f t="shared" si="71"/>
        <v>36100</v>
      </c>
      <c r="B353" s="42">
        <v>36130</v>
      </c>
      <c r="C353" s="43">
        <v>5.12</v>
      </c>
      <c r="E353" s="2" t="s">
        <v>379</v>
      </c>
      <c r="F353" s="6">
        <v>35400</v>
      </c>
      <c r="G353" s="7">
        <f t="shared" si="72"/>
        <v>1996</v>
      </c>
      <c r="H353" s="7">
        <f t="shared" si="73"/>
        <v>12</v>
      </c>
      <c r="I353" s="8" t="e">
        <v>#N/A</v>
      </c>
      <c r="J353" s="8" t="e">
        <v>#N/A</v>
      </c>
      <c r="K353" s="8" t="e">
        <v>#N/A</v>
      </c>
      <c r="L353" s="8" t="e">
        <v>#N/A</v>
      </c>
      <c r="M353" s="8" t="e">
        <v>#N/A</v>
      </c>
      <c r="N353" s="8">
        <v>289000</v>
      </c>
      <c r="O353" s="8">
        <v>52000</v>
      </c>
      <c r="P353" s="8">
        <v>70000</v>
      </c>
      <c r="Q353" s="8">
        <v>102000</v>
      </c>
      <c r="R353" s="8">
        <v>63000</v>
      </c>
      <c r="S353" s="8" t="e">
        <v>#N/A</v>
      </c>
      <c r="T353" s="8" t="e">
        <v>#N/A</v>
      </c>
      <c r="U353" s="8" t="e">
        <v>#N/A</v>
      </c>
      <c r="V353" s="8" t="e">
        <v>#N/A</v>
      </c>
      <c r="W353" s="8" t="e">
        <v>#N/A</v>
      </c>
      <c r="X353" s="16" t="e">
        <f t="shared" si="74"/>
        <v>#N/A</v>
      </c>
      <c r="BC353" s="53"/>
      <c r="BD353" s="56"/>
      <c r="BE353" s="56"/>
      <c r="BF353" s="56"/>
      <c r="BG353" s="56"/>
    </row>
    <row r="354" spans="1:59">
      <c r="A354" s="42">
        <f t="shared" si="71"/>
        <v>36130</v>
      </c>
      <c r="B354" s="42">
        <v>36161</v>
      </c>
      <c r="C354" s="43">
        <v>5.28</v>
      </c>
      <c r="E354" s="2" t="s">
        <v>380</v>
      </c>
      <c r="F354" s="6">
        <v>35431</v>
      </c>
      <c r="G354" s="7">
        <f t="shared" si="72"/>
        <v>1997</v>
      </c>
      <c r="H354" s="7">
        <f t="shared" si="73"/>
        <v>1</v>
      </c>
      <c r="I354" s="8" t="e">
        <v>#N/A</v>
      </c>
      <c r="J354" s="8" t="e">
        <v>#N/A</v>
      </c>
      <c r="K354" s="8" t="e">
        <v>#N/A</v>
      </c>
      <c r="L354" s="8" t="e">
        <v>#N/A</v>
      </c>
      <c r="M354" s="8" t="e">
        <v>#N/A</v>
      </c>
      <c r="N354" s="8">
        <v>227000</v>
      </c>
      <c r="O354" s="8">
        <v>40000</v>
      </c>
      <c r="P354" s="8">
        <v>55000</v>
      </c>
      <c r="Q354" s="8">
        <v>72000</v>
      </c>
      <c r="R354" s="8">
        <v>57000</v>
      </c>
      <c r="S354" s="8" t="e">
        <v>#N/A</v>
      </c>
      <c r="T354" s="8" t="e">
        <v>#N/A</v>
      </c>
      <c r="U354" s="8" t="e">
        <v>#N/A</v>
      </c>
      <c r="V354" s="8" t="e">
        <v>#N/A</v>
      </c>
      <c r="W354" s="8" t="e">
        <v>#N/A</v>
      </c>
      <c r="X354" s="16" t="e">
        <f t="shared" si="74"/>
        <v>#N/A</v>
      </c>
      <c r="BC354" s="53"/>
      <c r="BD354" s="56"/>
      <c r="BE354" s="56"/>
      <c r="BF354" s="56"/>
      <c r="BG354" s="56"/>
    </row>
    <row r="355" spans="1:59">
      <c r="A355" s="42">
        <f t="shared" si="71"/>
        <v>36161</v>
      </c>
      <c r="B355" s="42">
        <v>36192</v>
      </c>
      <c r="C355" s="43">
        <v>5.23</v>
      </c>
      <c r="E355" s="2" t="s">
        <v>381</v>
      </c>
      <c r="F355" s="6">
        <v>35462</v>
      </c>
      <c r="G355" s="7">
        <f t="shared" si="72"/>
        <v>1997</v>
      </c>
      <c r="H355" s="7">
        <f t="shared" si="73"/>
        <v>2</v>
      </c>
      <c r="I355" s="8" t="e">
        <v>#N/A</v>
      </c>
      <c r="J355" s="8" t="e">
        <v>#N/A</v>
      </c>
      <c r="K355" s="8" t="e">
        <v>#N/A</v>
      </c>
      <c r="L355" s="8" t="e">
        <v>#N/A</v>
      </c>
      <c r="M355" s="8" t="e">
        <v>#N/A</v>
      </c>
      <c r="N355" s="8">
        <v>220000</v>
      </c>
      <c r="O355" s="8">
        <v>38000</v>
      </c>
      <c r="P355" s="8">
        <v>57000</v>
      </c>
      <c r="Q355" s="8">
        <v>74000</v>
      </c>
      <c r="R355" s="8">
        <v>48000</v>
      </c>
      <c r="S355" s="8" t="e">
        <v>#N/A</v>
      </c>
      <c r="T355" s="8" t="e">
        <v>#N/A</v>
      </c>
      <c r="U355" s="8" t="e">
        <v>#N/A</v>
      </c>
      <c r="V355" s="8" t="e">
        <v>#N/A</v>
      </c>
      <c r="W355" s="8" t="e">
        <v>#N/A</v>
      </c>
      <c r="X355" s="16" t="e">
        <f t="shared" si="74"/>
        <v>#N/A</v>
      </c>
      <c r="BC355" s="53"/>
      <c r="BD355" s="56"/>
      <c r="BE355" s="56"/>
      <c r="BF355" s="56"/>
      <c r="BG355" s="56"/>
    </row>
    <row r="356" spans="1:59">
      <c r="A356" s="42">
        <f t="shared" si="71"/>
        <v>36192</v>
      </c>
      <c r="B356" s="42">
        <v>36220</v>
      </c>
      <c r="C356" s="43">
        <v>5.0999999999999996</v>
      </c>
      <c r="E356" s="2" t="s">
        <v>382</v>
      </c>
      <c r="F356" s="6">
        <v>35490</v>
      </c>
      <c r="G356" s="7">
        <f t="shared" si="72"/>
        <v>1997</v>
      </c>
      <c r="H356" s="7">
        <f t="shared" si="73"/>
        <v>3</v>
      </c>
      <c r="I356" s="8" t="e">
        <v>#N/A</v>
      </c>
      <c r="J356" s="8" t="e">
        <v>#N/A</v>
      </c>
      <c r="K356" s="8" t="e">
        <v>#N/A</v>
      </c>
      <c r="L356" s="8" t="e">
        <v>#N/A</v>
      </c>
      <c r="M356" s="8" t="e">
        <v>#N/A</v>
      </c>
      <c r="N356" s="8">
        <v>282000</v>
      </c>
      <c r="O356" s="8">
        <v>48000</v>
      </c>
      <c r="P356" s="8">
        <v>68000</v>
      </c>
      <c r="Q356" s="8">
        <v>96000</v>
      </c>
      <c r="R356" s="8">
        <v>71000</v>
      </c>
      <c r="S356" s="8" t="e">
        <v>#N/A</v>
      </c>
      <c r="T356" s="8" t="e">
        <v>#N/A</v>
      </c>
      <c r="U356" s="8" t="e">
        <v>#N/A</v>
      </c>
      <c r="V356" s="8" t="e">
        <v>#N/A</v>
      </c>
      <c r="W356" s="8" t="e">
        <v>#N/A</v>
      </c>
      <c r="X356" s="16" t="e">
        <f t="shared" si="74"/>
        <v>#N/A</v>
      </c>
      <c r="BC356" s="53"/>
      <c r="BD356" s="56"/>
      <c r="BE356" s="56"/>
      <c r="BF356" s="56"/>
      <c r="BG356" s="56"/>
    </row>
    <row r="357" spans="1:59">
      <c r="A357" s="42">
        <f t="shared" si="71"/>
        <v>36220</v>
      </c>
      <c r="B357" s="42">
        <v>36251</v>
      </c>
      <c r="C357" s="43">
        <v>5.15</v>
      </c>
      <c r="E357" s="2" t="s">
        <v>383</v>
      </c>
      <c r="F357" s="6">
        <v>35521</v>
      </c>
      <c r="G357" s="7">
        <f t="shared" si="72"/>
        <v>1997</v>
      </c>
      <c r="H357" s="7">
        <f t="shared" si="73"/>
        <v>4</v>
      </c>
      <c r="I357" s="8" t="e">
        <v>#N/A</v>
      </c>
      <c r="J357" s="8" t="e">
        <v>#N/A</v>
      </c>
      <c r="K357" s="8" t="e">
        <v>#N/A</v>
      </c>
      <c r="L357" s="8" t="e">
        <v>#N/A</v>
      </c>
      <c r="M357" s="8" t="e">
        <v>#N/A</v>
      </c>
      <c r="N357" s="8">
        <v>331000</v>
      </c>
      <c r="O357" s="8">
        <v>56000</v>
      </c>
      <c r="P357" s="8">
        <v>84000</v>
      </c>
      <c r="Q357" s="8">
        <v>111000</v>
      </c>
      <c r="R357" s="8">
        <v>81000</v>
      </c>
      <c r="S357" s="8" t="e">
        <v>#N/A</v>
      </c>
      <c r="T357" s="8" t="e">
        <v>#N/A</v>
      </c>
      <c r="U357" s="8" t="e">
        <v>#N/A</v>
      </c>
      <c r="V357" s="8" t="e">
        <v>#N/A</v>
      </c>
      <c r="W357" s="8" t="e">
        <v>#N/A</v>
      </c>
      <c r="X357" s="16" t="e">
        <f t="shared" si="74"/>
        <v>#N/A</v>
      </c>
      <c r="BC357" s="53"/>
      <c r="BD357" s="56"/>
      <c r="BE357" s="56"/>
      <c r="BF357" s="56"/>
      <c r="BG357" s="56"/>
    </row>
    <row r="358" spans="1:59">
      <c r="A358" s="42">
        <f t="shared" si="71"/>
        <v>36251</v>
      </c>
      <c r="B358" s="42">
        <v>36281</v>
      </c>
      <c r="C358" s="43">
        <v>5.08</v>
      </c>
      <c r="E358" s="2" t="s">
        <v>384</v>
      </c>
      <c r="F358" s="6">
        <v>35551</v>
      </c>
      <c r="G358" s="7">
        <f t="shared" si="72"/>
        <v>1997</v>
      </c>
      <c r="H358" s="7">
        <f t="shared" si="73"/>
        <v>5</v>
      </c>
      <c r="I358" s="8" t="e">
        <v>#N/A</v>
      </c>
      <c r="J358" s="8" t="e">
        <v>#N/A</v>
      </c>
      <c r="K358" s="8" t="e">
        <v>#N/A</v>
      </c>
      <c r="L358" s="8" t="e">
        <v>#N/A</v>
      </c>
      <c r="M358" s="8" t="e">
        <v>#N/A</v>
      </c>
      <c r="N358" s="8">
        <v>374000</v>
      </c>
      <c r="O358" s="8">
        <v>62000</v>
      </c>
      <c r="P358" s="8">
        <v>98000</v>
      </c>
      <c r="Q358" s="8">
        <v>126000</v>
      </c>
      <c r="R358" s="8">
        <v>89000</v>
      </c>
      <c r="S358" s="8" t="e">
        <v>#N/A</v>
      </c>
      <c r="T358" s="8" t="e">
        <v>#N/A</v>
      </c>
      <c r="U358" s="8" t="e">
        <v>#N/A</v>
      </c>
      <c r="V358" s="8" t="e">
        <v>#N/A</v>
      </c>
      <c r="W358" s="8" t="e">
        <v>#N/A</v>
      </c>
      <c r="X358" s="16" t="e">
        <f t="shared" si="74"/>
        <v>#N/A</v>
      </c>
      <c r="BC358" s="53"/>
      <c r="BD358" s="56"/>
      <c r="BE358" s="56"/>
      <c r="BF358" s="56"/>
      <c r="BG358" s="56"/>
    </row>
    <row r="359" spans="1:59">
      <c r="A359" s="42">
        <f t="shared" si="71"/>
        <v>36281</v>
      </c>
      <c r="B359" s="42">
        <v>36312</v>
      </c>
      <c r="C359" s="43">
        <v>5.19</v>
      </c>
      <c r="E359" s="2" t="s">
        <v>385</v>
      </c>
      <c r="F359" s="6">
        <v>35582</v>
      </c>
      <c r="G359" s="7">
        <f t="shared" si="72"/>
        <v>1997</v>
      </c>
      <c r="H359" s="7">
        <f t="shared" si="73"/>
        <v>6</v>
      </c>
      <c r="I359" s="8" t="e">
        <v>#N/A</v>
      </c>
      <c r="J359" s="8" t="e">
        <v>#N/A</v>
      </c>
      <c r="K359" s="8" t="e">
        <v>#N/A</v>
      </c>
      <c r="L359" s="8" t="e">
        <v>#N/A</v>
      </c>
      <c r="M359" s="8" t="e">
        <v>#N/A</v>
      </c>
      <c r="N359" s="8">
        <v>384000</v>
      </c>
      <c r="O359" s="8">
        <v>65000</v>
      </c>
      <c r="P359" s="8">
        <v>102000</v>
      </c>
      <c r="Q359" s="8">
        <v>131000</v>
      </c>
      <c r="R359" s="8">
        <v>84000</v>
      </c>
      <c r="S359" s="8" t="e">
        <v>#N/A</v>
      </c>
      <c r="T359" s="8" t="e">
        <v>#N/A</v>
      </c>
      <c r="U359" s="8" t="e">
        <v>#N/A</v>
      </c>
      <c r="V359" s="8" t="e">
        <v>#N/A</v>
      </c>
      <c r="W359" s="8" t="e">
        <v>#N/A</v>
      </c>
      <c r="X359" s="16" t="e">
        <f t="shared" si="74"/>
        <v>#N/A</v>
      </c>
      <c r="BC359" s="53"/>
      <c r="BD359" s="56"/>
      <c r="BE359" s="56"/>
      <c r="BF359" s="56"/>
      <c r="BG359" s="56"/>
    </row>
    <row r="360" spans="1:59">
      <c r="A360" s="42">
        <f t="shared" si="71"/>
        <v>36312</v>
      </c>
      <c r="B360" s="42">
        <v>36342</v>
      </c>
      <c r="C360" s="43">
        <v>5.43</v>
      </c>
      <c r="E360" s="2" t="s">
        <v>386</v>
      </c>
      <c r="F360" s="6">
        <v>35612</v>
      </c>
      <c r="G360" s="7">
        <f t="shared" si="72"/>
        <v>1997</v>
      </c>
      <c r="H360" s="7">
        <f t="shared" si="73"/>
        <v>7</v>
      </c>
      <c r="I360" s="8" t="e">
        <v>#N/A</v>
      </c>
      <c r="J360" s="8" t="e">
        <v>#N/A</v>
      </c>
      <c r="K360" s="8" t="e">
        <v>#N/A</v>
      </c>
      <c r="L360" s="8" t="e">
        <v>#N/A</v>
      </c>
      <c r="M360" s="8" t="e">
        <v>#N/A</v>
      </c>
      <c r="N360" s="8">
        <v>394000</v>
      </c>
      <c r="O360" s="8">
        <v>70000</v>
      </c>
      <c r="P360" s="8">
        <v>104000</v>
      </c>
      <c r="Q360" s="8">
        <v>130000</v>
      </c>
      <c r="R360" s="8">
        <v>91000</v>
      </c>
      <c r="S360" s="8" t="e">
        <v>#N/A</v>
      </c>
      <c r="T360" s="8" t="e">
        <v>#N/A</v>
      </c>
      <c r="U360" s="8" t="e">
        <v>#N/A</v>
      </c>
      <c r="V360" s="8" t="e">
        <v>#N/A</v>
      </c>
      <c r="W360" s="8" t="e">
        <v>#N/A</v>
      </c>
      <c r="X360" s="16" t="e">
        <f t="shared" si="74"/>
        <v>#N/A</v>
      </c>
      <c r="BC360" s="53"/>
      <c r="BD360" s="56"/>
      <c r="BE360" s="56"/>
      <c r="BF360" s="56"/>
      <c r="BG360" s="56"/>
    </row>
    <row r="361" spans="1:59">
      <c r="A361" s="42">
        <f t="shared" si="71"/>
        <v>36342</v>
      </c>
      <c r="B361" s="42">
        <v>36373</v>
      </c>
      <c r="C361" s="43">
        <v>5.25</v>
      </c>
      <c r="E361" s="2" t="s">
        <v>387</v>
      </c>
      <c r="F361" s="6">
        <v>35643</v>
      </c>
      <c r="G361" s="7">
        <f t="shared" si="72"/>
        <v>1997</v>
      </c>
      <c r="H361" s="7">
        <f t="shared" si="73"/>
        <v>8</v>
      </c>
      <c r="I361" s="8" t="e">
        <v>#N/A</v>
      </c>
      <c r="J361" s="8" t="e">
        <v>#N/A</v>
      </c>
      <c r="K361" s="8" t="e">
        <v>#N/A</v>
      </c>
      <c r="L361" s="8" t="e">
        <v>#N/A</v>
      </c>
      <c r="M361" s="8" t="e">
        <v>#N/A</v>
      </c>
      <c r="N361" s="8">
        <v>405000</v>
      </c>
      <c r="O361" s="8">
        <v>66000</v>
      </c>
      <c r="P361" s="8">
        <v>103000</v>
      </c>
      <c r="Q361" s="8">
        <v>142000</v>
      </c>
      <c r="R361" s="8">
        <v>95000</v>
      </c>
      <c r="S361" s="8" t="e">
        <v>#N/A</v>
      </c>
      <c r="T361" s="8" t="e">
        <v>#N/A</v>
      </c>
      <c r="U361" s="8" t="e">
        <v>#N/A</v>
      </c>
      <c r="V361" s="8" t="e">
        <v>#N/A</v>
      </c>
      <c r="W361" s="8" t="e">
        <v>#N/A</v>
      </c>
      <c r="X361" s="16" t="e">
        <f t="shared" si="74"/>
        <v>#N/A</v>
      </c>
      <c r="BC361" s="53"/>
      <c r="BD361" s="56"/>
      <c r="BE361" s="56"/>
      <c r="BF361" s="56"/>
      <c r="BG361" s="56"/>
    </row>
    <row r="362" spans="1:59">
      <c r="A362" s="42">
        <f t="shared" si="71"/>
        <v>36373</v>
      </c>
      <c r="B362" s="42">
        <v>36404</v>
      </c>
      <c r="C362" s="43">
        <v>5.23</v>
      </c>
      <c r="E362" s="2" t="s">
        <v>388</v>
      </c>
      <c r="F362" s="6">
        <v>35674</v>
      </c>
      <c r="G362" s="7">
        <f t="shared" si="72"/>
        <v>1997</v>
      </c>
      <c r="H362" s="7">
        <f t="shared" si="73"/>
        <v>9</v>
      </c>
      <c r="I362" s="8" t="e">
        <v>#N/A</v>
      </c>
      <c r="J362" s="8" t="e">
        <v>#N/A</v>
      </c>
      <c r="K362" s="8" t="e">
        <v>#N/A</v>
      </c>
      <c r="L362" s="8" t="e">
        <v>#N/A</v>
      </c>
      <c r="M362" s="8" t="e">
        <v>#N/A</v>
      </c>
      <c r="N362" s="8">
        <v>351000</v>
      </c>
      <c r="O362" s="8">
        <v>64000</v>
      </c>
      <c r="P362" s="8">
        <v>92000</v>
      </c>
      <c r="Q362" s="8">
        <v>124000</v>
      </c>
      <c r="R362" s="8">
        <v>72000</v>
      </c>
      <c r="S362" s="8" t="e">
        <v>#N/A</v>
      </c>
      <c r="T362" s="8" t="e">
        <v>#N/A</v>
      </c>
      <c r="U362" s="8" t="e">
        <v>#N/A</v>
      </c>
      <c r="V362" s="8" t="e">
        <v>#N/A</v>
      </c>
      <c r="W362" s="8" t="e">
        <v>#N/A</v>
      </c>
      <c r="X362" s="16" t="e">
        <f t="shared" si="74"/>
        <v>#N/A</v>
      </c>
      <c r="BC362" s="53"/>
      <c r="BD362" s="56"/>
      <c r="BE362" s="56"/>
      <c r="BF362" s="56"/>
      <c r="BG362" s="56"/>
    </row>
    <row r="363" spans="1:59">
      <c r="A363" s="42">
        <f t="shared" si="71"/>
        <v>36404</v>
      </c>
      <c r="B363" s="42">
        <v>36434</v>
      </c>
      <c r="C363" s="43">
        <v>5.12</v>
      </c>
      <c r="E363" s="2" t="s">
        <v>389</v>
      </c>
      <c r="F363" s="6">
        <v>35704</v>
      </c>
      <c r="G363" s="7">
        <f t="shared" si="72"/>
        <v>1997</v>
      </c>
      <c r="H363" s="7">
        <f t="shared" si="73"/>
        <v>10</v>
      </c>
      <c r="I363" s="8" t="e">
        <v>#N/A</v>
      </c>
      <c r="J363" s="8" t="e">
        <v>#N/A</v>
      </c>
      <c r="K363" s="8" t="e">
        <v>#N/A</v>
      </c>
      <c r="L363" s="8" t="e">
        <v>#N/A</v>
      </c>
      <c r="M363" s="8" t="e">
        <v>#N/A</v>
      </c>
      <c r="N363" s="8">
        <v>366000</v>
      </c>
      <c r="O363" s="8">
        <v>64000</v>
      </c>
      <c r="P363" s="8">
        <v>91000</v>
      </c>
      <c r="Q363" s="8">
        <v>125000</v>
      </c>
      <c r="R363" s="8">
        <v>87000</v>
      </c>
      <c r="S363" s="8" t="e">
        <v>#N/A</v>
      </c>
      <c r="T363" s="8" t="e">
        <v>#N/A</v>
      </c>
      <c r="U363" s="8" t="e">
        <v>#N/A</v>
      </c>
      <c r="V363" s="8" t="e">
        <v>#N/A</v>
      </c>
      <c r="W363" s="8" t="e">
        <v>#N/A</v>
      </c>
      <c r="X363" s="16" t="e">
        <f t="shared" si="74"/>
        <v>#N/A</v>
      </c>
      <c r="BC363" s="53"/>
      <c r="BD363" s="56"/>
      <c r="BE363" s="56"/>
      <c r="BF363" s="56"/>
      <c r="BG363" s="56"/>
    </row>
    <row r="364" spans="1:59">
      <c r="A364" s="42">
        <f t="shared" si="71"/>
        <v>36434</v>
      </c>
      <c r="B364" s="42">
        <v>36465</v>
      </c>
      <c r="C364" s="43">
        <v>5.1100000000000003</v>
      </c>
      <c r="E364" s="2" t="s">
        <v>390</v>
      </c>
      <c r="F364" s="6">
        <v>35735</v>
      </c>
      <c r="G364" s="7">
        <f t="shared" si="72"/>
        <v>1997</v>
      </c>
      <c r="H364" s="7">
        <f t="shared" si="73"/>
        <v>11</v>
      </c>
      <c r="I364" s="8" t="e">
        <v>#N/A</v>
      </c>
      <c r="J364" s="8" t="e">
        <v>#N/A</v>
      </c>
      <c r="K364" s="8" t="e">
        <v>#N/A</v>
      </c>
      <c r="L364" s="8" t="e">
        <v>#N/A</v>
      </c>
      <c r="M364" s="8" t="e">
        <v>#N/A</v>
      </c>
      <c r="N364" s="8">
        <v>305000</v>
      </c>
      <c r="O364" s="8">
        <v>53000</v>
      </c>
      <c r="P364" s="8">
        <v>73000</v>
      </c>
      <c r="Q364" s="8">
        <v>106000</v>
      </c>
      <c r="R364" s="8">
        <v>74000</v>
      </c>
      <c r="S364" s="8" t="e">
        <v>#N/A</v>
      </c>
      <c r="T364" s="8" t="e">
        <v>#N/A</v>
      </c>
      <c r="U364" s="8" t="e">
        <v>#N/A</v>
      </c>
      <c r="V364" s="8" t="e">
        <v>#N/A</v>
      </c>
      <c r="W364" s="8" t="e">
        <v>#N/A</v>
      </c>
      <c r="X364" s="16" t="e">
        <f t="shared" si="74"/>
        <v>#N/A</v>
      </c>
      <c r="BC364" s="53"/>
      <c r="BD364" s="56"/>
      <c r="BE364" s="56"/>
      <c r="BF364" s="56"/>
      <c r="BG364" s="56"/>
    </row>
    <row r="365" spans="1:59">
      <c r="A365" s="42">
        <f t="shared" si="71"/>
        <v>36465</v>
      </c>
      <c r="B365" s="42">
        <v>36495</v>
      </c>
      <c r="C365" s="43">
        <v>5.09</v>
      </c>
      <c r="E365" s="2" t="s">
        <v>391</v>
      </c>
      <c r="F365" s="6">
        <v>35765</v>
      </c>
      <c r="G365" s="7">
        <f t="shared" si="72"/>
        <v>1997</v>
      </c>
      <c r="H365" s="7">
        <f t="shared" si="73"/>
        <v>12</v>
      </c>
      <c r="I365" s="8" t="e">
        <v>#N/A</v>
      </c>
      <c r="J365" s="8" t="e">
        <v>#N/A</v>
      </c>
      <c r="K365" s="8" t="e">
        <v>#N/A</v>
      </c>
      <c r="L365" s="8" t="e">
        <v>#N/A</v>
      </c>
      <c r="M365" s="8" t="e">
        <v>#N/A</v>
      </c>
      <c r="N365" s="8">
        <v>324000</v>
      </c>
      <c r="O365" s="8">
        <v>57000</v>
      </c>
      <c r="P365" s="8">
        <v>77000</v>
      </c>
      <c r="Q365" s="8">
        <v>119000</v>
      </c>
      <c r="R365" s="8">
        <v>72000</v>
      </c>
      <c r="S365" s="8" t="e">
        <v>#N/A</v>
      </c>
      <c r="T365" s="8" t="e">
        <v>#N/A</v>
      </c>
      <c r="U365" s="8" t="e">
        <v>#N/A</v>
      </c>
      <c r="V365" s="8" t="e">
        <v>#N/A</v>
      </c>
      <c r="W365" s="8" t="e">
        <v>#N/A</v>
      </c>
      <c r="X365" s="16" t="e">
        <f t="shared" si="74"/>
        <v>#N/A</v>
      </c>
      <c r="BC365" s="53"/>
      <c r="BD365" s="56"/>
      <c r="BE365" s="56"/>
      <c r="BF365" s="56"/>
      <c r="BG365" s="56"/>
    </row>
    <row r="366" spans="1:59">
      <c r="A366" s="42">
        <f t="shared" si="71"/>
        <v>36495</v>
      </c>
      <c r="B366" s="42">
        <v>36526</v>
      </c>
      <c r="C366" s="43">
        <v>5.08</v>
      </c>
      <c r="E366" s="2" t="s">
        <v>392</v>
      </c>
      <c r="F366" s="6">
        <v>35796</v>
      </c>
      <c r="G366" s="7">
        <f t="shared" si="72"/>
        <v>1998</v>
      </c>
      <c r="H366" s="7">
        <f t="shared" si="73"/>
        <v>1</v>
      </c>
      <c r="I366" s="8" t="e">
        <v>#N/A</v>
      </c>
      <c r="J366" s="8" t="e">
        <v>#N/A</v>
      </c>
      <c r="K366" s="8" t="e">
        <v>#N/A</v>
      </c>
      <c r="L366" s="8" t="e">
        <v>#N/A</v>
      </c>
      <c r="M366" s="8" t="e">
        <v>#N/A</v>
      </c>
      <c r="N366" s="8">
        <v>241000</v>
      </c>
      <c r="O366" s="8">
        <v>43000</v>
      </c>
      <c r="P366" s="8">
        <v>57000</v>
      </c>
      <c r="Q366" s="8">
        <v>80000</v>
      </c>
      <c r="R366" s="8">
        <v>62000</v>
      </c>
      <c r="S366" s="8" t="e">
        <v>#N/A</v>
      </c>
      <c r="T366" s="8" t="e">
        <v>#N/A</v>
      </c>
      <c r="U366" s="8" t="e">
        <v>#N/A</v>
      </c>
      <c r="V366" s="8" t="e">
        <v>#N/A</v>
      </c>
      <c r="W366" s="8" t="e">
        <v>#N/A</v>
      </c>
      <c r="X366" s="16" t="e">
        <f t="shared" si="74"/>
        <v>#N/A</v>
      </c>
      <c r="BC366" s="53"/>
      <c r="BD366" s="56"/>
      <c r="BE366" s="56"/>
      <c r="BF366" s="56"/>
      <c r="BG366" s="56"/>
    </row>
    <row r="367" spans="1:59">
      <c r="A367" s="42">
        <f t="shared" si="71"/>
        <v>36526</v>
      </c>
      <c r="B367" s="42">
        <v>36557</v>
      </c>
      <c r="C367" s="43">
        <v>5.23</v>
      </c>
      <c r="E367" s="2" t="s">
        <v>393</v>
      </c>
      <c r="F367" s="6">
        <v>35827</v>
      </c>
      <c r="G367" s="7">
        <f t="shared" si="72"/>
        <v>1998</v>
      </c>
      <c r="H367" s="7">
        <f t="shared" si="73"/>
        <v>2</v>
      </c>
      <c r="I367" s="8" t="e">
        <v>#N/A</v>
      </c>
      <c r="J367" s="8" t="e">
        <v>#N/A</v>
      </c>
      <c r="K367" s="8" t="e">
        <v>#N/A</v>
      </c>
      <c r="L367" s="8" t="e">
        <v>#N/A</v>
      </c>
      <c r="M367" s="8" t="e">
        <v>#N/A</v>
      </c>
      <c r="N367" s="8">
        <v>250000</v>
      </c>
      <c r="O367" s="8">
        <v>42000</v>
      </c>
      <c r="P367" s="8">
        <v>64000</v>
      </c>
      <c r="Q367" s="8">
        <v>91000</v>
      </c>
      <c r="R367" s="8">
        <v>54000</v>
      </c>
      <c r="S367" s="8" t="e">
        <v>#N/A</v>
      </c>
      <c r="T367" s="8" t="e">
        <v>#N/A</v>
      </c>
      <c r="U367" s="8" t="e">
        <v>#N/A</v>
      </c>
      <c r="V367" s="8" t="e">
        <v>#N/A</v>
      </c>
      <c r="W367" s="8" t="e">
        <v>#N/A</v>
      </c>
      <c r="X367" s="16" t="e">
        <f t="shared" si="74"/>
        <v>#N/A</v>
      </c>
      <c r="BC367" s="53"/>
      <c r="BD367" s="56"/>
      <c r="BE367" s="56"/>
      <c r="BF367" s="56"/>
      <c r="BG367" s="56"/>
    </row>
    <row r="368" spans="1:59">
      <c r="A368" s="42">
        <f t="shared" si="71"/>
        <v>36557</v>
      </c>
      <c r="B368" s="42">
        <v>36586</v>
      </c>
      <c r="C368" s="43">
        <v>5.12</v>
      </c>
      <c r="E368" s="2" t="s">
        <v>394</v>
      </c>
      <c r="F368" s="6">
        <v>35855</v>
      </c>
      <c r="G368" s="7">
        <f t="shared" si="72"/>
        <v>1998</v>
      </c>
      <c r="H368" s="7">
        <f t="shared" si="73"/>
        <v>3</v>
      </c>
      <c r="I368" s="8" t="e">
        <v>#N/A</v>
      </c>
      <c r="J368" s="8" t="e">
        <v>#N/A</v>
      </c>
      <c r="K368" s="8" t="e">
        <v>#N/A</v>
      </c>
      <c r="L368" s="8" t="e">
        <v>#N/A</v>
      </c>
      <c r="M368" s="8" t="e">
        <v>#N/A</v>
      </c>
      <c r="N368" s="8">
        <v>345000</v>
      </c>
      <c r="O368" s="8">
        <v>59000</v>
      </c>
      <c r="P368" s="8">
        <v>85000</v>
      </c>
      <c r="Q368" s="8">
        <v>122000</v>
      </c>
      <c r="R368" s="8">
        <v>80000</v>
      </c>
      <c r="S368" s="8" t="e">
        <v>#N/A</v>
      </c>
      <c r="T368" s="8" t="e">
        <v>#N/A</v>
      </c>
      <c r="U368" s="8" t="e">
        <v>#N/A</v>
      </c>
      <c r="V368" s="8" t="e">
        <v>#N/A</v>
      </c>
      <c r="W368" s="8" t="e">
        <v>#N/A</v>
      </c>
      <c r="X368" s="16" t="e">
        <f t="shared" si="74"/>
        <v>#N/A</v>
      </c>
      <c r="BC368" s="53"/>
      <c r="BD368" s="56"/>
      <c r="BE368" s="56"/>
      <c r="BF368" s="56"/>
      <c r="BG368" s="56"/>
    </row>
    <row r="369" spans="1:59">
      <c r="A369" s="42">
        <f t="shared" si="71"/>
        <v>36586</v>
      </c>
      <c r="B369" s="42">
        <v>36617</v>
      </c>
      <c r="C369" s="43">
        <v>5.19</v>
      </c>
      <c r="E369" s="2" t="s">
        <v>395</v>
      </c>
      <c r="F369" s="6">
        <v>35886</v>
      </c>
      <c r="G369" s="7">
        <f t="shared" si="72"/>
        <v>1998</v>
      </c>
      <c r="H369" s="7">
        <f t="shared" si="73"/>
        <v>4</v>
      </c>
      <c r="I369" s="8" t="e">
        <v>#N/A</v>
      </c>
      <c r="J369" s="8" t="e">
        <v>#N/A</v>
      </c>
      <c r="K369" s="8" t="e">
        <v>#N/A</v>
      </c>
      <c r="L369" s="8" t="e">
        <v>#N/A</v>
      </c>
      <c r="M369" s="8" t="e">
        <v>#N/A</v>
      </c>
      <c r="N369" s="8">
        <v>387000</v>
      </c>
      <c r="O369" s="8">
        <v>62000</v>
      </c>
      <c r="P369" s="8">
        <v>101000</v>
      </c>
      <c r="Q369" s="8">
        <v>135000</v>
      </c>
      <c r="R369" s="8">
        <v>90000</v>
      </c>
      <c r="S369" s="8" t="e">
        <v>#N/A</v>
      </c>
      <c r="T369" s="8" t="e">
        <v>#N/A</v>
      </c>
      <c r="U369" s="8" t="e">
        <v>#N/A</v>
      </c>
      <c r="V369" s="8" t="e">
        <v>#N/A</v>
      </c>
      <c r="W369" s="8" t="e">
        <v>#N/A</v>
      </c>
      <c r="X369" s="16" t="e">
        <f t="shared" si="74"/>
        <v>#N/A</v>
      </c>
      <c r="BC369" s="53"/>
      <c r="BD369" s="56"/>
      <c r="BE369" s="56"/>
      <c r="BF369" s="56"/>
      <c r="BG369" s="56"/>
    </row>
    <row r="370" spans="1:59">
      <c r="A370" s="42">
        <f t="shared" si="71"/>
        <v>36617</v>
      </c>
      <c r="B370" s="42">
        <v>36647</v>
      </c>
      <c r="C370" s="43">
        <v>5.2</v>
      </c>
      <c r="E370" s="2" t="s">
        <v>396</v>
      </c>
      <c r="F370" s="6">
        <v>35916</v>
      </c>
      <c r="G370" s="7">
        <f t="shared" si="72"/>
        <v>1998</v>
      </c>
      <c r="H370" s="7">
        <f t="shared" si="73"/>
        <v>5</v>
      </c>
      <c r="I370" s="8" t="e">
        <v>#N/A</v>
      </c>
      <c r="J370" s="8" t="e">
        <v>#N/A</v>
      </c>
      <c r="K370" s="8" t="e">
        <v>#N/A</v>
      </c>
      <c r="L370" s="8" t="e">
        <v>#N/A</v>
      </c>
      <c r="M370" s="8" t="e">
        <v>#N/A</v>
      </c>
      <c r="N370" s="8">
        <v>417000</v>
      </c>
      <c r="O370" s="8">
        <v>64000</v>
      </c>
      <c r="P370" s="8">
        <v>106000</v>
      </c>
      <c r="Q370" s="8">
        <v>144000</v>
      </c>
      <c r="R370" s="8">
        <v>100000</v>
      </c>
      <c r="S370" s="8" t="e">
        <v>#N/A</v>
      </c>
      <c r="T370" s="8" t="e">
        <v>#N/A</v>
      </c>
      <c r="U370" s="8" t="e">
        <v>#N/A</v>
      </c>
      <c r="V370" s="8" t="e">
        <v>#N/A</v>
      </c>
      <c r="W370" s="8" t="e">
        <v>#N/A</v>
      </c>
      <c r="X370" s="16" t="e">
        <f t="shared" si="74"/>
        <v>#N/A</v>
      </c>
      <c r="BC370" s="53"/>
      <c r="BD370" s="56"/>
      <c r="BE370" s="56"/>
      <c r="BF370" s="56"/>
      <c r="BG370" s="56"/>
    </row>
    <row r="371" spans="1:59">
      <c r="A371" s="42">
        <f t="shared" si="71"/>
        <v>36647</v>
      </c>
      <c r="B371" s="42">
        <v>36678</v>
      </c>
      <c r="C371" s="43">
        <v>5.1100000000000003</v>
      </c>
      <c r="E371" s="2" t="s">
        <v>397</v>
      </c>
      <c r="F371" s="6">
        <v>35947</v>
      </c>
      <c r="G371" s="7">
        <f t="shared" si="72"/>
        <v>1998</v>
      </c>
      <c r="H371" s="7">
        <f t="shared" si="73"/>
        <v>6</v>
      </c>
      <c r="I371" s="8" t="e">
        <v>#N/A</v>
      </c>
      <c r="J371" s="8" t="e">
        <v>#N/A</v>
      </c>
      <c r="K371" s="8" t="e">
        <v>#N/A</v>
      </c>
      <c r="L371" s="8" t="e">
        <v>#N/A</v>
      </c>
      <c r="M371" s="8" t="e">
        <v>#N/A</v>
      </c>
      <c r="N371" s="8">
        <v>459000</v>
      </c>
      <c r="O371" s="8">
        <v>75000</v>
      </c>
      <c r="P371" s="8">
        <v>120000</v>
      </c>
      <c r="Q371" s="8">
        <v>161000</v>
      </c>
      <c r="R371" s="8">
        <v>100000</v>
      </c>
      <c r="S371" s="8" t="e">
        <v>#N/A</v>
      </c>
      <c r="T371" s="8" t="e">
        <v>#N/A</v>
      </c>
      <c r="U371" s="8" t="e">
        <v>#N/A</v>
      </c>
      <c r="V371" s="8" t="e">
        <v>#N/A</v>
      </c>
      <c r="W371" s="8" t="e">
        <v>#N/A</v>
      </c>
      <c r="X371" s="16" t="e">
        <f t="shared" si="74"/>
        <v>#N/A</v>
      </c>
      <c r="BC371" s="53"/>
      <c r="BD371" s="56"/>
      <c r="BE371" s="56"/>
      <c r="BF371" s="56"/>
      <c r="BG371" s="56"/>
    </row>
    <row r="372" spans="1:59">
      <c r="A372" s="42">
        <f t="shared" si="71"/>
        <v>36678</v>
      </c>
      <c r="B372" s="42">
        <v>36708</v>
      </c>
      <c r="C372" s="43">
        <v>5.13</v>
      </c>
      <c r="E372" s="2" t="s">
        <v>398</v>
      </c>
      <c r="F372" s="6">
        <v>35977</v>
      </c>
      <c r="G372" s="7">
        <f t="shared" si="72"/>
        <v>1998</v>
      </c>
      <c r="H372" s="7">
        <f t="shared" si="73"/>
        <v>7</v>
      </c>
      <c r="I372" s="8" t="e">
        <v>#N/A</v>
      </c>
      <c r="J372" s="8" t="e">
        <v>#N/A</v>
      </c>
      <c r="K372" s="8" t="e">
        <v>#N/A</v>
      </c>
      <c r="L372" s="8" t="e">
        <v>#N/A</v>
      </c>
      <c r="M372" s="8" t="e">
        <v>#N/A</v>
      </c>
      <c r="N372" s="8">
        <v>461000</v>
      </c>
      <c r="O372" s="8">
        <v>77000</v>
      </c>
      <c r="P372" s="8">
        <v>116000</v>
      </c>
      <c r="Q372" s="8">
        <v>158000</v>
      </c>
      <c r="R372" s="8">
        <v>107000</v>
      </c>
      <c r="S372" s="8" t="e">
        <v>#N/A</v>
      </c>
      <c r="T372" s="8" t="e">
        <v>#N/A</v>
      </c>
      <c r="U372" s="8" t="e">
        <v>#N/A</v>
      </c>
      <c r="V372" s="8" t="e">
        <v>#N/A</v>
      </c>
      <c r="W372" s="8" t="e">
        <v>#N/A</v>
      </c>
      <c r="X372" s="16" t="e">
        <f t="shared" si="74"/>
        <v>#N/A</v>
      </c>
      <c r="BC372" s="53"/>
      <c r="BD372" s="56"/>
      <c r="BE372" s="56"/>
      <c r="BF372" s="56"/>
      <c r="BG372" s="56"/>
    </row>
    <row r="373" spans="1:59">
      <c r="A373" s="42">
        <f t="shared" si="71"/>
        <v>36708</v>
      </c>
      <c r="B373" s="42">
        <v>36739</v>
      </c>
      <c r="C373" s="43">
        <v>5.1100000000000003</v>
      </c>
      <c r="E373" s="2" t="s">
        <v>399</v>
      </c>
      <c r="F373" s="6">
        <v>36008</v>
      </c>
      <c r="G373" s="7">
        <f t="shared" si="72"/>
        <v>1998</v>
      </c>
      <c r="H373" s="7">
        <f t="shared" si="73"/>
        <v>8</v>
      </c>
      <c r="I373" s="8" t="e">
        <v>#N/A</v>
      </c>
      <c r="J373" s="8" t="e">
        <v>#N/A</v>
      </c>
      <c r="K373" s="8" t="e">
        <v>#N/A</v>
      </c>
      <c r="L373" s="8" t="e">
        <v>#N/A</v>
      </c>
      <c r="M373" s="8" t="e">
        <v>#N/A</v>
      </c>
      <c r="N373" s="8">
        <v>442000</v>
      </c>
      <c r="O373" s="8">
        <v>73000</v>
      </c>
      <c r="P373" s="8">
        <v>109000</v>
      </c>
      <c r="Q373" s="8">
        <v>161000</v>
      </c>
      <c r="R373" s="8">
        <v>99000</v>
      </c>
      <c r="S373" s="8" t="e">
        <v>#N/A</v>
      </c>
      <c r="T373" s="8" t="e">
        <v>#N/A</v>
      </c>
      <c r="U373" s="8" t="e">
        <v>#N/A</v>
      </c>
      <c r="V373" s="8" t="e">
        <v>#N/A</v>
      </c>
      <c r="W373" s="8" t="e">
        <v>#N/A</v>
      </c>
      <c r="X373" s="16" t="e">
        <f t="shared" si="74"/>
        <v>#N/A</v>
      </c>
      <c r="BC373" s="53"/>
      <c r="BD373" s="56"/>
      <c r="BE373" s="56"/>
      <c r="BF373" s="56"/>
      <c r="BG373" s="56"/>
    </row>
    <row r="374" spans="1:59">
      <c r="A374" s="42">
        <f t="shared" si="71"/>
        <v>36739</v>
      </c>
      <c r="B374" s="42">
        <v>36770</v>
      </c>
      <c r="C374" s="43">
        <v>5.17</v>
      </c>
      <c r="E374" s="2" t="s">
        <v>400</v>
      </c>
      <c r="F374" s="6">
        <v>36039</v>
      </c>
      <c r="G374" s="7">
        <f t="shared" si="72"/>
        <v>1998</v>
      </c>
      <c r="H374" s="7">
        <f t="shared" si="73"/>
        <v>9</v>
      </c>
      <c r="I374" s="8" t="e">
        <v>#N/A</v>
      </c>
      <c r="J374" s="8" t="e">
        <v>#N/A</v>
      </c>
      <c r="K374" s="8" t="e">
        <v>#N/A</v>
      </c>
      <c r="L374" s="8" t="e">
        <v>#N/A</v>
      </c>
      <c r="M374" s="8" t="e">
        <v>#N/A</v>
      </c>
      <c r="N374" s="8">
        <v>381000</v>
      </c>
      <c r="O374" s="8">
        <v>65000</v>
      </c>
      <c r="P374" s="8">
        <v>101000</v>
      </c>
      <c r="Q374" s="8">
        <v>135000</v>
      </c>
      <c r="R374" s="8">
        <v>81000</v>
      </c>
      <c r="S374" s="8" t="e">
        <v>#N/A</v>
      </c>
      <c r="T374" s="8" t="e">
        <v>#N/A</v>
      </c>
      <c r="U374" s="8" t="e">
        <v>#N/A</v>
      </c>
      <c r="V374" s="8" t="e">
        <v>#N/A</v>
      </c>
      <c r="W374" s="8" t="e">
        <v>#N/A</v>
      </c>
      <c r="X374" s="16" t="e">
        <f t="shared" si="74"/>
        <v>#N/A</v>
      </c>
      <c r="BC374" s="53"/>
      <c r="BD374" s="56"/>
      <c r="BE374" s="56"/>
      <c r="BF374" s="56"/>
      <c r="BG374" s="56"/>
    </row>
    <row r="375" spans="1:59">
      <c r="A375" s="42">
        <f t="shared" si="71"/>
        <v>36770</v>
      </c>
      <c r="B375" s="42">
        <v>36800</v>
      </c>
      <c r="C375" s="43">
        <v>5.29</v>
      </c>
      <c r="E375" s="2" t="s">
        <v>401</v>
      </c>
      <c r="F375" s="6">
        <v>36069</v>
      </c>
      <c r="G375" s="7">
        <f t="shared" si="72"/>
        <v>1998</v>
      </c>
      <c r="H375" s="7">
        <f t="shared" si="73"/>
        <v>10</v>
      </c>
      <c r="I375" s="8" t="e">
        <v>#N/A</v>
      </c>
      <c r="J375" s="8" t="e">
        <v>#N/A</v>
      </c>
      <c r="K375" s="8" t="e">
        <v>#N/A</v>
      </c>
      <c r="L375" s="8" t="e">
        <v>#N/A</v>
      </c>
      <c r="M375" s="8" t="e">
        <v>#N/A</v>
      </c>
      <c r="N375" s="8">
        <v>390000</v>
      </c>
      <c r="O375" s="8">
        <v>65000</v>
      </c>
      <c r="P375" s="8">
        <v>96000</v>
      </c>
      <c r="Q375" s="8">
        <v>137000</v>
      </c>
      <c r="R375" s="8">
        <v>93000</v>
      </c>
      <c r="S375" s="8" t="e">
        <v>#N/A</v>
      </c>
      <c r="T375" s="8" t="e">
        <v>#N/A</v>
      </c>
      <c r="U375" s="8" t="e">
        <v>#N/A</v>
      </c>
      <c r="V375" s="8" t="e">
        <v>#N/A</v>
      </c>
      <c r="W375" s="8" t="e">
        <v>#N/A</v>
      </c>
      <c r="X375" s="16" t="e">
        <f t="shared" si="74"/>
        <v>#N/A</v>
      </c>
      <c r="BC375" s="53"/>
      <c r="BD375" s="56"/>
      <c r="BE375" s="56"/>
      <c r="BF375" s="56"/>
      <c r="BG375" s="56"/>
    </row>
    <row r="376" spans="1:59">
      <c r="A376" s="42">
        <f t="shared" si="71"/>
        <v>36800</v>
      </c>
      <c r="B376" s="42">
        <v>36831</v>
      </c>
      <c r="C376" s="43">
        <v>5.25</v>
      </c>
      <c r="E376" s="2" t="s">
        <v>402</v>
      </c>
      <c r="F376" s="6">
        <v>36100</v>
      </c>
      <c r="G376" s="7">
        <f t="shared" si="72"/>
        <v>1998</v>
      </c>
      <c r="H376" s="7">
        <f t="shared" si="73"/>
        <v>11</v>
      </c>
      <c r="I376" s="8" t="e">
        <v>#N/A</v>
      </c>
      <c r="J376" s="8" t="e">
        <v>#N/A</v>
      </c>
      <c r="K376" s="8" t="e">
        <v>#N/A</v>
      </c>
      <c r="L376" s="8" t="e">
        <v>#N/A</v>
      </c>
      <c r="M376" s="8" t="e">
        <v>#N/A</v>
      </c>
      <c r="N376" s="8">
        <v>350000</v>
      </c>
      <c r="O376" s="8">
        <v>59000</v>
      </c>
      <c r="P376" s="8">
        <v>85000</v>
      </c>
      <c r="Q376" s="8">
        <v>127000</v>
      </c>
      <c r="R376" s="8">
        <v>80000</v>
      </c>
      <c r="S376" s="8" t="e">
        <v>#N/A</v>
      </c>
      <c r="T376" s="8" t="e">
        <v>#N/A</v>
      </c>
      <c r="U376" s="8" t="e">
        <v>#N/A</v>
      </c>
      <c r="V376" s="8" t="e">
        <v>#N/A</v>
      </c>
      <c r="W376" s="8" t="e">
        <v>#N/A</v>
      </c>
      <c r="X376" s="16" t="e">
        <f t="shared" si="74"/>
        <v>#N/A</v>
      </c>
      <c r="BC376" s="53"/>
      <c r="BD376" s="56"/>
      <c r="BE376" s="56"/>
      <c r="BF376" s="56"/>
      <c r="BG376" s="56"/>
    </row>
    <row r="377" spans="1:59">
      <c r="A377" s="42">
        <f t="shared" si="71"/>
        <v>36831</v>
      </c>
      <c r="B377" s="42">
        <v>36861</v>
      </c>
      <c r="C377" s="43">
        <v>5.35</v>
      </c>
      <c r="E377" s="2" t="s">
        <v>403</v>
      </c>
      <c r="F377" s="6">
        <v>36130</v>
      </c>
      <c r="G377" s="7">
        <f t="shared" si="72"/>
        <v>1998</v>
      </c>
      <c r="H377" s="7">
        <f t="shared" si="73"/>
        <v>12</v>
      </c>
      <c r="I377" s="8" t="e">
        <v>#N/A</v>
      </c>
      <c r="J377" s="8" t="e">
        <v>#N/A</v>
      </c>
      <c r="K377" s="8" t="e">
        <v>#N/A</v>
      </c>
      <c r="L377" s="8" t="e">
        <v>#N/A</v>
      </c>
      <c r="M377" s="8" t="e">
        <v>#N/A</v>
      </c>
      <c r="N377" s="8">
        <v>373000</v>
      </c>
      <c r="O377" s="8">
        <v>61000</v>
      </c>
      <c r="P377" s="8">
        <v>89000</v>
      </c>
      <c r="Q377" s="8">
        <v>141000</v>
      </c>
      <c r="R377" s="8">
        <v>83000</v>
      </c>
      <c r="S377" s="8" t="e">
        <v>#N/A</v>
      </c>
      <c r="T377" s="8" t="e">
        <v>#N/A</v>
      </c>
      <c r="U377" s="8" t="e">
        <v>#N/A</v>
      </c>
      <c r="V377" s="8" t="e">
        <v>#N/A</v>
      </c>
      <c r="W377" s="8" t="e">
        <v>#N/A</v>
      </c>
      <c r="X377" s="16" t="e">
        <f t="shared" si="74"/>
        <v>#N/A</v>
      </c>
      <c r="BC377" s="53"/>
      <c r="BD377" s="56"/>
      <c r="BE377" s="56"/>
      <c r="BF377" s="56"/>
      <c r="BG377" s="56"/>
    </row>
    <row r="378" spans="1:59">
      <c r="A378" s="42">
        <f t="shared" si="71"/>
        <v>36861</v>
      </c>
      <c r="B378" s="42">
        <v>36892</v>
      </c>
      <c r="C378" s="43">
        <v>5.0999999999999996</v>
      </c>
      <c r="E378" s="2" t="s">
        <v>404</v>
      </c>
      <c r="F378" s="6">
        <v>36161</v>
      </c>
      <c r="G378" s="7">
        <f t="shared" si="72"/>
        <v>1999</v>
      </c>
      <c r="H378" s="7">
        <f t="shared" si="73"/>
        <v>1</v>
      </c>
      <c r="I378" s="8">
        <v>291000</v>
      </c>
      <c r="J378" s="8">
        <v>54000</v>
      </c>
      <c r="K378" s="8">
        <v>67000</v>
      </c>
      <c r="L378" s="8">
        <v>98000</v>
      </c>
      <c r="M378" s="8">
        <v>72000</v>
      </c>
      <c r="N378" s="8">
        <v>261000</v>
      </c>
      <c r="O378" s="8">
        <v>43000</v>
      </c>
      <c r="P378" s="8">
        <v>62000</v>
      </c>
      <c r="Q378" s="8">
        <v>90000</v>
      </c>
      <c r="R378" s="8">
        <v>66000</v>
      </c>
      <c r="S378" s="8">
        <v>30000</v>
      </c>
      <c r="T378" s="8">
        <v>11000</v>
      </c>
      <c r="U378" s="8">
        <v>5000</v>
      </c>
      <c r="V378" s="8">
        <v>8000</v>
      </c>
      <c r="W378" s="8">
        <v>6000</v>
      </c>
      <c r="X378" s="16" t="e">
        <f t="shared" si="74"/>
        <v>#N/A</v>
      </c>
      <c r="BC378" s="53"/>
      <c r="BD378" s="56"/>
      <c r="BE378" s="56"/>
      <c r="BF378" s="56"/>
      <c r="BG378" s="56"/>
    </row>
    <row r="379" spans="1:59">
      <c r="A379" s="42">
        <f t="shared" si="71"/>
        <v>36892</v>
      </c>
      <c r="B379" s="42">
        <v>36923</v>
      </c>
      <c r="C379" s="43">
        <v>5.0999999999999996</v>
      </c>
      <c r="E379" s="2" t="s">
        <v>405</v>
      </c>
      <c r="F379" s="6">
        <v>36192</v>
      </c>
      <c r="G379" s="7">
        <f t="shared" si="72"/>
        <v>1999</v>
      </c>
      <c r="H379" s="7">
        <f t="shared" si="73"/>
        <v>2</v>
      </c>
      <c r="I379" s="8">
        <v>293000</v>
      </c>
      <c r="J379" s="8">
        <v>55000</v>
      </c>
      <c r="K379" s="8">
        <v>69000</v>
      </c>
      <c r="L379" s="8">
        <v>107000</v>
      </c>
      <c r="M379" s="8">
        <v>61000</v>
      </c>
      <c r="N379" s="8">
        <v>262000</v>
      </c>
      <c r="O379" s="8">
        <v>44000</v>
      </c>
      <c r="P379" s="8">
        <v>64000</v>
      </c>
      <c r="Q379" s="8">
        <v>98000</v>
      </c>
      <c r="R379" s="8">
        <v>55000</v>
      </c>
      <c r="S379" s="8">
        <v>31000</v>
      </c>
      <c r="T379" s="8">
        <v>11000</v>
      </c>
      <c r="U379" s="8">
        <v>5000</v>
      </c>
      <c r="V379" s="8">
        <v>9000</v>
      </c>
      <c r="W379" s="8">
        <v>6000</v>
      </c>
      <c r="X379" s="16" t="e">
        <f t="shared" si="74"/>
        <v>#N/A</v>
      </c>
      <c r="BC379" s="53"/>
      <c r="BD379" s="56"/>
      <c r="BE379" s="56"/>
      <c r="BF379" s="56"/>
      <c r="BG379" s="56"/>
    </row>
    <row r="380" spans="1:59">
      <c r="A380" s="42">
        <f t="shared" si="71"/>
        <v>36923</v>
      </c>
      <c r="B380" s="42">
        <v>36951</v>
      </c>
      <c r="C380" s="43">
        <v>5.23</v>
      </c>
      <c r="E380" s="2" t="s">
        <v>406</v>
      </c>
      <c r="F380" s="6">
        <v>36220</v>
      </c>
      <c r="G380" s="7">
        <f t="shared" si="72"/>
        <v>1999</v>
      </c>
      <c r="H380" s="7">
        <f t="shared" si="73"/>
        <v>3</v>
      </c>
      <c r="I380" s="8">
        <v>412000</v>
      </c>
      <c r="J380" s="8">
        <v>71000</v>
      </c>
      <c r="K380" s="8">
        <v>97000</v>
      </c>
      <c r="L380" s="8">
        <v>149000</v>
      </c>
      <c r="M380" s="8">
        <v>95000</v>
      </c>
      <c r="N380" s="8">
        <v>367000</v>
      </c>
      <c r="O380" s="8">
        <v>57000</v>
      </c>
      <c r="P380" s="8">
        <v>89000</v>
      </c>
      <c r="Q380" s="8">
        <v>136000</v>
      </c>
      <c r="R380" s="8">
        <v>85000</v>
      </c>
      <c r="S380" s="8">
        <v>45000</v>
      </c>
      <c r="T380" s="8">
        <v>14000</v>
      </c>
      <c r="U380" s="8">
        <v>8000</v>
      </c>
      <c r="V380" s="8">
        <v>13000</v>
      </c>
      <c r="W380" s="8">
        <v>10000</v>
      </c>
      <c r="X380" s="16" t="e">
        <f t="shared" si="74"/>
        <v>#N/A</v>
      </c>
      <c r="BC380" s="53"/>
      <c r="BD380" s="56"/>
      <c r="BE380" s="56"/>
      <c r="BF380" s="56"/>
      <c r="BG380" s="56"/>
    </row>
    <row r="381" spans="1:59">
      <c r="A381" s="42">
        <f t="shared" si="71"/>
        <v>36951</v>
      </c>
      <c r="B381" s="42">
        <v>36982</v>
      </c>
      <c r="C381" s="43">
        <v>5.45</v>
      </c>
      <c r="E381" s="2" t="s">
        <v>407</v>
      </c>
      <c r="F381" s="6">
        <v>36251</v>
      </c>
      <c r="G381" s="7">
        <f t="shared" si="72"/>
        <v>1999</v>
      </c>
      <c r="H381" s="7">
        <f t="shared" si="73"/>
        <v>4</v>
      </c>
      <c r="I381" s="8">
        <v>454000</v>
      </c>
      <c r="J381" s="8">
        <v>75000</v>
      </c>
      <c r="K381" s="8">
        <v>110000</v>
      </c>
      <c r="L381" s="8">
        <v>159000</v>
      </c>
      <c r="M381" s="8">
        <v>110000</v>
      </c>
      <c r="N381" s="8">
        <v>407000</v>
      </c>
      <c r="O381" s="8">
        <v>61000</v>
      </c>
      <c r="P381" s="8">
        <v>101000</v>
      </c>
      <c r="Q381" s="8">
        <v>145000</v>
      </c>
      <c r="R381" s="8">
        <v>100000</v>
      </c>
      <c r="S381" s="8">
        <v>47000</v>
      </c>
      <c r="T381" s="8">
        <v>14000</v>
      </c>
      <c r="U381" s="8">
        <v>9000</v>
      </c>
      <c r="V381" s="8">
        <v>14000</v>
      </c>
      <c r="W381" s="8">
        <v>10000</v>
      </c>
      <c r="X381" s="16" t="e">
        <f t="shared" si="74"/>
        <v>#N/A</v>
      </c>
      <c r="BC381" s="53"/>
      <c r="BD381" s="56"/>
      <c r="BE381" s="56"/>
      <c r="BF381" s="56"/>
      <c r="BG381" s="56"/>
    </row>
    <row r="382" spans="1:59">
      <c r="A382" s="42">
        <f t="shared" si="71"/>
        <v>36982</v>
      </c>
      <c r="B382" s="42">
        <v>37012</v>
      </c>
      <c r="C382" s="43">
        <v>5.32</v>
      </c>
      <c r="E382" s="2" t="s">
        <v>408</v>
      </c>
      <c r="F382" s="6">
        <v>36281</v>
      </c>
      <c r="G382" s="7">
        <f t="shared" si="72"/>
        <v>1999</v>
      </c>
      <c r="H382" s="7">
        <f t="shared" si="73"/>
        <v>5</v>
      </c>
      <c r="I382" s="8">
        <v>472000</v>
      </c>
      <c r="J382" s="8">
        <v>78000</v>
      </c>
      <c r="K382" s="8">
        <v>116000</v>
      </c>
      <c r="L382" s="8">
        <v>169000</v>
      </c>
      <c r="M382" s="8">
        <v>109000</v>
      </c>
      <c r="N382" s="8">
        <v>425000</v>
      </c>
      <c r="O382" s="8">
        <v>62000</v>
      </c>
      <c r="P382" s="8">
        <v>107000</v>
      </c>
      <c r="Q382" s="8">
        <v>156000</v>
      </c>
      <c r="R382" s="8">
        <v>100000</v>
      </c>
      <c r="S382" s="8">
        <v>47000</v>
      </c>
      <c r="T382" s="8">
        <v>16000</v>
      </c>
      <c r="U382" s="8">
        <v>9000</v>
      </c>
      <c r="V382" s="8">
        <v>13000</v>
      </c>
      <c r="W382" s="8">
        <v>9000</v>
      </c>
      <c r="X382" s="16" t="e">
        <f t="shared" si="74"/>
        <v>#N/A</v>
      </c>
      <c r="BC382" s="53"/>
      <c r="BD382" s="56"/>
      <c r="BE382" s="56"/>
      <c r="BF382" s="56"/>
      <c r="BG382" s="56"/>
    </row>
    <row r="383" spans="1:59">
      <c r="A383" s="42">
        <f t="shared" si="71"/>
        <v>37012</v>
      </c>
      <c r="B383" s="42">
        <v>37043</v>
      </c>
      <c r="C383" s="43">
        <v>5.27</v>
      </c>
      <c r="E383" s="2" t="s">
        <v>409</v>
      </c>
      <c r="F383" s="6">
        <v>36312</v>
      </c>
      <c r="G383" s="7">
        <f t="shared" si="72"/>
        <v>1999</v>
      </c>
      <c r="H383" s="7">
        <f t="shared" si="73"/>
        <v>6</v>
      </c>
      <c r="I383" s="8">
        <v>560000</v>
      </c>
      <c r="J383" s="8">
        <v>100000</v>
      </c>
      <c r="K383" s="8">
        <v>141000</v>
      </c>
      <c r="L383" s="8">
        <v>197000</v>
      </c>
      <c r="M383" s="8">
        <v>122000</v>
      </c>
      <c r="N383" s="8">
        <v>505000</v>
      </c>
      <c r="O383" s="8">
        <v>80000</v>
      </c>
      <c r="P383" s="8">
        <v>130000</v>
      </c>
      <c r="Q383" s="8">
        <v>183000</v>
      </c>
      <c r="R383" s="8">
        <v>112000</v>
      </c>
      <c r="S383" s="8">
        <v>55000</v>
      </c>
      <c r="T383" s="8">
        <v>20000</v>
      </c>
      <c r="U383" s="8">
        <v>11000</v>
      </c>
      <c r="V383" s="8">
        <v>14000</v>
      </c>
      <c r="W383" s="8">
        <v>10000</v>
      </c>
      <c r="X383" s="16" t="e">
        <f t="shared" si="74"/>
        <v>#N/A</v>
      </c>
      <c r="BC383" s="53"/>
      <c r="BD383" s="56"/>
      <c r="BE383" s="56"/>
      <c r="BF383" s="56"/>
      <c r="BG383" s="56"/>
    </row>
    <row r="384" spans="1:59">
      <c r="A384" s="42">
        <f t="shared" si="71"/>
        <v>37043</v>
      </c>
      <c r="B384" s="42">
        <v>37073</v>
      </c>
      <c r="C384" s="43">
        <v>5.43</v>
      </c>
      <c r="E384" s="2" t="s">
        <v>410</v>
      </c>
      <c r="F384" s="6">
        <v>36342</v>
      </c>
      <c r="G384" s="7">
        <f t="shared" si="72"/>
        <v>1999</v>
      </c>
      <c r="H384" s="7">
        <f t="shared" si="73"/>
        <v>7</v>
      </c>
      <c r="I384" s="8">
        <v>528000</v>
      </c>
      <c r="J384" s="8">
        <v>94000</v>
      </c>
      <c r="K384" s="8">
        <v>130000</v>
      </c>
      <c r="L384" s="8">
        <v>182000</v>
      </c>
      <c r="M384" s="8">
        <v>122000</v>
      </c>
      <c r="N384" s="8">
        <v>474000</v>
      </c>
      <c r="O384" s="8">
        <v>74000</v>
      </c>
      <c r="P384" s="8">
        <v>119000</v>
      </c>
      <c r="Q384" s="8">
        <v>169000</v>
      </c>
      <c r="R384" s="8">
        <v>112000</v>
      </c>
      <c r="S384" s="8">
        <v>54000</v>
      </c>
      <c r="T384" s="8">
        <v>20000</v>
      </c>
      <c r="U384" s="8">
        <v>11000</v>
      </c>
      <c r="V384" s="8">
        <v>13000</v>
      </c>
      <c r="W384" s="8">
        <v>10000</v>
      </c>
      <c r="X384" s="16">
        <f t="shared" si="74"/>
        <v>0.81443298969072164</v>
      </c>
      <c r="BC384" s="53"/>
      <c r="BD384" s="56"/>
      <c r="BE384" s="56"/>
      <c r="BF384" s="56"/>
      <c r="BG384" s="56"/>
    </row>
    <row r="385" spans="1:59">
      <c r="A385" s="42">
        <f t="shared" si="71"/>
        <v>37073</v>
      </c>
      <c r="B385" s="42">
        <v>37104</v>
      </c>
      <c r="C385" s="43">
        <v>5.43</v>
      </c>
      <c r="E385" s="2" t="s">
        <v>411</v>
      </c>
      <c r="F385" s="6">
        <v>36373</v>
      </c>
      <c r="G385" s="7">
        <f t="shared" si="72"/>
        <v>1999</v>
      </c>
      <c r="H385" s="7">
        <f t="shared" si="73"/>
        <v>8</v>
      </c>
      <c r="I385" s="8">
        <v>529000</v>
      </c>
      <c r="J385" s="8">
        <v>98000</v>
      </c>
      <c r="K385" s="8">
        <v>129000</v>
      </c>
      <c r="L385" s="8">
        <v>189000</v>
      </c>
      <c r="M385" s="8">
        <v>113000</v>
      </c>
      <c r="N385" s="8">
        <v>478000</v>
      </c>
      <c r="O385" s="8">
        <v>80000</v>
      </c>
      <c r="P385" s="8">
        <v>119000</v>
      </c>
      <c r="Q385" s="8">
        <v>176000</v>
      </c>
      <c r="R385" s="8">
        <v>103000</v>
      </c>
      <c r="S385" s="8">
        <v>51000</v>
      </c>
      <c r="T385" s="8">
        <v>18000</v>
      </c>
      <c r="U385" s="8">
        <v>10000</v>
      </c>
      <c r="V385" s="8">
        <v>13000</v>
      </c>
      <c r="W385" s="8">
        <v>10000</v>
      </c>
      <c r="X385" s="16">
        <f t="shared" si="74"/>
        <v>0.80546075085324231</v>
      </c>
      <c r="BC385" s="53"/>
      <c r="BD385" s="56"/>
      <c r="BE385" s="56"/>
      <c r="BF385" s="56"/>
      <c r="BG385" s="56"/>
    </row>
    <row r="386" spans="1:59">
      <c r="A386" s="42">
        <f t="shared" si="71"/>
        <v>37104</v>
      </c>
      <c r="B386" s="42">
        <v>37135</v>
      </c>
      <c r="C386" s="43">
        <v>5.48</v>
      </c>
      <c r="E386" s="2" t="s">
        <v>412</v>
      </c>
      <c r="F386" s="6">
        <v>36404</v>
      </c>
      <c r="G386" s="7">
        <f t="shared" si="72"/>
        <v>1999</v>
      </c>
      <c r="H386" s="7">
        <f t="shared" si="73"/>
        <v>9</v>
      </c>
      <c r="I386" s="8">
        <v>432000</v>
      </c>
      <c r="J386" s="8">
        <v>74000</v>
      </c>
      <c r="K386" s="8">
        <v>107000</v>
      </c>
      <c r="L386" s="8">
        <v>157000</v>
      </c>
      <c r="M386" s="8">
        <v>94000</v>
      </c>
      <c r="N386" s="8">
        <v>387000</v>
      </c>
      <c r="O386" s="8">
        <v>59000</v>
      </c>
      <c r="P386" s="8">
        <v>98000</v>
      </c>
      <c r="Q386" s="8">
        <v>145000</v>
      </c>
      <c r="R386" s="8">
        <v>85000</v>
      </c>
      <c r="S386" s="8">
        <v>45000</v>
      </c>
      <c r="T386" s="8">
        <v>15000</v>
      </c>
      <c r="U386" s="8">
        <v>9000</v>
      </c>
      <c r="V386" s="8">
        <v>12000</v>
      </c>
      <c r="W386" s="8">
        <v>9000</v>
      </c>
      <c r="X386" s="16">
        <f t="shared" si="74"/>
        <v>4.8543689320388349E-2</v>
      </c>
      <c r="BC386" s="53"/>
      <c r="BD386" s="56"/>
      <c r="BE386" s="56"/>
      <c r="BF386" s="56"/>
      <c r="BG386" s="56"/>
    </row>
    <row r="387" spans="1:59">
      <c r="A387" s="42">
        <f t="shared" si="71"/>
        <v>37135</v>
      </c>
      <c r="B387" s="42">
        <v>37165</v>
      </c>
      <c r="C387" s="43">
        <v>5.23</v>
      </c>
      <c r="E387" s="2" t="s">
        <v>413</v>
      </c>
      <c r="F387" s="6">
        <v>36434</v>
      </c>
      <c r="G387" s="7">
        <f t="shared" si="72"/>
        <v>1999</v>
      </c>
      <c r="H387" s="7">
        <f t="shared" si="73"/>
        <v>10</v>
      </c>
      <c r="I387" s="8">
        <v>417000</v>
      </c>
      <c r="J387" s="8">
        <v>74000</v>
      </c>
      <c r="K387" s="8">
        <v>97000</v>
      </c>
      <c r="L387" s="8">
        <v>147000</v>
      </c>
      <c r="M387" s="8">
        <v>99000</v>
      </c>
      <c r="N387" s="8">
        <v>373000</v>
      </c>
      <c r="O387" s="8">
        <v>59000</v>
      </c>
      <c r="P387" s="8">
        <v>88000</v>
      </c>
      <c r="Q387" s="8">
        <v>136000</v>
      </c>
      <c r="R387" s="8">
        <v>90000</v>
      </c>
      <c r="S387" s="8">
        <v>44000</v>
      </c>
      <c r="T387" s="8">
        <v>15000</v>
      </c>
      <c r="U387" s="8">
        <v>9000</v>
      </c>
      <c r="V387" s="8">
        <v>11000</v>
      </c>
      <c r="W387" s="8">
        <v>9000</v>
      </c>
      <c r="X387" s="16">
        <f t="shared" si="74"/>
        <v>-8.1497797356828189E-2</v>
      </c>
      <c r="BC387" s="53"/>
      <c r="BD387" s="56"/>
      <c r="BE387" s="56"/>
      <c r="BF387" s="56"/>
      <c r="BG387" s="56"/>
    </row>
    <row r="388" spans="1:59">
      <c r="A388" s="42">
        <f t="shared" si="71"/>
        <v>37165</v>
      </c>
      <c r="B388" s="42">
        <v>37196</v>
      </c>
      <c r="C388" s="43">
        <v>5.25</v>
      </c>
      <c r="E388" s="2" t="s">
        <v>414</v>
      </c>
      <c r="F388" s="6">
        <v>36465</v>
      </c>
      <c r="G388" s="7">
        <f t="shared" si="72"/>
        <v>1999</v>
      </c>
      <c r="H388" s="7">
        <f t="shared" si="73"/>
        <v>11</v>
      </c>
      <c r="I388" s="8">
        <v>395000</v>
      </c>
      <c r="J388" s="8">
        <v>68000</v>
      </c>
      <c r="K388" s="8">
        <v>93000</v>
      </c>
      <c r="L388" s="8">
        <v>144000</v>
      </c>
      <c r="M388" s="8">
        <v>90000</v>
      </c>
      <c r="N388" s="8">
        <v>353000</v>
      </c>
      <c r="O388" s="8">
        <v>54000</v>
      </c>
      <c r="P388" s="8">
        <v>85000</v>
      </c>
      <c r="Q388" s="8">
        <v>132000</v>
      </c>
      <c r="R388" s="8">
        <v>82000</v>
      </c>
      <c r="S388" s="8">
        <v>42000</v>
      </c>
      <c r="T388" s="8">
        <v>14000</v>
      </c>
      <c r="U388" s="8">
        <v>8000</v>
      </c>
      <c r="V388" s="8">
        <v>12000</v>
      </c>
      <c r="W388" s="8">
        <v>8000</v>
      </c>
      <c r="X388" s="16">
        <f t="shared" si="74"/>
        <v>-0.16313559322033899</v>
      </c>
      <c r="BC388" s="53"/>
      <c r="BD388" s="56"/>
      <c r="BE388" s="56"/>
      <c r="BF388" s="56"/>
      <c r="BG388" s="56"/>
    </row>
    <row r="389" spans="1:59">
      <c r="A389" s="42">
        <f t="shared" si="71"/>
        <v>37196</v>
      </c>
      <c r="B389" s="42">
        <v>37226</v>
      </c>
      <c r="C389" s="43">
        <v>5.24</v>
      </c>
      <c r="E389" s="2" t="s">
        <v>415</v>
      </c>
      <c r="F389" s="6">
        <v>36495</v>
      </c>
      <c r="G389" s="7">
        <f t="shared" si="72"/>
        <v>1999</v>
      </c>
      <c r="H389" s="7">
        <f t="shared" si="73"/>
        <v>12</v>
      </c>
      <c r="I389" s="8">
        <v>401000</v>
      </c>
      <c r="J389" s="8">
        <v>69000</v>
      </c>
      <c r="K389" s="8">
        <v>91000</v>
      </c>
      <c r="L389" s="8">
        <v>151000</v>
      </c>
      <c r="M389" s="8">
        <v>90000</v>
      </c>
      <c r="N389" s="8">
        <v>358000</v>
      </c>
      <c r="O389" s="8">
        <v>55000</v>
      </c>
      <c r="P389" s="8">
        <v>83000</v>
      </c>
      <c r="Q389" s="8">
        <v>138000</v>
      </c>
      <c r="R389" s="8">
        <v>82000</v>
      </c>
      <c r="S389" s="8">
        <v>43000</v>
      </c>
      <c r="T389" s="8">
        <v>14000</v>
      </c>
      <c r="U389" s="8">
        <v>8000</v>
      </c>
      <c r="V389" s="8">
        <v>13000</v>
      </c>
      <c r="W389" s="8">
        <v>8000</v>
      </c>
      <c r="X389" s="16">
        <f t="shared" si="74"/>
        <v>-0.28392857142857142</v>
      </c>
      <c r="BC389" s="53"/>
      <c r="BD389" s="56"/>
      <c r="BE389" s="56"/>
      <c r="BF389" s="56"/>
      <c r="BG389" s="56"/>
    </row>
    <row r="390" spans="1:59">
      <c r="A390" s="42">
        <f t="shared" si="71"/>
        <v>37226</v>
      </c>
      <c r="B390" s="42">
        <v>37257</v>
      </c>
      <c r="C390" s="43">
        <v>5.49</v>
      </c>
      <c r="E390" s="2" t="s">
        <v>416</v>
      </c>
      <c r="F390" s="6">
        <v>36526</v>
      </c>
      <c r="G390" s="7">
        <f t="shared" si="72"/>
        <v>2000</v>
      </c>
      <c r="H390" s="7">
        <f t="shared" si="73"/>
        <v>1</v>
      </c>
      <c r="I390" s="8">
        <v>286000</v>
      </c>
      <c r="J390" s="8">
        <v>54000</v>
      </c>
      <c r="K390" s="8">
        <v>67000</v>
      </c>
      <c r="L390" s="8">
        <v>97000</v>
      </c>
      <c r="M390" s="8">
        <v>69000</v>
      </c>
      <c r="N390" s="8">
        <v>255000</v>
      </c>
      <c r="O390" s="8">
        <v>44000</v>
      </c>
      <c r="P390" s="8">
        <v>61000</v>
      </c>
      <c r="Q390" s="8">
        <v>88000</v>
      </c>
      <c r="R390" s="8">
        <v>63000</v>
      </c>
      <c r="S390" s="8">
        <v>31000</v>
      </c>
      <c r="T390" s="8">
        <v>10000</v>
      </c>
      <c r="U390" s="8">
        <v>6000</v>
      </c>
      <c r="V390" s="8">
        <v>9000</v>
      </c>
      <c r="W390" s="8">
        <v>6000</v>
      </c>
      <c r="X390" s="16">
        <f t="shared" si="74"/>
        <v>-0.45833333333333331</v>
      </c>
      <c r="BC390" s="53"/>
      <c r="BD390" s="56"/>
      <c r="BE390" s="56"/>
      <c r="BF390" s="56"/>
      <c r="BG390" s="56"/>
    </row>
    <row r="391" spans="1:59">
      <c r="A391" s="42">
        <f t="shared" ref="A391:A454" si="75">EDATE(B391,-1)</f>
        <v>37257</v>
      </c>
      <c r="B391" s="42">
        <v>37288</v>
      </c>
      <c r="C391" s="43">
        <v>5.86</v>
      </c>
      <c r="E391" s="2" t="s">
        <v>417</v>
      </c>
      <c r="F391" s="6">
        <v>36557</v>
      </c>
      <c r="G391" s="7">
        <f t="shared" ref="G391:G454" si="76">YEAR(F391)</f>
        <v>2000</v>
      </c>
      <c r="H391" s="7">
        <f t="shared" ref="H391:H454" si="77">MONTH(F391)</f>
        <v>2</v>
      </c>
      <c r="I391" s="8">
        <v>310000</v>
      </c>
      <c r="J391" s="8">
        <v>54000</v>
      </c>
      <c r="K391" s="8">
        <v>73000</v>
      </c>
      <c r="L391" s="8">
        <v>116000</v>
      </c>
      <c r="M391" s="8">
        <v>68000</v>
      </c>
      <c r="N391" s="8">
        <v>276000</v>
      </c>
      <c r="O391" s="8">
        <v>44000</v>
      </c>
      <c r="P391" s="8">
        <v>68000</v>
      </c>
      <c r="Q391" s="8">
        <v>105000</v>
      </c>
      <c r="R391" s="8">
        <v>60000</v>
      </c>
      <c r="S391" s="8">
        <v>34000</v>
      </c>
      <c r="T391" s="8">
        <v>10000</v>
      </c>
      <c r="U391" s="8">
        <v>5000</v>
      </c>
      <c r="V391" s="8">
        <v>11000</v>
      </c>
      <c r="W391" s="8">
        <v>8000</v>
      </c>
      <c r="X391" s="16">
        <f t="shared" si="74"/>
        <v>-0.41398865784499056</v>
      </c>
      <c r="BC391" s="53"/>
      <c r="BD391" s="56"/>
      <c r="BE391" s="56"/>
      <c r="BF391" s="56"/>
      <c r="BG391" s="56"/>
    </row>
    <row r="392" spans="1:59">
      <c r="A392" s="42">
        <f t="shared" si="75"/>
        <v>37288</v>
      </c>
      <c r="B392" s="42">
        <v>37316</v>
      </c>
      <c r="C392" s="43">
        <v>5.9</v>
      </c>
      <c r="E392" s="2" t="s">
        <v>418</v>
      </c>
      <c r="F392" s="6">
        <v>36586</v>
      </c>
      <c r="G392" s="7">
        <f t="shared" si="76"/>
        <v>2000</v>
      </c>
      <c r="H392" s="7">
        <f t="shared" si="77"/>
        <v>3</v>
      </c>
      <c r="I392" s="8">
        <v>420000</v>
      </c>
      <c r="J392" s="8">
        <v>67000</v>
      </c>
      <c r="K392" s="8">
        <v>100000</v>
      </c>
      <c r="L392" s="8">
        <v>154000</v>
      </c>
      <c r="M392" s="8">
        <v>99000</v>
      </c>
      <c r="N392" s="8">
        <v>374000</v>
      </c>
      <c r="O392" s="8">
        <v>54000</v>
      </c>
      <c r="P392" s="8">
        <v>92000</v>
      </c>
      <c r="Q392" s="8">
        <v>139000</v>
      </c>
      <c r="R392" s="8">
        <v>89000</v>
      </c>
      <c r="S392" s="8">
        <v>46000</v>
      </c>
      <c r="T392" s="8">
        <v>13000</v>
      </c>
      <c r="U392" s="8">
        <v>8000</v>
      </c>
      <c r="V392" s="8">
        <v>15000</v>
      </c>
      <c r="W392" s="8">
        <v>10000</v>
      </c>
      <c r="X392" s="16">
        <f t="shared" si="74"/>
        <v>-2.7777777777777776E-2</v>
      </c>
      <c r="BC392" s="53"/>
      <c r="BD392" s="56"/>
      <c r="BE392" s="56"/>
      <c r="BF392" s="56"/>
      <c r="BG392" s="56"/>
    </row>
    <row r="393" spans="1:59">
      <c r="A393" s="42">
        <f t="shared" si="75"/>
        <v>37316</v>
      </c>
      <c r="B393" s="42">
        <v>37347</v>
      </c>
      <c r="C393" s="43">
        <v>5.63</v>
      </c>
      <c r="E393" s="2" t="s">
        <v>419</v>
      </c>
      <c r="F393" s="6">
        <v>36617</v>
      </c>
      <c r="G393" s="7">
        <f t="shared" si="76"/>
        <v>2000</v>
      </c>
      <c r="H393" s="7">
        <f t="shared" si="77"/>
        <v>4</v>
      </c>
      <c r="I393" s="8">
        <v>432000</v>
      </c>
      <c r="J393" s="8">
        <v>70000</v>
      </c>
      <c r="K393" s="8">
        <v>103000</v>
      </c>
      <c r="L393" s="8">
        <v>156000</v>
      </c>
      <c r="M393" s="8">
        <v>103000</v>
      </c>
      <c r="N393" s="8">
        <v>385000</v>
      </c>
      <c r="O393" s="8">
        <v>56000</v>
      </c>
      <c r="P393" s="8">
        <v>94000</v>
      </c>
      <c r="Q393" s="8">
        <v>141000</v>
      </c>
      <c r="R393" s="8">
        <v>94000</v>
      </c>
      <c r="S393" s="8">
        <v>47000</v>
      </c>
      <c r="T393" s="8">
        <v>14000</v>
      </c>
      <c r="U393" s="8">
        <v>9000</v>
      </c>
      <c r="V393" s="8">
        <v>15000</v>
      </c>
      <c r="W393" s="8">
        <v>9000</v>
      </c>
      <c r="X393" s="16">
        <f t="shared" si="74"/>
        <v>3.5971223021582732E-2</v>
      </c>
      <c r="BC393" s="53"/>
      <c r="BD393" s="56"/>
      <c r="BE393" s="56"/>
      <c r="BF393" s="56"/>
      <c r="BG393" s="56"/>
    </row>
    <row r="394" spans="1:59">
      <c r="A394" s="42">
        <f t="shared" si="75"/>
        <v>37347</v>
      </c>
      <c r="B394" s="42">
        <v>37377</v>
      </c>
      <c r="C394" s="43">
        <v>5.67</v>
      </c>
      <c r="E394" s="2" t="s">
        <v>420</v>
      </c>
      <c r="F394" s="6">
        <v>36647</v>
      </c>
      <c r="G394" s="7">
        <f t="shared" si="76"/>
        <v>2000</v>
      </c>
      <c r="H394" s="7">
        <f t="shared" si="77"/>
        <v>5</v>
      </c>
      <c r="I394" s="8">
        <v>489000</v>
      </c>
      <c r="J394" s="8">
        <v>78000</v>
      </c>
      <c r="K394" s="8">
        <v>123000</v>
      </c>
      <c r="L394" s="8">
        <v>177000</v>
      </c>
      <c r="M394" s="8">
        <v>111000</v>
      </c>
      <c r="N394" s="8">
        <v>437000</v>
      </c>
      <c r="O394" s="8">
        <v>61000</v>
      </c>
      <c r="P394" s="8">
        <v>112000</v>
      </c>
      <c r="Q394" s="8">
        <v>162000</v>
      </c>
      <c r="R394" s="8">
        <v>102000</v>
      </c>
      <c r="S394" s="8">
        <v>52000</v>
      </c>
      <c r="T394" s="8">
        <v>17000</v>
      </c>
      <c r="U394" s="8">
        <v>11000</v>
      </c>
      <c r="V394" s="8">
        <v>15000</v>
      </c>
      <c r="W394" s="8">
        <v>9000</v>
      </c>
      <c r="X394" s="16">
        <f t="shared" si="74"/>
        <v>0.23797468354430379</v>
      </c>
      <c r="BC394" s="53"/>
      <c r="BD394" s="56"/>
      <c r="BE394" s="56"/>
      <c r="BF394" s="56"/>
      <c r="BG394" s="56"/>
    </row>
    <row r="395" spans="1:59">
      <c r="A395" s="42">
        <f t="shared" si="75"/>
        <v>37377</v>
      </c>
      <c r="B395" s="42">
        <v>37408</v>
      </c>
      <c r="C395" s="43">
        <v>5.64</v>
      </c>
      <c r="E395" s="2" t="s">
        <v>421</v>
      </c>
      <c r="F395" s="6">
        <v>36678</v>
      </c>
      <c r="G395" s="7">
        <f t="shared" si="76"/>
        <v>2000</v>
      </c>
      <c r="H395" s="7">
        <f t="shared" si="77"/>
        <v>6</v>
      </c>
      <c r="I395" s="8">
        <v>541000</v>
      </c>
      <c r="J395" s="8">
        <v>98000</v>
      </c>
      <c r="K395" s="8">
        <v>130000</v>
      </c>
      <c r="L395" s="8">
        <v>195000</v>
      </c>
      <c r="M395" s="8">
        <v>117000</v>
      </c>
      <c r="N395" s="8">
        <v>485000</v>
      </c>
      <c r="O395" s="8">
        <v>78000</v>
      </c>
      <c r="P395" s="8">
        <v>119000</v>
      </c>
      <c r="Q395" s="8">
        <v>180000</v>
      </c>
      <c r="R395" s="8">
        <v>107000</v>
      </c>
      <c r="S395" s="8">
        <v>56000</v>
      </c>
      <c r="T395" s="8">
        <v>20000</v>
      </c>
      <c r="U395" s="8">
        <v>11000</v>
      </c>
      <c r="V395" s="8">
        <v>15000</v>
      </c>
      <c r="W395" s="8">
        <v>10000</v>
      </c>
      <c r="X395" s="16">
        <f t="shared" si="74"/>
        <v>0.3491271820448878</v>
      </c>
      <c r="BC395" s="53"/>
      <c r="BD395" s="56"/>
      <c r="BE395" s="56"/>
      <c r="BF395" s="56"/>
      <c r="BG395" s="56"/>
    </row>
    <row r="396" spans="1:59">
      <c r="A396" s="42">
        <f t="shared" si="75"/>
        <v>37408</v>
      </c>
      <c r="B396" s="42">
        <v>37438</v>
      </c>
      <c r="C396" s="43">
        <v>5.51</v>
      </c>
      <c r="E396" s="2" t="s">
        <v>422</v>
      </c>
      <c r="F396" s="6">
        <v>36708</v>
      </c>
      <c r="G396" s="7">
        <f t="shared" si="76"/>
        <v>2000</v>
      </c>
      <c r="H396" s="7">
        <f t="shared" si="77"/>
        <v>7</v>
      </c>
      <c r="I396" s="8">
        <v>492000</v>
      </c>
      <c r="J396" s="8">
        <v>100000</v>
      </c>
      <c r="K396" s="8">
        <v>117000</v>
      </c>
      <c r="L396" s="8">
        <v>171000</v>
      </c>
      <c r="M396" s="8">
        <v>104000</v>
      </c>
      <c r="N396" s="8">
        <v>437000</v>
      </c>
      <c r="O396" s="8">
        <v>77000</v>
      </c>
      <c r="P396" s="8">
        <v>106000</v>
      </c>
      <c r="Q396" s="8">
        <v>158000</v>
      </c>
      <c r="R396" s="8">
        <v>96000</v>
      </c>
      <c r="S396" s="8">
        <v>55000</v>
      </c>
      <c r="T396" s="8">
        <v>23000</v>
      </c>
      <c r="U396" s="8">
        <v>11000</v>
      </c>
      <c r="V396" s="8">
        <v>13000</v>
      </c>
      <c r="W396" s="8">
        <v>8000</v>
      </c>
      <c r="X396" s="16">
        <f t="shared" ref="X396:X459" si="78">(I396-I390)/I390</f>
        <v>0.72027972027972031</v>
      </c>
      <c r="BC396" s="53"/>
      <c r="BD396" s="56"/>
      <c r="BE396" s="56"/>
      <c r="BF396" s="56"/>
      <c r="BG396" s="56"/>
    </row>
    <row r="397" spans="1:59">
      <c r="A397" s="42">
        <f t="shared" si="75"/>
        <v>37438</v>
      </c>
      <c r="B397" s="42">
        <v>37469</v>
      </c>
      <c r="C397" s="43">
        <v>5.41</v>
      </c>
      <c r="E397" s="2" t="s">
        <v>423</v>
      </c>
      <c r="F397" s="6">
        <v>36739</v>
      </c>
      <c r="G397" s="7">
        <f t="shared" si="76"/>
        <v>2000</v>
      </c>
      <c r="H397" s="7">
        <f t="shared" si="77"/>
        <v>8</v>
      </c>
      <c r="I397" s="8">
        <v>533000</v>
      </c>
      <c r="J397" s="8">
        <v>95000</v>
      </c>
      <c r="K397" s="8">
        <v>126000</v>
      </c>
      <c r="L397" s="8">
        <v>193000</v>
      </c>
      <c r="M397" s="8">
        <v>118000</v>
      </c>
      <c r="N397" s="8">
        <v>475000</v>
      </c>
      <c r="O397" s="8">
        <v>74000</v>
      </c>
      <c r="P397" s="8">
        <v>115000</v>
      </c>
      <c r="Q397" s="8">
        <v>179000</v>
      </c>
      <c r="R397" s="8">
        <v>106000</v>
      </c>
      <c r="S397" s="8">
        <v>58000</v>
      </c>
      <c r="T397" s="8">
        <v>21000</v>
      </c>
      <c r="U397" s="8">
        <v>11000</v>
      </c>
      <c r="V397" s="8">
        <v>14000</v>
      </c>
      <c r="W397" s="8">
        <v>12000</v>
      </c>
      <c r="X397" s="16">
        <f t="shared" si="78"/>
        <v>0.71935483870967742</v>
      </c>
      <c r="BC397" s="53"/>
      <c r="BD397" s="56"/>
      <c r="BE397" s="56"/>
      <c r="BF397" s="56"/>
      <c r="BG397" s="56"/>
    </row>
    <row r="398" spans="1:59">
      <c r="A398" s="42">
        <f t="shared" si="75"/>
        <v>37469</v>
      </c>
      <c r="B398" s="42">
        <v>37500</v>
      </c>
      <c r="C398" s="43">
        <v>5.36</v>
      </c>
      <c r="E398" s="2" t="s">
        <v>424</v>
      </c>
      <c r="F398" s="6">
        <v>36770</v>
      </c>
      <c r="G398" s="7">
        <f t="shared" si="76"/>
        <v>2000</v>
      </c>
      <c r="H398" s="7">
        <f t="shared" si="77"/>
        <v>9</v>
      </c>
      <c r="I398" s="8">
        <v>443000</v>
      </c>
      <c r="J398" s="8">
        <v>79000</v>
      </c>
      <c r="K398" s="8">
        <v>107000</v>
      </c>
      <c r="L398" s="8">
        <v>159000</v>
      </c>
      <c r="M398" s="8">
        <v>98000</v>
      </c>
      <c r="N398" s="8">
        <v>391000</v>
      </c>
      <c r="O398" s="8">
        <v>60000</v>
      </c>
      <c r="P398" s="8">
        <v>97000</v>
      </c>
      <c r="Q398" s="8">
        <v>145000</v>
      </c>
      <c r="R398" s="8">
        <v>89000</v>
      </c>
      <c r="S398" s="8">
        <v>52000</v>
      </c>
      <c r="T398" s="8">
        <v>19000</v>
      </c>
      <c r="U398" s="8">
        <v>10000</v>
      </c>
      <c r="V398" s="8">
        <v>14000</v>
      </c>
      <c r="W398" s="8">
        <v>9000</v>
      </c>
      <c r="X398" s="16">
        <f t="shared" si="78"/>
        <v>5.4761904761904762E-2</v>
      </c>
      <c r="BC398" s="53"/>
      <c r="BD398" s="56"/>
      <c r="BE398" s="56"/>
      <c r="BF398" s="56"/>
      <c r="BG398" s="56"/>
    </row>
    <row r="399" spans="1:59">
      <c r="A399" s="42">
        <f t="shared" si="75"/>
        <v>37500</v>
      </c>
      <c r="B399" s="42">
        <v>37530</v>
      </c>
      <c r="C399" s="43">
        <v>5.52</v>
      </c>
      <c r="E399" s="2" t="s">
        <v>425</v>
      </c>
      <c r="F399" s="6">
        <v>36800</v>
      </c>
      <c r="G399" s="7">
        <f t="shared" si="76"/>
        <v>2000</v>
      </c>
      <c r="H399" s="7">
        <f t="shared" si="77"/>
        <v>10</v>
      </c>
      <c r="I399" s="8">
        <v>434000</v>
      </c>
      <c r="J399" s="8">
        <v>78000</v>
      </c>
      <c r="K399" s="8">
        <v>99000</v>
      </c>
      <c r="L399" s="8">
        <v>158000</v>
      </c>
      <c r="M399" s="8">
        <v>100000</v>
      </c>
      <c r="N399" s="8">
        <v>384000</v>
      </c>
      <c r="O399" s="8">
        <v>60000</v>
      </c>
      <c r="P399" s="8">
        <v>90000</v>
      </c>
      <c r="Q399" s="8">
        <v>144000</v>
      </c>
      <c r="R399" s="8">
        <v>91000</v>
      </c>
      <c r="S399" s="8">
        <v>50000</v>
      </c>
      <c r="T399" s="8">
        <v>18000</v>
      </c>
      <c r="U399" s="8">
        <v>9000</v>
      </c>
      <c r="V399" s="8">
        <v>14000</v>
      </c>
      <c r="W399" s="8">
        <v>9000</v>
      </c>
      <c r="X399" s="16">
        <f t="shared" si="78"/>
        <v>4.6296296296296294E-3</v>
      </c>
      <c r="BC399" s="53"/>
      <c r="BD399" s="56"/>
      <c r="BE399" s="56"/>
      <c r="BF399" s="56"/>
      <c r="BG399" s="56"/>
    </row>
    <row r="400" spans="1:59">
      <c r="A400" s="42">
        <f t="shared" si="75"/>
        <v>37530</v>
      </c>
      <c r="B400" s="42">
        <v>37561</v>
      </c>
      <c r="C400" s="43">
        <v>5.68</v>
      </c>
      <c r="E400" s="2" t="s">
        <v>426</v>
      </c>
      <c r="F400" s="6">
        <v>36831</v>
      </c>
      <c r="G400" s="7">
        <f t="shared" si="76"/>
        <v>2000</v>
      </c>
      <c r="H400" s="7">
        <f t="shared" si="77"/>
        <v>11</v>
      </c>
      <c r="I400" s="8">
        <v>408000</v>
      </c>
      <c r="J400" s="8">
        <v>72000</v>
      </c>
      <c r="K400" s="8">
        <v>93000</v>
      </c>
      <c r="L400" s="8">
        <v>147000</v>
      </c>
      <c r="M400" s="8">
        <v>96000</v>
      </c>
      <c r="N400" s="8">
        <v>363000</v>
      </c>
      <c r="O400" s="8">
        <v>56000</v>
      </c>
      <c r="P400" s="8">
        <v>85000</v>
      </c>
      <c r="Q400" s="8">
        <v>135000</v>
      </c>
      <c r="R400" s="8">
        <v>87000</v>
      </c>
      <c r="S400" s="8">
        <v>45000</v>
      </c>
      <c r="T400" s="8">
        <v>16000</v>
      </c>
      <c r="U400" s="8">
        <v>8000</v>
      </c>
      <c r="V400" s="8">
        <v>12000</v>
      </c>
      <c r="W400" s="8">
        <v>9000</v>
      </c>
      <c r="X400" s="16">
        <f t="shared" si="78"/>
        <v>-0.16564417177914109</v>
      </c>
      <c r="BC400" s="53"/>
      <c r="BD400" s="56"/>
      <c r="BE400" s="56"/>
      <c r="BF400" s="56"/>
      <c r="BG400" s="56"/>
    </row>
    <row r="401" spans="1:59">
      <c r="A401" s="42">
        <f t="shared" si="75"/>
        <v>37561</v>
      </c>
      <c r="B401" s="42">
        <v>37591</v>
      </c>
      <c r="C401" s="43">
        <v>5.73</v>
      </c>
      <c r="E401" s="2" t="s">
        <v>427</v>
      </c>
      <c r="F401" s="6">
        <v>36861</v>
      </c>
      <c r="G401" s="7">
        <f t="shared" si="76"/>
        <v>2000</v>
      </c>
      <c r="H401" s="7">
        <f t="shared" si="77"/>
        <v>12</v>
      </c>
      <c r="I401" s="8">
        <v>385000</v>
      </c>
      <c r="J401" s="8">
        <v>67000</v>
      </c>
      <c r="K401" s="8">
        <v>84000</v>
      </c>
      <c r="L401" s="8">
        <v>144000</v>
      </c>
      <c r="M401" s="8">
        <v>90000</v>
      </c>
      <c r="N401" s="8">
        <v>340000</v>
      </c>
      <c r="O401" s="8">
        <v>51000</v>
      </c>
      <c r="P401" s="8">
        <v>77000</v>
      </c>
      <c r="Q401" s="8">
        <v>131000</v>
      </c>
      <c r="R401" s="8">
        <v>81000</v>
      </c>
      <c r="S401" s="8">
        <v>45000</v>
      </c>
      <c r="T401" s="8">
        <v>16000</v>
      </c>
      <c r="U401" s="8">
        <v>7000</v>
      </c>
      <c r="V401" s="8">
        <v>13000</v>
      </c>
      <c r="W401" s="8">
        <v>9000</v>
      </c>
      <c r="X401" s="16">
        <f t="shared" si="78"/>
        <v>-0.28835489833641403</v>
      </c>
      <c r="BC401" s="53"/>
      <c r="BD401" s="56"/>
      <c r="BE401" s="56"/>
      <c r="BF401" s="56"/>
      <c r="BG401" s="56"/>
    </row>
    <row r="402" spans="1:59">
      <c r="A402" s="42">
        <f t="shared" si="75"/>
        <v>37591</v>
      </c>
      <c r="B402" s="42">
        <v>37622</v>
      </c>
      <c r="C402" s="43">
        <v>5.97</v>
      </c>
      <c r="E402" s="2" t="s">
        <v>428</v>
      </c>
      <c r="F402" s="6">
        <v>36892</v>
      </c>
      <c r="G402" s="7">
        <f t="shared" si="76"/>
        <v>2001</v>
      </c>
      <c r="H402" s="7">
        <f t="shared" si="77"/>
        <v>1</v>
      </c>
      <c r="I402" s="8">
        <v>295000</v>
      </c>
      <c r="J402" s="8">
        <v>53000</v>
      </c>
      <c r="K402" s="8">
        <v>66000</v>
      </c>
      <c r="L402" s="8">
        <v>104000</v>
      </c>
      <c r="M402" s="8">
        <v>72000</v>
      </c>
      <c r="N402" s="8">
        <v>264000</v>
      </c>
      <c r="O402" s="8">
        <v>44000</v>
      </c>
      <c r="P402" s="8">
        <v>60000</v>
      </c>
      <c r="Q402" s="8">
        <v>94000</v>
      </c>
      <c r="R402" s="8">
        <v>66000</v>
      </c>
      <c r="S402" s="8">
        <v>31000</v>
      </c>
      <c r="T402" s="8">
        <v>9000</v>
      </c>
      <c r="U402" s="8">
        <v>6000</v>
      </c>
      <c r="V402" s="8">
        <v>10000</v>
      </c>
      <c r="W402" s="8">
        <v>6000</v>
      </c>
      <c r="X402" s="16">
        <f t="shared" si="78"/>
        <v>-0.40040650406504064</v>
      </c>
      <c r="BC402" s="53"/>
      <c r="BD402" s="56"/>
      <c r="BE402" s="56"/>
      <c r="BF402" s="56"/>
      <c r="BG402" s="56"/>
    </row>
    <row r="403" spans="1:59">
      <c r="A403" s="42">
        <f t="shared" si="75"/>
        <v>37622</v>
      </c>
      <c r="B403" s="42">
        <v>37653</v>
      </c>
      <c r="C403" s="43">
        <v>6.03</v>
      </c>
      <c r="E403" s="2" t="s">
        <v>429</v>
      </c>
      <c r="F403" s="6">
        <v>36923</v>
      </c>
      <c r="G403" s="7">
        <f t="shared" si="76"/>
        <v>2001</v>
      </c>
      <c r="H403" s="7">
        <f t="shared" si="77"/>
        <v>2</v>
      </c>
      <c r="I403" s="8">
        <v>305000</v>
      </c>
      <c r="J403" s="8">
        <v>51000</v>
      </c>
      <c r="K403" s="8">
        <v>71000</v>
      </c>
      <c r="L403" s="8">
        <v>117000</v>
      </c>
      <c r="M403" s="8">
        <v>66000</v>
      </c>
      <c r="N403" s="8">
        <v>271000</v>
      </c>
      <c r="O403" s="8">
        <v>41000</v>
      </c>
      <c r="P403" s="8">
        <v>66000</v>
      </c>
      <c r="Q403" s="8">
        <v>105000</v>
      </c>
      <c r="R403" s="8">
        <v>59000</v>
      </c>
      <c r="S403" s="8">
        <v>34000</v>
      </c>
      <c r="T403" s="8">
        <v>10000</v>
      </c>
      <c r="U403" s="8">
        <v>5000</v>
      </c>
      <c r="V403" s="8">
        <v>12000</v>
      </c>
      <c r="W403" s="8">
        <v>7000</v>
      </c>
      <c r="X403" s="16">
        <f t="shared" si="78"/>
        <v>-0.42776735459662291</v>
      </c>
      <c r="BC403" s="53"/>
      <c r="BD403" s="56"/>
      <c r="BE403" s="56"/>
      <c r="BF403" s="56"/>
      <c r="BG403" s="56"/>
    </row>
    <row r="404" spans="1:59">
      <c r="A404" s="42">
        <f t="shared" si="75"/>
        <v>37653</v>
      </c>
      <c r="B404" s="42">
        <v>37681</v>
      </c>
      <c r="C404" s="43">
        <v>6.02</v>
      </c>
      <c r="E404" s="2" t="s">
        <v>430</v>
      </c>
      <c r="F404" s="6">
        <v>36951</v>
      </c>
      <c r="G404" s="7">
        <f t="shared" si="76"/>
        <v>2001</v>
      </c>
      <c r="H404" s="7">
        <f t="shared" si="77"/>
        <v>3</v>
      </c>
      <c r="I404" s="8">
        <v>438000</v>
      </c>
      <c r="J404" s="8">
        <v>68000</v>
      </c>
      <c r="K404" s="8">
        <v>101000</v>
      </c>
      <c r="L404" s="8">
        <v>164000</v>
      </c>
      <c r="M404" s="8">
        <v>105000</v>
      </c>
      <c r="N404" s="8">
        <v>388000</v>
      </c>
      <c r="O404" s="8">
        <v>54000</v>
      </c>
      <c r="P404" s="8">
        <v>92000</v>
      </c>
      <c r="Q404" s="8">
        <v>148000</v>
      </c>
      <c r="R404" s="8">
        <v>94000</v>
      </c>
      <c r="S404" s="8">
        <v>50000</v>
      </c>
      <c r="T404" s="8">
        <v>14000</v>
      </c>
      <c r="U404" s="8">
        <v>9000</v>
      </c>
      <c r="V404" s="8">
        <v>16000</v>
      </c>
      <c r="W404" s="8">
        <v>11000</v>
      </c>
      <c r="X404" s="16">
        <f t="shared" si="78"/>
        <v>-1.1286681715575621E-2</v>
      </c>
      <c r="BC404" s="53"/>
      <c r="BD404" s="56"/>
      <c r="BE404" s="56"/>
      <c r="BF404" s="56"/>
      <c r="BG404" s="56"/>
    </row>
    <row r="405" spans="1:59">
      <c r="A405" s="42">
        <f t="shared" si="75"/>
        <v>37681</v>
      </c>
      <c r="B405" s="42">
        <v>37712</v>
      </c>
      <c r="C405" s="43">
        <v>5.86</v>
      </c>
      <c r="E405" s="2" t="s">
        <v>431</v>
      </c>
      <c r="F405" s="6">
        <v>36982</v>
      </c>
      <c r="G405" s="7">
        <f t="shared" si="76"/>
        <v>2001</v>
      </c>
      <c r="H405" s="7">
        <f t="shared" si="77"/>
        <v>4</v>
      </c>
      <c r="I405" s="8">
        <v>454000</v>
      </c>
      <c r="J405" s="8">
        <v>73000</v>
      </c>
      <c r="K405" s="8">
        <v>109000</v>
      </c>
      <c r="L405" s="8">
        <v>168000</v>
      </c>
      <c r="M405" s="8">
        <v>104000</v>
      </c>
      <c r="N405" s="8">
        <v>404000</v>
      </c>
      <c r="O405" s="8">
        <v>58000</v>
      </c>
      <c r="P405" s="8">
        <v>99000</v>
      </c>
      <c r="Q405" s="8">
        <v>152000</v>
      </c>
      <c r="R405" s="8">
        <v>95000</v>
      </c>
      <c r="S405" s="8">
        <v>50000</v>
      </c>
      <c r="T405" s="8">
        <v>15000</v>
      </c>
      <c r="U405" s="8">
        <v>10000</v>
      </c>
      <c r="V405" s="8">
        <v>16000</v>
      </c>
      <c r="W405" s="8">
        <v>9000</v>
      </c>
      <c r="X405" s="16">
        <f t="shared" si="78"/>
        <v>4.6082949308755762E-2</v>
      </c>
      <c r="BC405" s="53"/>
      <c r="BD405" s="56"/>
      <c r="BE405" s="56"/>
      <c r="BF405" s="56"/>
      <c r="BG405" s="56"/>
    </row>
    <row r="406" spans="1:59">
      <c r="A406" s="42">
        <f t="shared" si="75"/>
        <v>37712</v>
      </c>
      <c r="B406" s="42">
        <v>37742</v>
      </c>
      <c r="C406" s="43">
        <v>5.84</v>
      </c>
      <c r="E406" s="2" t="s">
        <v>432</v>
      </c>
      <c r="F406" s="6">
        <v>37012</v>
      </c>
      <c r="G406" s="7">
        <f t="shared" si="76"/>
        <v>2001</v>
      </c>
      <c r="H406" s="7">
        <f t="shared" si="77"/>
        <v>5</v>
      </c>
      <c r="I406" s="8">
        <v>506000</v>
      </c>
      <c r="J406" s="8">
        <v>80000</v>
      </c>
      <c r="K406" s="8">
        <v>124000</v>
      </c>
      <c r="L406" s="8">
        <v>189000</v>
      </c>
      <c r="M406" s="8">
        <v>113000</v>
      </c>
      <c r="N406" s="8">
        <v>450000</v>
      </c>
      <c r="O406" s="8">
        <v>61000</v>
      </c>
      <c r="P406" s="8">
        <v>113000</v>
      </c>
      <c r="Q406" s="8">
        <v>172000</v>
      </c>
      <c r="R406" s="8">
        <v>104000</v>
      </c>
      <c r="S406" s="8">
        <v>56000</v>
      </c>
      <c r="T406" s="8">
        <v>19000</v>
      </c>
      <c r="U406" s="8">
        <v>11000</v>
      </c>
      <c r="V406" s="8">
        <v>17000</v>
      </c>
      <c r="W406" s="8">
        <v>9000</v>
      </c>
      <c r="X406" s="16">
        <f t="shared" si="78"/>
        <v>0.24019607843137256</v>
      </c>
      <c r="BC406" s="53"/>
      <c r="BD406" s="56"/>
      <c r="BE406" s="56"/>
      <c r="BF406" s="56"/>
      <c r="BG406" s="56"/>
    </row>
    <row r="407" spans="1:59">
      <c r="A407" s="42">
        <f t="shared" si="75"/>
        <v>37742</v>
      </c>
      <c r="B407" s="42">
        <v>37773</v>
      </c>
      <c r="C407" s="43">
        <v>5.94</v>
      </c>
      <c r="E407" s="2" t="s">
        <v>433</v>
      </c>
      <c r="F407" s="6">
        <v>37043</v>
      </c>
      <c r="G407" s="7">
        <f t="shared" si="76"/>
        <v>2001</v>
      </c>
      <c r="H407" s="7">
        <f t="shared" si="77"/>
        <v>6</v>
      </c>
      <c r="I407" s="8">
        <v>557000</v>
      </c>
      <c r="J407" s="8">
        <v>95000</v>
      </c>
      <c r="K407" s="8">
        <v>134000</v>
      </c>
      <c r="L407" s="8">
        <v>205000</v>
      </c>
      <c r="M407" s="8">
        <v>124000</v>
      </c>
      <c r="N407" s="8">
        <v>498000</v>
      </c>
      <c r="O407" s="8">
        <v>76000</v>
      </c>
      <c r="P407" s="8">
        <v>122000</v>
      </c>
      <c r="Q407" s="8">
        <v>188000</v>
      </c>
      <c r="R407" s="8">
        <v>113000</v>
      </c>
      <c r="S407" s="8">
        <v>59000</v>
      </c>
      <c r="T407" s="8">
        <v>19000</v>
      </c>
      <c r="U407" s="8">
        <v>12000</v>
      </c>
      <c r="V407" s="8">
        <v>17000</v>
      </c>
      <c r="W407" s="8">
        <v>11000</v>
      </c>
      <c r="X407" s="16">
        <f t="shared" si="78"/>
        <v>0.44675324675324674</v>
      </c>
      <c r="BC407" s="53"/>
      <c r="BD407" s="56"/>
      <c r="BE407" s="56"/>
      <c r="BF407" s="56"/>
      <c r="BG407" s="56"/>
    </row>
    <row r="408" spans="1:59">
      <c r="A408" s="42">
        <f t="shared" si="75"/>
        <v>37773</v>
      </c>
      <c r="B408" s="42">
        <v>37803</v>
      </c>
      <c r="C408" s="43">
        <v>5.94</v>
      </c>
      <c r="E408" s="2" t="s">
        <v>434</v>
      </c>
      <c r="F408" s="6">
        <v>37073</v>
      </c>
      <c r="G408" s="7">
        <f t="shared" si="76"/>
        <v>2001</v>
      </c>
      <c r="H408" s="7">
        <f t="shared" si="77"/>
        <v>7</v>
      </c>
      <c r="I408" s="8">
        <v>535000</v>
      </c>
      <c r="J408" s="8">
        <v>101000</v>
      </c>
      <c r="K408" s="8">
        <v>131000</v>
      </c>
      <c r="L408" s="8">
        <v>187000</v>
      </c>
      <c r="M408" s="8">
        <v>116000</v>
      </c>
      <c r="N408" s="8">
        <v>471000</v>
      </c>
      <c r="O408" s="8">
        <v>76000</v>
      </c>
      <c r="P408" s="8">
        <v>117000</v>
      </c>
      <c r="Q408" s="8">
        <v>172000</v>
      </c>
      <c r="R408" s="8">
        <v>106000</v>
      </c>
      <c r="S408" s="8">
        <v>64000</v>
      </c>
      <c r="T408" s="8">
        <v>25000</v>
      </c>
      <c r="U408" s="8">
        <v>14000</v>
      </c>
      <c r="V408" s="8">
        <v>15000</v>
      </c>
      <c r="W408" s="8">
        <v>10000</v>
      </c>
      <c r="X408" s="16">
        <f t="shared" si="78"/>
        <v>0.81355932203389836</v>
      </c>
      <c r="BC408" s="53"/>
      <c r="BD408" s="56"/>
      <c r="BE408" s="56"/>
      <c r="BF408" s="56"/>
      <c r="BG408" s="56"/>
    </row>
    <row r="409" spans="1:59">
      <c r="A409" s="42">
        <f t="shared" si="75"/>
        <v>37803</v>
      </c>
      <c r="B409" s="42">
        <v>37834</v>
      </c>
      <c r="C409" s="43">
        <v>6.27</v>
      </c>
      <c r="E409" s="2" t="s">
        <v>435</v>
      </c>
      <c r="F409" s="6">
        <v>37104</v>
      </c>
      <c r="G409" s="7">
        <f t="shared" si="76"/>
        <v>2001</v>
      </c>
      <c r="H409" s="7">
        <f t="shared" si="77"/>
        <v>8</v>
      </c>
      <c r="I409" s="8">
        <v>566000</v>
      </c>
      <c r="J409" s="8">
        <v>101000</v>
      </c>
      <c r="K409" s="8">
        <v>132000</v>
      </c>
      <c r="L409" s="8">
        <v>212000</v>
      </c>
      <c r="M409" s="8">
        <v>122000</v>
      </c>
      <c r="N409" s="8">
        <v>501000</v>
      </c>
      <c r="O409" s="8">
        <v>78000</v>
      </c>
      <c r="P409" s="8">
        <v>119000</v>
      </c>
      <c r="Q409" s="8">
        <v>195000</v>
      </c>
      <c r="R409" s="8">
        <v>110000</v>
      </c>
      <c r="S409" s="8">
        <v>65000</v>
      </c>
      <c r="T409" s="8">
        <v>23000</v>
      </c>
      <c r="U409" s="8">
        <v>13000</v>
      </c>
      <c r="V409" s="8">
        <v>17000</v>
      </c>
      <c r="W409" s="8">
        <v>12000</v>
      </c>
      <c r="X409" s="16">
        <f t="shared" si="78"/>
        <v>0.8557377049180328</v>
      </c>
      <c r="BC409" s="53"/>
      <c r="BD409" s="56"/>
      <c r="BE409" s="56"/>
      <c r="BF409" s="56"/>
      <c r="BG409" s="56"/>
    </row>
    <row r="410" spans="1:59">
      <c r="A410" s="42">
        <f t="shared" si="75"/>
        <v>37834</v>
      </c>
      <c r="B410" s="42">
        <v>37865</v>
      </c>
      <c r="C410" s="43">
        <v>6.52</v>
      </c>
      <c r="E410" s="2" t="s">
        <v>436</v>
      </c>
      <c r="F410" s="6">
        <v>37135</v>
      </c>
      <c r="G410" s="7">
        <f t="shared" si="76"/>
        <v>2001</v>
      </c>
      <c r="H410" s="7">
        <f t="shared" si="77"/>
        <v>9</v>
      </c>
      <c r="I410" s="8">
        <v>420000</v>
      </c>
      <c r="J410" s="8">
        <v>72000</v>
      </c>
      <c r="K410" s="8">
        <v>105000</v>
      </c>
      <c r="L410" s="8">
        <v>155000</v>
      </c>
      <c r="M410" s="8">
        <v>88000</v>
      </c>
      <c r="N410" s="8">
        <v>371000</v>
      </c>
      <c r="O410" s="8">
        <v>55000</v>
      </c>
      <c r="P410" s="8">
        <v>95000</v>
      </c>
      <c r="Q410" s="8">
        <v>141000</v>
      </c>
      <c r="R410" s="8">
        <v>80000</v>
      </c>
      <c r="S410" s="8">
        <v>49000</v>
      </c>
      <c r="T410" s="8">
        <v>17000</v>
      </c>
      <c r="U410" s="8">
        <v>10000</v>
      </c>
      <c r="V410" s="8">
        <v>14000</v>
      </c>
      <c r="W410" s="8">
        <v>8000</v>
      </c>
      <c r="X410" s="16">
        <f t="shared" si="78"/>
        <v>-4.1095890410958902E-2</v>
      </c>
      <c r="BC410" s="53"/>
      <c r="BD410" s="56"/>
      <c r="BE410" s="56"/>
      <c r="BF410" s="56"/>
      <c r="BG410" s="56"/>
    </row>
    <row r="411" spans="1:59">
      <c r="A411" s="42">
        <f t="shared" si="75"/>
        <v>37865</v>
      </c>
      <c r="B411" s="42">
        <v>37895</v>
      </c>
      <c r="C411" s="43">
        <v>6.58</v>
      </c>
      <c r="E411" s="2" t="s">
        <v>437</v>
      </c>
      <c r="F411" s="6">
        <v>37165</v>
      </c>
      <c r="G411" s="7">
        <f t="shared" si="76"/>
        <v>2001</v>
      </c>
      <c r="H411" s="7">
        <f t="shared" si="77"/>
        <v>10</v>
      </c>
      <c r="I411" s="8">
        <v>443000</v>
      </c>
      <c r="J411" s="8">
        <v>79000</v>
      </c>
      <c r="K411" s="8">
        <v>104000</v>
      </c>
      <c r="L411" s="8">
        <v>162000</v>
      </c>
      <c r="M411" s="8">
        <v>98000</v>
      </c>
      <c r="N411" s="8">
        <v>392000</v>
      </c>
      <c r="O411" s="8">
        <v>61000</v>
      </c>
      <c r="P411" s="8">
        <v>94000</v>
      </c>
      <c r="Q411" s="8">
        <v>148000</v>
      </c>
      <c r="R411" s="8">
        <v>89000</v>
      </c>
      <c r="S411" s="8">
        <v>51000</v>
      </c>
      <c r="T411" s="8">
        <v>18000</v>
      </c>
      <c r="U411" s="8">
        <v>10000</v>
      </c>
      <c r="V411" s="8">
        <v>14000</v>
      </c>
      <c r="W411" s="8">
        <v>9000</v>
      </c>
      <c r="X411" s="16">
        <f t="shared" si="78"/>
        <v>-2.4229074889867842E-2</v>
      </c>
      <c r="BC411" s="53"/>
      <c r="BD411" s="56"/>
      <c r="BE411" s="56"/>
      <c r="BF411" s="56"/>
      <c r="BG411" s="56"/>
    </row>
    <row r="412" spans="1:59">
      <c r="A412" s="42">
        <f t="shared" si="75"/>
        <v>37895</v>
      </c>
      <c r="B412" s="42">
        <v>37926</v>
      </c>
      <c r="C412" s="43">
        <v>6.39</v>
      </c>
      <c r="E412" s="2" t="s">
        <v>438</v>
      </c>
      <c r="F412" s="6">
        <v>37196</v>
      </c>
      <c r="G412" s="7">
        <f t="shared" si="76"/>
        <v>2001</v>
      </c>
      <c r="H412" s="7">
        <f t="shared" si="77"/>
        <v>11</v>
      </c>
      <c r="I412" s="8">
        <v>405000</v>
      </c>
      <c r="J412" s="8">
        <v>71000</v>
      </c>
      <c r="K412" s="8">
        <v>97000</v>
      </c>
      <c r="L412" s="8">
        <v>150000</v>
      </c>
      <c r="M412" s="8">
        <v>88000</v>
      </c>
      <c r="N412" s="8">
        <v>360000</v>
      </c>
      <c r="O412" s="8">
        <v>54000</v>
      </c>
      <c r="P412" s="8">
        <v>89000</v>
      </c>
      <c r="Q412" s="8">
        <v>138000</v>
      </c>
      <c r="R412" s="8">
        <v>80000</v>
      </c>
      <c r="S412" s="8">
        <v>45000</v>
      </c>
      <c r="T412" s="8">
        <v>17000</v>
      </c>
      <c r="U412" s="8">
        <v>8000</v>
      </c>
      <c r="V412" s="8">
        <v>12000</v>
      </c>
      <c r="W412" s="8">
        <v>8000</v>
      </c>
      <c r="X412" s="16">
        <f t="shared" si="78"/>
        <v>-0.19960474308300397</v>
      </c>
      <c r="BC412" s="53"/>
      <c r="BD412" s="56"/>
      <c r="BE412" s="56"/>
      <c r="BF412" s="56"/>
      <c r="BG412" s="56"/>
    </row>
    <row r="413" spans="1:59">
      <c r="A413" s="42">
        <f t="shared" si="75"/>
        <v>37926</v>
      </c>
      <c r="B413" s="42">
        <v>37956</v>
      </c>
      <c r="C413" s="43">
        <v>6.23</v>
      </c>
      <c r="E413" s="2" t="s">
        <v>439</v>
      </c>
      <c r="F413" s="6">
        <v>37226</v>
      </c>
      <c r="G413" s="7">
        <f t="shared" si="76"/>
        <v>2001</v>
      </c>
      <c r="H413" s="7">
        <f t="shared" si="77"/>
        <v>12</v>
      </c>
      <c r="I413" s="8">
        <v>409000</v>
      </c>
      <c r="J413" s="8">
        <v>69000</v>
      </c>
      <c r="K413" s="8">
        <v>96000</v>
      </c>
      <c r="L413" s="8">
        <v>156000</v>
      </c>
      <c r="M413" s="8">
        <v>88000</v>
      </c>
      <c r="N413" s="8">
        <v>362000</v>
      </c>
      <c r="O413" s="8">
        <v>52000</v>
      </c>
      <c r="P413" s="8">
        <v>88000</v>
      </c>
      <c r="Q413" s="8">
        <v>142000</v>
      </c>
      <c r="R413" s="8">
        <v>80000</v>
      </c>
      <c r="S413" s="8">
        <v>47000</v>
      </c>
      <c r="T413" s="8">
        <v>17000</v>
      </c>
      <c r="U413" s="8">
        <v>8000</v>
      </c>
      <c r="V413" s="8">
        <v>14000</v>
      </c>
      <c r="W413" s="8">
        <v>8000</v>
      </c>
      <c r="X413" s="16">
        <f t="shared" si="78"/>
        <v>-0.26570915619389585</v>
      </c>
      <c r="BC413" s="53"/>
      <c r="BD413" s="56"/>
      <c r="BE413" s="56"/>
      <c r="BF413" s="56"/>
      <c r="BG413" s="56"/>
    </row>
    <row r="414" spans="1:59">
      <c r="A414" s="42">
        <f t="shared" si="75"/>
        <v>37956</v>
      </c>
      <c r="B414" s="42">
        <v>37987</v>
      </c>
      <c r="C414" s="43">
        <v>6.49</v>
      </c>
      <c r="E414" s="2" t="s">
        <v>440</v>
      </c>
      <c r="F414" s="6">
        <v>37257</v>
      </c>
      <c r="G414" s="7">
        <f t="shared" si="76"/>
        <v>2002</v>
      </c>
      <c r="H414" s="7">
        <f t="shared" si="77"/>
        <v>1</v>
      </c>
      <c r="I414" s="8">
        <v>342000</v>
      </c>
      <c r="J414" s="8">
        <v>61000</v>
      </c>
      <c r="K414" s="8">
        <v>77000</v>
      </c>
      <c r="L414" s="8">
        <v>119000</v>
      </c>
      <c r="M414" s="8">
        <v>85000</v>
      </c>
      <c r="N414" s="8">
        <v>306000</v>
      </c>
      <c r="O414" s="8">
        <v>50000</v>
      </c>
      <c r="P414" s="8">
        <v>70000</v>
      </c>
      <c r="Q414" s="8">
        <v>108000</v>
      </c>
      <c r="R414" s="8">
        <v>78000</v>
      </c>
      <c r="S414" s="8">
        <v>36000</v>
      </c>
      <c r="T414" s="8">
        <v>11000</v>
      </c>
      <c r="U414" s="8">
        <v>7000</v>
      </c>
      <c r="V414" s="8">
        <v>11000</v>
      </c>
      <c r="W414" s="8">
        <v>7000</v>
      </c>
      <c r="X414" s="16">
        <f t="shared" si="78"/>
        <v>-0.36074766355140186</v>
      </c>
      <c r="BC414" s="53"/>
      <c r="BD414" s="56"/>
      <c r="BE414" s="56"/>
      <c r="BF414" s="56"/>
      <c r="BG414" s="56"/>
    </row>
    <row r="415" spans="1:59">
      <c r="A415" s="42">
        <f t="shared" si="75"/>
        <v>37987</v>
      </c>
      <c r="B415" s="42">
        <v>38018</v>
      </c>
      <c r="C415" s="43">
        <v>6.23</v>
      </c>
      <c r="E415" s="2" t="s">
        <v>441</v>
      </c>
      <c r="F415" s="6">
        <v>37288</v>
      </c>
      <c r="G415" s="7">
        <f t="shared" si="76"/>
        <v>2002</v>
      </c>
      <c r="H415" s="7">
        <f t="shared" si="77"/>
        <v>2</v>
      </c>
      <c r="I415" s="8">
        <v>344000</v>
      </c>
      <c r="J415" s="8">
        <v>62000</v>
      </c>
      <c r="K415" s="8">
        <v>81000</v>
      </c>
      <c r="L415" s="8">
        <v>127000</v>
      </c>
      <c r="M415" s="8">
        <v>74000</v>
      </c>
      <c r="N415" s="8">
        <v>303000</v>
      </c>
      <c r="O415" s="8">
        <v>49000</v>
      </c>
      <c r="P415" s="8">
        <v>74000</v>
      </c>
      <c r="Q415" s="8">
        <v>114000</v>
      </c>
      <c r="R415" s="8">
        <v>66000</v>
      </c>
      <c r="S415" s="8">
        <v>41000</v>
      </c>
      <c r="T415" s="8">
        <v>13000</v>
      </c>
      <c r="U415" s="8">
        <v>7000</v>
      </c>
      <c r="V415" s="8">
        <v>13000</v>
      </c>
      <c r="W415" s="8">
        <v>8000</v>
      </c>
      <c r="X415" s="16">
        <f t="shared" si="78"/>
        <v>-0.392226148409894</v>
      </c>
      <c r="BC415" s="53"/>
      <c r="BD415" s="56"/>
      <c r="BE415" s="56"/>
      <c r="BF415" s="56"/>
      <c r="BG415" s="56"/>
    </row>
    <row r="416" spans="1:59">
      <c r="A416" s="42">
        <f t="shared" si="75"/>
        <v>38018</v>
      </c>
      <c r="B416" s="42">
        <v>38047</v>
      </c>
      <c r="C416" s="43">
        <v>6.41</v>
      </c>
      <c r="E416" s="2" t="s">
        <v>442</v>
      </c>
      <c r="F416" s="6">
        <v>37316</v>
      </c>
      <c r="G416" s="7">
        <f t="shared" si="76"/>
        <v>2002</v>
      </c>
      <c r="H416" s="7">
        <f t="shared" si="77"/>
        <v>3</v>
      </c>
      <c r="I416" s="8">
        <v>438000</v>
      </c>
      <c r="J416" s="8">
        <v>67000</v>
      </c>
      <c r="K416" s="8">
        <v>105000</v>
      </c>
      <c r="L416" s="8">
        <v>162000</v>
      </c>
      <c r="M416" s="8">
        <v>103000</v>
      </c>
      <c r="N416" s="8">
        <v>387000</v>
      </c>
      <c r="O416" s="8">
        <v>53000</v>
      </c>
      <c r="P416" s="8">
        <v>95000</v>
      </c>
      <c r="Q416" s="8">
        <v>145000</v>
      </c>
      <c r="R416" s="8">
        <v>93000</v>
      </c>
      <c r="S416" s="8">
        <v>51000</v>
      </c>
      <c r="T416" s="8">
        <v>14000</v>
      </c>
      <c r="U416" s="8">
        <v>10000</v>
      </c>
      <c r="V416" s="8">
        <v>17000</v>
      </c>
      <c r="W416" s="8">
        <v>10000</v>
      </c>
      <c r="X416" s="16">
        <f t="shared" si="78"/>
        <v>4.2857142857142858E-2</v>
      </c>
      <c r="BC416" s="53"/>
      <c r="BD416" s="56"/>
      <c r="BE416" s="56"/>
      <c r="BF416" s="56"/>
      <c r="BG416" s="56"/>
    </row>
    <row r="417" spans="1:59">
      <c r="A417" s="42">
        <f t="shared" si="75"/>
        <v>38047</v>
      </c>
      <c r="B417" s="42">
        <v>38078</v>
      </c>
      <c r="C417" s="43">
        <v>6.66</v>
      </c>
      <c r="E417" s="2" t="s">
        <v>443</v>
      </c>
      <c r="F417" s="6">
        <v>37347</v>
      </c>
      <c r="G417" s="7">
        <f t="shared" si="76"/>
        <v>2002</v>
      </c>
      <c r="H417" s="7">
        <f t="shared" si="77"/>
        <v>4</v>
      </c>
      <c r="I417" s="8">
        <v>502000</v>
      </c>
      <c r="J417" s="8">
        <v>81000</v>
      </c>
      <c r="K417" s="8">
        <v>121000</v>
      </c>
      <c r="L417" s="8">
        <v>182000</v>
      </c>
      <c r="M417" s="8">
        <v>118000</v>
      </c>
      <c r="N417" s="8">
        <v>443000</v>
      </c>
      <c r="O417" s="8">
        <v>64000</v>
      </c>
      <c r="P417" s="8">
        <v>109000</v>
      </c>
      <c r="Q417" s="8">
        <v>163000</v>
      </c>
      <c r="R417" s="8">
        <v>107000</v>
      </c>
      <c r="S417" s="8">
        <v>59000</v>
      </c>
      <c r="T417" s="8">
        <v>17000</v>
      </c>
      <c r="U417" s="8">
        <v>12000</v>
      </c>
      <c r="V417" s="8">
        <v>19000</v>
      </c>
      <c r="W417" s="8">
        <v>11000</v>
      </c>
      <c r="X417" s="16">
        <f t="shared" si="78"/>
        <v>0.13318284424379231</v>
      </c>
      <c r="BC417" s="53"/>
      <c r="BD417" s="56"/>
      <c r="BE417" s="56"/>
      <c r="BF417" s="56"/>
      <c r="BG417" s="56"/>
    </row>
    <row r="418" spans="1:59">
      <c r="A418" s="42">
        <f t="shared" si="75"/>
        <v>38078</v>
      </c>
      <c r="B418" s="42">
        <v>38108</v>
      </c>
      <c r="C418" s="43">
        <v>6.73</v>
      </c>
      <c r="E418" s="2" t="s">
        <v>444</v>
      </c>
      <c r="F418" s="6">
        <v>37377</v>
      </c>
      <c r="G418" s="7">
        <f t="shared" si="76"/>
        <v>2002</v>
      </c>
      <c r="H418" s="7">
        <f t="shared" si="77"/>
        <v>5</v>
      </c>
      <c r="I418" s="8">
        <v>543000</v>
      </c>
      <c r="J418" s="8">
        <v>86000</v>
      </c>
      <c r="K418" s="8">
        <v>133000</v>
      </c>
      <c r="L418" s="8">
        <v>194000</v>
      </c>
      <c r="M418" s="8">
        <v>131000</v>
      </c>
      <c r="N418" s="8">
        <v>477000</v>
      </c>
      <c r="O418" s="8">
        <v>64000</v>
      </c>
      <c r="P418" s="8">
        <v>120000</v>
      </c>
      <c r="Q418" s="8">
        <v>175000</v>
      </c>
      <c r="R418" s="8">
        <v>119000</v>
      </c>
      <c r="S418" s="8">
        <v>66000</v>
      </c>
      <c r="T418" s="8">
        <v>22000</v>
      </c>
      <c r="U418" s="8">
        <v>13000</v>
      </c>
      <c r="V418" s="8">
        <v>19000</v>
      </c>
      <c r="W418" s="8">
        <v>12000</v>
      </c>
      <c r="X418" s="16">
        <f t="shared" si="78"/>
        <v>0.34074074074074073</v>
      </c>
      <c r="BC418" s="53"/>
      <c r="BD418" s="56"/>
      <c r="BE418" s="56"/>
      <c r="BF418" s="56"/>
      <c r="BG418" s="56"/>
    </row>
    <row r="419" spans="1:59">
      <c r="A419" s="42">
        <f t="shared" si="75"/>
        <v>38108</v>
      </c>
      <c r="B419" s="42">
        <v>38139</v>
      </c>
      <c r="C419" s="43">
        <v>6.85</v>
      </c>
      <c r="E419" s="2" t="s">
        <v>445</v>
      </c>
      <c r="F419" s="6">
        <v>37408</v>
      </c>
      <c r="G419" s="7">
        <f t="shared" si="76"/>
        <v>2002</v>
      </c>
      <c r="H419" s="7">
        <f t="shared" si="77"/>
        <v>6</v>
      </c>
      <c r="I419" s="8">
        <v>542000</v>
      </c>
      <c r="J419" s="8">
        <v>94000</v>
      </c>
      <c r="K419" s="8">
        <v>129000</v>
      </c>
      <c r="L419" s="8">
        <v>200000</v>
      </c>
      <c r="M419" s="8">
        <v>119000</v>
      </c>
      <c r="N419" s="8">
        <v>482000</v>
      </c>
      <c r="O419" s="8">
        <v>74000</v>
      </c>
      <c r="P419" s="8">
        <v>117000</v>
      </c>
      <c r="Q419" s="8">
        <v>182000</v>
      </c>
      <c r="R419" s="8">
        <v>109000</v>
      </c>
      <c r="S419" s="8">
        <v>60000</v>
      </c>
      <c r="T419" s="8">
        <v>20000</v>
      </c>
      <c r="U419" s="8">
        <v>12000</v>
      </c>
      <c r="V419" s="8">
        <v>18000</v>
      </c>
      <c r="W419" s="8">
        <v>10000</v>
      </c>
      <c r="X419" s="16">
        <f t="shared" si="78"/>
        <v>0.32518337408312958</v>
      </c>
      <c r="BC419" s="53"/>
      <c r="BD419" s="56"/>
      <c r="BE419" s="56"/>
      <c r="BF419" s="56"/>
      <c r="BG419" s="56"/>
    </row>
    <row r="420" spans="1:59">
      <c r="A420" s="42">
        <f t="shared" si="75"/>
        <v>38139</v>
      </c>
      <c r="B420" s="42">
        <v>38169</v>
      </c>
      <c r="C420" s="43">
        <v>6.92</v>
      </c>
      <c r="E420" s="2" t="s">
        <v>446</v>
      </c>
      <c r="F420" s="6">
        <v>37438</v>
      </c>
      <c r="G420" s="7">
        <f t="shared" si="76"/>
        <v>2002</v>
      </c>
      <c r="H420" s="7">
        <f t="shared" si="77"/>
        <v>7</v>
      </c>
      <c r="I420" s="8">
        <v>544000</v>
      </c>
      <c r="J420" s="8">
        <v>99000</v>
      </c>
      <c r="K420" s="8">
        <v>136000</v>
      </c>
      <c r="L420" s="8">
        <v>193000</v>
      </c>
      <c r="M420" s="8">
        <v>115000</v>
      </c>
      <c r="N420" s="8">
        <v>478000</v>
      </c>
      <c r="O420" s="8">
        <v>74000</v>
      </c>
      <c r="P420" s="8">
        <v>121000</v>
      </c>
      <c r="Q420" s="8">
        <v>176000</v>
      </c>
      <c r="R420" s="8">
        <v>106000</v>
      </c>
      <c r="S420" s="8">
        <v>66000</v>
      </c>
      <c r="T420" s="8">
        <v>25000</v>
      </c>
      <c r="U420" s="8">
        <v>15000</v>
      </c>
      <c r="V420" s="8">
        <v>17000</v>
      </c>
      <c r="W420" s="8">
        <v>9000</v>
      </c>
      <c r="X420" s="16">
        <f t="shared" si="78"/>
        <v>0.59064327485380119</v>
      </c>
      <c r="BC420" s="53"/>
      <c r="BD420" s="56"/>
      <c r="BE420" s="56"/>
      <c r="BF420" s="56"/>
      <c r="BG420" s="56"/>
    </row>
    <row r="421" spans="1:59">
      <c r="A421" s="42">
        <f t="shared" si="75"/>
        <v>38169</v>
      </c>
      <c r="B421" s="42">
        <v>38200</v>
      </c>
      <c r="C421" s="43">
        <v>6.84</v>
      </c>
      <c r="E421" s="2" t="s">
        <v>447</v>
      </c>
      <c r="F421" s="6">
        <v>37469</v>
      </c>
      <c r="G421" s="7">
        <f t="shared" si="76"/>
        <v>2002</v>
      </c>
      <c r="H421" s="7">
        <f t="shared" si="77"/>
        <v>8</v>
      </c>
      <c r="I421" s="8">
        <v>549000</v>
      </c>
      <c r="J421" s="8">
        <v>94000</v>
      </c>
      <c r="K421" s="8">
        <v>130000</v>
      </c>
      <c r="L421" s="8">
        <v>205000</v>
      </c>
      <c r="M421" s="8">
        <v>120000</v>
      </c>
      <c r="N421" s="8">
        <v>485000</v>
      </c>
      <c r="O421" s="8">
        <v>72000</v>
      </c>
      <c r="P421" s="8">
        <v>117000</v>
      </c>
      <c r="Q421" s="8">
        <v>188000</v>
      </c>
      <c r="R421" s="8">
        <v>108000</v>
      </c>
      <c r="S421" s="8">
        <v>64000</v>
      </c>
      <c r="T421" s="8">
        <v>22000</v>
      </c>
      <c r="U421" s="8">
        <v>13000</v>
      </c>
      <c r="V421" s="8">
        <v>17000</v>
      </c>
      <c r="W421" s="8">
        <v>12000</v>
      </c>
      <c r="X421" s="16">
        <f t="shared" si="78"/>
        <v>0.59593023255813948</v>
      </c>
      <c r="BC421" s="53"/>
      <c r="BD421" s="56"/>
      <c r="BE421" s="56"/>
      <c r="BF421" s="56"/>
      <c r="BG421" s="56"/>
    </row>
    <row r="422" spans="1:59">
      <c r="A422" s="42">
        <f t="shared" si="75"/>
        <v>38200</v>
      </c>
      <c r="B422" s="42">
        <v>38231</v>
      </c>
      <c r="C422" s="43">
        <v>6.7</v>
      </c>
      <c r="E422" s="2" t="s">
        <v>448</v>
      </c>
      <c r="F422" s="6">
        <v>37500</v>
      </c>
      <c r="G422" s="7">
        <f t="shared" si="76"/>
        <v>2002</v>
      </c>
      <c r="H422" s="7">
        <f t="shared" si="77"/>
        <v>9</v>
      </c>
      <c r="I422" s="8">
        <v>457000</v>
      </c>
      <c r="J422" s="8">
        <v>76000</v>
      </c>
      <c r="K422" s="8">
        <v>115000</v>
      </c>
      <c r="L422" s="8">
        <v>172000</v>
      </c>
      <c r="M422" s="8">
        <v>94000</v>
      </c>
      <c r="N422" s="8">
        <v>402000</v>
      </c>
      <c r="O422" s="8">
        <v>57000</v>
      </c>
      <c r="P422" s="8">
        <v>104000</v>
      </c>
      <c r="Q422" s="8">
        <v>156000</v>
      </c>
      <c r="R422" s="8">
        <v>85000</v>
      </c>
      <c r="S422" s="8">
        <v>55000</v>
      </c>
      <c r="T422" s="8">
        <v>19000</v>
      </c>
      <c r="U422" s="8">
        <v>11000</v>
      </c>
      <c r="V422" s="8">
        <v>16000</v>
      </c>
      <c r="W422" s="8">
        <v>9000</v>
      </c>
      <c r="X422" s="16">
        <f t="shared" si="78"/>
        <v>4.3378995433789952E-2</v>
      </c>
      <c r="BC422" s="53"/>
      <c r="BD422" s="56"/>
      <c r="BE422" s="56"/>
      <c r="BF422" s="56"/>
      <c r="BG422" s="56"/>
    </row>
    <row r="423" spans="1:59">
      <c r="A423" s="42">
        <f t="shared" si="75"/>
        <v>38231</v>
      </c>
      <c r="B423" s="42">
        <v>38261</v>
      </c>
      <c r="C423" s="43">
        <v>6.68</v>
      </c>
      <c r="E423" s="2" t="s">
        <v>449</v>
      </c>
      <c r="F423" s="6">
        <v>37530</v>
      </c>
      <c r="G423" s="7">
        <f t="shared" si="76"/>
        <v>2002</v>
      </c>
      <c r="H423" s="7">
        <f t="shared" si="77"/>
        <v>10</v>
      </c>
      <c r="I423" s="8">
        <v>481000</v>
      </c>
      <c r="J423" s="8">
        <v>83000</v>
      </c>
      <c r="K423" s="8">
        <v>112000</v>
      </c>
      <c r="L423" s="8">
        <v>178000</v>
      </c>
      <c r="M423" s="8">
        <v>108000</v>
      </c>
      <c r="N423" s="8">
        <v>425000</v>
      </c>
      <c r="O423" s="8">
        <v>63000</v>
      </c>
      <c r="P423" s="8">
        <v>101000</v>
      </c>
      <c r="Q423" s="8">
        <v>162000</v>
      </c>
      <c r="R423" s="8">
        <v>99000</v>
      </c>
      <c r="S423" s="8">
        <v>56000</v>
      </c>
      <c r="T423" s="8">
        <v>20000</v>
      </c>
      <c r="U423" s="8">
        <v>11000</v>
      </c>
      <c r="V423" s="8">
        <v>16000</v>
      </c>
      <c r="W423" s="8">
        <v>9000</v>
      </c>
      <c r="X423" s="16">
        <f t="shared" si="78"/>
        <v>-4.1832669322709161E-2</v>
      </c>
      <c r="BC423" s="53"/>
      <c r="BD423" s="56"/>
      <c r="BE423" s="56"/>
      <c r="BF423" s="56"/>
      <c r="BG423" s="56"/>
    </row>
    <row r="424" spans="1:59">
      <c r="A424" s="42">
        <f t="shared" si="75"/>
        <v>38261</v>
      </c>
      <c r="B424" s="42">
        <v>38292</v>
      </c>
      <c r="C424" s="43">
        <v>6.85</v>
      </c>
      <c r="E424" s="2" t="s">
        <v>450</v>
      </c>
      <c r="F424" s="6">
        <v>37561</v>
      </c>
      <c r="G424" s="7">
        <f t="shared" si="76"/>
        <v>2002</v>
      </c>
      <c r="H424" s="7">
        <f t="shared" si="77"/>
        <v>11</v>
      </c>
      <c r="I424" s="8">
        <v>430000</v>
      </c>
      <c r="J424" s="8">
        <v>73000</v>
      </c>
      <c r="K424" s="8">
        <v>100000</v>
      </c>
      <c r="L424" s="8">
        <v>158000</v>
      </c>
      <c r="M424" s="8">
        <v>100000</v>
      </c>
      <c r="N424" s="8">
        <v>381000</v>
      </c>
      <c r="O424" s="8">
        <v>55000</v>
      </c>
      <c r="P424" s="8">
        <v>91000</v>
      </c>
      <c r="Q424" s="8">
        <v>144000</v>
      </c>
      <c r="R424" s="8">
        <v>92000</v>
      </c>
      <c r="S424" s="8">
        <v>49000</v>
      </c>
      <c r="T424" s="8">
        <v>18000</v>
      </c>
      <c r="U424" s="8">
        <v>9000</v>
      </c>
      <c r="V424" s="8">
        <v>14000</v>
      </c>
      <c r="W424" s="8">
        <v>8000</v>
      </c>
      <c r="X424" s="16">
        <f t="shared" si="78"/>
        <v>-0.20810313075506445</v>
      </c>
      <c r="BC424" s="53"/>
      <c r="BD424" s="56"/>
      <c r="BE424" s="56"/>
      <c r="BF424" s="56"/>
      <c r="BG424" s="56"/>
    </row>
    <row r="425" spans="1:59">
      <c r="A425" s="42">
        <f t="shared" si="75"/>
        <v>38292</v>
      </c>
      <c r="B425" s="42">
        <v>38322</v>
      </c>
      <c r="C425" s="43">
        <v>6.96</v>
      </c>
      <c r="E425" s="2" t="s">
        <v>451</v>
      </c>
      <c r="F425" s="6">
        <v>37591</v>
      </c>
      <c r="G425" s="7">
        <f t="shared" si="76"/>
        <v>2002</v>
      </c>
      <c r="H425" s="7">
        <f t="shared" si="77"/>
        <v>12</v>
      </c>
      <c r="I425" s="8">
        <v>459000</v>
      </c>
      <c r="J425" s="8">
        <v>75000</v>
      </c>
      <c r="K425" s="8">
        <v>107000</v>
      </c>
      <c r="L425" s="8">
        <v>175000</v>
      </c>
      <c r="M425" s="8">
        <v>102000</v>
      </c>
      <c r="N425" s="8">
        <v>405000</v>
      </c>
      <c r="O425" s="8">
        <v>55000</v>
      </c>
      <c r="P425" s="8">
        <v>98000</v>
      </c>
      <c r="Q425" s="8">
        <v>159000</v>
      </c>
      <c r="R425" s="8">
        <v>93000</v>
      </c>
      <c r="S425" s="8">
        <v>54000</v>
      </c>
      <c r="T425" s="8">
        <v>20000</v>
      </c>
      <c r="U425" s="8">
        <v>9000</v>
      </c>
      <c r="V425" s="8">
        <v>16000</v>
      </c>
      <c r="W425" s="8">
        <v>9000</v>
      </c>
      <c r="X425" s="16">
        <f t="shared" si="78"/>
        <v>-0.15313653136531366</v>
      </c>
      <c r="BC425" s="53"/>
      <c r="BD425" s="56"/>
      <c r="BE425" s="56"/>
      <c r="BF425" s="56"/>
      <c r="BG425" s="56"/>
    </row>
    <row r="426" spans="1:59">
      <c r="A426" s="42">
        <f t="shared" si="75"/>
        <v>38322</v>
      </c>
      <c r="B426" s="42">
        <v>38353</v>
      </c>
      <c r="C426" s="43">
        <v>6.89</v>
      </c>
      <c r="E426" s="2" t="s">
        <v>452</v>
      </c>
      <c r="F426" s="6">
        <v>37622</v>
      </c>
      <c r="G426" s="7">
        <f t="shared" si="76"/>
        <v>2003</v>
      </c>
      <c r="H426" s="7">
        <f t="shared" si="77"/>
        <v>1</v>
      </c>
      <c r="I426" s="8">
        <v>352000</v>
      </c>
      <c r="J426" s="8">
        <v>62000</v>
      </c>
      <c r="K426" s="8">
        <v>77000</v>
      </c>
      <c r="L426" s="8">
        <v>127000</v>
      </c>
      <c r="M426" s="8">
        <v>87000</v>
      </c>
      <c r="N426" s="8">
        <v>312000</v>
      </c>
      <c r="O426" s="8">
        <v>49000</v>
      </c>
      <c r="P426" s="8">
        <v>69000</v>
      </c>
      <c r="Q426" s="8">
        <v>115000</v>
      </c>
      <c r="R426" s="8">
        <v>80000</v>
      </c>
      <c r="S426" s="8">
        <v>40000</v>
      </c>
      <c r="T426" s="8">
        <v>13000</v>
      </c>
      <c r="U426" s="8">
        <v>8000</v>
      </c>
      <c r="V426" s="8">
        <v>12000</v>
      </c>
      <c r="W426" s="8">
        <v>7000</v>
      </c>
      <c r="X426" s="16">
        <f t="shared" si="78"/>
        <v>-0.35294117647058826</v>
      </c>
      <c r="BC426" s="53"/>
      <c r="BD426" s="56"/>
      <c r="BE426" s="56"/>
      <c r="BF426" s="56"/>
      <c r="BG426" s="56"/>
    </row>
    <row r="427" spans="1:59">
      <c r="A427" s="42">
        <f t="shared" si="75"/>
        <v>38353</v>
      </c>
      <c r="B427" s="42">
        <v>38384</v>
      </c>
      <c r="C427" s="43">
        <v>7.1</v>
      </c>
      <c r="E427" s="2" t="s">
        <v>453</v>
      </c>
      <c r="F427" s="6">
        <v>37653</v>
      </c>
      <c r="G427" s="7">
        <f t="shared" si="76"/>
        <v>2003</v>
      </c>
      <c r="H427" s="7">
        <f t="shared" si="77"/>
        <v>2</v>
      </c>
      <c r="I427" s="8">
        <v>350000</v>
      </c>
      <c r="J427" s="8">
        <v>59000</v>
      </c>
      <c r="K427" s="8">
        <v>84000</v>
      </c>
      <c r="L427" s="8">
        <v>132000</v>
      </c>
      <c r="M427" s="8">
        <v>75000</v>
      </c>
      <c r="N427" s="8">
        <v>307000</v>
      </c>
      <c r="O427" s="8">
        <v>46000</v>
      </c>
      <c r="P427" s="8">
        <v>77000</v>
      </c>
      <c r="Q427" s="8">
        <v>117000</v>
      </c>
      <c r="R427" s="8">
        <v>67000</v>
      </c>
      <c r="S427" s="8">
        <v>43000</v>
      </c>
      <c r="T427" s="8">
        <v>13000</v>
      </c>
      <c r="U427" s="8">
        <v>7000</v>
      </c>
      <c r="V427" s="8">
        <v>15000</v>
      </c>
      <c r="W427" s="8">
        <v>8000</v>
      </c>
      <c r="X427" s="16">
        <f t="shared" si="78"/>
        <v>-0.36247723132969034</v>
      </c>
      <c r="BC427" s="53"/>
      <c r="BD427" s="56"/>
      <c r="BE427" s="56"/>
      <c r="BF427" s="56"/>
      <c r="BG427" s="56"/>
    </row>
    <row r="428" spans="1:59">
      <c r="A428" s="42">
        <f t="shared" si="75"/>
        <v>38384</v>
      </c>
      <c r="B428" s="42">
        <v>38412</v>
      </c>
      <c r="C428" s="43">
        <v>6.88</v>
      </c>
      <c r="E428" s="2" t="s">
        <v>454</v>
      </c>
      <c r="F428" s="6">
        <v>37681</v>
      </c>
      <c r="G428" s="7">
        <f t="shared" si="76"/>
        <v>2003</v>
      </c>
      <c r="H428" s="7">
        <f t="shared" si="77"/>
        <v>3</v>
      </c>
      <c r="I428" s="8">
        <v>446000</v>
      </c>
      <c r="J428" s="8">
        <v>68000</v>
      </c>
      <c r="K428" s="8">
        <v>107000</v>
      </c>
      <c r="L428" s="8">
        <v>170000</v>
      </c>
      <c r="M428" s="8">
        <v>101000</v>
      </c>
      <c r="N428" s="8">
        <v>394000</v>
      </c>
      <c r="O428" s="8">
        <v>53000</v>
      </c>
      <c r="P428" s="8">
        <v>97000</v>
      </c>
      <c r="Q428" s="8">
        <v>152000</v>
      </c>
      <c r="R428" s="8">
        <v>92000</v>
      </c>
      <c r="S428" s="8">
        <v>52000</v>
      </c>
      <c r="T428" s="8">
        <v>15000</v>
      </c>
      <c r="U428" s="8">
        <v>10000</v>
      </c>
      <c r="V428" s="8">
        <v>18000</v>
      </c>
      <c r="W428" s="8">
        <v>9000</v>
      </c>
      <c r="X428" s="16">
        <f t="shared" si="78"/>
        <v>-2.4070021881838075E-2</v>
      </c>
      <c r="BC428" s="53"/>
      <c r="BD428" s="56"/>
      <c r="BE428" s="56"/>
      <c r="BF428" s="56"/>
      <c r="BG428" s="56"/>
    </row>
    <row r="429" spans="1:59">
      <c r="A429" s="42">
        <f t="shared" si="75"/>
        <v>38412</v>
      </c>
      <c r="B429" s="42">
        <v>38443</v>
      </c>
      <c r="C429" s="43">
        <v>6.96</v>
      </c>
      <c r="E429" s="2" t="s">
        <v>455</v>
      </c>
      <c r="F429" s="6">
        <v>37712</v>
      </c>
      <c r="G429" s="7">
        <f t="shared" si="76"/>
        <v>2003</v>
      </c>
      <c r="H429" s="7">
        <f t="shared" si="77"/>
        <v>4</v>
      </c>
      <c r="I429" s="8">
        <v>517000</v>
      </c>
      <c r="J429" s="8">
        <v>79000</v>
      </c>
      <c r="K429" s="8">
        <v>124000</v>
      </c>
      <c r="L429" s="8">
        <v>189000</v>
      </c>
      <c r="M429" s="8">
        <v>124000</v>
      </c>
      <c r="N429" s="8">
        <v>456000</v>
      </c>
      <c r="O429" s="8">
        <v>61000</v>
      </c>
      <c r="P429" s="8">
        <v>112000</v>
      </c>
      <c r="Q429" s="8">
        <v>169000</v>
      </c>
      <c r="R429" s="8">
        <v>113000</v>
      </c>
      <c r="S429" s="8">
        <v>61000</v>
      </c>
      <c r="T429" s="8">
        <v>18000</v>
      </c>
      <c r="U429" s="8">
        <v>12000</v>
      </c>
      <c r="V429" s="8">
        <v>20000</v>
      </c>
      <c r="W429" s="8">
        <v>11000</v>
      </c>
      <c r="X429" s="16">
        <f t="shared" si="78"/>
        <v>7.4844074844074848E-2</v>
      </c>
      <c r="BC429" s="53"/>
      <c r="BD429" s="56"/>
      <c r="BE429" s="56"/>
      <c r="BF429" s="56"/>
      <c r="BG429" s="56"/>
    </row>
    <row r="430" spans="1:59">
      <c r="A430" s="42">
        <f t="shared" si="75"/>
        <v>38443</v>
      </c>
      <c r="B430" s="42">
        <v>38473</v>
      </c>
      <c r="C430" s="43">
        <v>7.12</v>
      </c>
      <c r="E430" s="2" t="s">
        <v>456</v>
      </c>
      <c r="F430" s="6">
        <v>37742</v>
      </c>
      <c r="G430" s="7">
        <f t="shared" si="76"/>
        <v>2003</v>
      </c>
      <c r="H430" s="7">
        <f t="shared" si="77"/>
        <v>5</v>
      </c>
      <c r="I430" s="8">
        <v>565000</v>
      </c>
      <c r="J430" s="8">
        <v>87000</v>
      </c>
      <c r="K430" s="8">
        <v>143000</v>
      </c>
      <c r="L430" s="8">
        <v>204000</v>
      </c>
      <c r="M430" s="8">
        <v>132000</v>
      </c>
      <c r="N430" s="8">
        <v>498000</v>
      </c>
      <c r="O430" s="8">
        <v>64000</v>
      </c>
      <c r="P430" s="8">
        <v>130000</v>
      </c>
      <c r="Q430" s="8">
        <v>185000</v>
      </c>
      <c r="R430" s="8">
        <v>120000</v>
      </c>
      <c r="S430" s="8">
        <v>67000</v>
      </c>
      <c r="T430" s="8">
        <v>23000</v>
      </c>
      <c r="U430" s="8">
        <v>13000</v>
      </c>
      <c r="V430" s="8">
        <v>19000</v>
      </c>
      <c r="W430" s="8">
        <v>12000</v>
      </c>
      <c r="X430" s="16">
        <f t="shared" si="78"/>
        <v>0.31395348837209303</v>
      </c>
      <c r="BC430" s="53"/>
      <c r="BD430" s="56"/>
      <c r="BE430" s="56"/>
      <c r="BF430" s="56"/>
      <c r="BG430" s="56"/>
    </row>
    <row r="431" spans="1:59">
      <c r="A431" s="42">
        <f t="shared" si="75"/>
        <v>38473</v>
      </c>
      <c r="B431" s="42">
        <v>38504</v>
      </c>
      <c r="C431" s="43">
        <v>7.08</v>
      </c>
      <c r="E431" s="2" t="s">
        <v>457</v>
      </c>
      <c r="F431" s="6">
        <v>37773</v>
      </c>
      <c r="G431" s="7">
        <f t="shared" si="76"/>
        <v>2003</v>
      </c>
      <c r="H431" s="7">
        <f t="shared" si="77"/>
        <v>6</v>
      </c>
      <c r="I431" s="8">
        <v>601000</v>
      </c>
      <c r="J431" s="8">
        <v>101000</v>
      </c>
      <c r="K431" s="8">
        <v>148000</v>
      </c>
      <c r="L431" s="8">
        <v>219000</v>
      </c>
      <c r="M431" s="8">
        <v>132000</v>
      </c>
      <c r="N431" s="8">
        <v>534000</v>
      </c>
      <c r="O431" s="8">
        <v>78000</v>
      </c>
      <c r="P431" s="8">
        <v>134000</v>
      </c>
      <c r="Q431" s="8">
        <v>200000</v>
      </c>
      <c r="R431" s="8">
        <v>121000</v>
      </c>
      <c r="S431" s="8">
        <v>67000</v>
      </c>
      <c r="T431" s="8">
        <v>23000</v>
      </c>
      <c r="U431" s="8">
        <v>14000</v>
      </c>
      <c r="V431" s="8">
        <v>19000</v>
      </c>
      <c r="W431" s="8">
        <v>11000</v>
      </c>
      <c r="X431" s="16">
        <f t="shared" si="78"/>
        <v>0.30936819172113289</v>
      </c>
      <c r="BC431" s="53"/>
      <c r="BD431" s="56"/>
      <c r="BE431" s="56"/>
      <c r="BF431" s="56"/>
      <c r="BG431" s="56"/>
    </row>
    <row r="432" spans="1:59">
      <c r="A432" s="42">
        <f t="shared" si="75"/>
        <v>38504</v>
      </c>
      <c r="B432" s="42">
        <v>38534</v>
      </c>
      <c r="C432" s="43">
        <v>7.18</v>
      </c>
      <c r="E432" s="2" t="s">
        <v>458</v>
      </c>
      <c r="F432" s="6">
        <v>37803</v>
      </c>
      <c r="G432" s="7">
        <f t="shared" si="76"/>
        <v>2003</v>
      </c>
      <c r="H432" s="7">
        <f t="shared" si="77"/>
        <v>7</v>
      </c>
      <c r="I432" s="8">
        <v>632000</v>
      </c>
      <c r="J432" s="8">
        <v>114000</v>
      </c>
      <c r="K432" s="8">
        <v>157000</v>
      </c>
      <c r="L432" s="8">
        <v>224000</v>
      </c>
      <c r="M432" s="8">
        <v>137000</v>
      </c>
      <c r="N432" s="8">
        <v>553000</v>
      </c>
      <c r="O432" s="8">
        <v>83000</v>
      </c>
      <c r="P432" s="8">
        <v>139000</v>
      </c>
      <c r="Q432" s="8">
        <v>205000</v>
      </c>
      <c r="R432" s="8">
        <v>126000</v>
      </c>
      <c r="S432" s="8">
        <v>79000</v>
      </c>
      <c r="T432" s="8">
        <v>31000</v>
      </c>
      <c r="U432" s="8">
        <v>18000</v>
      </c>
      <c r="V432" s="8">
        <v>19000</v>
      </c>
      <c r="W432" s="8">
        <v>11000</v>
      </c>
      <c r="X432" s="16">
        <f t="shared" si="78"/>
        <v>0.79545454545454541</v>
      </c>
      <c r="BC432" s="53"/>
      <c r="BD432" s="56"/>
      <c r="BE432" s="56"/>
      <c r="BF432" s="56"/>
      <c r="BG432" s="56"/>
    </row>
    <row r="433" spans="1:59">
      <c r="A433" s="42">
        <f t="shared" si="75"/>
        <v>38534</v>
      </c>
      <c r="B433" s="42">
        <v>38565</v>
      </c>
      <c r="C433" s="43">
        <v>7.14</v>
      </c>
      <c r="E433" s="2" t="s">
        <v>459</v>
      </c>
      <c r="F433" s="6">
        <v>37834</v>
      </c>
      <c r="G433" s="7">
        <f t="shared" si="76"/>
        <v>2003</v>
      </c>
      <c r="H433" s="7">
        <f t="shared" si="77"/>
        <v>8</v>
      </c>
      <c r="I433" s="8">
        <v>645000</v>
      </c>
      <c r="J433" s="8">
        <v>106000</v>
      </c>
      <c r="K433" s="8">
        <v>150000</v>
      </c>
      <c r="L433" s="8">
        <v>241000</v>
      </c>
      <c r="M433" s="8">
        <v>148000</v>
      </c>
      <c r="N433" s="8">
        <v>569000</v>
      </c>
      <c r="O433" s="8">
        <v>79000</v>
      </c>
      <c r="P433" s="8">
        <v>135000</v>
      </c>
      <c r="Q433" s="8">
        <v>222000</v>
      </c>
      <c r="R433" s="8">
        <v>133000</v>
      </c>
      <c r="S433" s="8">
        <v>76000</v>
      </c>
      <c r="T433" s="8">
        <v>27000</v>
      </c>
      <c r="U433" s="8">
        <v>15000</v>
      </c>
      <c r="V433" s="8">
        <v>19000</v>
      </c>
      <c r="W433" s="8">
        <v>15000</v>
      </c>
      <c r="X433" s="16">
        <f t="shared" si="78"/>
        <v>0.84285714285714286</v>
      </c>
      <c r="BC433" s="53"/>
      <c r="BD433" s="56"/>
      <c r="BE433" s="56"/>
      <c r="BF433" s="56"/>
      <c r="BG433" s="56"/>
    </row>
    <row r="434" spans="1:59">
      <c r="A434" s="42">
        <f t="shared" si="75"/>
        <v>38565</v>
      </c>
      <c r="B434" s="42">
        <v>38596</v>
      </c>
      <c r="C434" s="43">
        <v>7.23</v>
      </c>
      <c r="E434" s="2" t="s">
        <v>460</v>
      </c>
      <c r="F434" s="6">
        <v>37865</v>
      </c>
      <c r="G434" s="7">
        <f t="shared" si="76"/>
        <v>2003</v>
      </c>
      <c r="H434" s="7">
        <f t="shared" si="77"/>
        <v>9</v>
      </c>
      <c r="I434" s="8">
        <v>566000</v>
      </c>
      <c r="J434" s="8">
        <v>93000</v>
      </c>
      <c r="K434" s="8">
        <v>141000</v>
      </c>
      <c r="L434" s="8">
        <v>211000</v>
      </c>
      <c r="M434" s="8">
        <v>122000</v>
      </c>
      <c r="N434" s="8">
        <v>498000</v>
      </c>
      <c r="O434" s="8">
        <v>70000</v>
      </c>
      <c r="P434" s="8">
        <v>126000</v>
      </c>
      <c r="Q434" s="8">
        <v>192000</v>
      </c>
      <c r="R434" s="8">
        <v>111000</v>
      </c>
      <c r="S434" s="8">
        <v>68000</v>
      </c>
      <c r="T434" s="8">
        <v>23000</v>
      </c>
      <c r="U434" s="8">
        <v>15000</v>
      </c>
      <c r="V434" s="8">
        <v>19000</v>
      </c>
      <c r="W434" s="8">
        <v>11000</v>
      </c>
      <c r="X434" s="16">
        <f t="shared" si="78"/>
        <v>0.26905829596412556</v>
      </c>
      <c r="BC434" s="53"/>
      <c r="BD434" s="56"/>
      <c r="BE434" s="56"/>
      <c r="BF434" s="56"/>
      <c r="BG434" s="56"/>
    </row>
    <row r="435" spans="1:59">
      <c r="A435" s="42">
        <f t="shared" si="75"/>
        <v>38596</v>
      </c>
      <c r="B435" s="42">
        <v>38626</v>
      </c>
      <c r="C435" s="43">
        <v>7.25</v>
      </c>
      <c r="E435" s="2" t="s">
        <v>461</v>
      </c>
      <c r="F435" s="6">
        <v>37895</v>
      </c>
      <c r="G435" s="7">
        <f t="shared" si="76"/>
        <v>2003</v>
      </c>
      <c r="H435" s="7">
        <f t="shared" si="77"/>
        <v>10</v>
      </c>
      <c r="I435" s="8">
        <v>546000</v>
      </c>
      <c r="J435" s="8">
        <v>93000</v>
      </c>
      <c r="K435" s="8">
        <v>124000</v>
      </c>
      <c r="L435" s="8">
        <v>204000</v>
      </c>
      <c r="M435" s="8">
        <v>125000</v>
      </c>
      <c r="N435" s="8">
        <v>481000</v>
      </c>
      <c r="O435" s="8">
        <v>70000</v>
      </c>
      <c r="P435" s="8">
        <v>111000</v>
      </c>
      <c r="Q435" s="8">
        <v>186000</v>
      </c>
      <c r="R435" s="8">
        <v>114000</v>
      </c>
      <c r="S435" s="8">
        <v>65000</v>
      </c>
      <c r="T435" s="8">
        <v>23000</v>
      </c>
      <c r="U435" s="8">
        <v>13000</v>
      </c>
      <c r="V435" s="8">
        <v>18000</v>
      </c>
      <c r="W435" s="8">
        <v>11000</v>
      </c>
      <c r="X435" s="16">
        <f t="shared" si="78"/>
        <v>5.6092843326885883E-2</v>
      </c>
      <c r="BC435" s="53"/>
      <c r="BD435" s="56"/>
      <c r="BE435" s="56"/>
      <c r="BF435" s="56"/>
      <c r="BG435" s="56"/>
    </row>
    <row r="436" spans="1:59">
      <c r="A436" s="42">
        <f t="shared" si="75"/>
        <v>38626</v>
      </c>
      <c r="B436" s="42">
        <v>38657</v>
      </c>
      <c r="C436" s="43">
        <v>7.1</v>
      </c>
      <c r="E436" s="2" t="s">
        <v>462</v>
      </c>
      <c r="F436" s="6">
        <v>37926</v>
      </c>
      <c r="G436" s="7">
        <f t="shared" si="76"/>
        <v>2003</v>
      </c>
      <c r="H436" s="7">
        <f t="shared" si="77"/>
        <v>11</v>
      </c>
      <c r="I436" s="8">
        <v>446000</v>
      </c>
      <c r="J436" s="8">
        <v>74000</v>
      </c>
      <c r="K436" s="8">
        <v>100000</v>
      </c>
      <c r="L436" s="8">
        <v>165000</v>
      </c>
      <c r="M436" s="8">
        <v>107000</v>
      </c>
      <c r="N436" s="8">
        <v>395000</v>
      </c>
      <c r="O436" s="8">
        <v>56000</v>
      </c>
      <c r="P436" s="8">
        <v>90000</v>
      </c>
      <c r="Q436" s="8">
        <v>151000</v>
      </c>
      <c r="R436" s="8">
        <v>98000</v>
      </c>
      <c r="S436" s="8">
        <v>51000</v>
      </c>
      <c r="T436" s="8">
        <v>18000</v>
      </c>
      <c r="U436" s="8">
        <v>10000</v>
      </c>
      <c r="V436" s="8">
        <v>14000</v>
      </c>
      <c r="W436" s="8">
        <v>9000</v>
      </c>
      <c r="X436" s="16">
        <f t="shared" si="78"/>
        <v>-0.21061946902654868</v>
      </c>
      <c r="BC436" s="53"/>
      <c r="BD436" s="56"/>
      <c r="BE436" s="56"/>
      <c r="BF436" s="56"/>
      <c r="BG436" s="56"/>
    </row>
    <row r="437" spans="1:59">
      <c r="A437" s="42">
        <f t="shared" si="75"/>
        <v>38657</v>
      </c>
      <c r="B437" s="42">
        <v>38687</v>
      </c>
      <c r="C437" s="43">
        <v>7.03</v>
      </c>
      <c r="E437" s="2" t="s">
        <v>463</v>
      </c>
      <c r="F437" s="6">
        <v>37956</v>
      </c>
      <c r="G437" s="7">
        <f t="shared" si="76"/>
        <v>2003</v>
      </c>
      <c r="H437" s="7">
        <f t="shared" si="77"/>
        <v>12</v>
      </c>
      <c r="I437" s="8">
        <v>510000</v>
      </c>
      <c r="J437" s="8">
        <v>84000</v>
      </c>
      <c r="K437" s="8">
        <v>114000</v>
      </c>
      <c r="L437" s="8">
        <v>198000</v>
      </c>
      <c r="M437" s="8">
        <v>115000</v>
      </c>
      <c r="N437" s="8">
        <v>447000</v>
      </c>
      <c r="O437" s="8">
        <v>61000</v>
      </c>
      <c r="P437" s="8">
        <v>103000</v>
      </c>
      <c r="Q437" s="8">
        <v>179000</v>
      </c>
      <c r="R437" s="8">
        <v>105000</v>
      </c>
      <c r="S437" s="8">
        <v>63000</v>
      </c>
      <c r="T437" s="8">
        <v>23000</v>
      </c>
      <c r="U437" s="8">
        <v>11000</v>
      </c>
      <c r="V437" s="8">
        <v>19000</v>
      </c>
      <c r="W437" s="8">
        <v>10000</v>
      </c>
      <c r="X437" s="16">
        <f t="shared" si="78"/>
        <v>-0.15141430948419302</v>
      </c>
      <c r="BC437" s="53"/>
      <c r="BD437" s="56"/>
      <c r="BE437" s="56"/>
      <c r="BF437" s="56"/>
      <c r="BG437" s="56"/>
    </row>
    <row r="438" spans="1:59">
      <c r="A438" s="42">
        <f t="shared" si="75"/>
        <v>38687</v>
      </c>
      <c r="B438" s="42">
        <v>38718</v>
      </c>
      <c r="C438" s="43">
        <v>6.84</v>
      </c>
      <c r="E438" s="2" t="s">
        <v>464</v>
      </c>
      <c r="F438" s="6">
        <v>37987</v>
      </c>
      <c r="G438" s="7">
        <f t="shared" si="76"/>
        <v>2004</v>
      </c>
      <c r="H438" s="7">
        <f t="shared" si="77"/>
        <v>1</v>
      </c>
      <c r="I438" s="8">
        <v>352000</v>
      </c>
      <c r="J438" s="8">
        <v>59000</v>
      </c>
      <c r="K438" s="8">
        <v>73000</v>
      </c>
      <c r="L438" s="8">
        <v>133000</v>
      </c>
      <c r="M438" s="8">
        <v>87000</v>
      </c>
      <c r="N438" s="8">
        <v>313000</v>
      </c>
      <c r="O438" s="8">
        <v>47000</v>
      </c>
      <c r="P438" s="8">
        <v>65000</v>
      </c>
      <c r="Q438" s="8">
        <v>121000</v>
      </c>
      <c r="R438" s="8">
        <v>80000</v>
      </c>
      <c r="S438" s="8">
        <v>39000</v>
      </c>
      <c r="T438" s="8">
        <v>12000</v>
      </c>
      <c r="U438" s="8">
        <v>8000</v>
      </c>
      <c r="V438" s="8">
        <v>12000</v>
      </c>
      <c r="W438" s="8">
        <v>7000</v>
      </c>
      <c r="X438" s="16">
        <f t="shared" si="78"/>
        <v>-0.44303797468354428</v>
      </c>
      <c r="BC438" s="53"/>
      <c r="BD438" s="56"/>
      <c r="BE438" s="56"/>
      <c r="BF438" s="56"/>
      <c r="BG438" s="56"/>
    </row>
    <row r="439" spans="1:59">
      <c r="A439" s="42">
        <f t="shared" si="75"/>
        <v>38718</v>
      </c>
      <c r="B439" s="42">
        <v>38749</v>
      </c>
      <c r="C439" s="43">
        <v>6.72</v>
      </c>
      <c r="E439" s="2" t="s">
        <v>465</v>
      </c>
      <c r="F439" s="6">
        <v>38018</v>
      </c>
      <c r="G439" s="7">
        <f t="shared" si="76"/>
        <v>2004</v>
      </c>
      <c r="H439" s="7">
        <f t="shared" si="77"/>
        <v>2</v>
      </c>
      <c r="I439" s="8">
        <v>378000</v>
      </c>
      <c r="J439" s="8">
        <v>65000</v>
      </c>
      <c r="K439" s="8">
        <v>84000</v>
      </c>
      <c r="L439" s="8">
        <v>145000</v>
      </c>
      <c r="M439" s="8">
        <v>84000</v>
      </c>
      <c r="N439" s="8">
        <v>331000</v>
      </c>
      <c r="O439" s="8">
        <v>50000</v>
      </c>
      <c r="P439" s="8">
        <v>77000</v>
      </c>
      <c r="Q439" s="8">
        <v>129000</v>
      </c>
      <c r="R439" s="8">
        <v>75000</v>
      </c>
      <c r="S439" s="8">
        <v>47000</v>
      </c>
      <c r="T439" s="8">
        <v>15000</v>
      </c>
      <c r="U439" s="8">
        <v>7000</v>
      </c>
      <c r="V439" s="8">
        <v>16000</v>
      </c>
      <c r="W439" s="8">
        <v>9000</v>
      </c>
      <c r="X439" s="16">
        <f t="shared" si="78"/>
        <v>-0.413953488372093</v>
      </c>
      <c r="BC439" s="53"/>
      <c r="BD439" s="56"/>
      <c r="BE439" s="56"/>
      <c r="BF439" s="56"/>
      <c r="BG439" s="56"/>
    </row>
    <row r="440" spans="1:59">
      <c r="A440" s="42">
        <f t="shared" si="75"/>
        <v>38749</v>
      </c>
      <c r="B440" s="42">
        <v>38777</v>
      </c>
      <c r="C440" s="43">
        <v>6.84</v>
      </c>
      <c r="E440" s="2" t="s">
        <v>466</v>
      </c>
      <c r="F440" s="6">
        <v>38047</v>
      </c>
      <c r="G440" s="7">
        <f t="shared" si="76"/>
        <v>2004</v>
      </c>
      <c r="H440" s="7">
        <f t="shared" si="77"/>
        <v>3</v>
      </c>
      <c r="I440" s="8">
        <v>531000</v>
      </c>
      <c r="J440" s="8">
        <v>81000</v>
      </c>
      <c r="K440" s="8">
        <v>124000</v>
      </c>
      <c r="L440" s="8">
        <v>201000</v>
      </c>
      <c r="M440" s="8">
        <v>125000</v>
      </c>
      <c r="N440" s="8">
        <v>467000</v>
      </c>
      <c r="O440" s="8">
        <v>62000</v>
      </c>
      <c r="P440" s="8">
        <v>111000</v>
      </c>
      <c r="Q440" s="8">
        <v>180000</v>
      </c>
      <c r="R440" s="8">
        <v>114000</v>
      </c>
      <c r="S440" s="8">
        <v>64000</v>
      </c>
      <c r="T440" s="8">
        <v>19000</v>
      </c>
      <c r="U440" s="8">
        <v>13000</v>
      </c>
      <c r="V440" s="8">
        <v>21000</v>
      </c>
      <c r="W440" s="8">
        <v>11000</v>
      </c>
      <c r="X440" s="16">
        <f t="shared" si="78"/>
        <v>-6.1837455830388695E-2</v>
      </c>
      <c r="BC440" s="53"/>
      <c r="BD440" s="56"/>
      <c r="BE440" s="56"/>
      <c r="BF440" s="56"/>
      <c r="BG440" s="56"/>
    </row>
    <row r="441" spans="1:59">
      <c r="A441" s="42">
        <f t="shared" si="75"/>
        <v>38777</v>
      </c>
      <c r="B441" s="42">
        <v>38808</v>
      </c>
      <c r="C441" s="43">
        <v>6.83</v>
      </c>
      <c r="E441" s="2" t="s">
        <v>467</v>
      </c>
      <c r="F441" s="6">
        <v>38078</v>
      </c>
      <c r="G441" s="7">
        <f t="shared" si="76"/>
        <v>2004</v>
      </c>
      <c r="H441" s="7">
        <f t="shared" si="77"/>
        <v>4</v>
      </c>
      <c r="I441" s="8">
        <v>606000</v>
      </c>
      <c r="J441" s="8">
        <v>93000</v>
      </c>
      <c r="K441" s="8">
        <v>141000</v>
      </c>
      <c r="L441" s="8">
        <v>223000</v>
      </c>
      <c r="M441" s="8">
        <v>149000</v>
      </c>
      <c r="N441" s="8">
        <v>534000</v>
      </c>
      <c r="O441" s="8">
        <v>71000</v>
      </c>
      <c r="P441" s="8">
        <v>127000</v>
      </c>
      <c r="Q441" s="8">
        <v>200000</v>
      </c>
      <c r="R441" s="8">
        <v>136000</v>
      </c>
      <c r="S441" s="8">
        <v>72000</v>
      </c>
      <c r="T441" s="8">
        <v>22000</v>
      </c>
      <c r="U441" s="8">
        <v>14000</v>
      </c>
      <c r="V441" s="8">
        <v>23000</v>
      </c>
      <c r="W441" s="8">
        <v>13000</v>
      </c>
      <c r="X441" s="16">
        <f t="shared" si="78"/>
        <v>0.10989010989010989</v>
      </c>
      <c r="BC441" s="53"/>
      <c r="BD441" s="56"/>
      <c r="BE441" s="56"/>
      <c r="BF441" s="56"/>
      <c r="BG441" s="56"/>
    </row>
    <row r="442" spans="1:59">
      <c r="A442" s="42">
        <f t="shared" si="75"/>
        <v>38808</v>
      </c>
      <c r="B442" s="42">
        <v>38838</v>
      </c>
      <c r="C442" s="43">
        <v>6.7</v>
      </c>
      <c r="E442" s="2" t="s">
        <v>468</v>
      </c>
      <c r="F442" s="6">
        <v>38108</v>
      </c>
      <c r="G442" s="7">
        <f t="shared" si="76"/>
        <v>2004</v>
      </c>
      <c r="H442" s="7">
        <f t="shared" si="77"/>
        <v>5</v>
      </c>
      <c r="I442" s="8">
        <v>623000</v>
      </c>
      <c r="J442" s="8">
        <v>93000</v>
      </c>
      <c r="K442" s="8">
        <v>148000</v>
      </c>
      <c r="L442" s="8">
        <v>231000</v>
      </c>
      <c r="M442" s="8">
        <v>151000</v>
      </c>
      <c r="N442" s="8">
        <v>548000</v>
      </c>
      <c r="O442" s="8">
        <v>67000</v>
      </c>
      <c r="P442" s="8">
        <v>133000</v>
      </c>
      <c r="Q442" s="8">
        <v>210000</v>
      </c>
      <c r="R442" s="8">
        <v>138000</v>
      </c>
      <c r="S442" s="8">
        <v>75000</v>
      </c>
      <c r="T442" s="8">
        <v>26000</v>
      </c>
      <c r="U442" s="8">
        <v>15000</v>
      </c>
      <c r="V442" s="8">
        <v>21000</v>
      </c>
      <c r="W442" s="8">
        <v>13000</v>
      </c>
      <c r="X442" s="16">
        <f t="shared" si="78"/>
        <v>0.39686098654708518</v>
      </c>
      <c r="BC442" s="53"/>
      <c r="BD442" s="56"/>
      <c r="BE442" s="56"/>
      <c r="BF442" s="56"/>
      <c r="BG442" s="56"/>
    </row>
    <row r="443" spans="1:59">
      <c r="A443" s="42">
        <f t="shared" si="75"/>
        <v>38838</v>
      </c>
      <c r="B443" s="42">
        <v>38869</v>
      </c>
      <c r="C443" s="43">
        <v>6.58</v>
      </c>
      <c r="E443" s="2" t="s">
        <v>469</v>
      </c>
      <c r="F443" s="6">
        <v>38139</v>
      </c>
      <c r="G443" s="7">
        <f t="shared" si="76"/>
        <v>2004</v>
      </c>
      <c r="H443" s="7">
        <f t="shared" si="77"/>
        <v>6</v>
      </c>
      <c r="I443" s="8">
        <v>725000</v>
      </c>
      <c r="J443" s="8">
        <v>119000</v>
      </c>
      <c r="K443" s="8">
        <v>171000</v>
      </c>
      <c r="L443" s="8">
        <v>266000</v>
      </c>
      <c r="M443" s="8">
        <v>169000</v>
      </c>
      <c r="N443" s="8">
        <v>642000</v>
      </c>
      <c r="O443" s="8">
        <v>90000</v>
      </c>
      <c r="P443" s="8">
        <v>154000</v>
      </c>
      <c r="Q443" s="8">
        <v>243000</v>
      </c>
      <c r="R443" s="8">
        <v>155000</v>
      </c>
      <c r="S443" s="8">
        <v>83000</v>
      </c>
      <c r="T443" s="8">
        <v>29000</v>
      </c>
      <c r="U443" s="8">
        <v>17000</v>
      </c>
      <c r="V443" s="8">
        <v>23000</v>
      </c>
      <c r="W443" s="8">
        <v>14000</v>
      </c>
      <c r="X443" s="16">
        <f t="shared" si="78"/>
        <v>0.42156862745098039</v>
      </c>
      <c r="BC443" s="53"/>
      <c r="BD443" s="56"/>
      <c r="BE443" s="56"/>
      <c r="BF443" s="56"/>
      <c r="BG443" s="56"/>
    </row>
    <row r="444" spans="1:59">
      <c r="A444" s="42">
        <f t="shared" si="75"/>
        <v>38869</v>
      </c>
      <c r="B444" s="42">
        <v>38899</v>
      </c>
      <c r="C444" s="43">
        <v>6.48</v>
      </c>
      <c r="E444" s="2" t="s">
        <v>470</v>
      </c>
      <c r="F444" s="6">
        <v>38169</v>
      </c>
      <c r="G444" s="7">
        <f t="shared" si="76"/>
        <v>2004</v>
      </c>
      <c r="H444" s="7">
        <f t="shared" si="77"/>
        <v>7</v>
      </c>
      <c r="I444" s="8">
        <v>681000</v>
      </c>
      <c r="J444" s="8">
        <v>122000</v>
      </c>
      <c r="K444" s="8">
        <v>161000</v>
      </c>
      <c r="L444" s="8">
        <v>248000</v>
      </c>
      <c r="M444" s="8">
        <v>150000</v>
      </c>
      <c r="N444" s="8">
        <v>592000</v>
      </c>
      <c r="O444" s="8">
        <v>86000</v>
      </c>
      <c r="P444" s="8">
        <v>141000</v>
      </c>
      <c r="Q444" s="8">
        <v>227000</v>
      </c>
      <c r="R444" s="8">
        <v>138000</v>
      </c>
      <c r="S444" s="8">
        <v>89000</v>
      </c>
      <c r="T444" s="8">
        <v>36000</v>
      </c>
      <c r="U444" s="8">
        <v>20000</v>
      </c>
      <c r="V444" s="8">
        <v>21000</v>
      </c>
      <c r="W444" s="8">
        <v>12000</v>
      </c>
      <c r="X444" s="16">
        <f t="shared" si="78"/>
        <v>0.93465909090909094</v>
      </c>
      <c r="BC444" s="53"/>
      <c r="BD444" s="56"/>
      <c r="BE444" s="56"/>
      <c r="BF444" s="56"/>
      <c r="BG444" s="56"/>
    </row>
    <row r="445" spans="1:59">
      <c r="A445" s="42">
        <f t="shared" si="75"/>
        <v>38899</v>
      </c>
      <c r="B445" s="42">
        <v>38930</v>
      </c>
      <c r="C445" s="43">
        <v>6.32</v>
      </c>
      <c r="E445" s="2" t="s">
        <v>471</v>
      </c>
      <c r="F445" s="6">
        <v>38200</v>
      </c>
      <c r="G445" s="7">
        <f t="shared" si="76"/>
        <v>2004</v>
      </c>
      <c r="H445" s="7">
        <f t="shared" si="77"/>
        <v>8</v>
      </c>
      <c r="I445" s="8">
        <v>677000</v>
      </c>
      <c r="J445" s="8">
        <v>115000</v>
      </c>
      <c r="K445" s="8">
        <v>154000</v>
      </c>
      <c r="L445" s="8">
        <v>258000</v>
      </c>
      <c r="M445" s="8">
        <v>150000</v>
      </c>
      <c r="N445" s="8">
        <v>593000</v>
      </c>
      <c r="O445" s="8">
        <v>84000</v>
      </c>
      <c r="P445" s="8">
        <v>137000</v>
      </c>
      <c r="Q445" s="8">
        <v>237000</v>
      </c>
      <c r="R445" s="8">
        <v>135000</v>
      </c>
      <c r="S445" s="8">
        <v>84000</v>
      </c>
      <c r="T445" s="8">
        <v>31000</v>
      </c>
      <c r="U445" s="8">
        <v>17000</v>
      </c>
      <c r="V445" s="8">
        <v>21000</v>
      </c>
      <c r="W445" s="8">
        <v>15000</v>
      </c>
      <c r="X445" s="16">
        <f t="shared" si="78"/>
        <v>0.79100529100529104</v>
      </c>
      <c r="BC445" s="53"/>
      <c r="BD445" s="56"/>
      <c r="BE445" s="56"/>
      <c r="BF445" s="56"/>
      <c r="BG445" s="56"/>
    </row>
    <row r="446" spans="1:59">
      <c r="A446" s="42">
        <f t="shared" si="75"/>
        <v>38930</v>
      </c>
      <c r="B446" s="42">
        <v>38961</v>
      </c>
      <c r="C446" s="43">
        <v>6.34</v>
      </c>
      <c r="E446" s="2" t="s">
        <v>472</v>
      </c>
      <c r="F446" s="6">
        <v>38231</v>
      </c>
      <c r="G446" s="7">
        <f t="shared" si="76"/>
        <v>2004</v>
      </c>
      <c r="H446" s="7">
        <f t="shared" si="77"/>
        <v>9</v>
      </c>
      <c r="I446" s="8">
        <v>570000</v>
      </c>
      <c r="J446" s="8">
        <v>95000</v>
      </c>
      <c r="K446" s="8">
        <v>137000</v>
      </c>
      <c r="L446" s="8">
        <v>211000</v>
      </c>
      <c r="M446" s="8">
        <v>127000</v>
      </c>
      <c r="N446" s="8">
        <v>501000</v>
      </c>
      <c r="O446" s="8">
        <v>69000</v>
      </c>
      <c r="P446" s="8">
        <v>123000</v>
      </c>
      <c r="Q446" s="8">
        <v>193000</v>
      </c>
      <c r="R446" s="8">
        <v>116000</v>
      </c>
      <c r="S446" s="8">
        <v>69000</v>
      </c>
      <c r="T446" s="8">
        <v>26000</v>
      </c>
      <c r="U446" s="8">
        <v>14000</v>
      </c>
      <c r="V446" s="8">
        <v>18000</v>
      </c>
      <c r="W446" s="8">
        <v>11000</v>
      </c>
      <c r="X446" s="16">
        <f t="shared" si="78"/>
        <v>7.3446327683615822E-2</v>
      </c>
      <c r="BC446" s="53"/>
      <c r="BD446" s="56"/>
      <c r="BE446" s="56"/>
      <c r="BF446" s="56"/>
      <c r="BG446" s="56"/>
    </row>
    <row r="447" spans="1:59">
      <c r="A447" s="42">
        <f t="shared" si="75"/>
        <v>38961</v>
      </c>
      <c r="B447" s="42">
        <v>38991</v>
      </c>
      <c r="C447" s="43">
        <v>6.28</v>
      </c>
      <c r="E447" s="2" t="s">
        <v>473</v>
      </c>
      <c r="F447" s="6">
        <v>38261</v>
      </c>
      <c r="G447" s="7">
        <f t="shared" si="76"/>
        <v>2004</v>
      </c>
      <c r="H447" s="7">
        <f t="shared" si="77"/>
        <v>10</v>
      </c>
      <c r="I447" s="8">
        <v>557000</v>
      </c>
      <c r="J447" s="8">
        <v>94000</v>
      </c>
      <c r="K447" s="8">
        <v>121000</v>
      </c>
      <c r="L447" s="8">
        <v>210000</v>
      </c>
      <c r="M447" s="8">
        <v>132000</v>
      </c>
      <c r="N447" s="8">
        <v>490000</v>
      </c>
      <c r="O447" s="8">
        <v>68000</v>
      </c>
      <c r="P447" s="8">
        <v>109000</v>
      </c>
      <c r="Q447" s="8">
        <v>192000</v>
      </c>
      <c r="R447" s="8">
        <v>121000</v>
      </c>
      <c r="S447" s="8">
        <v>67000</v>
      </c>
      <c r="T447" s="8">
        <v>26000</v>
      </c>
      <c r="U447" s="8">
        <v>12000</v>
      </c>
      <c r="V447" s="8">
        <v>18000</v>
      </c>
      <c r="W447" s="8">
        <v>11000</v>
      </c>
      <c r="X447" s="16">
        <f t="shared" si="78"/>
        <v>-8.0858085808580851E-2</v>
      </c>
      <c r="BC447" s="53"/>
      <c r="BD447" s="56"/>
      <c r="BE447" s="56"/>
      <c r="BF447" s="56"/>
      <c r="BG447" s="56"/>
    </row>
    <row r="448" spans="1:59">
      <c r="A448" s="42">
        <f t="shared" si="75"/>
        <v>38991</v>
      </c>
      <c r="B448" s="42">
        <v>39022</v>
      </c>
      <c r="C448" s="43">
        <v>6.36</v>
      </c>
      <c r="E448" s="2" t="s">
        <v>474</v>
      </c>
      <c r="F448" s="6">
        <v>38292</v>
      </c>
      <c r="G448" s="7">
        <f t="shared" si="76"/>
        <v>2004</v>
      </c>
      <c r="H448" s="7">
        <f t="shared" si="77"/>
        <v>11</v>
      </c>
      <c r="I448" s="8">
        <v>532000</v>
      </c>
      <c r="J448" s="8">
        <v>87000</v>
      </c>
      <c r="K448" s="8">
        <v>116000</v>
      </c>
      <c r="L448" s="8">
        <v>202000</v>
      </c>
      <c r="M448" s="8">
        <v>127000</v>
      </c>
      <c r="N448" s="8">
        <v>470000</v>
      </c>
      <c r="O448" s="8">
        <v>64000</v>
      </c>
      <c r="P448" s="8">
        <v>104000</v>
      </c>
      <c r="Q448" s="8">
        <v>185000</v>
      </c>
      <c r="R448" s="8">
        <v>117000</v>
      </c>
      <c r="S448" s="8">
        <v>62000</v>
      </c>
      <c r="T448" s="8">
        <v>23000</v>
      </c>
      <c r="U448" s="8">
        <v>12000</v>
      </c>
      <c r="V448" s="8">
        <v>17000</v>
      </c>
      <c r="W448" s="8">
        <v>10000</v>
      </c>
      <c r="X448" s="16">
        <f t="shared" si="78"/>
        <v>-0.14606741573033707</v>
      </c>
      <c r="BC448" s="53"/>
      <c r="BD448" s="56"/>
      <c r="BE448" s="56"/>
      <c r="BF448" s="56"/>
      <c r="BG448" s="56"/>
    </row>
    <row r="449" spans="1:59">
      <c r="A449" s="42">
        <f t="shared" si="75"/>
        <v>39022</v>
      </c>
      <c r="B449" s="42">
        <v>39052</v>
      </c>
      <c r="C449" s="43">
        <v>6.34</v>
      </c>
      <c r="E449" s="2" t="s">
        <v>475</v>
      </c>
      <c r="F449" s="6">
        <v>38322</v>
      </c>
      <c r="G449" s="7">
        <f t="shared" si="76"/>
        <v>2004</v>
      </c>
      <c r="H449" s="7">
        <f t="shared" si="77"/>
        <v>12</v>
      </c>
      <c r="I449" s="8">
        <v>546000</v>
      </c>
      <c r="J449" s="8">
        <v>90000</v>
      </c>
      <c r="K449" s="8">
        <v>120000</v>
      </c>
      <c r="L449" s="8">
        <v>212000</v>
      </c>
      <c r="M449" s="8">
        <v>124000</v>
      </c>
      <c r="N449" s="8">
        <v>477000</v>
      </c>
      <c r="O449" s="8">
        <v>63000</v>
      </c>
      <c r="P449" s="8">
        <v>108000</v>
      </c>
      <c r="Q449" s="8">
        <v>193000</v>
      </c>
      <c r="R449" s="8">
        <v>113000</v>
      </c>
      <c r="S449" s="8">
        <v>69000</v>
      </c>
      <c r="T449" s="8">
        <v>27000</v>
      </c>
      <c r="U449" s="8">
        <v>12000</v>
      </c>
      <c r="V449" s="8">
        <v>19000</v>
      </c>
      <c r="W449" s="8">
        <v>11000</v>
      </c>
      <c r="X449" s="16">
        <f t="shared" si="78"/>
        <v>-0.24689655172413794</v>
      </c>
      <c r="BC449" s="53"/>
      <c r="BD449" s="56"/>
      <c r="BE449" s="56"/>
      <c r="BF449" s="56"/>
      <c r="BG449" s="56"/>
    </row>
    <row r="450" spans="1:59">
      <c r="A450" s="42">
        <f t="shared" si="75"/>
        <v>39052</v>
      </c>
      <c r="B450" s="42">
        <v>39083</v>
      </c>
      <c r="C450" s="43">
        <v>6.4</v>
      </c>
      <c r="E450" s="2" t="s">
        <v>476</v>
      </c>
      <c r="F450" s="6">
        <v>38353</v>
      </c>
      <c r="G450" s="7">
        <f t="shared" si="76"/>
        <v>2005</v>
      </c>
      <c r="H450" s="7">
        <f t="shared" si="77"/>
        <v>1</v>
      </c>
      <c r="I450" s="8">
        <v>382000</v>
      </c>
      <c r="J450" s="8">
        <v>64000</v>
      </c>
      <c r="K450" s="8">
        <v>77000</v>
      </c>
      <c r="L450" s="8">
        <v>146000</v>
      </c>
      <c r="M450" s="8">
        <v>95000</v>
      </c>
      <c r="N450" s="8">
        <v>337000</v>
      </c>
      <c r="O450" s="8">
        <v>49000</v>
      </c>
      <c r="P450" s="8">
        <v>68000</v>
      </c>
      <c r="Q450" s="8">
        <v>132000</v>
      </c>
      <c r="R450" s="8">
        <v>88000</v>
      </c>
      <c r="S450" s="8">
        <v>45000</v>
      </c>
      <c r="T450" s="8">
        <v>15000</v>
      </c>
      <c r="U450" s="8">
        <v>9000</v>
      </c>
      <c r="V450" s="8">
        <v>14000</v>
      </c>
      <c r="W450" s="8">
        <v>7000</v>
      </c>
      <c r="X450" s="16">
        <f t="shared" si="78"/>
        <v>-0.43906020558002939</v>
      </c>
      <c r="BC450" s="53"/>
      <c r="BD450" s="56"/>
      <c r="BE450" s="56"/>
      <c r="BF450" s="56"/>
      <c r="BG450" s="56"/>
    </row>
    <row r="451" spans="1:59">
      <c r="A451" s="42">
        <f t="shared" si="75"/>
        <v>39083</v>
      </c>
      <c r="B451" s="42">
        <v>39114</v>
      </c>
      <c r="C451" s="43">
        <v>5.74</v>
      </c>
      <c r="E451" s="2" t="s">
        <v>477</v>
      </c>
      <c r="F451" s="6">
        <v>38384</v>
      </c>
      <c r="G451" s="7">
        <f t="shared" si="76"/>
        <v>2005</v>
      </c>
      <c r="H451" s="7">
        <f t="shared" si="77"/>
        <v>2</v>
      </c>
      <c r="I451" s="8">
        <v>402000</v>
      </c>
      <c r="J451" s="8">
        <v>68000</v>
      </c>
      <c r="K451" s="8">
        <v>89000</v>
      </c>
      <c r="L451" s="8">
        <v>156000</v>
      </c>
      <c r="M451" s="8">
        <v>89000</v>
      </c>
      <c r="N451" s="8">
        <v>351000</v>
      </c>
      <c r="O451" s="8">
        <v>51000</v>
      </c>
      <c r="P451" s="8">
        <v>81000</v>
      </c>
      <c r="Q451" s="8">
        <v>139000</v>
      </c>
      <c r="R451" s="8">
        <v>80000</v>
      </c>
      <c r="S451" s="8">
        <v>51000</v>
      </c>
      <c r="T451" s="8">
        <v>17000</v>
      </c>
      <c r="U451" s="8">
        <v>8000</v>
      </c>
      <c r="V451" s="8">
        <v>17000</v>
      </c>
      <c r="W451" s="8">
        <v>9000</v>
      </c>
      <c r="X451" s="16">
        <f t="shared" si="78"/>
        <v>-0.40620384047267355</v>
      </c>
      <c r="BC451" s="53"/>
      <c r="BD451" s="56"/>
      <c r="BE451" s="56"/>
      <c r="BF451" s="56"/>
      <c r="BG451" s="56"/>
    </row>
    <row r="452" spans="1:59">
      <c r="A452" s="42">
        <f t="shared" si="75"/>
        <v>39114</v>
      </c>
      <c r="B452" s="42">
        <v>39142</v>
      </c>
      <c r="C452" s="43">
        <v>5.79</v>
      </c>
      <c r="E452" s="2" t="s">
        <v>478</v>
      </c>
      <c r="F452" s="6">
        <v>38412</v>
      </c>
      <c r="G452" s="7">
        <f t="shared" si="76"/>
        <v>2005</v>
      </c>
      <c r="H452" s="7">
        <f t="shared" si="77"/>
        <v>3</v>
      </c>
      <c r="I452" s="8">
        <v>556000</v>
      </c>
      <c r="J452" s="8">
        <v>84000</v>
      </c>
      <c r="K452" s="8">
        <v>126000</v>
      </c>
      <c r="L452" s="8">
        <v>212000</v>
      </c>
      <c r="M452" s="8">
        <v>134000</v>
      </c>
      <c r="N452" s="8">
        <v>487000</v>
      </c>
      <c r="O452" s="8">
        <v>63000</v>
      </c>
      <c r="P452" s="8">
        <v>113000</v>
      </c>
      <c r="Q452" s="8">
        <v>190000</v>
      </c>
      <c r="R452" s="8">
        <v>121000</v>
      </c>
      <c r="S452" s="8">
        <v>69000</v>
      </c>
      <c r="T452" s="8">
        <v>21000</v>
      </c>
      <c r="U452" s="8">
        <v>13000</v>
      </c>
      <c r="V452" s="8">
        <v>22000</v>
      </c>
      <c r="W452" s="8">
        <v>13000</v>
      </c>
      <c r="X452" s="16">
        <f t="shared" si="78"/>
        <v>-2.456140350877193E-2</v>
      </c>
      <c r="BC452" s="53"/>
      <c r="BD452" s="56"/>
      <c r="BE452" s="56"/>
      <c r="BF452" s="56"/>
      <c r="BG452" s="56"/>
    </row>
    <row r="453" spans="1:59">
      <c r="A453" s="42">
        <f t="shared" si="75"/>
        <v>39142</v>
      </c>
      <c r="B453" s="42">
        <v>39173</v>
      </c>
      <c r="C453" s="43">
        <v>5.46</v>
      </c>
      <c r="E453" s="2" t="s">
        <v>479</v>
      </c>
      <c r="F453" s="6">
        <v>38443</v>
      </c>
      <c r="G453" s="7">
        <f t="shared" si="76"/>
        <v>2005</v>
      </c>
      <c r="H453" s="7">
        <f t="shared" si="77"/>
        <v>4</v>
      </c>
      <c r="I453" s="8">
        <v>625000</v>
      </c>
      <c r="J453" s="8">
        <v>98000</v>
      </c>
      <c r="K453" s="8">
        <v>142000</v>
      </c>
      <c r="L453" s="8">
        <v>234000</v>
      </c>
      <c r="M453" s="8">
        <v>151000</v>
      </c>
      <c r="N453" s="8">
        <v>548000</v>
      </c>
      <c r="O453" s="8">
        <v>72000</v>
      </c>
      <c r="P453" s="8">
        <v>128000</v>
      </c>
      <c r="Q453" s="8">
        <v>210000</v>
      </c>
      <c r="R453" s="8">
        <v>138000</v>
      </c>
      <c r="S453" s="8">
        <v>77000</v>
      </c>
      <c r="T453" s="8">
        <v>26000</v>
      </c>
      <c r="U453" s="8">
        <v>14000</v>
      </c>
      <c r="V453" s="8">
        <v>24000</v>
      </c>
      <c r="W453" s="8">
        <v>13000</v>
      </c>
      <c r="X453" s="16">
        <f t="shared" si="78"/>
        <v>0.12208258527827648</v>
      </c>
      <c r="BC453" s="53"/>
      <c r="BD453" s="56"/>
      <c r="BE453" s="56"/>
      <c r="BF453" s="56"/>
      <c r="BG453" s="56"/>
    </row>
    <row r="454" spans="1:59">
      <c r="A454" s="42">
        <f t="shared" si="75"/>
        <v>39173</v>
      </c>
      <c r="B454" s="42">
        <v>39203</v>
      </c>
      <c r="C454" s="43">
        <v>5.29</v>
      </c>
      <c r="E454" s="2" t="s">
        <v>480</v>
      </c>
      <c r="F454" s="6">
        <v>38473</v>
      </c>
      <c r="G454" s="7">
        <f t="shared" si="76"/>
        <v>2005</v>
      </c>
      <c r="H454" s="7">
        <f t="shared" si="77"/>
        <v>5</v>
      </c>
      <c r="I454" s="8">
        <v>669000</v>
      </c>
      <c r="J454" s="8">
        <v>104000</v>
      </c>
      <c r="K454" s="8">
        <v>156000</v>
      </c>
      <c r="L454" s="8">
        <v>253000</v>
      </c>
      <c r="M454" s="8">
        <v>156000</v>
      </c>
      <c r="N454" s="8">
        <v>582000</v>
      </c>
      <c r="O454" s="8">
        <v>72000</v>
      </c>
      <c r="P454" s="8">
        <v>139000</v>
      </c>
      <c r="Q454" s="8">
        <v>229000</v>
      </c>
      <c r="R454" s="8">
        <v>142000</v>
      </c>
      <c r="S454" s="8">
        <v>87000</v>
      </c>
      <c r="T454" s="8">
        <v>32000</v>
      </c>
      <c r="U454" s="8">
        <v>17000</v>
      </c>
      <c r="V454" s="8">
        <v>24000</v>
      </c>
      <c r="W454" s="8">
        <v>14000</v>
      </c>
      <c r="X454" s="16">
        <f t="shared" si="78"/>
        <v>0.2575187969924812</v>
      </c>
      <c r="BC454" s="53"/>
      <c r="BD454" s="56"/>
      <c r="BE454" s="56"/>
      <c r="BF454" s="56"/>
      <c r="BG454" s="56"/>
    </row>
    <row r="455" spans="1:59">
      <c r="A455" s="42">
        <f t="shared" ref="A455:A518" si="79">EDATE(B455,-1)</f>
        <v>39203</v>
      </c>
      <c r="B455" s="42">
        <v>39234</v>
      </c>
      <c r="C455" s="43">
        <v>5.27</v>
      </c>
      <c r="E455" s="2" t="s">
        <v>481</v>
      </c>
      <c r="F455" s="6">
        <v>38504</v>
      </c>
      <c r="G455" s="7">
        <f t="shared" ref="G455:G518" si="80">YEAR(F455)</f>
        <v>2005</v>
      </c>
      <c r="H455" s="7">
        <f t="shared" ref="H455:H518" si="81">MONTH(F455)</f>
        <v>6</v>
      </c>
      <c r="I455" s="8">
        <v>754000</v>
      </c>
      <c r="J455" s="8">
        <v>129000</v>
      </c>
      <c r="K455" s="8">
        <v>171000</v>
      </c>
      <c r="L455" s="8">
        <v>280000</v>
      </c>
      <c r="M455" s="8">
        <v>174000</v>
      </c>
      <c r="N455" s="8">
        <v>662000</v>
      </c>
      <c r="O455" s="8">
        <v>94000</v>
      </c>
      <c r="P455" s="8">
        <v>153000</v>
      </c>
      <c r="Q455" s="8">
        <v>256000</v>
      </c>
      <c r="R455" s="8">
        <v>159000</v>
      </c>
      <c r="S455" s="8">
        <v>92000</v>
      </c>
      <c r="T455" s="8">
        <v>35000</v>
      </c>
      <c r="U455" s="8">
        <v>18000</v>
      </c>
      <c r="V455" s="8">
        <v>24000</v>
      </c>
      <c r="W455" s="8">
        <v>15000</v>
      </c>
      <c r="X455" s="16">
        <f t="shared" si="78"/>
        <v>0.38095238095238093</v>
      </c>
      <c r="BC455" s="53"/>
      <c r="BD455" s="56"/>
      <c r="BE455" s="56"/>
      <c r="BF455" s="56"/>
      <c r="BG455" s="56"/>
    </row>
    <row r="456" spans="1:59">
      <c r="A456" s="42">
        <f t="shared" si="79"/>
        <v>39234</v>
      </c>
      <c r="B456" s="42">
        <v>39264</v>
      </c>
      <c r="C456" s="43">
        <v>5.12</v>
      </c>
      <c r="E456" s="2" t="s">
        <v>482</v>
      </c>
      <c r="F456" s="6">
        <v>38534</v>
      </c>
      <c r="G456" s="7">
        <f t="shared" si="80"/>
        <v>2005</v>
      </c>
      <c r="H456" s="7">
        <f t="shared" si="81"/>
        <v>7</v>
      </c>
      <c r="I456" s="8">
        <v>690000</v>
      </c>
      <c r="J456" s="8">
        <v>128000</v>
      </c>
      <c r="K456" s="8">
        <v>158000</v>
      </c>
      <c r="L456" s="8">
        <v>254000</v>
      </c>
      <c r="M456" s="8">
        <v>150000</v>
      </c>
      <c r="N456" s="8">
        <v>595000</v>
      </c>
      <c r="O456" s="8">
        <v>87000</v>
      </c>
      <c r="P456" s="8">
        <v>138000</v>
      </c>
      <c r="Q456" s="8">
        <v>232000</v>
      </c>
      <c r="R456" s="8">
        <v>138000</v>
      </c>
      <c r="S456" s="8">
        <v>95000</v>
      </c>
      <c r="T456" s="8">
        <v>41000</v>
      </c>
      <c r="U456" s="8">
        <v>20000</v>
      </c>
      <c r="V456" s="8">
        <v>22000</v>
      </c>
      <c r="W456" s="8">
        <v>12000</v>
      </c>
      <c r="X456" s="16">
        <f t="shared" si="78"/>
        <v>0.80628272251308897</v>
      </c>
      <c r="BC456" s="53"/>
      <c r="BD456" s="56"/>
      <c r="BE456" s="56"/>
      <c r="BF456" s="56"/>
      <c r="BG456" s="56"/>
    </row>
    <row r="457" spans="1:59">
      <c r="A457" s="42">
        <f t="shared" si="79"/>
        <v>39264</v>
      </c>
      <c r="B457" s="42">
        <v>39295</v>
      </c>
      <c r="C457" s="43">
        <v>5.07</v>
      </c>
      <c r="E457" s="2" t="s">
        <v>483</v>
      </c>
      <c r="F457" s="6">
        <v>38565</v>
      </c>
      <c r="G457" s="7">
        <f t="shared" si="80"/>
        <v>2005</v>
      </c>
      <c r="H457" s="7">
        <f t="shared" si="81"/>
        <v>8</v>
      </c>
      <c r="I457" s="8">
        <v>744000</v>
      </c>
      <c r="J457" s="8">
        <v>128000</v>
      </c>
      <c r="K457" s="8">
        <v>169000</v>
      </c>
      <c r="L457" s="8">
        <v>280000</v>
      </c>
      <c r="M457" s="8">
        <v>167000</v>
      </c>
      <c r="N457" s="8">
        <v>647000</v>
      </c>
      <c r="O457" s="8">
        <v>91000</v>
      </c>
      <c r="P457" s="8">
        <v>149000</v>
      </c>
      <c r="Q457" s="8">
        <v>257000</v>
      </c>
      <c r="R457" s="8">
        <v>150000</v>
      </c>
      <c r="S457" s="8">
        <v>97000</v>
      </c>
      <c r="T457" s="8">
        <v>37000</v>
      </c>
      <c r="U457" s="8">
        <v>20000</v>
      </c>
      <c r="V457" s="8">
        <v>23000</v>
      </c>
      <c r="W457" s="8">
        <v>17000</v>
      </c>
      <c r="X457" s="16">
        <f t="shared" si="78"/>
        <v>0.85074626865671643</v>
      </c>
      <c r="BC457" s="53"/>
      <c r="BD457" s="56"/>
      <c r="BE457" s="56"/>
      <c r="BF457" s="56"/>
      <c r="BG457" s="56"/>
    </row>
    <row r="458" spans="1:59">
      <c r="A458" s="42">
        <f t="shared" si="79"/>
        <v>39295</v>
      </c>
      <c r="B458" s="42">
        <v>39326</v>
      </c>
      <c r="C458" s="43">
        <v>4.87</v>
      </c>
      <c r="E458" s="2" t="s">
        <v>484</v>
      </c>
      <c r="F458" s="6">
        <v>38596</v>
      </c>
      <c r="G458" s="7">
        <f t="shared" si="80"/>
        <v>2005</v>
      </c>
      <c r="H458" s="7">
        <f t="shared" si="81"/>
        <v>9</v>
      </c>
      <c r="I458" s="8">
        <v>630000</v>
      </c>
      <c r="J458" s="8">
        <v>104000</v>
      </c>
      <c r="K458" s="8">
        <v>147000</v>
      </c>
      <c r="L458" s="8">
        <v>241000</v>
      </c>
      <c r="M458" s="8">
        <v>138000</v>
      </c>
      <c r="N458" s="8">
        <v>549000</v>
      </c>
      <c r="O458" s="8">
        <v>73000</v>
      </c>
      <c r="P458" s="8">
        <v>130000</v>
      </c>
      <c r="Q458" s="8">
        <v>220000</v>
      </c>
      <c r="R458" s="8">
        <v>126000</v>
      </c>
      <c r="S458" s="8">
        <v>81000</v>
      </c>
      <c r="T458" s="8">
        <v>31000</v>
      </c>
      <c r="U458" s="8">
        <v>17000</v>
      </c>
      <c r="V458" s="8">
        <v>21000</v>
      </c>
      <c r="W458" s="8">
        <v>12000</v>
      </c>
      <c r="X458" s="16">
        <f t="shared" si="78"/>
        <v>0.13309352517985612</v>
      </c>
      <c r="BC458" s="53"/>
      <c r="BD458" s="56"/>
      <c r="BE458" s="56"/>
      <c r="BF458" s="56"/>
      <c r="BG458" s="56"/>
    </row>
    <row r="459" spans="1:59">
      <c r="A459" s="42">
        <f t="shared" si="79"/>
        <v>39326</v>
      </c>
      <c r="B459" s="42">
        <v>39356</v>
      </c>
      <c r="C459" s="43">
        <v>4.58</v>
      </c>
      <c r="E459" s="2" t="s">
        <v>485</v>
      </c>
      <c r="F459" s="6">
        <v>38626</v>
      </c>
      <c r="G459" s="7">
        <f t="shared" si="80"/>
        <v>2005</v>
      </c>
      <c r="H459" s="7">
        <f t="shared" si="81"/>
        <v>10</v>
      </c>
      <c r="I459" s="8">
        <v>566000</v>
      </c>
      <c r="J459" s="8">
        <v>93000</v>
      </c>
      <c r="K459" s="8">
        <v>122000</v>
      </c>
      <c r="L459" s="8">
        <v>221000</v>
      </c>
      <c r="M459" s="8">
        <v>130000</v>
      </c>
      <c r="N459" s="8">
        <v>498000</v>
      </c>
      <c r="O459" s="8">
        <v>67000</v>
      </c>
      <c r="P459" s="8">
        <v>109000</v>
      </c>
      <c r="Q459" s="8">
        <v>203000</v>
      </c>
      <c r="R459" s="8">
        <v>119000</v>
      </c>
      <c r="S459" s="8">
        <v>68000</v>
      </c>
      <c r="T459" s="8">
        <v>26000</v>
      </c>
      <c r="U459" s="8">
        <v>13000</v>
      </c>
      <c r="V459" s="8">
        <v>18000</v>
      </c>
      <c r="W459" s="8">
        <v>11000</v>
      </c>
      <c r="X459" s="16">
        <f t="shared" si="78"/>
        <v>-9.4399999999999998E-2</v>
      </c>
      <c r="BC459" s="53"/>
      <c r="BD459" s="56"/>
      <c r="BE459" s="56"/>
      <c r="BF459" s="56"/>
      <c r="BG459" s="56"/>
    </row>
    <row r="460" spans="1:59">
      <c r="A460" s="42">
        <f t="shared" si="79"/>
        <v>39356</v>
      </c>
      <c r="B460" s="42">
        <v>39387</v>
      </c>
      <c r="C460" s="43">
        <v>4.43</v>
      </c>
      <c r="E460" s="2" t="s">
        <v>486</v>
      </c>
      <c r="F460" s="6">
        <v>38657</v>
      </c>
      <c r="G460" s="7">
        <f t="shared" si="80"/>
        <v>2005</v>
      </c>
      <c r="H460" s="7">
        <f t="shared" si="81"/>
        <v>11</v>
      </c>
      <c r="I460" s="8">
        <v>530000</v>
      </c>
      <c r="J460" s="8">
        <v>83000</v>
      </c>
      <c r="K460" s="8">
        <v>114000</v>
      </c>
      <c r="L460" s="8">
        <v>210000</v>
      </c>
      <c r="M460" s="8">
        <v>123000</v>
      </c>
      <c r="N460" s="8">
        <v>466000</v>
      </c>
      <c r="O460" s="8">
        <v>60000</v>
      </c>
      <c r="P460" s="8">
        <v>100000</v>
      </c>
      <c r="Q460" s="8">
        <v>193000</v>
      </c>
      <c r="R460" s="8">
        <v>113000</v>
      </c>
      <c r="S460" s="8">
        <v>64000</v>
      </c>
      <c r="T460" s="8">
        <v>23000</v>
      </c>
      <c r="U460" s="8">
        <v>14000</v>
      </c>
      <c r="V460" s="8">
        <v>17000</v>
      </c>
      <c r="W460" s="8">
        <v>10000</v>
      </c>
      <c r="X460" s="16">
        <f t="shared" ref="X460:X523" si="82">(I460-I454)/I454</f>
        <v>-0.20777279521674141</v>
      </c>
      <c r="BC460" s="53"/>
      <c r="BD460" s="56"/>
      <c r="BE460" s="56"/>
      <c r="BF460" s="56"/>
      <c r="BG460" s="56"/>
    </row>
    <row r="461" spans="1:59">
      <c r="A461" s="42">
        <f t="shared" si="79"/>
        <v>39387</v>
      </c>
      <c r="B461" s="42">
        <v>39417</v>
      </c>
      <c r="C461" s="43">
        <v>4.46</v>
      </c>
      <c r="E461" s="2" t="s">
        <v>487</v>
      </c>
      <c r="F461" s="6">
        <v>38687</v>
      </c>
      <c r="G461" s="7">
        <f t="shared" si="80"/>
        <v>2005</v>
      </c>
      <c r="H461" s="7">
        <f t="shared" si="81"/>
        <v>12</v>
      </c>
      <c r="I461" s="8">
        <v>528000</v>
      </c>
      <c r="J461" s="8">
        <v>86000</v>
      </c>
      <c r="K461" s="8">
        <v>117000</v>
      </c>
      <c r="L461" s="8">
        <v>215000</v>
      </c>
      <c r="M461" s="8">
        <v>110000</v>
      </c>
      <c r="N461" s="8">
        <v>458000</v>
      </c>
      <c r="O461" s="8">
        <v>59000</v>
      </c>
      <c r="P461" s="8">
        <v>103000</v>
      </c>
      <c r="Q461" s="8">
        <v>196000</v>
      </c>
      <c r="R461" s="8">
        <v>100000</v>
      </c>
      <c r="S461" s="8">
        <v>70000</v>
      </c>
      <c r="T461" s="8">
        <v>27000</v>
      </c>
      <c r="U461" s="8">
        <v>14000</v>
      </c>
      <c r="V461" s="8">
        <v>19000</v>
      </c>
      <c r="W461" s="8">
        <v>10000</v>
      </c>
      <c r="X461" s="16">
        <f t="shared" si="82"/>
        <v>-0.29973474801061006</v>
      </c>
      <c r="BC461" s="53"/>
      <c r="BD461" s="56"/>
      <c r="BE461" s="56"/>
      <c r="BF461" s="56"/>
      <c r="BG461" s="56"/>
    </row>
    <row r="462" spans="1:59">
      <c r="A462" s="42">
        <f t="shared" si="79"/>
        <v>39417</v>
      </c>
      <c r="B462" s="42">
        <v>39448</v>
      </c>
      <c r="C462" s="43">
        <v>4.41</v>
      </c>
      <c r="E462" s="2" t="s">
        <v>488</v>
      </c>
      <c r="F462" s="6">
        <v>38718</v>
      </c>
      <c r="G462" s="7">
        <f t="shared" si="80"/>
        <v>2006</v>
      </c>
      <c r="H462" s="7">
        <f t="shared" si="81"/>
        <v>1</v>
      </c>
      <c r="I462" s="8">
        <v>374000</v>
      </c>
      <c r="J462" s="8">
        <v>58000</v>
      </c>
      <c r="K462" s="8">
        <v>77000</v>
      </c>
      <c r="L462" s="8">
        <v>154000</v>
      </c>
      <c r="M462" s="8">
        <v>85000</v>
      </c>
      <c r="N462" s="8">
        <v>331000</v>
      </c>
      <c r="O462" s="8">
        <v>44000</v>
      </c>
      <c r="P462" s="8">
        <v>68000</v>
      </c>
      <c r="Q462" s="8">
        <v>141000</v>
      </c>
      <c r="R462" s="8">
        <v>78000</v>
      </c>
      <c r="S462" s="8">
        <v>43000</v>
      </c>
      <c r="T462" s="8">
        <v>14000</v>
      </c>
      <c r="U462" s="8">
        <v>9000</v>
      </c>
      <c r="V462" s="8">
        <v>13000</v>
      </c>
      <c r="W462" s="8">
        <v>7000</v>
      </c>
      <c r="X462" s="16">
        <f t="shared" si="82"/>
        <v>-0.45797101449275363</v>
      </c>
      <c r="BC462" s="53"/>
      <c r="BD462" s="56"/>
      <c r="BE462" s="56"/>
      <c r="BF462" s="56"/>
      <c r="BG462" s="56"/>
    </row>
    <row r="463" spans="1:59">
      <c r="A463" s="42">
        <f t="shared" si="79"/>
        <v>39448</v>
      </c>
      <c r="B463" s="42">
        <v>39479</v>
      </c>
      <c r="C463" s="43">
        <v>4.8899999999999997</v>
      </c>
      <c r="E463" s="2" t="s">
        <v>489</v>
      </c>
      <c r="F463" s="6">
        <v>38749</v>
      </c>
      <c r="G463" s="7">
        <f t="shared" si="80"/>
        <v>2006</v>
      </c>
      <c r="H463" s="7">
        <f t="shared" si="81"/>
        <v>2</v>
      </c>
      <c r="I463" s="8">
        <v>402000</v>
      </c>
      <c r="J463" s="8">
        <v>70000</v>
      </c>
      <c r="K463" s="8">
        <v>92000</v>
      </c>
      <c r="L463" s="8">
        <v>160000</v>
      </c>
      <c r="M463" s="8">
        <v>80000</v>
      </c>
      <c r="N463" s="8">
        <v>352000</v>
      </c>
      <c r="O463" s="8">
        <v>52000</v>
      </c>
      <c r="P463" s="8">
        <v>84000</v>
      </c>
      <c r="Q463" s="8">
        <v>144000</v>
      </c>
      <c r="R463" s="8">
        <v>72000</v>
      </c>
      <c r="S463" s="8">
        <v>50000</v>
      </c>
      <c r="T463" s="8">
        <v>18000</v>
      </c>
      <c r="U463" s="8">
        <v>8000</v>
      </c>
      <c r="V463" s="8">
        <v>16000</v>
      </c>
      <c r="W463" s="8">
        <v>8000</v>
      </c>
      <c r="X463" s="16">
        <f t="shared" si="82"/>
        <v>-0.45967741935483869</v>
      </c>
      <c r="BC463" s="53"/>
      <c r="BD463" s="56"/>
      <c r="BE463" s="56"/>
      <c r="BF463" s="56"/>
      <c r="BG463" s="56"/>
    </row>
    <row r="464" spans="1:59">
      <c r="A464" s="42">
        <f t="shared" si="79"/>
        <v>39479</v>
      </c>
      <c r="B464" s="42">
        <v>39508</v>
      </c>
      <c r="C464" s="43">
        <v>5.03</v>
      </c>
      <c r="E464" s="2" t="s">
        <v>490</v>
      </c>
      <c r="F464" s="6">
        <v>38777</v>
      </c>
      <c r="G464" s="7">
        <f t="shared" si="80"/>
        <v>2006</v>
      </c>
      <c r="H464" s="7">
        <f t="shared" si="81"/>
        <v>3</v>
      </c>
      <c r="I464" s="8">
        <v>554000</v>
      </c>
      <c r="J464" s="8">
        <v>87000</v>
      </c>
      <c r="K464" s="8">
        <v>131000</v>
      </c>
      <c r="L464" s="8">
        <v>217000</v>
      </c>
      <c r="M464" s="8">
        <v>119000</v>
      </c>
      <c r="N464" s="8">
        <v>485000</v>
      </c>
      <c r="O464" s="8">
        <v>66000</v>
      </c>
      <c r="P464" s="8">
        <v>117000</v>
      </c>
      <c r="Q464" s="8">
        <v>195000</v>
      </c>
      <c r="R464" s="8">
        <v>107000</v>
      </c>
      <c r="S464" s="8">
        <v>69000</v>
      </c>
      <c r="T464" s="8">
        <v>21000</v>
      </c>
      <c r="U464" s="8">
        <v>14000</v>
      </c>
      <c r="V464" s="8">
        <v>22000</v>
      </c>
      <c r="W464" s="8">
        <v>12000</v>
      </c>
      <c r="X464" s="16">
        <f t="shared" si="82"/>
        <v>-0.12063492063492064</v>
      </c>
      <c r="BC464" s="53"/>
      <c r="BD464" s="56"/>
      <c r="BE464" s="56"/>
      <c r="BF464" s="56"/>
      <c r="BG464" s="56"/>
    </row>
    <row r="465" spans="1:59">
      <c r="A465" s="42">
        <f t="shared" si="79"/>
        <v>39508</v>
      </c>
      <c r="B465" s="42">
        <v>39539</v>
      </c>
      <c r="C465" s="43">
        <v>4.93</v>
      </c>
      <c r="E465" s="2" t="s">
        <v>491</v>
      </c>
      <c r="F465" s="6">
        <v>38808</v>
      </c>
      <c r="G465" s="7">
        <f t="shared" si="80"/>
        <v>2006</v>
      </c>
      <c r="H465" s="7">
        <f t="shared" si="81"/>
        <v>4</v>
      </c>
      <c r="I465" s="8">
        <v>560000</v>
      </c>
      <c r="J465" s="8">
        <v>91000</v>
      </c>
      <c r="K465" s="8">
        <v>130000</v>
      </c>
      <c r="L465" s="8">
        <v>215000</v>
      </c>
      <c r="M465" s="8">
        <v>124000</v>
      </c>
      <c r="N465" s="8">
        <v>493000</v>
      </c>
      <c r="O465" s="8">
        <v>67000</v>
      </c>
      <c r="P465" s="8">
        <v>117000</v>
      </c>
      <c r="Q465" s="8">
        <v>196000</v>
      </c>
      <c r="R465" s="8">
        <v>113000</v>
      </c>
      <c r="S465" s="8">
        <v>67000</v>
      </c>
      <c r="T465" s="8">
        <v>24000</v>
      </c>
      <c r="U465" s="8">
        <v>13000</v>
      </c>
      <c r="V465" s="8">
        <v>19000</v>
      </c>
      <c r="W465" s="8">
        <v>11000</v>
      </c>
      <c r="X465" s="16">
        <f t="shared" si="82"/>
        <v>-1.0600706713780919E-2</v>
      </c>
      <c r="BC465" s="53"/>
      <c r="BD465" s="56"/>
      <c r="BE465" s="56"/>
      <c r="BF465" s="56"/>
      <c r="BG465" s="56"/>
    </row>
    <row r="466" spans="1:59">
      <c r="A466" s="42">
        <f t="shared" si="79"/>
        <v>39539</v>
      </c>
      <c r="B466" s="42">
        <v>39569</v>
      </c>
      <c r="C466" s="43">
        <v>4.8899999999999997</v>
      </c>
      <c r="E466" s="2" t="s">
        <v>492</v>
      </c>
      <c r="F466" s="6">
        <v>38838</v>
      </c>
      <c r="G466" s="7">
        <f t="shared" si="80"/>
        <v>2006</v>
      </c>
      <c r="H466" s="7">
        <f t="shared" si="81"/>
        <v>5</v>
      </c>
      <c r="I466" s="8">
        <v>642000</v>
      </c>
      <c r="J466" s="8">
        <v>102000</v>
      </c>
      <c r="K466" s="8">
        <v>153000</v>
      </c>
      <c r="L466" s="8">
        <v>249000</v>
      </c>
      <c r="M466" s="8">
        <v>138000</v>
      </c>
      <c r="N466" s="8">
        <v>559000</v>
      </c>
      <c r="O466" s="8">
        <v>70000</v>
      </c>
      <c r="P466" s="8">
        <v>135000</v>
      </c>
      <c r="Q466" s="8">
        <v>229000</v>
      </c>
      <c r="R466" s="8">
        <v>125000</v>
      </c>
      <c r="S466" s="8">
        <v>83000</v>
      </c>
      <c r="T466" s="8">
        <v>32000</v>
      </c>
      <c r="U466" s="8">
        <v>18000</v>
      </c>
      <c r="V466" s="8">
        <v>20000</v>
      </c>
      <c r="W466" s="8">
        <v>13000</v>
      </c>
      <c r="X466" s="16">
        <f t="shared" si="82"/>
        <v>0.21132075471698114</v>
      </c>
      <c r="BC466" s="53"/>
      <c r="BD466" s="56"/>
      <c r="BE466" s="56"/>
      <c r="BF466" s="56"/>
      <c r="BG466" s="56"/>
    </row>
    <row r="467" spans="1:59">
      <c r="A467" s="42">
        <f t="shared" si="79"/>
        <v>39569</v>
      </c>
      <c r="B467" s="42">
        <v>39600</v>
      </c>
      <c r="C467" s="43">
        <v>4.99</v>
      </c>
      <c r="E467" s="2" t="s">
        <v>493</v>
      </c>
      <c r="F467" s="6">
        <v>38869</v>
      </c>
      <c r="G467" s="7">
        <f t="shared" si="80"/>
        <v>2006</v>
      </c>
      <c r="H467" s="7">
        <f t="shared" si="81"/>
        <v>6</v>
      </c>
      <c r="I467" s="8">
        <v>699000</v>
      </c>
      <c r="J467" s="8">
        <v>120000</v>
      </c>
      <c r="K467" s="8">
        <v>163000</v>
      </c>
      <c r="L467" s="8">
        <v>267000</v>
      </c>
      <c r="M467" s="8">
        <v>149000</v>
      </c>
      <c r="N467" s="8">
        <v>618000</v>
      </c>
      <c r="O467" s="8">
        <v>90000</v>
      </c>
      <c r="P467" s="8">
        <v>145000</v>
      </c>
      <c r="Q467" s="8">
        <v>247000</v>
      </c>
      <c r="R467" s="8">
        <v>136000</v>
      </c>
      <c r="S467" s="8">
        <v>81000</v>
      </c>
      <c r="T467" s="8">
        <v>30000</v>
      </c>
      <c r="U467" s="8">
        <v>18000</v>
      </c>
      <c r="V467" s="8">
        <v>20000</v>
      </c>
      <c r="W467" s="8">
        <v>13000</v>
      </c>
      <c r="X467" s="16">
        <f t="shared" si="82"/>
        <v>0.32386363636363635</v>
      </c>
      <c r="BC467" s="53"/>
      <c r="BD467" s="56"/>
      <c r="BE467" s="56"/>
      <c r="BF467" s="56"/>
      <c r="BG467" s="56"/>
    </row>
    <row r="468" spans="1:59">
      <c r="A468" s="42">
        <f t="shared" si="79"/>
        <v>39600</v>
      </c>
      <c r="B468" s="42">
        <v>39630</v>
      </c>
      <c r="C468" s="43">
        <v>4.8600000000000003</v>
      </c>
      <c r="E468" s="2" t="s">
        <v>494</v>
      </c>
      <c r="F468" s="6">
        <v>38899</v>
      </c>
      <c r="G468" s="7">
        <f t="shared" si="80"/>
        <v>2006</v>
      </c>
      <c r="H468" s="7">
        <f t="shared" si="81"/>
        <v>7</v>
      </c>
      <c r="I468" s="8">
        <v>605000</v>
      </c>
      <c r="J468" s="8">
        <v>111000</v>
      </c>
      <c r="K468" s="8">
        <v>141000</v>
      </c>
      <c r="L468" s="8">
        <v>235000</v>
      </c>
      <c r="M468" s="8">
        <v>118000</v>
      </c>
      <c r="N468" s="8">
        <v>521000</v>
      </c>
      <c r="O468" s="8">
        <v>76000</v>
      </c>
      <c r="P468" s="8">
        <v>122000</v>
      </c>
      <c r="Q468" s="8">
        <v>215000</v>
      </c>
      <c r="R468" s="8">
        <v>108000</v>
      </c>
      <c r="S468" s="8">
        <v>84000</v>
      </c>
      <c r="T468" s="8">
        <v>35000</v>
      </c>
      <c r="U468" s="8">
        <v>19000</v>
      </c>
      <c r="V468" s="8">
        <v>20000</v>
      </c>
      <c r="W468" s="8">
        <v>10000</v>
      </c>
      <c r="X468" s="16">
        <f t="shared" si="82"/>
        <v>0.61764705882352944</v>
      </c>
      <c r="BC468" s="53"/>
      <c r="BD468" s="56"/>
      <c r="BE468" s="56"/>
      <c r="BF468" s="56"/>
      <c r="BG468" s="56"/>
    </row>
    <row r="469" spans="1:59">
      <c r="A469" s="42">
        <f t="shared" si="79"/>
        <v>39630</v>
      </c>
      <c r="B469" s="42">
        <v>39661</v>
      </c>
      <c r="C469" s="43">
        <v>5</v>
      </c>
      <c r="E469" s="2" t="s">
        <v>495</v>
      </c>
      <c r="F469" s="6">
        <v>38930</v>
      </c>
      <c r="G469" s="7">
        <f t="shared" si="80"/>
        <v>2006</v>
      </c>
      <c r="H469" s="7">
        <f t="shared" si="81"/>
        <v>8</v>
      </c>
      <c r="I469" s="8">
        <v>654000</v>
      </c>
      <c r="J469" s="8">
        <v>113000</v>
      </c>
      <c r="K469" s="8">
        <v>149000</v>
      </c>
      <c r="L469" s="8">
        <v>261000</v>
      </c>
      <c r="M469" s="8">
        <v>131000</v>
      </c>
      <c r="N469" s="8">
        <v>572000</v>
      </c>
      <c r="O469" s="8">
        <v>81000</v>
      </c>
      <c r="P469" s="8">
        <v>131000</v>
      </c>
      <c r="Q469" s="8">
        <v>242000</v>
      </c>
      <c r="R469" s="8">
        <v>118000</v>
      </c>
      <c r="S469" s="8">
        <v>82000</v>
      </c>
      <c r="T469" s="8">
        <v>32000</v>
      </c>
      <c r="U469" s="8">
        <v>18000</v>
      </c>
      <c r="V469" s="8">
        <v>19000</v>
      </c>
      <c r="W469" s="8">
        <v>13000</v>
      </c>
      <c r="X469" s="16">
        <f t="shared" si="82"/>
        <v>0.62686567164179108</v>
      </c>
      <c r="BC469" s="53"/>
      <c r="BD469" s="56"/>
      <c r="BE469" s="56"/>
      <c r="BF469" s="56"/>
      <c r="BG469" s="56"/>
    </row>
    <row r="470" spans="1:59">
      <c r="A470" s="42">
        <f t="shared" si="79"/>
        <v>39661</v>
      </c>
      <c r="B470" s="42">
        <v>39692</v>
      </c>
      <c r="C470" s="43">
        <v>4.91</v>
      </c>
      <c r="E470" s="2" t="s">
        <v>496</v>
      </c>
      <c r="F470" s="6">
        <v>38961</v>
      </c>
      <c r="G470" s="7">
        <f t="shared" si="80"/>
        <v>2006</v>
      </c>
      <c r="H470" s="7">
        <f t="shared" si="81"/>
        <v>9</v>
      </c>
      <c r="I470" s="8">
        <v>529000</v>
      </c>
      <c r="J470" s="8">
        <v>89000</v>
      </c>
      <c r="K470" s="8">
        <v>124000</v>
      </c>
      <c r="L470" s="8">
        <v>214000</v>
      </c>
      <c r="M470" s="8">
        <v>102000</v>
      </c>
      <c r="N470" s="8">
        <v>462000</v>
      </c>
      <c r="O470" s="8">
        <v>63000</v>
      </c>
      <c r="P470" s="8">
        <v>109000</v>
      </c>
      <c r="Q470" s="8">
        <v>197000</v>
      </c>
      <c r="R470" s="8">
        <v>93000</v>
      </c>
      <c r="S470" s="8">
        <v>67000</v>
      </c>
      <c r="T470" s="8">
        <v>26000</v>
      </c>
      <c r="U470" s="8">
        <v>15000</v>
      </c>
      <c r="V470" s="8">
        <v>17000</v>
      </c>
      <c r="W470" s="8">
        <v>9000</v>
      </c>
      <c r="X470" s="16">
        <f t="shared" si="82"/>
        <v>-4.5126353790613721E-2</v>
      </c>
      <c r="BC470" s="53"/>
      <c r="BD470" s="56"/>
      <c r="BE470" s="56"/>
      <c r="BF470" s="56"/>
      <c r="BG470" s="56"/>
    </row>
    <row r="471" spans="1:59">
      <c r="A471" s="42">
        <f t="shared" si="79"/>
        <v>39692</v>
      </c>
      <c r="B471" s="42">
        <v>39722</v>
      </c>
      <c r="C471" s="43">
        <v>5.18</v>
      </c>
      <c r="E471" s="2" t="s">
        <v>497</v>
      </c>
      <c r="F471" s="6">
        <v>38991</v>
      </c>
      <c r="G471" s="7">
        <f t="shared" si="80"/>
        <v>2006</v>
      </c>
      <c r="H471" s="7">
        <f t="shared" si="81"/>
        <v>10</v>
      </c>
      <c r="I471" s="8">
        <v>518000</v>
      </c>
      <c r="J471" s="8">
        <v>87000</v>
      </c>
      <c r="K471" s="8">
        <v>114000</v>
      </c>
      <c r="L471" s="8">
        <v>210000</v>
      </c>
      <c r="M471" s="8">
        <v>107000</v>
      </c>
      <c r="N471" s="8">
        <v>457000</v>
      </c>
      <c r="O471" s="8">
        <v>64000</v>
      </c>
      <c r="P471" s="8">
        <v>101000</v>
      </c>
      <c r="Q471" s="8">
        <v>195000</v>
      </c>
      <c r="R471" s="8">
        <v>97000</v>
      </c>
      <c r="S471" s="8">
        <v>61000</v>
      </c>
      <c r="T471" s="8">
        <v>23000</v>
      </c>
      <c r="U471" s="8">
        <v>13000</v>
      </c>
      <c r="V471" s="8">
        <v>15000</v>
      </c>
      <c r="W471" s="8">
        <v>10000</v>
      </c>
      <c r="X471" s="16">
        <f t="shared" si="82"/>
        <v>-7.4999999999999997E-2</v>
      </c>
      <c r="BC471" s="53"/>
      <c r="BD471" s="56"/>
      <c r="BE471" s="56"/>
      <c r="BF471" s="56"/>
      <c r="BG471" s="56"/>
    </row>
    <row r="472" spans="1:59">
      <c r="A472" s="42">
        <f t="shared" si="79"/>
        <v>39722</v>
      </c>
      <c r="B472" s="42">
        <v>39753</v>
      </c>
      <c r="C472" s="43">
        <v>4.9800000000000004</v>
      </c>
      <c r="E472" s="2" t="s">
        <v>498</v>
      </c>
      <c r="F472" s="6">
        <v>39022</v>
      </c>
      <c r="G472" s="7">
        <f t="shared" si="80"/>
        <v>2006</v>
      </c>
      <c r="H472" s="7">
        <f t="shared" si="81"/>
        <v>11</v>
      </c>
      <c r="I472" s="8">
        <v>472000</v>
      </c>
      <c r="J472" s="8">
        <v>79000</v>
      </c>
      <c r="K472" s="8">
        <v>103000</v>
      </c>
      <c r="L472" s="8">
        <v>189000</v>
      </c>
      <c r="M472" s="8">
        <v>101000</v>
      </c>
      <c r="N472" s="8">
        <v>417000</v>
      </c>
      <c r="O472" s="8">
        <v>58000</v>
      </c>
      <c r="P472" s="8">
        <v>91000</v>
      </c>
      <c r="Q472" s="8">
        <v>175000</v>
      </c>
      <c r="R472" s="8">
        <v>93000</v>
      </c>
      <c r="S472" s="8">
        <v>55000</v>
      </c>
      <c r="T472" s="8">
        <v>21000</v>
      </c>
      <c r="U472" s="8">
        <v>12000</v>
      </c>
      <c r="V472" s="8">
        <v>14000</v>
      </c>
      <c r="W472" s="8">
        <v>8000</v>
      </c>
      <c r="X472" s="16">
        <f t="shared" si="82"/>
        <v>-0.26479750778816197</v>
      </c>
      <c r="BC472" s="53"/>
      <c r="BD472" s="56"/>
      <c r="BE472" s="56"/>
      <c r="BF472" s="56"/>
      <c r="BG472" s="56"/>
    </row>
    <row r="473" spans="1:59">
      <c r="A473" s="42">
        <f t="shared" si="79"/>
        <v>39753</v>
      </c>
      <c r="B473" s="42">
        <v>39783</v>
      </c>
      <c r="C473" s="43">
        <v>4.49</v>
      </c>
      <c r="E473" s="2" t="s">
        <v>499</v>
      </c>
      <c r="F473" s="6">
        <v>39052</v>
      </c>
      <c r="G473" s="7">
        <f t="shared" si="80"/>
        <v>2006</v>
      </c>
      <c r="H473" s="7">
        <f t="shared" si="81"/>
        <v>12</v>
      </c>
      <c r="I473" s="8">
        <v>469000</v>
      </c>
      <c r="J473" s="8">
        <v>79000</v>
      </c>
      <c r="K473" s="8">
        <v>106000</v>
      </c>
      <c r="L473" s="8">
        <v>192000</v>
      </c>
      <c r="M473" s="8">
        <v>92000</v>
      </c>
      <c r="N473" s="8">
        <v>410000</v>
      </c>
      <c r="O473" s="8">
        <v>56000</v>
      </c>
      <c r="P473" s="8">
        <v>94000</v>
      </c>
      <c r="Q473" s="8">
        <v>176000</v>
      </c>
      <c r="R473" s="8">
        <v>84000</v>
      </c>
      <c r="S473" s="8">
        <v>59000</v>
      </c>
      <c r="T473" s="8">
        <v>23000</v>
      </c>
      <c r="U473" s="8">
        <v>12000</v>
      </c>
      <c r="V473" s="8">
        <v>16000</v>
      </c>
      <c r="W473" s="8">
        <v>8000</v>
      </c>
      <c r="X473" s="16">
        <f t="shared" si="82"/>
        <v>-0.32904148783977111</v>
      </c>
      <c r="BC473" s="53"/>
      <c r="BD473" s="56"/>
      <c r="BE473" s="56"/>
      <c r="BF473" s="56"/>
      <c r="BG473" s="56"/>
    </row>
    <row r="474" spans="1:59">
      <c r="A474" s="42">
        <f t="shared" si="79"/>
        <v>39783</v>
      </c>
      <c r="B474" s="42">
        <v>39814</v>
      </c>
      <c r="C474" s="43">
        <v>4.74</v>
      </c>
      <c r="E474" s="2" t="s">
        <v>500</v>
      </c>
      <c r="F474" s="6">
        <v>39083</v>
      </c>
      <c r="G474" s="7">
        <f t="shared" si="80"/>
        <v>2007</v>
      </c>
      <c r="H474" s="7">
        <f t="shared" si="81"/>
        <v>1</v>
      </c>
      <c r="I474" s="8">
        <v>324000</v>
      </c>
      <c r="J474" s="8">
        <v>44000</v>
      </c>
      <c r="K474" s="8">
        <v>69000</v>
      </c>
      <c r="L474" s="8">
        <v>135000</v>
      </c>
      <c r="M474" s="8">
        <v>76000</v>
      </c>
      <c r="N474" s="8">
        <v>287000</v>
      </c>
      <c r="O474" s="8">
        <v>38000</v>
      </c>
      <c r="P474" s="8">
        <v>63000</v>
      </c>
      <c r="Q474" s="8">
        <v>120000</v>
      </c>
      <c r="R474" s="8">
        <v>66000</v>
      </c>
      <c r="S474" s="8">
        <v>37000</v>
      </c>
      <c r="T474" s="8">
        <v>6000</v>
      </c>
      <c r="U474" s="8">
        <v>6000</v>
      </c>
      <c r="V474" s="8">
        <v>15000</v>
      </c>
      <c r="W474" s="8">
        <v>10000</v>
      </c>
      <c r="X474" s="16">
        <f t="shared" si="82"/>
        <v>-0.46446280991735539</v>
      </c>
      <c r="BC474" s="53"/>
      <c r="BD474" s="56"/>
      <c r="BE474" s="56"/>
      <c r="BF474" s="56"/>
      <c r="BG474" s="56"/>
    </row>
    <row r="475" spans="1:59">
      <c r="A475" s="42">
        <f t="shared" si="79"/>
        <v>39814</v>
      </c>
      <c r="B475" s="42">
        <v>39845</v>
      </c>
      <c r="C475" s="43">
        <v>4.49</v>
      </c>
      <c r="E475" s="2" t="s">
        <v>501</v>
      </c>
      <c r="F475" s="6">
        <v>39114</v>
      </c>
      <c r="G475" s="7">
        <f t="shared" si="80"/>
        <v>2007</v>
      </c>
      <c r="H475" s="7">
        <f t="shared" si="81"/>
        <v>2</v>
      </c>
      <c r="I475" s="8">
        <v>347000</v>
      </c>
      <c r="J475" s="8">
        <v>54000</v>
      </c>
      <c r="K475" s="8">
        <v>80000</v>
      </c>
      <c r="L475" s="8">
        <v>141000</v>
      </c>
      <c r="M475" s="8">
        <v>72000</v>
      </c>
      <c r="N475" s="8">
        <v>303000</v>
      </c>
      <c r="O475" s="8">
        <v>46000</v>
      </c>
      <c r="P475" s="8">
        <v>75000</v>
      </c>
      <c r="Q475" s="8">
        <v>122000</v>
      </c>
      <c r="R475" s="8">
        <v>60000</v>
      </c>
      <c r="S475" s="8">
        <v>44000</v>
      </c>
      <c r="T475" s="8">
        <v>8000</v>
      </c>
      <c r="U475" s="8">
        <v>5000</v>
      </c>
      <c r="V475" s="8">
        <v>19000</v>
      </c>
      <c r="W475" s="8">
        <v>12000</v>
      </c>
      <c r="X475" s="16">
        <f t="shared" si="82"/>
        <v>-0.4694189602446483</v>
      </c>
      <c r="BC475" s="53"/>
      <c r="BD475" s="56"/>
      <c r="BE475" s="56"/>
      <c r="BF475" s="56"/>
      <c r="BG475" s="56"/>
    </row>
    <row r="476" spans="1:59">
      <c r="A476" s="42">
        <f t="shared" si="79"/>
        <v>39845</v>
      </c>
      <c r="B476" s="42">
        <v>39873</v>
      </c>
      <c r="C476" s="43">
        <v>4.72</v>
      </c>
      <c r="E476" s="2" t="s">
        <v>502</v>
      </c>
      <c r="F476" s="6">
        <v>39142</v>
      </c>
      <c r="G476" s="7">
        <f t="shared" si="80"/>
        <v>2007</v>
      </c>
      <c r="H476" s="7">
        <f t="shared" si="81"/>
        <v>3</v>
      </c>
      <c r="I476" s="8">
        <v>436000</v>
      </c>
      <c r="J476" s="8">
        <v>59000</v>
      </c>
      <c r="K476" s="8">
        <v>100000</v>
      </c>
      <c r="L476" s="8">
        <v>178000</v>
      </c>
      <c r="M476" s="8">
        <v>99000</v>
      </c>
      <c r="N476" s="8">
        <v>378000</v>
      </c>
      <c r="O476" s="8">
        <v>50000</v>
      </c>
      <c r="P476" s="8">
        <v>92000</v>
      </c>
      <c r="Q476" s="8">
        <v>154000</v>
      </c>
      <c r="R476" s="8">
        <v>82000</v>
      </c>
      <c r="S476" s="8">
        <v>58000</v>
      </c>
      <c r="T476" s="8">
        <v>9000</v>
      </c>
      <c r="U476" s="8">
        <v>8000</v>
      </c>
      <c r="V476" s="8">
        <v>24000</v>
      </c>
      <c r="W476" s="8">
        <v>17000</v>
      </c>
      <c r="X476" s="16">
        <f t="shared" si="82"/>
        <v>-0.17580340264650285</v>
      </c>
      <c r="BC476" s="53"/>
      <c r="BD476" s="56"/>
      <c r="BE476" s="56"/>
      <c r="BF476" s="56"/>
      <c r="BG476" s="56"/>
    </row>
    <row r="477" spans="1:59">
      <c r="A477" s="42">
        <f t="shared" si="79"/>
        <v>39873</v>
      </c>
      <c r="B477" s="42">
        <v>39904</v>
      </c>
      <c r="C477" s="43">
        <v>4.57</v>
      </c>
      <c r="E477" s="2" t="s">
        <v>503</v>
      </c>
      <c r="F477" s="6">
        <v>39173</v>
      </c>
      <c r="G477" s="7">
        <f t="shared" si="80"/>
        <v>2007</v>
      </c>
      <c r="H477" s="7">
        <f t="shared" si="81"/>
        <v>4</v>
      </c>
      <c r="I477" s="8">
        <v>458000</v>
      </c>
      <c r="J477" s="8">
        <v>60000</v>
      </c>
      <c r="K477" s="8">
        <v>109000</v>
      </c>
      <c r="L477" s="8">
        <v>186000</v>
      </c>
      <c r="M477" s="8">
        <v>103000</v>
      </c>
      <c r="N477" s="8">
        <v>401000</v>
      </c>
      <c r="O477" s="8">
        <v>49000</v>
      </c>
      <c r="P477" s="8">
        <v>100000</v>
      </c>
      <c r="Q477" s="8">
        <v>164000</v>
      </c>
      <c r="R477" s="8">
        <v>88000</v>
      </c>
      <c r="S477" s="8">
        <v>57000</v>
      </c>
      <c r="T477" s="8">
        <v>11000</v>
      </c>
      <c r="U477" s="8">
        <v>9000</v>
      </c>
      <c r="V477" s="8">
        <v>22000</v>
      </c>
      <c r="W477" s="8">
        <v>15000</v>
      </c>
      <c r="X477" s="16">
        <f t="shared" si="82"/>
        <v>-0.11583011583011583</v>
      </c>
      <c r="BC477" s="53"/>
      <c r="BD477" s="56"/>
      <c r="BE477" s="56"/>
      <c r="BF477" s="56"/>
      <c r="BG477" s="56"/>
    </row>
    <row r="478" spans="1:59">
      <c r="A478" s="42">
        <f t="shared" si="79"/>
        <v>39904</v>
      </c>
      <c r="B478" s="42">
        <v>39934</v>
      </c>
      <c r="C478" s="43">
        <v>4.68</v>
      </c>
      <c r="E478" s="2" t="s">
        <v>504</v>
      </c>
      <c r="F478" s="6">
        <v>39203</v>
      </c>
      <c r="G478" s="7">
        <f t="shared" si="80"/>
        <v>2007</v>
      </c>
      <c r="H478" s="7">
        <f t="shared" si="81"/>
        <v>5</v>
      </c>
      <c r="I478" s="8">
        <v>511000</v>
      </c>
      <c r="J478" s="8">
        <v>67000</v>
      </c>
      <c r="K478" s="8">
        <v>127000</v>
      </c>
      <c r="L478" s="8">
        <v>203000</v>
      </c>
      <c r="M478" s="8">
        <v>114000</v>
      </c>
      <c r="N478" s="8">
        <v>446000</v>
      </c>
      <c r="O478" s="8">
        <v>53000</v>
      </c>
      <c r="P478" s="8">
        <v>117000</v>
      </c>
      <c r="Q478" s="8">
        <v>179000</v>
      </c>
      <c r="R478" s="8">
        <v>97000</v>
      </c>
      <c r="S478" s="8">
        <v>65000</v>
      </c>
      <c r="T478" s="8">
        <v>14000</v>
      </c>
      <c r="U478" s="8">
        <v>10000</v>
      </c>
      <c r="V478" s="8">
        <v>24000</v>
      </c>
      <c r="W478" s="8">
        <v>17000</v>
      </c>
      <c r="X478" s="16">
        <f t="shared" si="82"/>
        <v>8.2627118644067798E-2</v>
      </c>
      <c r="BC478" s="53"/>
      <c r="BD478" s="56"/>
      <c r="BE478" s="56"/>
      <c r="BF478" s="56"/>
      <c r="BG478" s="56"/>
    </row>
    <row r="479" spans="1:59">
      <c r="A479" s="42">
        <f t="shared" si="79"/>
        <v>39934</v>
      </c>
      <c r="B479" s="42">
        <v>39965</v>
      </c>
      <c r="C479" s="43">
        <v>4.7699999999999996</v>
      </c>
      <c r="E479" s="2" t="s">
        <v>505</v>
      </c>
      <c r="F479" s="6">
        <v>39234</v>
      </c>
      <c r="G479" s="7">
        <f t="shared" si="80"/>
        <v>2007</v>
      </c>
      <c r="H479" s="7">
        <f t="shared" si="81"/>
        <v>6</v>
      </c>
      <c r="I479" s="8">
        <v>536000</v>
      </c>
      <c r="J479" s="8">
        <v>77000</v>
      </c>
      <c r="K479" s="8">
        <v>131000</v>
      </c>
      <c r="L479" s="8">
        <v>213000</v>
      </c>
      <c r="M479" s="8">
        <v>115000</v>
      </c>
      <c r="N479" s="8">
        <v>472000</v>
      </c>
      <c r="O479" s="8">
        <v>64000</v>
      </c>
      <c r="P479" s="8">
        <v>120000</v>
      </c>
      <c r="Q479" s="8">
        <v>190000</v>
      </c>
      <c r="R479" s="8">
        <v>98000</v>
      </c>
      <c r="S479" s="8">
        <v>64000</v>
      </c>
      <c r="T479" s="8">
        <v>13000</v>
      </c>
      <c r="U479" s="8">
        <v>11000</v>
      </c>
      <c r="V479" s="8">
        <v>23000</v>
      </c>
      <c r="W479" s="8">
        <v>17000</v>
      </c>
      <c r="X479" s="16">
        <f t="shared" si="82"/>
        <v>0.14285714285714285</v>
      </c>
      <c r="BC479" s="53"/>
      <c r="BD479" s="56"/>
      <c r="BE479" s="56"/>
      <c r="BF479" s="56"/>
      <c r="BG479" s="56"/>
    </row>
    <row r="480" spans="1:59">
      <c r="A480" s="42">
        <f t="shared" si="79"/>
        <v>39965</v>
      </c>
      <c r="B480" s="42">
        <v>39995</v>
      </c>
      <c r="C480" s="43">
        <v>4.8899999999999997</v>
      </c>
      <c r="E480" s="2" t="s">
        <v>506</v>
      </c>
      <c r="F480" s="6">
        <v>39264</v>
      </c>
      <c r="G480" s="7">
        <f t="shared" si="80"/>
        <v>2007</v>
      </c>
      <c r="H480" s="7">
        <f t="shared" si="81"/>
        <v>7</v>
      </c>
      <c r="I480" s="8">
        <v>499000</v>
      </c>
      <c r="J480" s="8">
        <v>78000</v>
      </c>
      <c r="K480" s="8">
        <v>123000</v>
      </c>
      <c r="L480" s="8">
        <v>199000</v>
      </c>
      <c r="M480" s="8">
        <v>99000</v>
      </c>
      <c r="N480" s="8">
        <v>433000</v>
      </c>
      <c r="O480" s="8">
        <v>62000</v>
      </c>
      <c r="P480" s="8">
        <v>111000</v>
      </c>
      <c r="Q480" s="8">
        <v>175000</v>
      </c>
      <c r="R480" s="8">
        <v>85000</v>
      </c>
      <c r="S480" s="8">
        <v>66000</v>
      </c>
      <c r="T480" s="8">
        <v>16000</v>
      </c>
      <c r="U480" s="8">
        <v>12000</v>
      </c>
      <c r="V480" s="8">
        <v>24000</v>
      </c>
      <c r="W480" s="8">
        <v>14000</v>
      </c>
      <c r="X480" s="16">
        <f t="shared" si="82"/>
        <v>0.54012345679012341</v>
      </c>
      <c r="BC480" s="53"/>
      <c r="BD480" s="56"/>
      <c r="BE480" s="56"/>
      <c r="BF480" s="56"/>
      <c r="BG480" s="56"/>
    </row>
    <row r="481" spans="1:59">
      <c r="A481" s="42">
        <f t="shared" si="79"/>
        <v>39995</v>
      </c>
      <c r="B481" s="42">
        <v>40026</v>
      </c>
      <c r="C481" s="43">
        <v>5.24</v>
      </c>
      <c r="E481" s="2" t="s">
        <v>507</v>
      </c>
      <c r="F481" s="6">
        <v>39295</v>
      </c>
      <c r="G481" s="7">
        <f t="shared" si="80"/>
        <v>2007</v>
      </c>
      <c r="H481" s="7">
        <f t="shared" si="81"/>
        <v>8</v>
      </c>
      <c r="I481" s="8">
        <v>510000</v>
      </c>
      <c r="J481" s="8">
        <v>76000</v>
      </c>
      <c r="K481" s="8">
        <v>121000</v>
      </c>
      <c r="L481" s="8">
        <v>209000</v>
      </c>
      <c r="M481" s="8">
        <v>104000</v>
      </c>
      <c r="N481" s="8">
        <v>446000</v>
      </c>
      <c r="O481" s="8">
        <v>62000</v>
      </c>
      <c r="P481" s="8">
        <v>110000</v>
      </c>
      <c r="Q481" s="8">
        <v>188000</v>
      </c>
      <c r="R481" s="8">
        <v>86000</v>
      </c>
      <c r="S481" s="8">
        <v>64000</v>
      </c>
      <c r="T481" s="8">
        <v>14000</v>
      </c>
      <c r="U481" s="8">
        <v>11000</v>
      </c>
      <c r="V481" s="8">
        <v>21000</v>
      </c>
      <c r="W481" s="8">
        <v>18000</v>
      </c>
      <c r="X481" s="16">
        <f t="shared" si="82"/>
        <v>0.46974063400576371</v>
      </c>
      <c r="BC481" s="53"/>
      <c r="BD481" s="56"/>
      <c r="BE481" s="56"/>
      <c r="BF481" s="56"/>
      <c r="BG481" s="56"/>
    </row>
    <row r="482" spans="1:59">
      <c r="A482" s="42">
        <f t="shared" si="79"/>
        <v>40026</v>
      </c>
      <c r="B482" s="42">
        <v>40057</v>
      </c>
      <c r="C482" s="43">
        <v>5.0999999999999996</v>
      </c>
      <c r="E482" s="2" t="s">
        <v>508</v>
      </c>
      <c r="F482" s="6">
        <v>39326</v>
      </c>
      <c r="G482" s="7">
        <f t="shared" si="80"/>
        <v>2007</v>
      </c>
      <c r="H482" s="7">
        <f t="shared" si="81"/>
        <v>9</v>
      </c>
      <c r="I482" s="8">
        <v>365000</v>
      </c>
      <c r="J482" s="8">
        <v>52000</v>
      </c>
      <c r="K482" s="8">
        <v>90000</v>
      </c>
      <c r="L482" s="8">
        <v>153000</v>
      </c>
      <c r="M482" s="8">
        <v>70000</v>
      </c>
      <c r="N482" s="8">
        <v>317000</v>
      </c>
      <c r="O482" s="8">
        <v>42000</v>
      </c>
      <c r="P482" s="8">
        <v>82000</v>
      </c>
      <c r="Q482" s="8">
        <v>135000</v>
      </c>
      <c r="R482" s="8">
        <v>58000</v>
      </c>
      <c r="S482" s="8">
        <v>48000</v>
      </c>
      <c r="T482" s="8">
        <v>10000</v>
      </c>
      <c r="U482" s="8">
        <v>8000</v>
      </c>
      <c r="V482" s="8">
        <v>18000</v>
      </c>
      <c r="W482" s="8">
        <v>12000</v>
      </c>
      <c r="X482" s="16">
        <f t="shared" si="82"/>
        <v>-0.1628440366972477</v>
      </c>
      <c r="BC482" s="53"/>
      <c r="BD482" s="56"/>
      <c r="BE482" s="56"/>
      <c r="BF482" s="56"/>
      <c r="BG482" s="56"/>
    </row>
    <row r="483" spans="1:59">
      <c r="A483" s="42">
        <f t="shared" si="79"/>
        <v>40057</v>
      </c>
      <c r="B483" s="42">
        <v>40087</v>
      </c>
      <c r="C483" s="43">
        <v>5.57</v>
      </c>
      <c r="E483" s="2" t="s">
        <v>509</v>
      </c>
      <c r="F483" s="6">
        <v>39356</v>
      </c>
      <c r="G483" s="7">
        <f t="shared" si="80"/>
        <v>2007</v>
      </c>
      <c r="H483" s="7">
        <f t="shared" si="81"/>
        <v>10</v>
      </c>
      <c r="I483" s="8">
        <v>373000</v>
      </c>
      <c r="J483" s="8">
        <v>55000</v>
      </c>
      <c r="K483" s="8">
        <v>87000</v>
      </c>
      <c r="L483" s="8">
        <v>159000</v>
      </c>
      <c r="M483" s="8">
        <v>72000</v>
      </c>
      <c r="N483" s="8">
        <v>329000</v>
      </c>
      <c r="O483" s="8">
        <v>46000</v>
      </c>
      <c r="P483" s="8">
        <v>80000</v>
      </c>
      <c r="Q483" s="8">
        <v>142000</v>
      </c>
      <c r="R483" s="8">
        <v>61000</v>
      </c>
      <c r="S483" s="8">
        <v>44000</v>
      </c>
      <c r="T483" s="8">
        <v>9000</v>
      </c>
      <c r="U483" s="8">
        <v>7000</v>
      </c>
      <c r="V483" s="8">
        <v>17000</v>
      </c>
      <c r="W483" s="8">
        <v>11000</v>
      </c>
      <c r="X483" s="16">
        <f t="shared" si="82"/>
        <v>-0.18558951965065501</v>
      </c>
      <c r="BC483" s="53"/>
      <c r="BD483" s="56"/>
      <c r="BE483" s="56"/>
      <c r="BF483" s="56"/>
      <c r="BG483" s="56"/>
    </row>
    <row r="484" spans="1:59">
      <c r="A484" s="42">
        <f t="shared" si="79"/>
        <v>40087</v>
      </c>
      <c r="B484" s="42">
        <v>40118</v>
      </c>
      <c r="C484" s="43">
        <v>6.1</v>
      </c>
      <c r="E484" s="2" t="s">
        <v>510</v>
      </c>
      <c r="F484" s="6">
        <v>39387</v>
      </c>
      <c r="G484" s="7">
        <f t="shared" si="80"/>
        <v>2007</v>
      </c>
      <c r="H484" s="7">
        <f t="shared" si="81"/>
        <v>11</v>
      </c>
      <c r="I484" s="8">
        <v>343000</v>
      </c>
      <c r="J484" s="8">
        <v>48000</v>
      </c>
      <c r="K484" s="8">
        <v>78000</v>
      </c>
      <c r="L484" s="8">
        <v>142000</v>
      </c>
      <c r="M484" s="8">
        <v>75000</v>
      </c>
      <c r="N484" s="8">
        <v>304000</v>
      </c>
      <c r="O484" s="8">
        <v>40000</v>
      </c>
      <c r="P484" s="8">
        <v>71000</v>
      </c>
      <c r="Q484" s="8">
        <v>128000</v>
      </c>
      <c r="R484" s="8">
        <v>65000</v>
      </c>
      <c r="S484" s="8">
        <v>39000</v>
      </c>
      <c r="T484" s="8">
        <v>8000</v>
      </c>
      <c r="U484" s="8">
        <v>7000</v>
      </c>
      <c r="V484" s="8">
        <v>14000</v>
      </c>
      <c r="W484" s="8">
        <v>10000</v>
      </c>
      <c r="X484" s="16">
        <f t="shared" si="82"/>
        <v>-0.32876712328767121</v>
      </c>
      <c r="BC484" s="53"/>
      <c r="BD484" s="56"/>
      <c r="BE484" s="56"/>
      <c r="BF484" s="56"/>
      <c r="BG484" s="56"/>
    </row>
    <row r="485" spans="1:59">
      <c r="A485" s="42">
        <f t="shared" si="79"/>
        <v>40118</v>
      </c>
      <c r="B485" s="42">
        <v>40148</v>
      </c>
      <c r="C485" s="43">
        <v>6.54</v>
      </c>
      <c r="E485" s="2" t="s">
        <v>511</v>
      </c>
      <c r="F485" s="6">
        <v>39417</v>
      </c>
      <c r="G485" s="7">
        <f t="shared" si="80"/>
        <v>2007</v>
      </c>
      <c r="H485" s="7">
        <f t="shared" si="81"/>
        <v>12</v>
      </c>
      <c r="I485" s="8">
        <v>320000</v>
      </c>
      <c r="J485" s="8">
        <v>43000</v>
      </c>
      <c r="K485" s="8">
        <v>76000</v>
      </c>
      <c r="L485" s="8">
        <v>137000</v>
      </c>
      <c r="M485" s="8">
        <v>64000</v>
      </c>
      <c r="N485" s="8">
        <v>282000</v>
      </c>
      <c r="O485" s="8">
        <v>35000</v>
      </c>
      <c r="P485" s="8">
        <v>70000</v>
      </c>
      <c r="Q485" s="8">
        <v>122000</v>
      </c>
      <c r="R485" s="8">
        <v>55000</v>
      </c>
      <c r="S485" s="8">
        <v>38000</v>
      </c>
      <c r="T485" s="8">
        <v>8000</v>
      </c>
      <c r="U485" s="8">
        <v>6000</v>
      </c>
      <c r="V485" s="8">
        <v>15000</v>
      </c>
      <c r="W485" s="8">
        <v>9000</v>
      </c>
      <c r="X485" s="16">
        <f t="shared" si="82"/>
        <v>-0.40298507462686567</v>
      </c>
      <c r="BC485" s="53"/>
      <c r="BD485" s="56"/>
      <c r="BE485" s="56"/>
      <c r="BF485" s="56"/>
      <c r="BG485" s="56"/>
    </row>
    <row r="486" spans="1:59">
      <c r="A486" s="42">
        <f t="shared" si="79"/>
        <v>40148</v>
      </c>
      <c r="B486" s="42">
        <v>40179</v>
      </c>
      <c r="C486" s="43">
        <v>5.45</v>
      </c>
      <c r="E486" s="2" t="s">
        <v>512</v>
      </c>
      <c r="F486" s="6">
        <v>39448</v>
      </c>
      <c r="G486" s="7">
        <f t="shared" si="80"/>
        <v>2008</v>
      </c>
      <c r="H486" s="7">
        <f t="shared" si="81"/>
        <v>1</v>
      </c>
      <c r="I486" s="8">
        <v>235000</v>
      </c>
      <c r="J486" s="8">
        <v>32000</v>
      </c>
      <c r="K486" s="8">
        <v>53000</v>
      </c>
      <c r="L486" s="8">
        <v>98000</v>
      </c>
      <c r="M486" s="8">
        <v>52000</v>
      </c>
      <c r="N486" s="8">
        <v>211000</v>
      </c>
      <c r="O486" s="8">
        <v>27000</v>
      </c>
      <c r="P486" s="8">
        <v>49000</v>
      </c>
      <c r="Q486" s="8">
        <v>89000</v>
      </c>
      <c r="R486" s="8">
        <v>46000</v>
      </c>
      <c r="S486" s="8">
        <v>24000</v>
      </c>
      <c r="T486" s="8">
        <v>5000</v>
      </c>
      <c r="U486" s="8">
        <v>4000</v>
      </c>
      <c r="V486" s="8">
        <v>9000</v>
      </c>
      <c r="W486" s="8">
        <v>6000</v>
      </c>
      <c r="X486" s="16">
        <f t="shared" si="82"/>
        <v>-0.5290581162324649</v>
      </c>
      <c r="BC486" s="53"/>
      <c r="BD486" s="56"/>
      <c r="BE486" s="56"/>
      <c r="BF486" s="56"/>
      <c r="BG486" s="56"/>
    </row>
    <row r="487" spans="1:59">
      <c r="A487" s="42">
        <f t="shared" si="79"/>
        <v>40179</v>
      </c>
      <c r="B487" s="42">
        <v>40210</v>
      </c>
      <c r="C487" s="43">
        <v>5.05</v>
      </c>
      <c r="E487" s="2" t="s">
        <v>513</v>
      </c>
      <c r="F487" s="6">
        <v>39479</v>
      </c>
      <c r="G487" s="7">
        <f t="shared" si="80"/>
        <v>2008</v>
      </c>
      <c r="H487" s="7">
        <f t="shared" si="81"/>
        <v>2</v>
      </c>
      <c r="I487" s="8">
        <v>262000</v>
      </c>
      <c r="J487" s="8">
        <v>39000</v>
      </c>
      <c r="K487" s="8">
        <v>64000</v>
      </c>
      <c r="L487" s="8">
        <v>108000</v>
      </c>
      <c r="M487" s="8">
        <v>51000</v>
      </c>
      <c r="N487" s="8">
        <v>232000</v>
      </c>
      <c r="O487" s="8">
        <v>33000</v>
      </c>
      <c r="P487" s="8">
        <v>60000</v>
      </c>
      <c r="Q487" s="8">
        <v>95000</v>
      </c>
      <c r="R487" s="8">
        <v>44000</v>
      </c>
      <c r="S487" s="8">
        <v>30000</v>
      </c>
      <c r="T487" s="8">
        <v>6000</v>
      </c>
      <c r="U487" s="8">
        <v>4000</v>
      </c>
      <c r="V487" s="8">
        <v>13000</v>
      </c>
      <c r="W487" s="8">
        <v>7000</v>
      </c>
      <c r="X487" s="16">
        <f t="shared" si="82"/>
        <v>-0.48627450980392156</v>
      </c>
      <c r="BC487" s="53"/>
      <c r="BD487" s="56"/>
      <c r="BE487" s="56"/>
      <c r="BF487" s="56"/>
      <c r="BG487" s="56"/>
    </row>
    <row r="488" spans="1:59">
      <c r="A488" s="42">
        <f t="shared" si="79"/>
        <v>40210</v>
      </c>
      <c r="B488" s="42">
        <v>40238</v>
      </c>
      <c r="C488" s="43">
        <v>5.0199999999999996</v>
      </c>
      <c r="E488" s="2" t="s">
        <v>514</v>
      </c>
      <c r="F488" s="6">
        <v>39508</v>
      </c>
      <c r="G488" s="7">
        <f t="shared" si="80"/>
        <v>2008</v>
      </c>
      <c r="H488" s="7">
        <f t="shared" si="81"/>
        <v>3</v>
      </c>
      <c r="I488" s="8">
        <v>316000</v>
      </c>
      <c r="J488" s="8">
        <v>45000</v>
      </c>
      <c r="K488" s="8">
        <v>76000</v>
      </c>
      <c r="L488" s="8">
        <v>127000</v>
      </c>
      <c r="M488" s="8">
        <v>68000</v>
      </c>
      <c r="N488" s="8">
        <v>279000</v>
      </c>
      <c r="O488" s="8">
        <v>38000</v>
      </c>
      <c r="P488" s="8">
        <v>70000</v>
      </c>
      <c r="Q488" s="8">
        <v>112000</v>
      </c>
      <c r="R488" s="8">
        <v>59000</v>
      </c>
      <c r="S488" s="8">
        <v>37000</v>
      </c>
      <c r="T488" s="8">
        <v>7000</v>
      </c>
      <c r="U488" s="8">
        <v>6000</v>
      </c>
      <c r="V488" s="8">
        <v>15000</v>
      </c>
      <c r="W488" s="8">
        <v>9000</v>
      </c>
      <c r="X488" s="16">
        <f t="shared" si="82"/>
        <v>-0.13424657534246576</v>
      </c>
      <c r="BC488" s="53"/>
      <c r="BD488" s="56"/>
      <c r="BE488" s="56"/>
      <c r="BF488" s="56"/>
      <c r="BG488" s="56"/>
    </row>
    <row r="489" spans="1:59">
      <c r="A489" s="42">
        <f t="shared" si="79"/>
        <v>40238</v>
      </c>
      <c r="B489" s="42">
        <v>40269</v>
      </c>
      <c r="C489" s="43">
        <v>5.35</v>
      </c>
      <c r="E489" s="2" t="s">
        <v>515</v>
      </c>
      <c r="F489" s="6">
        <v>39539</v>
      </c>
      <c r="G489" s="7">
        <f t="shared" si="80"/>
        <v>2008</v>
      </c>
      <c r="H489" s="7">
        <f t="shared" si="81"/>
        <v>4</v>
      </c>
      <c r="I489" s="8">
        <v>364000</v>
      </c>
      <c r="J489" s="8">
        <v>51000</v>
      </c>
      <c r="K489" s="8">
        <v>84000</v>
      </c>
      <c r="L489" s="8">
        <v>144000</v>
      </c>
      <c r="M489" s="8">
        <v>85000</v>
      </c>
      <c r="N489" s="8">
        <v>325000</v>
      </c>
      <c r="O489" s="8">
        <v>42000</v>
      </c>
      <c r="P489" s="8">
        <v>78000</v>
      </c>
      <c r="Q489" s="8">
        <v>130000</v>
      </c>
      <c r="R489" s="8">
        <v>75000</v>
      </c>
      <c r="S489" s="8">
        <v>39000</v>
      </c>
      <c r="T489" s="8">
        <v>9000</v>
      </c>
      <c r="U489" s="8">
        <v>6000</v>
      </c>
      <c r="V489" s="8">
        <v>14000</v>
      </c>
      <c r="W489" s="8">
        <v>10000</v>
      </c>
      <c r="X489" s="16">
        <f t="shared" si="82"/>
        <v>-2.4128686327077747E-2</v>
      </c>
      <c r="BC489" s="53"/>
      <c r="BD489" s="56"/>
      <c r="BE489" s="56"/>
      <c r="BF489" s="56"/>
      <c r="BG489" s="56"/>
    </row>
    <row r="490" spans="1:59">
      <c r="A490" s="42">
        <f t="shared" si="79"/>
        <v>40269</v>
      </c>
      <c r="B490" s="42">
        <v>40299</v>
      </c>
      <c r="C490" s="43">
        <v>5.77</v>
      </c>
      <c r="E490" s="2" t="s">
        <v>516</v>
      </c>
      <c r="F490" s="6">
        <v>39569</v>
      </c>
      <c r="G490" s="7">
        <f t="shared" si="80"/>
        <v>2008</v>
      </c>
      <c r="H490" s="7">
        <f t="shared" si="81"/>
        <v>5</v>
      </c>
      <c r="I490" s="8">
        <v>403000</v>
      </c>
      <c r="J490" s="8">
        <v>54000</v>
      </c>
      <c r="K490" s="8">
        <v>98000</v>
      </c>
      <c r="L490" s="8">
        <v>155000</v>
      </c>
      <c r="M490" s="8">
        <v>96000</v>
      </c>
      <c r="N490" s="8">
        <v>358000</v>
      </c>
      <c r="O490" s="8">
        <v>43000</v>
      </c>
      <c r="P490" s="8">
        <v>91000</v>
      </c>
      <c r="Q490" s="8">
        <v>139000</v>
      </c>
      <c r="R490" s="8">
        <v>85000</v>
      </c>
      <c r="S490" s="8">
        <v>45000</v>
      </c>
      <c r="T490" s="8">
        <v>11000</v>
      </c>
      <c r="U490" s="8">
        <v>7000</v>
      </c>
      <c r="V490" s="8">
        <v>16000</v>
      </c>
      <c r="W490" s="8">
        <v>11000</v>
      </c>
      <c r="X490" s="16">
        <f t="shared" si="82"/>
        <v>0.1749271137026239</v>
      </c>
      <c r="BC490" s="53"/>
      <c r="BD490" s="56"/>
      <c r="BE490" s="56"/>
      <c r="BF490" s="56"/>
      <c r="BG490" s="56"/>
    </row>
    <row r="491" spans="1:59">
      <c r="A491" s="42">
        <f t="shared" si="79"/>
        <v>40299</v>
      </c>
      <c r="B491" s="42">
        <v>40330</v>
      </c>
      <c r="C491" s="43">
        <v>5.66</v>
      </c>
      <c r="E491" s="2" t="s">
        <v>517</v>
      </c>
      <c r="F491" s="6">
        <v>39600</v>
      </c>
      <c r="G491" s="7">
        <f t="shared" si="80"/>
        <v>2008</v>
      </c>
      <c r="H491" s="7">
        <f t="shared" si="81"/>
        <v>6</v>
      </c>
      <c r="I491" s="8">
        <v>421000</v>
      </c>
      <c r="J491" s="8">
        <v>61000</v>
      </c>
      <c r="K491" s="8">
        <v>99000</v>
      </c>
      <c r="L491" s="8">
        <v>162000</v>
      </c>
      <c r="M491" s="8">
        <v>99000</v>
      </c>
      <c r="N491" s="8">
        <v>374000</v>
      </c>
      <c r="O491" s="8">
        <v>50000</v>
      </c>
      <c r="P491" s="8">
        <v>91000</v>
      </c>
      <c r="Q491" s="8">
        <v>145000</v>
      </c>
      <c r="R491" s="8">
        <v>88000</v>
      </c>
      <c r="S491" s="8">
        <v>47000</v>
      </c>
      <c r="T491" s="8">
        <v>11000</v>
      </c>
      <c r="U491" s="8">
        <v>8000</v>
      </c>
      <c r="V491" s="8">
        <v>17000</v>
      </c>
      <c r="W491" s="8">
        <v>11000</v>
      </c>
      <c r="X491" s="16">
        <f t="shared" si="82"/>
        <v>0.31562499999999999</v>
      </c>
      <c r="BC491" s="53"/>
      <c r="BD491" s="56"/>
      <c r="BE491" s="56"/>
      <c r="BF491" s="56"/>
      <c r="BG491" s="56"/>
    </row>
    <row r="492" spans="1:59">
      <c r="A492" s="42">
        <f t="shared" si="79"/>
        <v>40330</v>
      </c>
      <c r="B492" s="42">
        <v>40360</v>
      </c>
      <c r="C492" s="43">
        <v>5.37</v>
      </c>
      <c r="E492" s="2" t="s">
        <v>518</v>
      </c>
      <c r="F492" s="6">
        <v>39630</v>
      </c>
      <c r="G492" s="7">
        <f t="shared" si="80"/>
        <v>2008</v>
      </c>
      <c r="H492" s="7">
        <f t="shared" si="81"/>
        <v>7</v>
      </c>
      <c r="I492" s="8">
        <v>418000</v>
      </c>
      <c r="J492" s="8">
        <v>66000</v>
      </c>
      <c r="K492" s="8">
        <v>99000</v>
      </c>
      <c r="L492" s="8">
        <v>155000</v>
      </c>
      <c r="M492" s="8">
        <v>98000</v>
      </c>
      <c r="N492" s="8">
        <v>367000</v>
      </c>
      <c r="O492" s="8">
        <v>52000</v>
      </c>
      <c r="P492" s="8">
        <v>90000</v>
      </c>
      <c r="Q492" s="8">
        <v>138000</v>
      </c>
      <c r="R492" s="8">
        <v>87000</v>
      </c>
      <c r="S492" s="8">
        <v>51000</v>
      </c>
      <c r="T492" s="8">
        <v>14000</v>
      </c>
      <c r="U492" s="8">
        <v>9000</v>
      </c>
      <c r="V492" s="8">
        <v>17000</v>
      </c>
      <c r="W492" s="8">
        <v>11000</v>
      </c>
      <c r="X492" s="16">
        <f t="shared" si="82"/>
        <v>0.77872340425531916</v>
      </c>
      <c r="BC492" s="53"/>
      <c r="BD492" s="56"/>
      <c r="BE492" s="56"/>
      <c r="BF492" s="56"/>
      <c r="BG492" s="56"/>
    </row>
    <row r="493" spans="1:59">
      <c r="A493" s="42">
        <f t="shared" si="79"/>
        <v>40360</v>
      </c>
      <c r="B493" s="42">
        <v>40391</v>
      </c>
      <c r="C493" s="43">
        <v>3.83</v>
      </c>
      <c r="E493" s="2" t="s">
        <v>519</v>
      </c>
      <c r="F493" s="6">
        <v>39661</v>
      </c>
      <c r="G493" s="7">
        <f t="shared" si="80"/>
        <v>2008</v>
      </c>
      <c r="H493" s="7">
        <f t="shared" si="81"/>
        <v>8</v>
      </c>
      <c r="I493" s="8">
        <v>409000</v>
      </c>
      <c r="J493" s="8">
        <v>58000</v>
      </c>
      <c r="K493" s="8">
        <v>93000</v>
      </c>
      <c r="L493" s="8">
        <v>159000</v>
      </c>
      <c r="M493" s="8">
        <v>99000</v>
      </c>
      <c r="N493" s="8">
        <v>362000</v>
      </c>
      <c r="O493" s="8">
        <v>47000</v>
      </c>
      <c r="P493" s="8">
        <v>86000</v>
      </c>
      <c r="Q493" s="8">
        <v>144000</v>
      </c>
      <c r="R493" s="8">
        <v>85000</v>
      </c>
      <c r="S493" s="8">
        <v>47000</v>
      </c>
      <c r="T493" s="8">
        <v>11000</v>
      </c>
      <c r="U493" s="8">
        <v>7000</v>
      </c>
      <c r="V493" s="8">
        <v>15000</v>
      </c>
      <c r="W493" s="8">
        <v>14000</v>
      </c>
      <c r="X493" s="16">
        <f t="shared" si="82"/>
        <v>0.56106870229007633</v>
      </c>
      <c r="BC493" s="53"/>
      <c r="BD493" s="56"/>
      <c r="BE493" s="56"/>
      <c r="BF493" s="56"/>
      <c r="BG493" s="56"/>
    </row>
    <row r="494" spans="1:59">
      <c r="A494" s="42">
        <f t="shared" si="79"/>
        <v>40391</v>
      </c>
      <c r="B494" s="42">
        <v>40422</v>
      </c>
      <c r="C494" s="43">
        <v>4.13</v>
      </c>
      <c r="E494" s="2" t="s">
        <v>520</v>
      </c>
      <c r="F494" s="6">
        <v>39692</v>
      </c>
      <c r="G494" s="7">
        <f t="shared" si="80"/>
        <v>2008</v>
      </c>
      <c r="H494" s="7">
        <f t="shared" si="81"/>
        <v>9</v>
      </c>
      <c r="I494" s="8">
        <v>369000</v>
      </c>
      <c r="J494" s="8">
        <v>49000</v>
      </c>
      <c r="K494" s="8">
        <v>89000</v>
      </c>
      <c r="L494" s="8">
        <v>140000</v>
      </c>
      <c r="M494" s="8">
        <v>91000</v>
      </c>
      <c r="N494" s="8">
        <v>328000</v>
      </c>
      <c r="O494" s="8">
        <v>40000</v>
      </c>
      <c r="P494" s="8">
        <v>82000</v>
      </c>
      <c r="Q494" s="8">
        <v>126000</v>
      </c>
      <c r="R494" s="8">
        <v>80000</v>
      </c>
      <c r="S494" s="8">
        <v>41000</v>
      </c>
      <c r="T494" s="8">
        <v>9000</v>
      </c>
      <c r="U494" s="8">
        <v>7000</v>
      </c>
      <c r="V494" s="8">
        <v>14000</v>
      </c>
      <c r="W494" s="8">
        <v>11000</v>
      </c>
      <c r="X494" s="16">
        <f t="shared" si="82"/>
        <v>0.16772151898734178</v>
      </c>
      <c r="BC494" s="53"/>
      <c r="BD494" s="56"/>
      <c r="BE494" s="56"/>
      <c r="BF494" s="56"/>
      <c r="BG494" s="56"/>
    </row>
    <row r="495" spans="1:59">
      <c r="A495" s="42">
        <f t="shared" si="79"/>
        <v>40422</v>
      </c>
      <c r="B495" s="42">
        <v>40452</v>
      </c>
      <c r="C495" s="43">
        <v>4.53</v>
      </c>
      <c r="E495" s="2" t="s">
        <v>521</v>
      </c>
      <c r="F495" s="6">
        <v>39722</v>
      </c>
      <c r="G495" s="7">
        <f t="shared" si="80"/>
        <v>2008</v>
      </c>
      <c r="H495" s="7">
        <f t="shared" si="81"/>
        <v>10</v>
      </c>
      <c r="I495" s="8">
        <v>349000</v>
      </c>
      <c r="J495" s="8">
        <v>47000</v>
      </c>
      <c r="K495" s="8">
        <v>74000</v>
      </c>
      <c r="L495" s="8">
        <v>134000</v>
      </c>
      <c r="M495" s="8">
        <v>94000</v>
      </c>
      <c r="N495" s="8">
        <v>311000</v>
      </c>
      <c r="O495" s="8">
        <v>39000</v>
      </c>
      <c r="P495" s="8">
        <v>69000</v>
      </c>
      <c r="Q495" s="8">
        <v>121000</v>
      </c>
      <c r="R495" s="8">
        <v>82000</v>
      </c>
      <c r="S495" s="8">
        <v>38000</v>
      </c>
      <c r="T495" s="8">
        <v>8000</v>
      </c>
      <c r="U495" s="8">
        <v>5000</v>
      </c>
      <c r="V495" s="8">
        <v>13000</v>
      </c>
      <c r="W495" s="8">
        <v>12000</v>
      </c>
      <c r="X495" s="16">
        <f t="shared" si="82"/>
        <v>-4.1208791208791208E-2</v>
      </c>
      <c r="BC495" s="53"/>
      <c r="BD495" s="56"/>
      <c r="BE495" s="56"/>
      <c r="BF495" s="56"/>
      <c r="BG495" s="56"/>
    </row>
    <row r="496" spans="1:59">
      <c r="A496" s="42">
        <f t="shared" si="79"/>
        <v>40452</v>
      </c>
      <c r="B496" s="42">
        <v>40483</v>
      </c>
      <c r="C496" s="43">
        <v>4.43</v>
      </c>
      <c r="E496" s="2" t="s">
        <v>522</v>
      </c>
      <c r="F496" s="6">
        <v>39753</v>
      </c>
      <c r="G496" s="7">
        <f t="shared" si="80"/>
        <v>2008</v>
      </c>
      <c r="H496" s="7">
        <f t="shared" si="81"/>
        <v>11</v>
      </c>
      <c r="I496" s="8">
        <v>273000</v>
      </c>
      <c r="J496" s="8">
        <v>35000</v>
      </c>
      <c r="K496" s="8">
        <v>57000</v>
      </c>
      <c r="L496" s="8">
        <v>102000</v>
      </c>
      <c r="M496" s="8">
        <v>79000</v>
      </c>
      <c r="N496" s="8">
        <v>245000</v>
      </c>
      <c r="O496" s="8">
        <v>29000</v>
      </c>
      <c r="P496" s="8">
        <v>53000</v>
      </c>
      <c r="Q496" s="8">
        <v>93000</v>
      </c>
      <c r="R496" s="8">
        <v>70000</v>
      </c>
      <c r="S496" s="8">
        <v>28000</v>
      </c>
      <c r="T496" s="8">
        <v>6000</v>
      </c>
      <c r="U496" s="8">
        <v>4000</v>
      </c>
      <c r="V496" s="8">
        <v>9000</v>
      </c>
      <c r="W496" s="8">
        <v>9000</v>
      </c>
      <c r="X496" s="16">
        <f t="shared" si="82"/>
        <v>-0.32258064516129031</v>
      </c>
      <c r="BC496" s="53"/>
      <c r="BD496" s="56"/>
      <c r="BE496" s="56"/>
      <c r="BF496" s="56"/>
      <c r="BG496" s="56"/>
    </row>
    <row r="497" spans="1:59">
      <c r="A497" s="42">
        <f t="shared" si="79"/>
        <v>40483</v>
      </c>
      <c r="B497" s="42">
        <v>40513</v>
      </c>
      <c r="C497" s="43">
        <v>4.68</v>
      </c>
      <c r="E497" s="2" t="s">
        <v>523</v>
      </c>
      <c r="F497" s="6">
        <v>39783</v>
      </c>
      <c r="G497" s="7">
        <f t="shared" si="80"/>
        <v>2008</v>
      </c>
      <c r="H497" s="7">
        <f t="shared" si="81"/>
        <v>12</v>
      </c>
      <c r="I497" s="8">
        <v>305000</v>
      </c>
      <c r="J497" s="8">
        <v>37000</v>
      </c>
      <c r="K497" s="8">
        <v>67000</v>
      </c>
      <c r="L497" s="8">
        <v>119000</v>
      </c>
      <c r="M497" s="8">
        <v>82000</v>
      </c>
      <c r="N497" s="8">
        <v>273000</v>
      </c>
      <c r="O497" s="8">
        <v>31000</v>
      </c>
      <c r="P497" s="8">
        <v>63000</v>
      </c>
      <c r="Q497" s="8">
        <v>107000</v>
      </c>
      <c r="R497" s="8">
        <v>72000</v>
      </c>
      <c r="S497" s="8">
        <v>32000</v>
      </c>
      <c r="T497" s="8">
        <v>6000</v>
      </c>
      <c r="U497" s="8">
        <v>4000</v>
      </c>
      <c r="V497" s="8">
        <v>12000</v>
      </c>
      <c r="W497" s="8">
        <v>10000</v>
      </c>
      <c r="X497" s="16">
        <f t="shared" si="82"/>
        <v>-0.27553444180522563</v>
      </c>
      <c r="BC497" s="53"/>
      <c r="BD497" s="56"/>
      <c r="BE497" s="56"/>
      <c r="BF497" s="56"/>
      <c r="BG497" s="56"/>
    </row>
    <row r="498" spans="1:59">
      <c r="A498" s="42">
        <f t="shared" si="79"/>
        <v>40513</v>
      </c>
      <c r="B498" s="42">
        <v>40544</v>
      </c>
      <c r="C498" s="43">
        <v>5.28</v>
      </c>
      <c r="E498" s="2" t="s">
        <v>524</v>
      </c>
      <c r="F498" s="6">
        <v>39814</v>
      </c>
      <c r="G498" s="7">
        <f t="shared" si="80"/>
        <v>2009</v>
      </c>
      <c r="H498" s="7">
        <f t="shared" si="81"/>
        <v>1</v>
      </c>
      <c r="I498" s="8">
        <v>218000</v>
      </c>
      <c r="J498" s="8">
        <v>24000</v>
      </c>
      <c r="K498" s="8">
        <v>43000</v>
      </c>
      <c r="L498" s="8">
        <v>82000</v>
      </c>
      <c r="M498" s="8">
        <v>69000</v>
      </c>
      <c r="N498" s="8">
        <v>200000</v>
      </c>
      <c r="O498" s="8">
        <v>21000</v>
      </c>
      <c r="P498" s="8">
        <v>41000</v>
      </c>
      <c r="Q498" s="8">
        <v>75000</v>
      </c>
      <c r="R498" s="8">
        <v>63000</v>
      </c>
      <c r="S498" s="8">
        <v>18000</v>
      </c>
      <c r="T498" s="8">
        <v>3000</v>
      </c>
      <c r="U498" s="8">
        <v>2000</v>
      </c>
      <c r="V498" s="8">
        <v>7000</v>
      </c>
      <c r="W498" s="8">
        <v>6000</v>
      </c>
      <c r="X498" s="16">
        <f t="shared" si="82"/>
        <v>-0.4784688995215311</v>
      </c>
      <c r="BC498" s="53"/>
      <c r="BD498" s="56"/>
      <c r="BE498" s="56"/>
      <c r="BF498" s="56"/>
      <c r="BG498" s="56"/>
    </row>
    <row r="499" spans="1:59">
      <c r="A499" s="42">
        <f t="shared" si="79"/>
        <v>40544</v>
      </c>
      <c r="B499" s="42">
        <v>40575</v>
      </c>
      <c r="C499" s="43">
        <v>5.36</v>
      </c>
      <c r="E499" s="2" t="s">
        <v>525</v>
      </c>
      <c r="F499" s="6">
        <v>39845</v>
      </c>
      <c r="G499" s="7">
        <f t="shared" si="80"/>
        <v>2009</v>
      </c>
      <c r="H499" s="7">
        <f t="shared" si="81"/>
        <v>2</v>
      </c>
      <c r="I499" s="8">
        <v>238000</v>
      </c>
      <c r="J499" s="8">
        <v>32000</v>
      </c>
      <c r="K499" s="8">
        <v>53000</v>
      </c>
      <c r="L499" s="8">
        <v>91000</v>
      </c>
      <c r="M499" s="8">
        <v>62000</v>
      </c>
      <c r="N499" s="8">
        <v>213000</v>
      </c>
      <c r="O499" s="8">
        <v>27000</v>
      </c>
      <c r="P499" s="8">
        <v>51000</v>
      </c>
      <c r="Q499" s="8">
        <v>80000</v>
      </c>
      <c r="R499" s="8">
        <v>55000</v>
      </c>
      <c r="S499" s="8">
        <v>25000</v>
      </c>
      <c r="T499" s="8">
        <v>5000</v>
      </c>
      <c r="U499" s="8">
        <v>2000</v>
      </c>
      <c r="V499" s="8">
        <v>11000</v>
      </c>
      <c r="W499" s="8">
        <v>7000</v>
      </c>
      <c r="X499" s="16">
        <f t="shared" si="82"/>
        <v>-0.41809290953545231</v>
      </c>
      <c r="BC499" s="53"/>
      <c r="BD499" s="56"/>
      <c r="BE499" s="56"/>
      <c r="BF499" s="56"/>
      <c r="BG499" s="56"/>
    </row>
    <row r="500" spans="1:59">
      <c r="A500" s="42">
        <f t="shared" si="79"/>
        <v>40575</v>
      </c>
      <c r="B500" s="42">
        <v>40603</v>
      </c>
      <c r="C500" s="43">
        <v>4.88</v>
      </c>
      <c r="E500" s="2" t="s">
        <v>526</v>
      </c>
      <c r="F500" s="6">
        <v>39873</v>
      </c>
      <c r="G500" s="7">
        <f t="shared" si="80"/>
        <v>2009</v>
      </c>
      <c r="H500" s="7">
        <f t="shared" si="81"/>
        <v>3</v>
      </c>
      <c r="I500" s="8">
        <v>304000</v>
      </c>
      <c r="J500" s="8">
        <v>35000</v>
      </c>
      <c r="K500" s="8">
        <v>69000</v>
      </c>
      <c r="L500" s="8">
        <v>116000</v>
      </c>
      <c r="M500" s="8">
        <v>84000</v>
      </c>
      <c r="N500" s="8">
        <v>272000</v>
      </c>
      <c r="O500" s="8">
        <v>30000</v>
      </c>
      <c r="P500" s="8">
        <v>66000</v>
      </c>
      <c r="Q500" s="8">
        <v>102000</v>
      </c>
      <c r="R500" s="8">
        <v>74000</v>
      </c>
      <c r="S500" s="8">
        <v>32000</v>
      </c>
      <c r="T500" s="8">
        <v>5000</v>
      </c>
      <c r="U500" s="8">
        <v>3000</v>
      </c>
      <c r="V500" s="8">
        <v>14000</v>
      </c>
      <c r="W500" s="8">
        <v>10000</v>
      </c>
      <c r="X500" s="16">
        <f t="shared" si="82"/>
        <v>-0.17615176151761516</v>
      </c>
      <c r="BC500" s="53"/>
      <c r="BD500" s="56"/>
      <c r="BE500" s="56"/>
      <c r="BF500" s="56"/>
      <c r="BG500" s="56"/>
    </row>
    <row r="501" spans="1:59">
      <c r="A501" s="42">
        <f t="shared" si="79"/>
        <v>40603</v>
      </c>
      <c r="B501" s="42">
        <v>40634</v>
      </c>
      <c r="C501" s="43">
        <v>5.0999999999999996</v>
      </c>
      <c r="E501" s="2" t="s">
        <v>527</v>
      </c>
      <c r="F501" s="6">
        <v>39904</v>
      </c>
      <c r="G501" s="7">
        <f t="shared" si="80"/>
        <v>2009</v>
      </c>
      <c r="H501" s="7">
        <f t="shared" si="81"/>
        <v>4</v>
      </c>
      <c r="I501" s="8">
        <v>349000</v>
      </c>
      <c r="J501" s="8">
        <v>44000</v>
      </c>
      <c r="K501" s="8">
        <v>76000</v>
      </c>
      <c r="L501" s="8">
        <v>130000</v>
      </c>
      <c r="M501" s="8">
        <v>99000</v>
      </c>
      <c r="N501" s="8">
        <v>315000</v>
      </c>
      <c r="O501" s="8">
        <v>37000</v>
      </c>
      <c r="P501" s="8">
        <v>72000</v>
      </c>
      <c r="Q501" s="8">
        <v>117000</v>
      </c>
      <c r="R501" s="8">
        <v>89000</v>
      </c>
      <c r="S501" s="8">
        <v>34000</v>
      </c>
      <c r="T501" s="8">
        <v>7000</v>
      </c>
      <c r="U501" s="8">
        <v>4000</v>
      </c>
      <c r="V501" s="8">
        <v>13000</v>
      </c>
      <c r="W501" s="8">
        <v>10000</v>
      </c>
      <c r="X501" s="16">
        <f t="shared" si="82"/>
        <v>0</v>
      </c>
      <c r="BC501" s="53"/>
      <c r="BD501" s="56"/>
      <c r="BE501" s="56"/>
      <c r="BF501" s="56"/>
      <c r="BG501" s="56"/>
    </row>
    <row r="502" spans="1:59">
      <c r="A502" s="42">
        <f t="shared" si="79"/>
        <v>40634</v>
      </c>
      <c r="B502" s="42">
        <v>40664</v>
      </c>
      <c r="C502" s="43">
        <v>5.05</v>
      </c>
      <c r="E502" s="2" t="s">
        <v>528</v>
      </c>
      <c r="F502" s="6">
        <v>39934</v>
      </c>
      <c r="G502" s="7">
        <f t="shared" si="80"/>
        <v>2009</v>
      </c>
      <c r="H502" s="7">
        <f t="shared" si="81"/>
        <v>5</v>
      </c>
      <c r="I502" s="8">
        <v>376000</v>
      </c>
      <c r="J502" s="8">
        <v>47000</v>
      </c>
      <c r="K502" s="8">
        <v>90000</v>
      </c>
      <c r="L502" s="8">
        <v>137000</v>
      </c>
      <c r="M502" s="8">
        <v>102000</v>
      </c>
      <c r="N502" s="8">
        <v>337000</v>
      </c>
      <c r="O502" s="8">
        <v>38000</v>
      </c>
      <c r="P502" s="8">
        <v>85000</v>
      </c>
      <c r="Q502" s="8">
        <v>122000</v>
      </c>
      <c r="R502" s="8">
        <v>92000</v>
      </c>
      <c r="S502" s="8">
        <v>39000</v>
      </c>
      <c r="T502" s="8">
        <v>9000</v>
      </c>
      <c r="U502" s="8">
        <v>5000</v>
      </c>
      <c r="V502" s="8">
        <v>15000</v>
      </c>
      <c r="W502" s="8">
        <v>10000</v>
      </c>
      <c r="X502" s="16">
        <f t="shared" si="82"/>
        <v>0.37728937728937728</v>
      </c>
      <c r="BC502" s="53"/>
      <c r="BD502" s="56"/>
      <c r="BE502" s="56"/>
      <c r="BF502" s="56"/>
      <c r="BG502" s="56"/>
    </row>
    <row r="503" spans="1:59">
      <c r="A503" s="42">
        <f t="shared" si="79"/>
        <v>40664</v>
      </c>
      <c r="B503" s="42">
        <v>40695</v>
      </c>
      <c r="C503" s="43">
        <v>4.8099999999999996</v>
      </c>
      <c r="E503" s="2" t="s">
        <v>529</v>
      </c>
      <c r="F503" s="6">
        <v>39965</v>
      </c>
      <c r="G503" s="7">
        <f t="shared" si="80"/>
        <v>2009</v>
      </c>
      <c r="H503" s="7">
        <f t="shared" si="81"/>
        <v>6</v>
      </c>
      <c r="I503" s="8">
        <v>438000</v>
      </c>
      <c r="J503" s="8">
        <v>61000</v>
      </c>
      <c r="K503" s="8">
        <v>100000</v>
      </c>
      <c r="L503" s="8">
        <v>162000</v>
      </c>
      <c r="M503" s="8">
        <v>115000</v>
      </c>
      <c r="N503" s="8">
        <v>393000</v>
      </c>
      <c r="O503" s="8">
        <v>51000</v>
      </c>
      <c r="P503" s="8">
        <v>94000</v>
      </c>
      <c r="Q503" s="8">
        <v>145000</v>
      </c>
      <c r="R503" s="8">
        <v>103000</v>
      </c>
      <c r="S503" s="8">
        <v>45000</v>
      </c>
      <c r="T503" s="8">
        <v>10000</v>
      </c>
      <c r="U503" s="8">
        <v>6000</v>
      </c>
      <c r="V503" s="8">
        <v>17000</v>
      </c>
      <c r="W503" s="8">
        <v>12000</v>
      </c>
      <c r="X503" s="16">
        <f t="shared" si="82"/>
        <v>0.43606557377049182</v>
      </c>
      <c r="BC503" s="53"/>
      <c r="BD503" s="56"/>
      <c r="BE503" s="56"/>
      <c r="BF503" s="56"/>
      <c r="BG503" s="56"/>
    </row>
    <row r="504" spans="1:59">
      <c r="A504" s="42">
        <f t="shared" si="79"/>
        <v>40695</v>
      </c>
      <c r="B504" s="42">
        <v>40725</v>
      </c>
      <c r="C504" s="43">
        <v>4.7699999999999996</v>
      </c>
      <c r="E504" s="2" t="s">
        <v>530</v>
      </c>
      <c r="F504" s="6">
        <v>39995</v>
      </c>
      <c r="G504" s="7">
        <f t="shared" si="80"/>
        <v>2009</v>
      </c>
      <c r="H504" s="7">
        <f t="shared" si="81"/>
        <v>7</v>
      </c>
      <c r="I504" s="8">
        <v>442000</v>
      </c>
      <c r="J504" s="8">
        <v>70000</v>
      </c>
      <c r="K504" s="8">
        <v>106000</v>
      </c>
      <c r="L504" s="8">
        <v>163000</v>
      </c>
      <c r="M504" s="8">
        <v>103000</v>
      </c>
      <c r="N504" s="8">
        <v>389000</v>
      </c>
      <c r="O504" s="8">
        <v>55000</v>
      </c>
      <c r="P504" s="8">
        <v>98000</v>
      </c>
      <c r="Q504" s="8">
        <v>144000</v>
      </c>
      <c r="R504" s="8">
        <v>92000</v>
      </c>
      <c r="S504" s="8">
        <v>53000</v>
      </c>
      <c r="T504" s="8">
        <v>15000</v>
      </c>
      <c r="U504" s="8">
        <v>8000</v>
      </c>
      <c r="V504" s="8">
        <v>19000</v>
      </c>
      <c r="W504" s="8">
        <v>11000</v>
      </c>
      <c r="X504" s="16">
        <f t="shared" si="82"/>
        <v>1.0275229357798166</v>
      </c>
      <c r="BC504" s="53"/>
      <c r="BD504" s="56"/>
      <c r="BE504" s="56"/>
      <c r="BF504" s="56"/>
      <c r="BG504" s="56"/>
    </row>
    <row r="505" spans="1:59">
      <c r="A505" s="42">
        <f t="shared" si="79"/>
        <v>40725</v>
      </c>
      <c r="B505" s="42">
        <v>40756</v>
      </c>
      <c r="C505" s="43">
        <v>4.67</v>
      </c>
      <c r="E505" s="2" t="s">
        <v>531</v>
      </c>
      <c r="F505" s="6">
        <v>40026</v>
      </c>
      <c r="G505" s="7">
        <f t="shared" si="80"/>
        <v>2009</v>
      </c>
      <c r="H505" s="7">
        <f t="shared" si="81"/>
        <v>8</v>
      </c>
      <c r="I505" s="8">
        <v>417000</v>
      </c>
      <c r="J505" s="8">
        <v>62000</v>
      </c>
      <c r="K505" s="8">
        <v>93000</v>
      </c>
      <c r="L505" s="8">
        <v>159000</v>
      </c>
      <c r="M505" s="8">
        <v>103000</v>
      </c>
      <c r="N505" s="8">
        <v>370000</v>
      </c>
      <c r="O505" s="8">
        <v>50000</v>
      </c>
      <c r="P505" s="8">
        <v>87000</v>
      </c>
      <c r="Q505" s="8">
        <v>143000</v>
      </c>
      <c r="R505" s="8">
        <v>90000</v>
      </c>
      <c r="S505" s="8">
        <v>47000</v>
      </c>
      <c r="T505" s="8">
        <v>12000</v>
      </c>
      <c r="U505" s="8">
        <v>6000</v>
      </c>
      <c r="V505" s="8">
        <v>16000</v>
      </c>
      <c r="W505" s="8">
        <v>13000</v>
      </c>
      <c r="X505" s="16">
        <f t="shared" si="82"/>
        <v>0.75210084033613445</v>
      </c>
      <c r="BC505" s="53"/>
      <c r="BD505" s="56"/>
      <c r="BE505" s="56"/>
      <c r="BF505" s="56"/>
      <c r="BG505" s="56"/>
    </row>
    <row r="506" spans="1:59">
      <c r="A506" s="42">
        <f t="shared" si="79"/>
        <v>40756</v>
      </c>
      <c r="B506" s="42">
        <v>40787</v>
      </c>
      <c r="C506" s="43">
        <v>5.03</v>
      </c>
      <c r="E506" s="2" t="s">
        <v>532</v>
      </c>
      <c r="F506" s="6">
        <v>40057</v>
      </c>
      <c r="G506" s="7">
        <f t="shared" si="80"/>
        <v>2009</v>
      </c>
      <c r="H506" s="7">
        <f t="shared" si="81"/>
        <v>9</v>
      </c>
      <c r="I506" s="8">
        <v>392000</v>
      </c>
      <c r="J506" s="8">
        <v>54000</v>
      </c>
      <c r="K506" s="8">
        <v>92000</v>
      </c>
      <c r="L506" s="8">
        <v>151000</v>
      </c>
      <c r="M506" s="8">
        <v>95000</v>
      </c>
      <c r="N506" s="8">
        <v>347000</v>
      </c>
      <c r="O506" s="8">
        <v>44000</v>
      </c>
      <c r="P506" s="8">
        <v>86000</v>
      </c>
      <c r="Q506" s="8">
        <v>133000</v>
      </c>
      <c r="R506" s="8">
        <v>84000</v>
      </c>
      <c r="S506" s="8">
        <v>45000</v>
      </c>
      <c r="T506" s="8">
        <v>10000</v>
      </c>
      <c r="U506" s="8">
        <v>6000</v>
      </c>
      <c r="V506" s="8">
        <v>18000</v>
      </c>
      <c r="W506" s="8">
        <v>11000</v>
      </c>
      <c r="X506" s="16">
        <f t="shared" si="82"/>
        <v>0.28947368421052633</v>
      </c>
      <c r="BC506" s="53"/>
      <c r="BD506" s="56"/>
      <c r="BE506" s="56"/>
      <c r="BF506" s="56"/>
      <c r="BG506" s="56"/>
    </row>
    <row r="507" spans="1:59">
      <c r="A507" s="42">
        <f t="shared" si="79"/>
        <v>40787</v>
      </c>
      <c r="B507" s="42">
        <v>40817</v>
      </c>
      <c r="C507" s="43">
        <v>4.91</v>
      </c>
      <c r="E507" s="2" t="s">
        <v>533</v>
      </c>
      <c r="F507" s="6">
        <v>40087</v>
      </c>
      <c r="G507" s="7">
        <f t="shared" si="80"/>
        <v>2009</v>
      </c>
      <c r="H507" s="7">
        <f t="shared" si="81"/>
        <v>10</v>
      </c>
      <c r="I507" s="8">
        <v>418000</v>
      </c>
      <c r="J507" s="8">
        <v>58000</v>
      </c>
      <c r="K507" s="8">
        <v>93000</v>
      </c>
      <c r="L507" s="8">
        <v>163000</v>
      </c>
      <c r="M507" s="8">
        <v>104000</v>
      </c>
      <c r="N507" s="8">
        <v>372000</v>
      </c>
      <c r="O507" s="8">
        <v>48000</v>
      </c>
      <c r="P507" s="8">
        <v>87000</v>
      </c>
      <c r="Q507" s="8">
        <v>145000</v>
      </c>
      <c r="R507" s="8">
        <v>92000</v>
      </c>
      <c r="S507" s="8">
        <v>46000</v>
      </c>
      <c r="T507" s="8">
        <v>10000</v>
      </c>
      <c r="U507" s="8">
        <v>6000</v>
      </c>
      <c r="V507" s="8">
        <v>18000</v>
      </c>
      <c r="W507" s="8">
        <v>12000</v>
      </c>
      <c r="X507" s="16">
        <f t="shared" si="82"/>
        <v>0.19770773638968481</v>
      </c>
      <c r="BC507" s="53"/>
      <c r="BD507" s="56"/>
      <c r="BE507" s="56"/>
      <c r="BF507" s="56"/>
      <c r="BG507" s="56"/>
    </row>
    <row r="508" spans="1:59">
      <c r="A508" s="42">
        <f t="shared" si="79"/>
        <v>40817</v>
      </c>
      <c r="B508" s="42">
        <v>40848</v>
      </c>
      <c r="C508" s="43">
        <v>4.97</v>
      </c>
      <c r="E508" s="2" t="s">
        <v>534</v>
      </c>
      <c r="F508" s="6">
        <v>40118</v>
      </c>
      <c r="G508" s="7">
        <f t="shared" si="80"/>
        <v>2009</v>
      </c>
      <c r="H508" s="7">
        <f t="shared" si="81"/>
        <v>11</v>
      </c>
      <c r="I508" s="8">
        <v>395000</v>
      </c>
      <c r="J508" s="8">
        <v>54000</v>
      </c>
      <c r="K508" s="8">
        <v>89000</v>
      </c>
      <c r="L508" s="8">
        <v>150000</v>
      </c>
      <c r="M508" s="8">
        <v>102000</v>
      </c>
      <c r="N508" s="8">
        <v>355000</v>
      </c>
      <c r="O508" s="8">
        <v>44000</v>
      </c>
      <c r="P508" s="8">
        <v>83000</v>
      </c>
      <c r="Q508" s="8">
        <v>134000</v>
      </c>
      <c r="R508" s="8">
        <v>94000</v>
      </c>
      <c r="S508" s="8">
        <v>40000</v>
      </c>
      <c r="T508" s="8">
        <v>10000</v>
      </c>
      <c r="U508" s="8">
        <v>6000</v>
      </c>
      <c r="V508" s="8">
        <v>16000</v>
      </c>
      <c r="W508" s="8">
        <v>8000</v>
      </c>
      <c r="X508" s="16">
        <f t="shared" si="82"/>
        <v>5.0531914893617018E-2</v>
      </c>
      <c r="BC508" s="53"/>
      <c r="BD508" s="56"/>
      <c r="BE508" s="56"/>
      <c r="BF508" s="56"/>
      <c r="BG508" s="56"/>
    </row>
    <row r="509" spans="1:59">
      <c r="A509" s="42">
        <f t="shared" si="79"/>
        <v>40848</v>
      </c>
      <c r="B509" s="42">
        <v>40878</v>
      </c>
      <c r="C509" s="43">
        <v>4.42</v>
      </c>
      <c r="E509" s="2" t="s">
        <v>535</v>
      </c>
      <c r="F509" s="6">
        <v>40148</v>
      </c>
      <c r="G509" s="7">
        <f t="shared" si="80"/>
        <v>2009</v>
      </c>
      <c r="H509" s="7">
        <f t="shared" si="81"/>
        <v>12</v>
      </c>
      <c r="I509" s="8">
        <v>347000</v>
      </c>
      <c r="J509" s="8">
        <v>44000</v>
      </c>
      <c r="K509" s="8">
        <v>72000</v>
      </c>
      <c r="L509" s="8">
        <v>136000</v>
      </c>
      <c r="M509" s="8">
        <v>95000</v>
      </c>
      <c r="N509" s="8">
        <v>307000</v>
      </c>
      <c r="O509" s="8">
        <v>35000</v>
      </c>
      <c r="P509" s="8">
        <v>68000</v>
      </c>
      <c r="Q509" s="8">
        <v>120000</v>
      </c>
      <c r="R509" s="8">
        <v>84000</v>
      </c>
      <c r="S509" s="8">
        <v>40000</v>
      </c>
      <c r="T509" s="8">
        <v>9000</v>
      </c>
      <c r="U509" s="8">
        <v>4000</v>
      </c>
      <c r="V509" s="8">
        <v>16000</v>
      </c>
      <c r="W509" s="8">
        <v>11000</v>
      </c>
      <c r="X509" s="16">
        <f t="shared" si="82"/>
        <v>-0.20776255707762556</v>
      </c>
      <c r="BC509" s="53"/>
      <c r="BD509" s="56"/>
      <c r="BE509" s="56"/>
      <c r="BF509" s="56"/>
      <c r="BG509" s="56"/>
    </row>
    <row r="510" spans="1:59">
      <c r="A510" s="42">
        <f t="shared" si="79"/>
        <v>40878</v>
      </c>
      <c r="B510" s="42">
        <v>40909</v>
      </c>
      <c r="C510" s="43">
        <v>4.6100000000000003</v>
      </c>
      <c r="E510" s="2" t="s">
        <v>536</v>
      </c>
      <c r="F510" s="6">
        <v>40179</v>
      </c>
      <c r="G510" s="7">
        <f t="shared" si="80"/>
        <v>2010</v>
      </c>
      <c r="H510" s="7">
        <f t="shared" si="81"/>
        <v>1</v>
      </c>
      <c r="I510" s="8">
        <v>234000</v>
      </c>
      <c r="J510" s="8">
        <v>28000</v>
      </c>
      <c r="K510" s="8">
        <v>45000</v>
      </c>
      <c r="L510" s="8">
        <v>90000</v>
      </c>
      <c r="M510" s="8">
        <v>71000</v>
      </c>
      <c r="N510" s="8">
        <v>210000</v>
      </c>
      <c r="O510" s="8">
        <v>24000</v>
      </c>
      <c r="P510" s="8">
        <v>42000</v>
      </c>
      <c r="Q510" s="8">
        <v>80000</v>
      </c>
      <c r="R510" s="8">
        <v>64000</v>
      </c>
      <c r="S510" s="8">
        <v>24000</v>
      </c>
      <c r="T510" s="8">
        <v>4000</v>
      </c>
      <c r="U510" s="8">
        <v>3000</v>
      </c>
      <c r="V510" s="8">
        <v>10000</v>
      </c>
      <c r="W510" s="8">
        <v>7000</v>
      </c>
      <c r="X510" s="16">
        <f t="shared" si="82"/>
        <v>-0.47058823529411764</v>
      </c>
      <c r="BC510" s="53"/>
      <c r="BD510" s="56"/>
      <c r="BE510" s="56"/>
      <c r="BF510" s="56"/>
      <c r="BG510" s="56"/>
    </row>
    <row r="511" spans="1:59">
      <c r="A511" s="42">
        <f t="shared" si="79"/>
        <v>40909</v>
      </c>
      <c r="B511" s="42">
        <v>40940</v>
      </c>
      <c r="C511" s="43">
        <v>4.57</v>
      </c>
      <c r="E511" s="2" t="s">
        <v>537</v>
      </c>
      <c r="F511" s="6">
        <v>40210</v>
      </c>
      <c r="G511" s="7">
        <f t="shared" si="80"/>
        <v>2010</v>
      </c>
      <c r="H511" s="7">
        <f t="shared" si="81"/>
        <v>2</v>
      </c>
      <c r="I511" s="8">
        <v>258000</v>
      </c>
      <c r="J511" s="8">
        <v>36000</v>
      </c>
      <c r="K511" s="8">
        <v>58000</v>
      </c>
      <c r="L511" s="8">
        <v>99000</v>
      </c>
      <c r="M511" s="8">
        <v>65000</v>
      </c>
      <c r="N511" s="8">
        <v>225000</v>
      </c>
      <c r="O511" s="8">
        <v>30000</v>
      </c>
      <c r="P511" s="8">
        <v>55000</v>
      </c>
      <c r="Q511" s="8">
        <v>84000</v>
      </c>
      <c r="R511" s="8">
        <v>56000</v>
      </c>
      <c r="S511" s="8">
        <v>33000</v>
      </c>
      <c r="T511" s="8">
        <v>6000</v>
      </c>
      <c r="U511" s="8">
        <v>3000</v>
      </c>
      <c r="V511" s="8">
        <v>15000</v>
      </c>
      <c r="W511" s="8">
        <v>9000</v>
      </c>
      <c r="X511" s="16">
        <f t="shared" si="82"/>
        <v>-0.38129496402877699</v>
      </c>
      <c r="BC511" s="53"/>
      <c r="BD511" s="56"/>
      <c r="BE511" s="56"/>
      <c r="BF511" s="56"/>
      <c r="BG511" s="56"/>
    </row>
    <row r="512" spans="1:59">
      <c r="A512" s="42">
        <f t="shared" si="79"/>
        <v>40940</v>
      </c>
      <c r="B512" s="42">
        <v>40969</v>
      </c>
      <c r="C512" s="43">
        <v>4.59</v>
      </c>
      <c r="E512" s="2" t="s">
        <v>538</v>
      </c>
      <c r="F512" s="6">
        <v>40238</v>
      </c>
      <c r="G512" s="7">
        <f t="shared" si="80"/>
        <v>2010</v>
      </c>
      <c r="H512" s="7">
        <f t="shared" si="81"/>
        <v>3</v>
      </c>
      <c r="I512" s="8">
        <v>366000</v>
      </c>
      <c r="J512" s="8">
        <v>46000</v>
      </c>
      <c r="K512" s="8">
        <v>83000</v>
      </c>
      <c r="L512" s="8">
        <v>140000</v>
      </c>
      <c r="M512" s="8">
        <v>97000</v>
      </c>
      <c r="N512" s="8">
        <v>322000</v>
      </c>
      <c r="O512" s="8">
        <v>39000</v>
      </c>
      <c r="P512" s="8">
        <v>79000</v>
      </c>
      <c r="Q512" s="8">
        <v>120000</v>
      </c>
      <c r="R512" s="8">
        <v>84000</v>
      </c>
      <c r="S512" s="8">
        <v>44000</v>
      </c>
      <c r="T512" s="8">
        <v>7000</v>
      </c>
      <c r="U512" s="8">
        <v>4000</v>
      </c>
      <c r="V512" s="8">
        <v>20000</v>
      </c>
      <c r="W512" s="8">
        <v>13000</v>
      </c>
      <c r="X512" s="16">
        <f t="shared" si="82"/>
        <v>-6.6326530612244902E-2</v>
      </c>
      <c r="BC512" s="53"/>
      <c r="BD512" s="56"/>
      <c r="BE512" s="56"/>
      <c r="BF512" s="56"/>
      <c r="BG512" s="56"/>
    </row>
    <row r="513" spans="1:59">
      <c r="A513" s="42">
        <f t="shared" si="79"/>
        <v>40969</v>
      </c>
      <c r="B513" s="42">
        <v>41000</v>
      </c>
      <c r="C513" s="43">
        <v>4.4800000000000004</v>
      </c>
      <c r="E513" s="2" t="s">
        <v>539</v>
      </c>
      <c r="F513" s="6">
        <v>40269</v>
      </c>
      <c r="G513" s="7">
        <f t="shared" si="80"/>
        <v>2010</v>
      </c>
      <c r="H513" s="7">
        <f t="shared" si="81"/>
        <v>4</v>
      </c>
      <c r="I513" s="8">
        <v>443000</v>
      </c>
      <c r="J513" s="8">
        <v>64000</v>
      </c>
      <c r="K513" s="8">
        <v>102000</v>
      </c>
      <c r="L513" s="8">
        <v>167000</v>
      </c>
      <c r="M513" s="8">
        <v>110000</v>
      </c>
      <c r="N513" s="8">
        <v>395000</v>
      </c>
      <c r="O513" s="8">
        <v>53000</v>
      </c>
      <c r="P513" s="8">
        <v>97000</v>
      </c>
      <c r="Q513" s="8">
        <v>148000</v>
      </c>
      <c r="R513" s="8">
        <v>97000</v>
      </c>
      <c r="S513" s="8">
        <v>48000</v>
      </c>
      <c r="T513" s="8">
        <v>11000</v>
      </c>
      <c r="U513" s="8">
        <v>5000</v>
      </c>
      <c r="V513" s="8">
        <v>19000</v>
      </c>
      <c r="W513" s="8">
        <v>13000</v>
      </c>
      <c r="X513" s="16">
        <f t="shared" si="82"/>
        <v>5.9808612440191387E-2</v>
      </c>
      <c r="BC513" s="53"/>
      <c r="BD513" s="56"/>
      <c r="BE513" s="56"/>
      <c r="BF513" s="56"/>
      <c r="BG513" s="56"/>
    </row>
    <row r="514" spans="1:59">
      <c r="A514" s="42">
        <f t="shared" si="79"/>
        <v>41000</v>
      </c>
      <c r="B514" s="42">
        <v>41030</v>
      </c>
      <c r="C514" s="43">
        <v>4.62</v>
      </c>
      <c r="E514" s="2" t="s">
        <v>540</v>
      </c>
      <c r="F514" s="6">
        <v>40299</v>
      </c>
      <c r="G514" s="7">
        <f t="shared" si="80"/>
        <v>2010</v>
      </c>
      <c r="H514" s="7">
        <f t="shared" si="81"/>
        <v>5</v>
      </c>
      <c r="I514" s="8">
        <v>449000</v>
      </c>
      <c r="J514" s="8">
        <v>54000</v>
      </c>
      <c r="K514" s="8">
        <v>110000</v>
      </c>
      <c r="L514" s="8">
        <v>171000</v>
      </c>
      <c r="M514" s="8">
        <v>114000</v>
      </c>
      <c r="N514" s="8">
        <v>400000</v>
      </c>
      <c r="O514" s="8">
        <v>44000</v>
      </c>
      <c r="P514" s="8">
        <v>104000</v>
      </c>
      <c r="Q514" s="8">
        <v>151000</v>
      </c>
      <c r="R514" s="8">
        <v>101000</v>
      </c>
      <c r="S514" s="8">
        <v>49000</v>
      </c>
      <c r="T514" s="8">
        <v>10000</v>
      </c>
      <c r="U514" s="8">
        <v>6000</v>
      </c>
      <c r="V514" s="8">
        <v>20000</v>
      </c>
      <c r="W514" s="8">
        <v>13000</v>
      </c>
      <c r="X514" s="16">
        <f t="shared" si="82"/>
        <v>0.13670886075949368</v>
      </c>
      <c r="BC514" s="53"/>
      <c r="BD514" s="56"/>
      <c r="BE514" s="56"/>
      <c r="BF514" s="56"/>
      <c r="BG514" s="56"/>
    </row>
    <row r="515" spans="1:59">
      <c r="A515" s="42">
        <f t="shared" si="79"/>
        <v>41030</v>
      </c>
      <c r="B515" s="42">
        <v>41061</v>
      </c>
      <c r="C515" s="43">
        <v>4.55</v>
      </c>
      <c r="E515" s="2" t="s">
        <v>541</v>
      </c>
      <c r="F515" s="6">
        <v>40330</v>
      </c>
      <c r="G515" s="7">
        <f t="shared" si="80"/>
        <v>2010</v>
      </c>
      <c r="H515" s="7">
        <f t="shared" si="81"/>
        <v>6</v>
      </c>
      <c r="I515" s="8">
        <v>472000</v>
      </c>
      <c r="J515" s="8">
        <v>66000</v>
      </c>
      <c r="K515" s="8">
        <v>110000</v>
      </c>
      <c r="L515" s="8">
        <v>179000</v>
      </c>
      <c r="M515" s="8">
        <v>117000</v>
      </c>
      <c r="N515" s="8">
        <v>421000</v>
      </c>
      <c r="O515" s="8">
        <v>56000</v>
      </c>
      <c r="P515" s="8">
        <v>103000</v>
      </c>
      <c r="Q515" s="8">
        <v>158000</v>
      </c>
      <c r="R515" s="8">
        <v>104000</v>
      </c>
      <c r="S515" s="8">
        <v>51000</v>
      </c>
      <c r="T515" s="8">
        <v>10000</v>
      </c>
      <c r="U515" s="8">
        <v>7000</v>
      </c>
      <c r="V515" s="8">
        <v>21000</v>
      </c>
      <c r="W515" s="8">
        <v>13000</v>
      </c>
      <c r="X515" s="16">
        <f t="shared" si="82"/>
        <v>0.36023054755043227</v>
      </c>
      <c r="BC515" s="53"/>
      <c r="BD515" s="56"/>
      <c r="BE515" s="56"/>
      <c r="BF515" s="56"/>
      <c r="BG515" s="56"/>
    </row>
    <row r="516" spans="1:59">
      <c r="A516" s="42">
        <f t="shared" si="79"/>
        <v>41061</v>
      </c>
      <c r="B516" s="42">
        <v>41091</v>
      </c>
      <c r="C516" s="43">
        <v>4.37</v>
      </c>
      <c r="E516" s="2" t="s">
        <v>542</v>
      </c>
      <c r="F516" s="6">
        <v>40360</v>
      </c>
      <c r="G516" s="7">
        <f t="shared" si="80"/>
        <v>2010</v>
      </c>
      <c r="H516" s="7">
        <f t="shared" si="81"/>
        <v>7</v>
      </c>
      <c r="I516" s="8">
        <v>331000</v>
      </c>
      <c r="J516" s="8">
        <v>49000</v>
      </c>
      <c r="K516" s="8">
        <v>71000</v>
      </c>
      <c r="L516" s="8">
        <v>131000</v>
      </c>
      <c r="M516" s="8">
        <v>80000</v>
      </c>
      <c r="N516" s="8">
        <v>290000</v>
      </c>
      <c r="O516" s="8">
        <v>39000</v>
      </c>
      <c r="P516" s="8">
        <v>66000</v>
      </c>
      <c r="Q516" s="8">
        <v>114000</v>
      </c>
      <c r="R516" s="8">
        <v>71000</v>
      </c>
      <c r="S516" s="8">
        <v>41000</v>
      </c>
      <c r="T516" s="8">
        <v>10000</v>
      </c>
      <c r="U516" s="8">
        <v>5000</v>
      </c>
      <c r="V516" s="8">
        <v>17000</v>
      </c>
      <c r="W516" s="8">
        <v>9000</v>
      </c>
      <c r="X516" s="16">
        <f t="shared" si="82"/>
        <v>0.41452991452991456</v>
      </c>
      <c r="BC516" s="53"/>
      <c r="BD516" s="56"/>
      <c r="BE516" s="56"/>
      <c r="BF516" s="56"/>
      <c r="BG516" s="56"/>
    </row>
    <row r="517" spans="1:59">
      <c r="A517" s="42">
        <f t="shared" si="79"/>
        <v>41091</v>
      </c>
      <c r="B517" s="42">
        <v>41122</v>
      </c>
      <c r="C517" s="43">
        <v>4.47</v>
      </c>
      <c r="E517" s="2" t="s">
        <v>543</v>
      </c>
      <c r="F517" s="6">
        <v>40391</v>
      </c>
      <c r="G517" s="7">
        <f t="shared" si="80"/>
        <v>2010</v>
      </c>
      <c r="H517" s="7">
        <f t="shared" si="81"/>
        <v>8</v>
      </c>
      <c r="I517" s="8">
        <v>352000</v>
      </c>
      <c r="J517" s="8">
        <v>50000</v>
      </c>
      <c r="K517" s="8">
        <v>71000</v>
      </c>
      <c r="L517" s="8">
        <v>142000</v>
      </c>
      <c r="M517" s="8">
        <v>89000</v>
      </c>
      <c r="N517" s="8">
        <v>311000</v>
      </c>
      <c r="O517" s="8">
        <v>41000</v>
      </c>
      <c r="P517" s="8">
        <v>67000</v>
      </c>
      <c r="Q517" s="8">
        <v>126000</v>
      </c>
      <c r="R517" s="8">
        <v>77000</v>
      </c>
      <c r="S517" s="8">
        <v>41000</v>
      </c>
      <c r="T517" s="8">
        <v>9000</v>
      </c>
      <c r="U517" s="8">
        <v>4000</v>
      </c>
      <c r="V517" s="8">
        <v>16000</v>
      </c>
      <c r="W517" s="8">
        <v>12000</v>
      </c>
      <c r="X517" s="16">
        <f t="shared" si="82"/>
        <v>0.36434108527131781</v>
      </c>
      <c r="BC517" s="53"/>
      <c r="BD517" s="56"/>
      <c r="BE517" s="56"/>
      <c r="BF517" s="56"/>
      <c r="BG517" s="56"/>
    </row>
    <row r="518" spans="1:59">
      <c r="A518" s="42">
        <f t="shared" si="79"/>
        <v>41122</v>
      </c>
      <c r="B518" s="42">
        <v>41153</v>
      </c>
      <c r="C518" s="43">
        <v>4.82</v>
      </c>
      <c r="E518" s="2" t="s">
        <v>544</v>
      </c>
      <c r="F518" s="6">
        <v>40422</v>
      </c>
      <c r="G518" s="7">
        <f t="shared" si="80"/>
        <v>2010</v>
      </c>
      <c r="H518" s="7">
        <f t="shared" si="81"/>
        <v>9</v>
      </c>
      <c r="I518" s="8">
        <v>321000</v>
      </c>
      <c r="J518" s="8">
        <v>43000</v>
      </c>
      <c r="K518" s="8">
        <v>69000</v>
      </c>
      <c r="L518" s="8">
        <v>130000</v>
      </c>
      <c r="M518" s="8">
        <v>79000</v>
      </c>
      <c r="N518" s="8">
        <v>284000</v>
      </c>
      <c r="O518" s="8">
        <v>36000</v>
      </c>
      <c r="P518" s="8">
        <v>65000</v>
      </c>
      <c r="Q518" s="8">
        <v>113000</v>
      </c>
      <c r="R518" s="8">
        <v>70000</v>
      </c>
      <c r="S518" s="8">
        <v>37000</v>
      </c>
      <c r="T518" s="8">
        <v>7000</v>
      </c>
      <c r="U518" s="8">
        <v>4000</v>
      </c>
      <c r="V518" s="8">
        <v>17000</v>
      </c>
      <c r="W518" s="8">
        <v>9000</v>
      </c>
      <c r="X518" s="16">
        <f t="shared" si="82"/>
        <v>-0.12295081967213115</v>
      </c>
      <c r="BC518" s="53"/>
      <c r="BD518" s="56"/>
      <c r="BE518" s="56"/>
      <c r="BF518" s="56"/>
      <c r="BG518" s="56"/>
    </row>
    <row r="519" spans="1:59">
      <c r="A519" s="42">
        <f t="shared" ref="A519:A582" si="83">EDATE(B519,-1)</f>
        <v>41153</v>
      </c>
      <c r="B519" s="42">
        <v>41183</v>
      </c>
      <c r="C519" s="43">
        <v>4.75</v>
      </c>
      <c r="E519" s="2" t="s">
        <v>545</v>
      </c>
      <c r="F519" s="6">
        <v>40452</v>
      </c>
      <c r="G519" s="7">
        <f t="shared" ref="G519:G582" si="84">YEAR(F519)</f>
        <v>2010</v>
      </c>
      <c r="H519" s="7">
        <f t="shared" ref="H519:H582" si="85">MONTH(F519)</f>
        <v>10</v>
      </c>
      <c r="I519" s="8">
        <v>307000</v>
      </c>
      <c r="J519" s="8">
        <v>43000</v>
      </c>
      <c r="K519" s="8">
        <v>61000</v>
      </c>
      <c r="L519" s="8">
        <v>123000</v>
      </c>
      <c r="M519" s="8">
        <v>80000</v>
      </c>
      <c r="N519" s="8">
        <v>272000</v>
      </c>
      <c r="O519" s="8">
        <v>36000</v>
      </c>
      <c r="P519" s="8">
        <v>57000</v>
      </c>
      <c r="Q519" s="8">
        <v>108000</v>
      </c>
      <c r="R519" s="8">
        <v>71000</v>
      </c>
      <c r="S519" s="8">
        <v>35000</v>
      </c>
      <c r="T519" s="8">
        <v>7000</v>
      </c>
      <c r="U519" s="8">
        <v>4000</v>
      </c>
      <c r="V519" s="8">
        <v>15000</v>
      </c>
      <c r="W519" s="8">
        <v>9000</v>
      </c>
      <c r="X519" s="16">
        <f t="shared" si="82"/>
        <v>-0.30699774266365687</v>
      </c>
      <c r="BC519" s="53"/>
      <c r="BD519" s="56"/>
      <c r="BE519" s="56"/>
      <c r="BF519" s="56"/>
      <c r="BG519" s="56"/>
    </row>
    <row r="520" spans="1:59">
      <c r="A520" s="42">
        <f t="shared" si="83"/>
        <v>41183</v>
      </c>
      <c r="B520" s="42">
        <v>41214</v>
      </c>
      <c r="C520" s="43">
        <v>4.79</v>
      </c>
      <c r="E520" s="2" t="s">
        <v>546</v>
      </c>
      <c r="F520" s="6">
        <v>40483</v>
      </c>
      <c r="G520" s="7">
        <f t="shared" si="84"/>
        <v>2010</v>
      </c>
      <c r="H520" s="7">
        <f t="shared" si="85"/>
        <v>11</v>
      </c>
      <c r="I520" s="8">
        <v>304000</v>
      </c>
      <c r="J520" s="8">
        <v>38000</v>
      </c>
      <c r="K520" s="8">
        <v>61000</v>
      </c>
      <c r="L520" s="8">
        <v>120000</v>
      </c>
      <c r="M520" s="8">
        <v>85000</v>
      </c>
      <c r="N520" s="8">
        <v>274000</v>
      </c>
      <c r="O520" s="8">
        <v>32000</v>
      </c>
      <c r="P520" s="8">
        <v>57000</v>
      </c>
      <c r="Q520" s="8">
        <v>106000</v>
      </c>
      <c r="R520" s="8">
        <v>79000</v>
      </c>
      <c r="S520" s="8">
        <v>30000</v>
      </c>
      <c r="T520" s="8">
        <v>6000</v>
      </c>
      <c r="U520" s="8">
        <v>4000</v>
      </c>
      <c r="V520" s="8">
        <v>14000</v>
      </c>
      <c r="W520" s="8">
        <v>6000</v>
      </c>
      <c r="X520" s="16">
        <f t="shared" si="82"/>
        <v>-0.32293986636971045</v>
      </c>
      <c r="BC520" s="53"/>
      <c r="BD520" s="56"/>
      <c r="BE520" s="56"/>
      <c r="BF520" s="56"/>
      <c r="BG520" s="56"/>
    </row>
    <row r="521" spans="1:59">
      <c r="A521" s="42">
        <f t="shared" si="83"/>
        <v>41214</v>
      </c>
      <c r="B521" s="42">
        <v>41244</v>
      </c>
      <c r="C521" s="43">
        <v>5.04</v>
      </c>
      <c r="E521" s="2" t="s">
        <v>547</v>
      </c>
      <c r="F521" s="6">
        <v>40513</v>
      </c>
      <c r="G521" s="7">
        <f t="shared" si="84"/>
        <v>2010</v>
      </c>
      <c r="H521" s="7">
        <f t="shared" si="85"/>
        <v>12</v>
      </c>
      <c r="I521" s="8">
        <v>345000</v>
      </c>
      <c r="J521" s="8">
        <v>43000</v>
      </c>
      <c r="K521" s="8">
        <v>71000</v>
      </c>
      <c r="L521" s="8">
        <v>136000</v>
      </c>
      <c r="M521" s="8">
        <v>95000</v>
      </c>
      <c r="N521" s="8">
        <v>304000</v>
      </c>
      <c r="O521" s="8">
        <v>35000</v>
      </c>
      <c r="P521" s="8">
        <v>67000</v>
      </c>
      <c r="Q521" s="8">
        <v>118000</v>
      </c>
      <c r="R521" s="8">
        <v>84000</v>
      </c>
      <c r="S521" s="8">
        <v>41000</v>
      </c>
      <c r="T521" s="8">
        <v>8000</v>
      </c>
      <c r="U521" s="8">
        <v>4000</v>
      </c>
      <c r="V521" s="8">
        <v>18000</v>
      </c>
      <c r="W521" s="8">
        <v>11000</v>
      </c>
      <c r="X521" s="16">
        <f t="shared" si="82"/>
        <v>-0.2690677966101695</v>
      </c>
      <c r="BC521" s="53"/>
      <c r="BD521" s="56"/>
      <c r="BE521" s="56"/>
      <c r="BF521" s="56"/>
      <c r="BG521" s="56"/>
    </row>
    <row r="522" spans="1:59">
      <c r="A522" s="42">
        <f t="shared" si="83"/>
        <v>41244</v>
      </c>
      <c r="B522" s="42">
        <v>41275</v>
      </c>
      <c r="C522" s="43">
        <v>4.9400000000000004</v>
      </c>
      <c r="E522" s="2" t="s">
        <v>548</v>
      </c>
      <c r="F522" s="6">
        <v>40544</v>
      </c>
      <c r="G522" s="7">
        <f t="shared" si="84"/>
        <v>2011</v>
      </c>
      <c r="H522" s="7">
        <f t="shared" si="85"/>
        <v>1</v>
      </c>
      <c r="I522" s="8">
        <v>247000</v>
      </c>
      <c r="J522" s="8">
        <v>28000</v>
      </c>
      <c r="K522" s="8">
        <v>47000</v>
      </c>
      <c r="L522" s="8">
        <v>97000</v>
      </c>
      <c r="M522" s="8">
        <v>76000</v>
      </c>
      <c r="N522" s="8">
        <v>219000</v>
      </c>
      <c r="O522" s="8">
        <v>24000</v>
      </c>
      <c r="P522" s="8">
        <v>44000</v>
      </c>
      <c r="Q522" s="8">
        <v>84000</v>
      </c>
      <c r="R522" s="8">
        <v>68000</v>
      </c>
      <c r="S522" s="8">
        <v>28000</v>
      </c>
      <c r="T522" s="8">
        <v>4000</v>
      </c>
      <c r="U522" s="8">
        <v>3000</v>
      </c>
      <c r="V522" s="8">
        <v>13000</v>
      </c>
      <c r="W522" s="8">
        <v>8000</v>
      </c>
      <c r="X522" s="16">
        <f t="shared" si="82"/>
        <v>-0.25377643504531722</v>
      </c>
      <c r="BC522" s="53"/>
      <c r="BD522" s="56"/>
      <c r="BE522" s="56"/>
      <c r="BF522" s="56"/>
      <c r="BG522" s="56"/>
    </row>
    <row r="523" spans="1:59">
      <c r="A523" s="42">
        <f t="shared" si="83"/>
        <v>41275</v>
      </c>
      <c r="B523" s="42">
        <v>41306</v>
      </c>
      <c r="C523" s="43">
        <v>4.92</v>
      </c>
      <c r="E523" s="2" t="s">
        <v>549</v>
      </c>
      <c r="F523" s="6">
        <v>40575</v>
      </c>
      <c r="G523" s="7">
        <f t="shared" si="84"/>
        <v>2011</v>
      </c>
      <c r="H523" s="7">
        <f t="shared" si="85"/>
        <v>2</v>
      </c>
      <c r="I523" s="8">
        <v>253000</v>
      </c>
      <c r="J523" s="8">
        <v>34000</v>
      </c>
      <c r="K523" s="8">
        <v>54000</v>
      </c>
      <c r="L523" s="8">
        <v>99000</v>
      </c>
      <c r="M523" s="8">
        <v>66000</v>
      </c>
      <c r="N523" s="8">
        <v>221000</v>
      </c>
      <c r="O523" s="8">
        <v>29000</v>
      </c>
      <c r="P523" s="8">
        <v>52000</v>
      </c>
      <c r="Q523" s="8">
        <v>83000</v>
      </c>
      <c r="R523" s="8">
        <v>57000</v>
      </c>
      <c r="S523" s="8">
        <v>32000</v>
      </c>
      <c r="T523" s="8">
        <v>5000</v>
      </c>
      <c r="U523" s="8">
        <v>2000</v>
      </c>
      <c r="V523" s="8">
        <v>16000</v>
      </c>
      <c r="W523" s="8">
        <v>9000</v>
      </c>
      <c r="X523" s="16">
        <f t="shared" si="82"/>
        <v>-0.28125</v>
      </c>
      <c r="BC523" s="53"/>
      <c r="BD523" s="56"/>
      <c r="BE523" s="56"/>
      <c r="BF523" s="56"/>
      <c r="BG523" s="56"/>
    </row>
    <row r="524" spans="1:59">
      <c r="A524" s="42">
        <f t="shared" si="83"/>
        <v>41306</v>
      </c>
      <c r="B524" s="42">
        <v>41334</v>
      </c>
      <c r="C524" s="43">
        <v>4.9800000000000004</v>
      </c>
      <c r="E524" s="2" t="s">
        <v>550</v>
      </c>
      <c r="F524" s="6">
        <v>40603</v>
      </c>
      <c r="G524" s="7">
        <f t="shared" si="84"/>
        <v>2011</v>
      </c>
      <c r="H524" s="7">
        <f t="shared" si="85"/>
        <v>3</v>
      </c>
      <c r="I524" s="8">
        <v>347000</v>
      </c>
      <c r="J524" s="8">
        <v>41000</v>
      </c>
      <c r="K524" s="8">
        <v>72000</v>
      </c>
      <c r="L524" s="8">
        <v>138000</v>
      </c>
      <c r="M524" s="8">
        <v>96000</v>
      </c>
      <c r="N524" s="8">
        <v>301000</v>
      </c>
      <c r="O524" s="8">
        <v>35000</v>
      </c>
      <c r="P524" s="8">
        <v>68000</v>
      </c>
      <c r="Q524" s="8">
        <v>115000</v>
      </c>
      <c r="R524" s="8">
        <v>83000</v>
      </c>
      <c r="S524" s="8">
        <v>46000</v>
      </c>
      <c r="T524" s="8">
        <v>6000</v>
      </c>
      <c r="U524" s="8">
        <v>4000</v>
      </c>
      <c r="V524" s="8">
        <v>23000</v>
      </c>
      <c r="W524" s="8">
        <v>13000</v>
      </c>
      <c r="X524" s="16">
        <f t="shared" ref="X524:X587" si="86">(I524-I518)/I518</f>
        <v>8.0996884735202487E-2</v>
      </c>
      <c r="BC524" s="53"/>
      <c r="BD524" s="56"/>
      <c r="BE524" s="56"/>
      <c r="BF524" s="56"/>
      <c r="BG524" s="56"/>
    </row>
    <row r="525" spans="1:59">
      <c r="A525" s="42">
        <f t="shared" si="83"/>
        <v>41334</v>
      </c>
      <c r="B525" s="42">
        <v>41365</v>
      </c>
      <c r="C525" s="43">
        <v>4.92</v>
      </c>
      <c r="E525" s="2" t="s">
        <v>551</v>
      </c>
      <c r="F525" s="6">
        <v>40634</v>
      </c>
      <c r="G525" s="7">
        <f t="shared" si="84"/>
        <v>2011</v>
      </c>
      <c r="H525" s="7">
        <f t="shared" si="85"/>
        <v>4</v>
      </c>
      <c r="I525" s="8">
        <v>375000</v>
      </c>
      <c r="J525" s="8">
        <v>45000</v>
      </c>
      <c r="K525" s="8">
        <v>79000</v>
      </c>
      <c r="L525" s="8">
        <v>148000</v>
      </c>
      <c r="M525" s="8">
        <v>103000</v>
      </c>
      <c r="N525" s="8">
        <v>333000</v>
      </c>
      <c r="O525" s="8">
        <v>38000</v>
      </c>
      <c r="P525" s="8">
        <v>75000</v>
      </c>
      <c r="Q525" s="8">
        <v>129000</v>
      </c>
      <c r="R525" s="8">
        <v>91000</v>
      </c>
      <c r="S525" s="8">
        <v>42000</v>
      </c>
      <c r="T525" s="8">
        <v>7000</v>
      </c>
      <c r="U525" s="8">
        <v>4000</v>
      </c>
      <c r="V525" s="8">
        <v>19000</v>
      </c>
      <c r="W525" s="8">
        <v>12000</v>
      </c>
      <c r="X525" s="16">
        <f t="shared" si="86"/>
        <v>0.22149837133550487</v>
      </c>
      <c r="BC525" s="53"/>
      <c r="BD525" s="56"/>
      <c r="BE525" s="56"/>
      <c r="BF525" s="56"/>
      <c r="BG525" s="56"/>
    </row>
    <row r="526" spans="1:59">
      <c r="A526" s="42">
        <f t="shared" si="83"/>
        <v>41365</v>
      </c>
      <c r="B526" s="42">
        <v>41395</v>
      </c>
      <c r="C526" s="43">
        <v>4.97</v>
      </c>
      <c r="E526" s="2" t="s">
        <v>552</v>
      </c>
      <c r="F526" s="6">
        <v>40664</v>
      </c>
      <c r="G526" s="7">
        <f t="shared" si="84"/>
        <v>2011</v>
      </c>
      <c r="H526" s="7">
        <f t="shared" si="85"/>
        <v>5</v>
      </c>
      <c r="I526" s="8">
        <v>391000</v>
      </c>
      <c r="J526" s="8">
        <v>48000</v>
      </c>
      <c r="K526" s="8">
        <v>89000</v>
      </c>
      <c r="L526" s="8">
        <v>150000</v>
      </c>
      <c r="M526" s="8">
        <v>104000</v>
      </c>
      <c r="N526" s="8">
        <v>348000</v>
      </c>
      <c r="O526" s="8">
        <v>39000</v>
      </c>
      <c r="P526" s="8">
        <v>84000</v>
      </c>
      <c r="Q526" s="8">
        <v>132000</v>
      </c>
      <c r="R526" s="8">
        <v>93000</v>
      </c>
      <c r="S526" s="8">
        <v>43000</v>
      </c>
      <c r="T526" s="8">
        <v>9000</v>
      </c>
      <c r="U526" s="8">
        <v>5000</v>
      </c>
      <c r="V526" s="8">
        <v>18000</v>
      </c>
      <c r="W526" s="8">
        <v>11000</v>
      </c>
      <c r="X526" s="16">
        <f t="shared" si="86"/>
        <v>0.28618421052631576</v>
      </c>
      <c r="BC526" s="53"/>
      <c r="BD526" s="56"/>
      <c r="BE526" s="56"/>
      <c r="BF526" s="56"/>
      <c r="BG526" s="56"/>
    </row>
    <row r="527" spans="1:59">
      <c r="A527" s="42">
        <f t="shared" si="83"/>
        <v>41395</v>
      </c>
      <c r="B527" s="42">
        <v>41426</v>
      </c>
      <c r="C527" s="43">
        <v>5.18</v>
      </c>
      <c r="E527" s="2" t="s">
        <v>553</v>
      </c>
      <c r="F527" s="6">
        <v>40695</v>
      </c>
      <c r="G527" s="7">
        <f t="shared" si="84"/>
        <v>2011</v>
      </c>
      <c r="H527" s="7">
        <f t="shared" si="85"/>
        <v>6</v>
      </c>
      <c r="I527" s="8">
        <v>440000</v>
      </c>
      <c r="J527" s="8">
        <v>54000</v>
      </c>
      <c r="K527" s="8">
        <v>97000</v>
      </c>
      <c r="L527" s="8">
        <v>171000</v>
      </c>
      <c r="M527" s="8">
        <v>118000</v>
      </c>
      <c r="N527" s="8">
        <v>395000</v>
      </c>
      <c r="O527" s="8">
        <v>46000</v>
      </c>
      <c r="P527" s="8">
        <v>91000</v>
      </c>
      <c r="Q527" s="8">
        <v>152000</v>
      </c>
      <c r="R527" s="8">
        <v>106000</v>
      </c>
      <c r="S527" s="8">
        <v>45000</v>
      </c>
      <c r="T527" s="8">
        <v>8000</v>
      </c>
      <c r="U527" s="8">
        <v>6000</v>
      </c>
      <c r="V527" s="8">
        <v>19000</v>
      </c>
      <c r="W527" s="8">
        <v>12000</v>
      </c>
      <c r="X527" s="16">
        <f t="shared" si="86"/>
        <v>0.27536231884057971</v>
      </c>
      <c r="BC527" s="53"/>
      <c r="BD527" s="56"/>
      <c r="BE527" s="56"/>
      <c r="BF527" s="56"/>
      <c r="BG527" s="56"/>
    </row>
    <row r="528" spans="1:59">
      <c r="A528" s="42">
        <f t="shared" si="83"/>
        <v>41426</v>
      </c>
      <c r="B528" s="42">
        <v>41456</v>
      </c>
      <c r="C528" s="43">
        <v>5.08</v>
      </c>
      <c r="E528" s="2" t="s">
        <v>554</v>
      </c>
      <c r="F528" s="6">
        <v>40725</v>
      </c>
      <c r="G528" s="7">
        <f t="shared" si="84"/>
        <v>2011</v>
      </c>
      <c r="H528" s="7">
        <f t="shared" si="85"/>
        <v>7</v>
      </c>
      <c r="I528" s="8">
        <v>385000</v>
      </c>
      <c r="J528" s="8">
        <v>57000</v>
      </c>
      <c r="K528" s="8">
        <v>88000</v>
      </c>
      <c r="L528" s="8">
        <v>151000</v>
      </c>
      <c r="M528" s="8">
        <v>89000</v>
      </c>
      <c r="N528" s="8">
        <v>340000</v>
      </c>
      <c r="O528" s="8">
        <v>46000</v>
      </c>
      <c r="P528" s="8">
        <v>82000</v>
      </c>
      <c r="Q528" s="8">
        <v>132000</v>
      </c>
      <c r="R528" s="8">
        <v>80000</v>
      </c>
      <c r="S528" s="8">
        <v>45000</v>
      </c>
      <c r="T528" s="8">
        <v>11000</v>
      </c>
      <c r="U528" s="8">
        <v>6000</v>
      </c>
      <c r="V528" s="8">
        <v>19000</v>
      </c>
      <c r="W528" s="8">
        <v>9000</v>
      </c>
      <c r="X528" s="16">
        <f t="shared" si="86"/>
        <v>0.5587044534412956</v>
      </c>
      <c r="BC528" s="53"/>
      <c r="BD528" s="56"/>
      <c r="BE528" s="56"/>
      <c r="BF528" s="56"/>
      <c r="BG528" s="56"/>
    </row>
    <row r="529" spans="1:59">
      <c r="A529" s="42">
        <f t="shared" si="83"/>
        <v>41456</v>
      </c>
      <c r="B529" s="42">
        <v>41487</v>
      </c>
      <c r="C529" s="43">
        <v>5.39</v>
      </c>
      <c r="E529" s="2" t="s">
        <v>555</v>
      </c>
      <c r="F529" s="6">
        <v>40756</v>
      </c>
      <c r="G529" s="7">
        <f t="shared" si="84"/>
        <v>2011</v>
      </c>
      <c r="H529" s="7">
        <f t="shared" si="85"/>
        <v>8</v>
      </c>
      <c r="I529" s="8">
        <v>429000</v>
      </c>
      <c r="J529" s="8">
        <v>57000</v>
      </c>
      <c r="K529" s="8">
        <v>92000</v>
      </c>
      <c r="L529" s="8">
        <v>170000</v>
      </c>
      <c r="M529" s="8">
        <v>110000</v>
      </c>
      <c r="N529" s="8">
        <v>383000</v>
      </c>
      <c r="O529" s="8">
        <v>47000</v>
      </c>
      <c r="P529" s="8">
        <v>87000</v>
      </c>
      <c r="Q529" s="8">
        <v>153000</v>
      </c>
      <c r="R529" s="8">
        <v>96000</v>
      </c>
      <c r="S529" s="8">
        <v>46000</v>
      </c>
      <c r="T529" s="8">
        <v>10000</v>
      </c>
      <c r="U529" s="8">
        <v>5000</v>
      </c>
      <c r="V529" s="8">
        <v>17000</v>
      </c>
      <c r="W529" s="8">
        <v>14000</v>
      </c>
      <c r="X529" s="16">
        <f t="shared" si="86"/>
        <v>0.69565217391304346</v>
      </c>
      <c r="BC529" s="53"/>
      <c r="BD529" s="56"/>
      <c r="BE529" s="56"/>
      <c r="BF529" s="56"/>
      <c r="BG529" s="56"/>
    </row>
    <row r="530" spans="1:59">
      <c r="A530" s="42">
        <f t="shared" si="83"/>
        <v>41487</v>
      </c>
      <c r="B530" s="42">
        <v>41518</v>
      </c>
      <c r="C530" s="43">
        <v>5.48</v>
      </c>
      <c r="E530" s="2" t="s">
        <v>556</v>
      </c>
      <c r="F530" s="6">
        <v>40787</v>
      </c>
      <c r="G530" s="7">
        <f t="shared" si="84"/>
        <v>2011</v>
      </c>
      <c r="H530" s="7">
        <f t="shared" si="85"/>
        <v>9</v>
      </c>
      <c r="I530" s="8">
        <v>369000</v>
      </c>
      <c r="J530" s="8">
        <v>47000</v>
      </c>
      <c r="K530" s="8">
        <v>82000</v>
      </c>
      <c r="L530" s="8">
        <v>149000</v>
      </c>
      <c r="M530" s="8">
        <v>91000</v>
      </c>
      <c r="N530" s="8">
        <v>327000</v>
      </c>
      <c r="O530" s="8">
        <v>39000</v>
      </c>
      <c r="P530" s="8">
        <v>77000</v>
      </c>
      <c r="Q530" s="8">
        <v>130000</v>
      </c>
      <c r="R530" s="8">
        <v>81000</v>
      </c>
      <c r="S530" s="8">
        <v>42000</v>
      </c>
      <c r="T530" s="8">
        <v>8000</v>
      </c>
      <c r="U530" s="8">
        <v>5000</v>
      </c>
      <c r="V530" s="8">
        <v>19000</v>
      </c>
      <c r="W530" s="8">
        <v>10000</v>
      </c>
      <c r="X530" s="16">
        <f t="shared" si="86"/>
        <v>6.3400576368876083E-2</v>
      </c>
      <c r="BC530" s="53"/>
      <c r="BD530" s="56"/>
      <c r="BE530" s="56"/>
      <c r="BF530" s="56"/>
      <c r="BG530" s="56"/>
    </row>
    <row r="531" spans="1:59">
      <c r="A531" s="42">
        <f t="shared" si="83"/>
        <v>41518</v>
      </c>
      <c r="B531" s="42">
        <v>41548</v>
      </c>
      <c r="C531" s="43">
        <v>5.29</v>
      </c>
      <c r="E531" s="2" t="s">
        <v>557</v>
      </c>
      <c r="F531" s="6">
        <v>40817</v>
      </c>
      <c r="G531" s="7">
        <f t="shared" si="84"/>
        <v>2011</v>
      </c>
      <c r="H531" s="7">
        <f t="shared" si="85"/>
        <v>10</v>
      </c>
      <c r="I531" s="8">
        <v>343000</v>
      </c>
      <c r="J531" s="8">
        <v>43000</v>
      </c>
      <c r="K531" s="8">
        <v>71000</v>
      </c>
      <c r="L531" s="8">
        <v>140000</v>
      </c>
      <c r="M531" s="8">
        <v>89000</v>
      </c>
      <c r="N531" s="8">
        <v>305000</v>
      </c>
      <c r="O531" s="8">
        <v>36000</v>
      </c>
      <c r="P531" s="8">
        <v>67000</v>
      </c>
      <c r="Q531" s="8">
        <v>123000</v>
      </c>
      <c r="R531" s="8">
        <v>79000</v>
      </c>
      <c r="S531" s="8">
        <v>38000</v>
      </c>
      <c r="T531" s="8">
        <v>7000</v>
      </c>
      <c r="U531" s="8">
        <v>4000</v>
      </c>
      <c r="V531" s="8">
        <v>17000</v>
      </c>
      <c r="W531" s="8">
        <v>10000</v>
      </c>
      <c r="X531" s="16">
        <f t="shared" si="86"/>
        <v>-8.533333333333333E-2</v>
      </c>
      <c r="BC531" s="53"/>
      <c r="BD531" s="56"/>
      <c r="BE531" s="56"/>
      <c r="BF531" s="56"/>
      <c r="BG531" s="56"/>
    </row>
    <row r="532" spans="1:59">
      <c r="A532" s="42">
        <f t="shared" si="83"/>
        <v>41548</v>
      </c>
      <c r="B532" s="42">
        <v>41579</v>
      </c>
      <c r="C532" s="43">
        <v>5.12</v>
      </c>
      <c r="E532" s="2" t="s">
        <v>558</v>
      </c>
      <c r="F532" s="6">
        <v>40848</v>
      </c>
      <c r="G532" s="7">
        <f t="shared" si="84"/>
        <v>2011</v>
      </c>
      <c r="H532" s="7">
        <f t="shared" si="85"/>
        <v>11</v>
      </c>
      <c r="I532" s="8">
        <v>335000</v>
      </c>
      <c r="J532" s="8">
        <v>40000</v>
      </c>
      <c r="K532" s="8">
        <v>68000</v>
      </c>
      <c r="L532" s="8">
        <v>132000</v>
      </c>
      <c r="M532" s="8">
        <v>95000</v>
      </c>
      <c r="N532" s="8">
        <v>304000</v>
      </c>
      <c r="O532" s="8">
        <v>34000</v>
      </c>
      <c r="P532" s="8">
        <v>64000</v>
      </c>
      <c r="Q532" s="8">
        <v>118000</v>
      </c>
      <c r="R532" s="8">
        <v>88000</v>
      </c>
      <c r="S532" s="8">
        <v>31000</v>
      </c>
      <c r="T532" s="8">
        <v>6000</v>
      </c>
      <c r="U532" s="8">
        <v>4000</v>
      </c>
      <c r="V532" s="8">
        <v>14000</v>
      </c>
      <c r="W532" s="8">
        <v>7000</v>
      </c>
      <c r="X532" s="16">
        <f t="shared" si="86"/>
        <v>-0.14322250639386189</v>
      </c>
      <c r="BC532" s="53"/>
      <c r="BD532" s="56"/>
      <c r="BE532" s="56"/>
      <c r="BF532" s="56"/>
      <c r="BG532" s="56"/>
    </row>
    <row r="533" spans="1:59">
      <c r="A533" s="42">
        <f t="shared" si="83"/>
        <v>41579</v>
      </c>
      <c r="B533" s="42">
        <v>41609</v>
      </c>
      <c r="C533" s="43">
        <v>4.9000000000000004</v>
      </c>
      <c r="E533" s="2" t="s">
        <v>559</v>
      </c>
      <c r="F533" s="6">
        <v>40878</v>
      </c>
      <c r="G533" s="7">
        <f t="shared" si="84"/>
        <v>2011</v>
      </c>
      <c r="H533" s="7">
        <f t="shared" si="85"/>
        <v>12</v>
      </c>
      <c r="I533" s="8">
        <v>349000</v>
      </c>
      <c r="J533" s="8">
        <v>44000</v>
      </c>
      <c r="K533" s="8">
        <v>76000</v>
      </c>
      <c r="L533" s="8">
        <v>136000</v>
      </c>
      <c r="M533" s="8">
        <v>93000</v>
      </c>
      <c r="N533" s="8">
        <v>310000</v>
      </c>
      <c r="O533" s="8">
        <v>36000</v>
      </c>
      <c r="P533" s="8">
        <v>72000</v>
      </c>
      <c r="Q533" s="8">
        <v>120000</v>
      </c>
      <c r="R533" s="8">
        <v>82000</v>
      </c>
      <c r="S533" s="8">
        <v>39000</v>
      </c>
      <c r="T533" s="8">
        <v>8000</v>
      </c>
      <c r="U533" s="8">
        <v>4000</v>
      </c>
      <c r="V533" s="8">
        <v>16000</v>
      </c>
      <c r="W533" s="8">
        <v>11000</v>
      </c>
      <c r="X533" s="16">
        <f t="shared" si="86"/>
        <v>-0.20681818181818182</v>
      </c>
      <c r="BC533" s="53"/>
      <c r="BD533" s="56"/>
      <c r="BE533" s="56"/>
      <c r="BF533" s="56"/>
      <c r="BG533" s="56"/>
    </row>
    <row r="534" spans="1:59">
      <c r="A534" s="42">
        <f t="shared" si="83"/>
        <v>41609</v>
      </c>
      <c r="B534" s="42">
        <v>41640</v>
      </c>
      <c r="C534" s="43">
        <v>4.87</v>
      </c>
      <c r="E534" s="2" t="s">
        <v>560</v>
      </c>
      <c r="F534" s="6">
        <v>40909</v>
      </c>
      <c r="G534" s="7">
        <f t="shared" si="84"/>
        <v>2012</v>
      </c>
      <c r="H534" s="7">
        <f t="shared" si="85"/>
        <v>1</v>
      </c>
      <c r="I534" s="8">
        <v>260000</v>
      </c>
      <c r="J534" s="8">
        <v>30000</v>
      </c>
      <c r="K534" s="8">
        <v>53000</v>
      </c>
      <c r="L534" s="8">
        <v>101000</v>
      </c>
      <c r="M534" s="8">
        <v>76000</v>
      </c>
      <c r="N534" s="8">
        <v>234000</v>
      </c>
      <c r="O534" s="8">
        <v>26000</v>
      </c>
      <c r="P534" s="8">
        <v>50000</v>
      </c>
      <c r="Q534" s="8">
        <v>90000</v>
      </c>
      <c r="R534" s="8">
        <v>68000</v>
      </c>
      <c r="S534" s="8">
        <v>26000</v>
      </c>
      <c r="T534" s="8">
        <v>4000</v>
      </c>
      <c r="U534" s="8">
        <v>3000</v>
      </c>
      <c r="V534" s="8">
        <v>11000</v>
      </c>
      <c r="W534" s="8">
        <v>8000</v>
      </c>
      <c r="X534" s="16">
        <f t="shared" si="86"/>
        <v>-0.32467532467532467</v>
      </c>
      <c r="BC534" s="53"/>
      <c r="BD534" s="56"/>
      <c r="BE534" s="56"/>
      <c r="BF534" s="56"/>
      <c r="BG534" s="56"/>
    </row>
    <row r="535" spans="1:59">
      <c r="A535" s="42">
        <f t="shared" si="83"/>
        <v>41640</v>
      </c>
      <c r="B535" s="42">
        <v>41671</v>
      </c>
      <c r="C535" s="43">
        <v>4.62</v>
      </c>
      <c r="E535" s="2" t="s">
        <v>561</v>
      </c>
      <c r="F535" s="6">
        <v>40940</v>
      </c>
      <c r="G535" s="7">
        <f t="shared" si="84"/>
        <v>2012</v>
      </c>
      <c r="H535" s="7">
        <f t="shared" si="85"/>
        <v>2</v>
      </c>
      <c r="I535" s="8">
        <v>287000</v>
      </c>
      <c r="J535" s="8">
        <v>38000</v>
      </c>
      <c r="K535" s="8">
        <v>64000</v>
      </c>
      <c r="L535" s="8">
        <v>112000</v>
      </c>
      <c r="M535" s="8">
        <v>73000</v>
      </c>
      <c r="N535" s="8">
        <v>252000</v>
      </c>
      <c r="O535" s="8">
        <v>33000</v>
      </c>
      <c r="P535" s="8">
        <v>61000</v>
      </c>
      <c r="Q535" s="8">
        <v>95000</v>
      </c>
      <c r="R535" s="8">
        <v>63000</v>
      </c>
      <c r="S535" s="8">
        <v>35000</v>
      </c>
      <c r="T535" s="8">
        <v>5000</v>
      </c>
      <c r="U535" s="8">
        <v>3000</v>
      </c>
      <c r="V535" s="8">
        <v>17000</v>
      </c>
      <c r="W535" s="8">
        <v>10000</v>
      </c>
      <c r="X535" s="16">
        <f t="shared" si="86"/>
        <v>-0.33100233100233101</v>
      </c>
      <c r="BC535" s="53"/>
      <c r="BD535" s="56"/>
      <c r="BE535" s="56"/>
      <c r="BF535" s="56"/>
      <c r="BG535" s="56"/>
    </row>
    <row r="536" spans="1:59">
      <c r="A536" s="42">
        <f t="shared" si="83"/>
        <v>41671</v>
      </c>
      <c r="B536" s="42">
        <v>41699</v>
      </c>
      <c r="C536" s="43">
        <v>4.5999999999999996</v>
      </c>
      <c r="E536" s="2" t="s">
        <v>562</v>
      </c>
      <c r="F536" s="6">
        <v>40969</v>
      </c>
      <c r="G536" s="7">
        <f t="shared" si="84"/>
        <v>2012</v>
      </c>
      <c r="H536" s="7">
        <f t="shared" si="85"/>
        <v>3</v>
      </c>
      <c r="I536" s="8">
        <v>360000</v>
      </c>
      <c r="J536" s="8">
        <v>43000</v>
      </c>
      <c r="K536" s="8">
        <v>82000</v>
      </c>
      <c r="L536" s="8">
        <v>140000</v>
      </c>
      <c r="M536" s="8">
        <v>95000</v>
      </c>
      <c r="N536" s="8">
        <v>316000</v>
      </c>
      <c r="O536" s="8">
        <v>37000</v>
      </c>
      <c r="P536" s="8">
        <v>78000</v>
      </c>
      <c r="Q536" s="8">
        <v>119000</v>
      </c>
      <c r="R536" s="8">
        <v>82000</v>
      </c>
      <c r="S536" s="8">
        <v>44000</v>
      </c>
      <c r="T536" s="8">
        <v>6000</v>
      </c>
      <c r="U536" s="8">
        <v>4000</v>
      </c>
      <c r="V536" s="8">
        <v>21000</v>
      </c>
      <c r="W536" s="8">
        <v>13000</v>
      </c>
      <c r="X536" s="16">
        <f t="shared" si="86"/>
        <v>-2.4390243902439025E-2</v>
      </c>
      <c r="BC536" s="53"/>
      <c r="BD536" s="56"/>
      <c r="BE536" s="56"/>
      <c r="BF536" s="56"/>
      <c r="BG536" s="56"/>
    </row>
    <row r="537" spans="1:59">
      <c r="A537" s="42">
        <f t="shared" si="83"/>
        <v>41699</v>
      </c>
      <c r="B537" s="42">
        <v>41730</v>
      </c>
      <c r="C537" s="43">
        <v>4.59</v>
      </c>
      <c r="E537" s="2" t="s">
        <v>563</v>
      </c>
      <c r="F537" s="6">
        <v>41000</v>
      </c>
      <c r="G537" s="7">
        <f t="shared" si="84"/>
        <v>2012</v>
      </c>
      <c r="H537" s="7">
        <f t="shared" si="85"/>
        <v>4</v>
      </c>
      <c r="I537" s="8">
        <v>400000</v>
      </c>
      <c r="J537" s="8">
        <v>52000</v>
      </c>
      <c r="K537" s="8">
        <v>89000</v>
      </c>
      <c r="L537" s="8">
        <v>155000</v>
      </c>
      <c r="M537" s="8">
        <v>104000</v>
      </c>
      <c r="N537" s="8">
        <v>355000</v>
      </c>
      <c r="O537" s="8">
        <v>43000</v>
      </c>
      <c r="P537" s="8">
        <v>84000</v>
      </c>
      <c r="Q537" s="8">
        <v>136000</v>
      </c>
      <c r="R537" s="8">
        <v>92000</v>
      </c>
      <c r="S537" s="8">
        <v>45000</v>
      </c>
      <c r="T537" s="8">
        <v>9000</v>
      </c>
      <c r="U537" s="8">
        <v>5000</v>
      </c>
      <c r="V537" s="8">
        <v>19000</v>
      </c>
      <c r="W537" s="8">
        <v>12000</v>
      </c>
      <c r="X537" s="16">
        <f t="shared" si="86"/>
        <v>0.16618075801749271</v>
      </c>
      <c r="BC537" s="53"/>
      <c r="BD537" s="56"/>
      <c r="BE537" s="56"/>
      <c r="BF537" s="56"/>
      <c r="BG537" s="56"/>
    </row>
    <row r="538" spans="1:59">
      <c r="A538" s="42">
        <f t="shared" si="83"/>
        <v>41730</v>
      </c>
      <c r="B538" s="42">
        <v>41760</v>
      </c>
      <c r="C538" s="43">
        <v>4.6500000000000004</v>
      </c>
      <c r="E538" s="2" t="s">
        <v>564</v>
      </c>
      <c r="F538" s="6">
        <v>41030</v>
      </c>
      <c r="G538" s="7">
        <f t="shared" si="84"/>
        <v>2012</v>
      </c>
      <c r="H538" s="7">
        <f t="shared" si="85"/>
        <v>5</v>
      </c>
      <c r="I538" s="8">
        <v>448000</v>
      </c>
      <c r="J538" s="8">
        <v>57000</v>
      </c>
      <c r="K538" s="8">
        <v>108000</v>
      </c>
      <c r="L538" s="8">
        <v>169000</v>
      </c>
      <c r="M538" s="8">
        <v>114000</v>
      </c>
      <c r="N538" s="8">
        <v>399000</v>
      </c>
      <c r="O538" s="8">
        <v>46000</v>
      </c>
      <c r="P538" s="8">
        <v>102000</v>
      </c>
      <c r="Q538" s="8">
        <v>149000</v>
      </c>
      <c r="R538" s="8">
        <v>102000</v>
      </c>
      <c r="S538" s="8">
        <v>49000</v>
      </c>
      <c r="T538" s="8">
        <v>11000</v>
      </c>
      <c r="U538" s="8">
        <v>6000</v>
      </c>
      <c r="V538" s="8">
        <v>20000</v>
      </c>
      <c r="W538" s="8">
        <v>12000</v>
      </c>
      <c r="X538" s="16">
        <f t="shared" si="86"/>
        <v>0.33731343283582088</v>
      </c>
      <c r="BC538" s="53"/>
      <c r="BD538" s="56"/>
      <c r="BE538" s="56"/>
      <c r="BF538" s="56"/>
      <c r="BG538" s="56"/>
    </row>
    <row r="539" spans="1:59">
      <c r="A539" s="42">
        <f t="shared" si="83"/>
        <v>41760</v>
      </c>
      <c r="B539" s="42">
        <v>41791</v>
      </c>
      <c r="C539" s="43">
        <v>4.8899999999999997</v>
      </c>
      <c r="E539" s="2" t="s">
        <v>565</v>
      </c>
      <c r="F539" s="6">
        <v>41061</v>
      </c>
      <c r="G539" s="7">
        <f t="shared" si="84"/>
        <v>2012</v>
      </c>
      <c r="H539" s="7">
        <f t="shared" si="85"/>
        <v>6</v>
      </c>
      <c r="I539" s="8">
        <v>463000</v>
      </c>
      <c r="J539" s="8">
        <v>58000</v>
      </c>
      <c r="K539" s="8">
        <v>111000</v>
      </c>
      <c r="L539" s="8">
        <v>180000</v>
      </c>
      <c r="M539" s="8">
        <v>114000</v>
      </c>
      <c r="N539" s="8">
        <v>416000</v>
      </c>
      <c r="O539" s="8">
        <v>49000</v>
      </c>
      <c r="P539" s="8">
        <v>104000</v>
      </c>
      <c r="Q539" s="8">
        <v>159000</v>
      </c>
      <c r="R539" s="8">
        <v>104000</v>
      </c>
      <c r="S539" s="8">
        <v>47000</v>
      </c>
      <c r="T539" s="8">
        <v>9000</v>
      </c>
      <c r="U539" s="8">
        <v>7000</v>
      </c>
      <c r="V539" s="8">
        <v>21000</v>
      </c>
      <c r="W539" s="8">
        <v>10000</v>
      </c>
      <c r="X539" s="16">
        <f t="shared" si="86"/>
        <v>0.32664756446991405</v>
      </c>
      <c r="BC539" s="53"/>
      <c r="BD539" s="56"/>
      <c r="BE539" s="56"/>
      <c r="BF539" s="56"/>
      <c r="BG539" s="56"/>
    </row>
    <row r="540" spans="1:59">
      <c r="A540" s="42">
        <f t="shared" si="83"/>
        <v>41791</v>
      </c>
      <c r="B540" s="42">
        <v>41821</v>
      </c>
      <c r="C540" s="43">
        <v>5.04</v>
      </c>
      <c r="E540" s="2" t="s">
        <v>566</v>
      </c>
      <c r="F540" s="6">
        <v>41091</v>
      </c>
      <c r="G540" s="7">
        <f t="shared" si="84"/>
        <v>2012</v>
      </c>
      <c r="H540" s="7">
        <f t="shared" si="85"/>
        <v>7</v>
      </c>
      <c r="I540" s="8">
        <v>430000</v>
      </c>
      <c r="J540" s="8">
        <v>64000</v>
      </c>
      <c r="K540" s="8">
        <v>106000</v>
      </c>
      <c r="L540" s="8">
        <v>167000</v>
      </c>
      <c r="M540" s="8">
        <v>93000</v>
      </c>
      <c r="N540" s="8">
        <v>378000</v>
      </c>
      <c r="O540" s="8">
        <v>51000</v>
      </c>
      <c r="P540" s="8">
        <v>98000</v>
      </c>
      <c r="Q540" s="8">
        <v>146000</v>
      </c>
      <c r="R540" s="8">
        <v>83000</v>
      </c>
      <c r="S540" s="8">
        <v>52000</v>
      </c>
      <c r="T540" s="8">
        <v>13000</v>
      </c>
      <c r="U540" s="8">
        <v>8000</v>
      </c>
      <c r="V540" s="8">
        <v>21000</v>
      </c>
      <c r="W540" s="8">
        <v>10000</v>
      </c>
      <c r="X540" s="16">
        <f t="shared" si="86"/>
        <v>0.65384615384615385</v>
      </c>
      <c r="BC540" s="53"/>
      <c r="BD540" s="56"/>
      <c r="BE540" s="56"/>
      <c r="BF540" s="56"/>
      <c r="BG540" s="56"/>
    </row>
    <row r="541" spans="1:59">
      <c r="A541" s="42">
        <f t="shared" si="83"/>
        <v>41821</v>
      </c>
      <c r="B541" s="42">
        <v>41852</v>
      </c>
      <c r="C541" s="43">
        <v>5.15</v>
      </c>
      <c r="E541" s="2" t="s">
        <v>567</v>
      </c>
      <c r="F541" s="6">
        <v>41122</v>
      </c>
      <c r="G541" s="7">
        <f t="shared" si="84"/>
        <v>2012</v>
      </c>
      <c r="H541" s="7">
        <f t="shared" si="85"/>
        <v>8</v>
      </c>
      <c r="I541" s="8">
        <v>476000</v>
      </c>
      <c r="J541" s="8">
        <v>65000</v>
      </c>
      <c r="K541" s="8">
        <v>108000</v>
      </c>
      <c r="L541" s="8">
        <v>190000</v>
      </c>
      <c r="M541" s="8">
        <v>113000</v>
      </c>
      <c r="N541" s="8">
        <v>423000</v>
      </c>
      <c r="O541" s="8">
        <v>53000</v>
      </c>
      <c r="P541" s="8">
        <v>101000</v>
      </c>
      <c r="Q541" s="8">
        <v>171000</v>
      </c>
      <c r="R541" s="8">
        <v>98000</v>
      </c>
      <c r="S541" s="8">
        <v>53000</v>
      </c>
      <c r="T541" s="8">
        <v>12000</v>
      </c>
      <c r="U541" s="8">
        <v>7000</v>
      </c>
      <c r="V541" s="8">
        <v>19000</v>
      </c>
      <c r="W541" s="8">
        <v>15000</v>
      </c>
      <c r="X541" s="16">
        <f t="shared" si="86"/>
        <v>0.65853658536585369</v>
      </c>
      <c r="BC541" s="53"/>
      <c r="BD541" s="56"/>
      <c r="BE541" s="56"/>
      <c r="BF541" s="56"/>
      <c r="BG541" s="56"/>
    </row>
    <row r="542" spans="1:59">
      <c r="A542" s="42">
        <f t="shared" si="83"/>
        <v>41852</v>
      </c>
      <c r="B542" s="42">
        <v>41883</v>
      </c>
      <c r="C542" s="43">
        <v>5.05</v>
      </c>
      <c r="E542" s="2" t="s">
        <v>568</v>
      </c>
      <c r="F542" s="6">
        <v>41153</v>
      </c>
      <c r="G542" s="7">
        <f t="shared" si="84"/>
        <v>2012</v>
      </c>
      <c r="H542" s="7">
        <f t="shared" si="85"/>
        <v>9</v>
      </c>
      <c r="I542" s="8">
        <v>372000</v>
      </c>
      <c r="J542" s="8">
        <v>47000</v>
      </c>
      <c r="K542" s="8">
        <v>88000</v>
      </c>
      <c r="L542" s="8">
        <v>153000</v>
      </c>
      <c r="M542" s="8">
        <v>84000</v>
      </c>
      <c r="N542" s="8">
        <v>327000</v>
      </c>
      <c r="O542" s="8">
        <v>38000</v>
      </c>
      <c r="P542" s="8">
        <v>82000</v>
      </c>
      <c r="Q542" s="8">
        <v>132000</v>
      </c>
      <c r="R542" s="8">
        <v>75000</v>
      </c>
      <c r="S542" s="8">
        <v>45000</v>
      </c>
      <c r="T542" s="8">
        <v>9000</v>
      </c>
      <c r="U542" s="8">
        <v>6000</v>
      </c>
      <c r="V542" s="8">
        <v>21000</v>
      </c>
      <c r="W542" s="8">
        <v>9000</v>
      </c>
      <c r="X542" s="16">
        <f t="shared" si="86"/>
        <v>3.3333333333333333E-2</v>
      </c>
      <c r="BC542" s="53"/>
      <c r="BD542" s="56"/>
      <c r="BE542" s="56"/>
      <c r="BF542" s="56"/>
      <c r="BG542" s="56"/>
    </row>
    <row r="543" spans="1:59">
      <c r="A543" s="42">
        <f t="shared" si="83"/>
        <v>41883</v>
      </c>
      <c r="B543" s="42">
        <v>41913</v>
      </c>
      <c r="C543" s="43">
        <v>5.17</v>
      </c>
      <c r="E543" s="2" t="s">
        <v>569</v>
      </c>
      <c r="F543" s="6">
        <v>41183</v>
      </c>
      <c r="G543" s="7">
        <f t="shared" si="84"/>
        <v>2012</v>
      </c>
      <c r="H543" s="7">
        <f t="shared" si="85"/>
        <v>10</v>
      </c>
      <c r="I543" s="8">
        <v>401000</v>
      </c>
      <c r="J543" s="8">
        <v>50000</v>
      </c>
      <c r="K543" s="8">
        <v>90000</v>
      </c>
      <c r="L543" s="8">
        <v>163000</v>
      </c>
      <c r="M543" s="8">
        <v>98000</v>
      </c>
      <c r="N543" s="8">
        <v>354000</v>
      </c>
      <c r="O543" s="8">
        <v>41000</v>
      </c>
      <c r="P543" s="8">
        <v>84000</v>
      </c>
      <c r="Q543" s="8">
        <v>142000</v>
      </c>
      <c r="R543" s="8">
        <v>87000</v>
      </c>
      <c r="S543" s="8">
        <v>47000</v>
      </c>
      <c r="T543" s="8">
        <v>9000</v>
      </c>
      <c r="U543" s="8">
        <v>6000</v>
      </c>
      <c r="V543" s="8">
        <v>21000</v>
      </c>
      <c r="W543" s="8">
        <v>11000</v>
      </c>
      <c r="X543" s="16">
        <f t="shared" si="86"/>
        <v>2.5000000000000001E-3</v>
      </c>
      <c r="BC543" s="53"/>
      <c r="BD543" s="56"/>
      <c r="BE543" s="56"/>
      <c r="BF543" s="56"/>
      <c r="BG543" s="56"/>
    </row>
    <row r="544" spans="1:59">
      <c r="A544" s="42">
        <f t="shared" si="83"/>
        <v>41913</v>
      </c>
      <c r="B544" s="42">
        <v>41944</v>
      </c>
      <c r="C544" s="43">
        <v>5.26</v>
      </c>
      <c r="E544" s="2" t="s">
        <v>570</v>
      </c>
      <c r="F544" s="6">
        <v>41214</v>
      </c>
      <c r="G544" s="7">
        <f t="shared" si="84"/>
        <v>2012</v>
      </c>
      <c r="H544" s="7">
        <f t="shared" si="85"/>
        <v>11</v>
      </c>
      <c r="I544" s="8">
        <v>385000</v>
      </c>
      <c r="J544" s="8">
        <v>46000</v>
      </c>
      <c r="K544" s="8">
        <v>85000</v>
      </c>
      <c r="L544" s="8">
        <v>155000</v>
      </c>
      <c r="M544" s="8">
        <v>99000</v>
      </c>
      <c r="N544" s="8">
        <v>345000</v>
      </c>
      <c r="O544" s="8">
        <v>38000</v>
      </c>
      <c r="P544" s="8">
        <v>79000</v>
      </c>
      <c r="Q544" s="8">
        <v>136000</v>
      </c>
      <c r="R544" s="8">
        <v>92000</v>
      </c>
      <c r="S544" s="8">
        <v>40000</v>
      </c>
      <c r="T544" s="8">
        <v>8000</v>
      </c>
      <c r="U544" s="8">
        <v>6000</v>
      </c>
      <c r="V544" s="8">
        <v>19000</v>
      </c>
      <c r="W544" s="8">
        <v>7000</v>
      </c>
      <c r="X544" s="16">
        <f t="shared" si="86"/>
        <v>-0.140625</v>
      </c>
      <c r="BC544" s="53"/>
      <c r="BD544" s="56"/>
      <c r="BE544" s="56"/>
      <c r="BF544" s="56"/>
      <c r="BG544" s="56"/>
    </row>
    <row r="545" spans="1:59">
      <c r="A545" s="42">
        <f t="shared" si="83"/>
        <v>41944</v>
      </c>
      <c r="B545" s="42">
        <v>41974</v>
      </c>
      <c r="C545" s="43">
        <v>4.93</v>
      </c>
      <c r="E545" s="2" t="s">
        <v>571</v>
      </c>
      <c r="F545" s="6">
        <v>41244</v>
      </c>
      <c r="G545" s="7">
        <f t="shared" si="84"/>
        <v>2012</v>
      </c>
      <c r="H545" s="7">
        <f t="shared" si="85"/>
        <v>12</v>
      </c>
      <c r="I545" s="8">
        <v>374000</v>
      </c>
      <c r="J545" s="8">
        <v>46000</v>
      </c>
      <c r="K545" s="8">
        <v>84000</v>
      </c>
      <c r="L545" s="8">
        <v>149000</v>
      </c>
      <c r="M545" s="8">
        <v>95000</v>
      </c>
      <c r="N545" s="8">
        <v>329000</v>
      </c>
      <c r="O545" s="8">
        <v>37000</v>
      </c>
      <c r="P545" s="8">
        <v>79000</v>
      </c>
      <c r="Q545" s="8">
        <v>130000</v>
      </c>
      <c r="R545" s="8">
        <v>83000</v>
      </c>
      <c r="S545" s="8">
        <v>45000</v>
      </c>
      <c r="T545" s="8">
        <v>9000</v>
      </c>
      <c r="U545" s="8">
        <v>5000</v>
      </c>
      <c r="V545" s="8">
        <v>19000</v>
      </c>
      <c r="W545" s="8">
        <v>12000</v>
      </c>
      <c r="X545" s="16">
        <f t="shared" si="86"/>
        <v>-0.19222462203023757</v>
      </c>
      <c r="BC545" s="53"/>
      <c r="BD545" s="56"/>
      <c r="BE545" s="56"/>
      <c r="BF545" s="56"/>
      <c r="BG545" s="56"/>
    </row>
    <row r="546" spans="1:59">
      <c r="A546" s="42">
        <f t="shared" si="83"/>
        <v>41974</v>
      </c>
      <c r="B546" s="42">
        <v>42005</v>
      </c>
      <c r="C546" s="43">
        <v>5.04</v>
      </c>
      <c r="E546" s="2" t="s">
        <v>572</v>
      </c>
      <c r="F546" s="6">
        <v>41275</v>
      </c>
      <c r="G546" s="7">
        <f t="shared" si="84"/>
        <v>2013</v>
      </c>
      <c r="H546" s="7">
        <f t="shared" si="85"/>
        <v>1</v>
      </c>
      <c r="I546" s="8">
        <v>291000</v>
      </c>
      <c r="J546" s="8">
        <v>35000</v>
      </c>
      <c r="K546" s="8">
        <v>63000</v>
      </c>
      <c r="L546" s="8">
        <v>117000</v>
      </c>
      <c r="M546" s="8">
        <v>76000</v>
      </c>
      <c r="N546" s="8">
        <v>261000</v>
      </c>
      <c r="O546" s="8">
        <v>30000</v>
      </c>
      <c r="P546" s="8">
        <v>59000</v>
      </c>
      <c r="Q546" s="8">
        <v>104000</v>
      </c>
      <c r="R546" s="8">
        <v>68000</v>
      </c>
      <c r="S546" s="8">
        <v>30000</v>
      </c>
      <c r="T546" s="8">
        <v>5000</v>
      </c>
      <c r="U546" s="8">
        <v>4000</v>
      </c>
      <c r="V546" s="8">
        <v>13000</v>
      </c>
      <c r="W546" s="8">
        <v>8000</v>
      </c>
      <c r="X546" s="16">
        <f t="shared" si="86"/>
        <v>-0.32325581395348835</v>
      </c>
      <c r="BC546" s="53"/>
      <c r="BD546" s="56"/>
      <c r="BE546" s="56"/>
      <c r="BF546" s="56"/>
      <c r="BG546" s="56"/>
    </row>
    <row r="547" spans="1:59">
      <c r="A547" s="42">
        <f t="shared" si="83"/>
        <v>42005</v>
      </c>
      <c r="B547" s="42">
        <v>42036</v>
      </c>
      <c r="C547" s="43">
        <v>4.82</v>
      </c>
      <c r="E547" s="2" t="s">
        <v>573</v>
      </c>
      <c r="F547" s="6">
        <v>41306</v>
      </c>
      <c r="G547" s="7">
        <f t="shared" si="84"/>
        <v>2013</v>
      </c>
      <c r="H547" s="7">
        <f t="shared" si="85"/>
        <v>2</v>
      </c>
      <c r="I547" s="8">
        <v>304000</v>
      </c>
      <c r="J547" s="8">
        <v>40000</v>
      </c>
      <c r="K547" s="8">
        <v>70000</v>
      </c>
      <c r="L547" s="8">
        <v>123000</v>
      </c>
      <c r="M547" s="8">
        <v>71000</v>
      </c>
      <c r="N547" s="8">
        <v>262000</v>
      </c>
      <c r="O547" s="8">
        <v>34000</v>
      </c>
      <c r="P547" s="8">
        <v>66000</v>
      </c>
      <c r="Q547" s="8">
        <v>101000</v>
      </c>
      <c r="R547" s="8">
        <v>61000</v>
      </c>
      <c r="S547" s="8">
        <v>42000</v>
      </c>
      <c r="T547" s="8">
        <v>6000</v>
      </c>
      <c r="U547" s="8">
        <v>4000</v>
      </c>
      <c r="V547" s="8">
        <v>22000</v>
      </c>
      <c r="W547" s="8">
        <v>10000</v>
      </c>
      <c r="X547" s="16">
        <f t="shared" si="86"/>
        <v>-0.36134453781512604</v>
      </c>
      <c r="BC547" s="53"/>
      <c r="BD547" s="56"/>
      <c r="BE547" s="56"/>
      <c r="BF547" s="56"/>
      <c r="BG547" s="56"/>
    </row>
    <row r="548" spans="1:59">
      <c r="A548" s="42">
        <f t="shared" si="83"/>
        <v>42036</v>
      </c>
      <c r="B548" s="42">
        <v>42064</v>
      </c>
      <c r="C548" s="43">
        <v>4.88</v>
      </c>
      <c r="E548" s="2" t="s">
        <v>574</v>
      </c>
      <c r="F548" s="6">
        <v>41334</v>
      </c>
      <c r="G548" s="7">
        <f t="shared" si="84"/>
        <v>2013</v>
      </c>
      <c r="H548" s="7">
        <f t="shared" si="85"/>
        <v>3</v>
      </c>
      <c r="I548" s="8">
        <v>387000</v>
      </c>
      <c r="J548" s="8">
        <v>45000</v>
      </c>
      <c r="K548" s="8">
        <v>90000</v>
      </c>
      <c r="L548" s="8">
        <v>156000</v>
      </c>
      <c r="M548" s="8">
        <v>96000</v>
      </c>
      <c r="N548" s="8">
        <v>335000</v>
      </c>
      <c r="O548" s="8">
        <v>38000</v>
      </c>
      <c r="P548" s="8">
        <v>85000</v>
      </c>
      <c r="Q548" s="8">
        <v>130000</v>
      </c>
      <c r="R548" s="8">
        <v>82000</v>
      </c>
      <c r="S548" s="8">
        <v>52000</v>
      </c>
      <c r="T548" s="8">
        <v>7000</v>
      </c>
      <c r="U548" s="8">
        <v>5000</v>
      </c>
      <c r="V548" s="8">
        <v>26000</v>
      </c>
      <c r="W548" s="8">
        <v>14000</v>
      </c>
      <c r="X548" s="16">
        <f t="shared" si="86"/>
        <v>4.0322580645161289E-2</v>
      </c>
      <c r="BC548" s="53"/>
      <c r="BD548" s="56"/>
      <c r="BE548" s="56"/>
      <c r="BF548" s="56"/>
      <c r="BG548" s="56"/>
    </row>
    <row r="549" spans="1:59">
      <c r="A549" s="42">
        <f t="shared" si="83"/>
        <v>42064</v>
      </c>
      <c r="B549" s="42">
        <v>42095</v>
      </c>
      <c r="C549" s="43">
        <v>5.19</v>
      </c>
      <c r="E549" s="2" t="s">
        <v>575</v>
      </c>
      <c r="F549" s="6">
        <v>41365</v>
      </c>
      <c r="G549" s="7">
        <f t="shared" si="84"/>
        <v>2013</v>
      </c>
      <c r="H549" s="7">
        <f t="shared" si="85"/>
        <v>4</v>
      </c>
      <c r="I549" s="8">
        <v>454000</v>
      </c>
      <c r="J549" s="8">
        <v>56000</v>
      </c>
      <c r="K549" s="8">
        <v>102000</v>
      </c>
      <c r="L549" s="8">
        <v>184000</v>
      </c>
      <c r="M549" s="8">
        <v>112000</v>
      </c>
      <c r="N549" s="8">
        <v>401000</v>
      </c>
      <c r="O549" s="8">
        <v>46000</v>
      </c>
      <c r="P549" s="8">
        <v>96000</v>
      </c>
      <c r="Q549" s="8">
        <v>160000</v>
      </c>
      <c r="R549" s="8">
        <v>99000</v>
      </c>
      <c r="S549" s="8">
        <v>53000</v>
      </c>
      <c r="T549" s="8">
        <v>10000</v>
      </c>
      <c r="U549" s="8">
        <v>6000</v>
      </c>
      <c r="V549" s="8">
        <v>24000</v>
      </c>
      <c r="W549" s="8">
        <v>13000</v>
      </c>
      <c r="X549" s="16">
        <f t="shared" si="86"/>
        <v>0.13216957605985039</v>
      </c>
      <c r="BC549" s="53"/>
      <c r="BD549" s="56"/>
      <c r="BE549" s="56"/>
      <c r="BF549" s="56"/>
      <c r="BG549" s="56"/>
    </row>
    <row r="550" spans="1:59">
      <c r="A550" s="42">
        <f t="shared" si="83"/>
        <v>42095</v>
      </c>
      <c r="B550" s="42">
        <v>42125</v>
      </c>
      <c r="C550" s="43">
        <v>5.04</v>
      </c>
      <c r="E550" s="2" t="s">
        <v>576</v>
      </c>
      <c r="F550" s="6">
        <v>41395</v>
      </c>
      <c r="G550" s="7">
        <f t="shared" si="84"/>
        <v>2013</v>
      </c>
      <c r="H550" s="7">
        <f t="shared" si="85"/>
        <v>5</v>
      </c>
      <c r="I550" s="8">
        <v>514000</v>
      </c>
      <c r="J550" s="8">
        <v>63000</v>
      </c>
      <c r="K550" s="8">
        <v>128000</v>
      </c>
      <c r="L550" s="8">
        <v>198000</v>
      </c>
      <c r="M550" s="8">
        <v>125000</v>
      </c>
      <c r="N550" s="8">
        <v>455000</v>
      </c>
      <c r="O550" s="8">
        <v>50000</v>
      </c>
      <c r="P550" s="8">
        <v>120000</v>
      </c>
      <c r="Q550" s="8">
        <v>174000</v>
      </c>
      <c r="R550" s="8">
        <v>111000</v>
      </c>
      <c r="S550" s="8">
        <v>59000</v>
      </c>
      <c r="T550" s="8">
        <v>13000</v>
      </c>
      <c r="U550" s="8">
        <v>8000</v>
      </c>
      <c r="V550" s="8">
        <v>24000</v>
      </c>
      <c r="W550" s="8">
        <v>14000</v>
      </c>
      <c r="X550" s="16">
        <f t="shared" si="86"/>
        <v>0.33506493506493507</v>
      </c>
      <c r="BC550" s="53"/>
      <c r="BD550" s="56"/>
      <c r="BE550" s="56"/>
      <c r="BF550" s="56"/>
      <c r="BG550" s="56"/>
    </row>
    <row r="551" spans="1:59">
      <c r="A551" s="42">
        <f t="shared" si="83"/>
        <v>42125</v>
      </c>
      <c r="B551" s="42">
        <v>42156</v>
      </c>
      <c r="C551" s="43">
        <v>5.35</v>
      </c>
      <c r="E551" s="2" t="s">
        <v>577</v>
      </c>
      <c r="F551" s="6">
        <v>41426</v>
      </c>
      <c r="G551" s="7">
        <f t="shared" si="84"/>
        <v>2013</v>
      </c>
      <c r="H551" s="7">
        <f t="shared" si="85"/>
        <v>6</v>
      </c>
      <c r="I551" s="8">
        <v>500000</v>
      </c>
      <c r="J551" s="8">
        <v>61000</v>
      </c>
      <c r="K551" s="8">
        <v>123000</v>
      </c>
      <c r="L551" s="8">
        <v>197000</v>
      </c>
      <c r="M551" s="8">
        <v>119000</v>
      </c>
      <c r="N551" s="8">
        <v>446000</v>
      </c>
      <c r="O551" s="8">
        <v>51000</v>
      </c>
      <c r="P551" s="8">
        <v>115000</v>
      </c>
      <c r="Q551" s="8">
        <v>174000</v>
      </c>
      <c r="R551" s="8">
        <v>106000</v>
      </c>
      <c r="S551" s="8">
        <v>54000</v>
      </c>
      <c r="T551" s="8">
        <v>10000</v>
      </c>
      <c r="U551" s="8">
        <v>8000</v>
      </c>
      <c r="V551" s="8">
        <v>23000</v>
      </c>
      <c r="W551" s="8">
        <v>13000</v>
      </c>
      <c r="X551" s="16">
        <f t="shared" si="86"/>
        <v>0.33689839572192515</v>
      </c>
      <c r="BC551" s="53"/>
      <c r="BD551" s="56"/>
      <c r="BE551" s="56"/>
      <c r="BF551" s="56"/>
      <c r="BG551" s="56"/>
    </row>
    <row r="552" spans="1:59">
      <c r="A552" s="42">
        <f t="shared" si="83"/>
        <v>42156</v>
      </c>
      <c r="B552" s="42">
        <v>42186</v>
      </c>
      <c r="C552" s="43">
        <v>5.49</v>
      </c>
      <c r="E552" s="2" t="s">
        <v>578</v>
      </c>
      <c r="F552" s="6">
        <v>41456</v>
      </c>
      <c r="G552" s="7">
        <f t="shared" si="84"/>
        <v>2013</v>
      </c>
      <c r="H552" s="7">
        <f t="shared" si="85"/>
        <v>7</v>
      </c>
      <c r="I552" s="8">
        <v>519000</v>
      </c>
      <c r="J552" s="8">
        <v>78000</v>
      </c>
      <c r="K552" s="8">
        <v>131000</v>
      </c>
      <c r="L552" s="8">
        <v>200000</v>
      </c>
      <c r="M552" s="8">
        <v>110000</v>
      </c>
      <c r="N552" s="8">
        <v>455000</v>
      </c>
      <c r="O552" s="8">
        <v>62000</v>
      </c>
      <c r="P552" s="8">
        <v>121000</v>
      </c>
      <c r="Q552" s="8">
        <v>174000</v>
      </c>
      <c r="R552" s="8">
        <v>98000</v>
      </c>
      <c r="S552" s="8">
        <v>64000</v>
      </c>
      <c r="T552" s="8">
        <v>16000</v>
      </c>
      <c r="U552" s="8">
        <v>10000</v>
      </c>
      <c r="V552" s="8">
        <v>26000</v>
      </c>
      <c r="W552" s="8">
        <v>12000</v>
      </c>
      <c r="X552" s="16">
        <f t="shared" si="86"/>
        <v>0.78350515463917525</v>
      </c>
      <c r="BC552" s="53"/>
      <c r="BD552" s="56"/>
      <c r="BE552" s="56"/>
      <c r="BF552" s="56"/>
      <c r="BG552" s="56"/>
    </row>
    <row r="553" spans="1:59">
      <c r="A553" s="42">
        <f t="shared" si="83"/>
        <v>42186</v>
      </c>
      <c r="B553" s="42">
        <v>42217</v>
      </c>
      <c r="C553" s="43">
        <v>5.59</v>
      </c>
      <c r="E553" s="2" t="s">
        <v>579</v>
      </c>
      <c r="F553" s="6">
        <v>41487</v>
      </c>
      <c r="G553" s="7">
        <f t="shared" si="84"/>
        <v>2013</v>
      </c>
      <c r="H553" s="7">
        <f t="shared" si="85"/>
        <v>8</v>
      </c>
      <c r="I553" s="8">
        <v>518000</v>
      </c>
      <c r="J553" s="8">
        <v>72000</v>
      </c>
      <c r="K553" s="8">
        <v>125000</v>
      </c>
      <c r="L553" s="8">
        <v>205000</v>
      </c>
      <c r="M553" s="8">
        <v>116000</v>
      </c>
      <c r="N553" s="8">
        <v>457000</v>
      </c>
      <c r="O553" s="8">
        <v>59000</v>
      </c>
      <c r="P553" s="8">
        <v>116000</v>
      </c>
      <c r="Q553" s="8">
        <v>182000</v>
      </c>
      <c r="R553" s="8">
        <v>100000</v>
      </c>
      <c r="S553" s="8">
        <v>61000</v>
      </c>
      <c r="T553" s="8">
        <v>13000</v>
      </c>
      <c r="U553" s="8">
        <v>9000</v>
      </c>
      <c r="V553" s="8">
        <v>23000</v>
      </c>
      <c r="W553" s="8">
        <v>16000</v>
      </c>
      <c r="X553" s="16">
        <f t="shared" si="86"/>
        <v>0.70394736842105265</v>
      </c>
      <c r="BC553" s="53"/>
      <c r="BD553" s="56"/>
      <c r="BE553" s="56"/>
      <c r="BF553" s="56"/>
      <c r="BG553" s="56"/>
    </row>
    <row r="554" spans="1:59">
      <c r="A554" s="42">
        <f t="shared" si="83"/>
        <v>42217</v>
      </c>
      <c r="B554" s="42">
        <v>42248</v>
      </c>
      <c r="C554" s="43">
        <v>5.31</v>
      </c>
      <c r="E554" s="2" t="s">
        <v>580</v>
      </c>
      <c r="F554" s="6">
        <v>41518</v>
      </c>
      <c r="G554" s="7">
        <f t="shared" si="84"/>
        <v>2013</v>
      </c>
      <c r="H554" s="7">
        <f t="shared" si="85"/>
        <v>9</v>
      </c>
      <c r="I554" s="8">
        <v>427000</v>
      </c>
      <c r="J554" s="8">
        <v>57000</v>
      </c>
      <c r="K554" s="8">
        <v>102000</v>
      </c>
      <c r="L554" s="8">
        <v>175000</v>
      </c>
      <c r="M554" s="8">
        <v>93000</v>
      </c>
      <c r="N554" s="8">
        <v>375000</v>
      </c>
      <c r="O554" s="8">
        <v>46000</v>
      </c>
      <c r="P554" s="8">
        <v>95000</v>
      </c>
      <c r="Q554" s="8">
        <v>152000</v>
      </c>
      <c r="R554" s="8">
        <v>82000</v>
      </c>
      <c r="S554" s="8">
        <v>52000</v>
      </c>
      <c r="T554" s="8">
        <v>11000</v>
      </c>
      <c r="U554" s="8">
        <v>7000</v>
      </c>
      <c r="V554" s="8">
        <v>23000</v>
      </c>
      <c r="W554" s="8">
        <v>11000</v>
      </c>
      <c r="X554" s="16">
        <f t="shared" si="86"/>
        <v>0.10335917312661498</v>
      </c>
      <c r="BC554" s="53"/>
      <c r="BD554" s="56"/>
      <c r="BE554" s="56"/>
      <c r="BF554" s="56"/>
      <c r="BG554" s="56"/>
    </row>
    <row r="555" spans="1:59">
      <c r="A555" s="42">
        <f t="shared" si="83"/>
        <v>42248</v>
      </c>
      <c r="B555" s="42">
        <v>42278</v>
      </c>
      <c r="C555" s="43">
        <v>5.55</v>
      </c>
      <c r="E555" s="2" t="s">
        <v>581</v>
      </c>
      <c r="F555" s="6">
        <v>41548</v>
      </c>
      <c r="G555" s="7">
        <f t="shared" si="84"/>
        <v>2013</v>
      </c>
      <c r="H555" s="7">
        <f t="shared" si="85"/>
        <v>10</v>
      </c>
      <c r="I555" s="8">
        <v>424000</v>
      </c>
      <c r="J555" s="8">
        <v>55000</v>
      </c>
      <c r="K555" s="8">
        <v>97000</v>
      </c>
      <c r="L555" s="8">
        <v>174000</v>
      </c>
      <c r="M555" s="8">
        <v>98000</v>
      </c>
      <c r="N555" s="8">
        <v>372000</v>
      </c>
      <c r="O555" s="8">
        <v>45000</v>
      </c>
      <c r="P555" s="8">
        <v>90000</v>
      </c>
      <c r="Q555" s="8">
        <v>151000</v>
      </c>
      <c r="R555" s="8">
        <v>86000</v>
      </c>
      <c r="S555" s="8">
        <v>52000</v>
      </c>
      <c r="T555" s="8">
        <v>10000</v>
      </c>
      <c r="U555" s="8">
        <v>7000</v>
      </c>
      <c r="V555" s="8">
        <v>23000</v>
      </c>
      <c r="W555" s="8">
        <v>12000</v>
      </c>
      <c r="X555" s="16">
        <f t="shared" si="86"/>
        <v>-6.6079295154185022E-2</v>
      </c>
      <c r="BC555" s="53"/>
      <c r="BD555" s="56"/>
      <c r="BE555" s="56"/>
      <c r="BF555" s="56"/>
      <c r="BG555" s="56"/>
    </row>
    <row r="556" spans="1:59">
      <c r="A556" s="42">
        <f t="shared" si="83"/>
        <v>42278</v>
      </c>
      <c r="B556" s="42">
        <v>42309</v>
      </c>
      <c r="C556" s="43">
        <v>5.36</v>
      </c>
      <c r="E556" s="2" t="s">
        <v>582</v>
      </c>
      <c r="F556" s="6">
        <v>41579</v>
      </c>
      <c r="G556" s="7">
        <f t="shared" si="84"/>
        <v>2013</v>
      </c>
      <c r="H556" s="7">
        <f t="shared" si="85"/>
        <v>11</v>
      </c>
      <c r="I556" s="8">
        <v>362000</v>
      </c>
      <c r="J556" s="8">
        <v>47000</v>
      </c>
      <c r="K556" s="8">
        <v>82000</v>
      </c>
      <c r="L556" s="8">
        <v>149000</v>
      </c>
      <c r="M556" s="8">
        <v>84000</v>
      </c>
      <c r="N556" s="8">
        <v>324000</v>
      </c>
      <c r="O556" s="8">
        <v>39000</v>
      </c>
      <c r="P556" s="8">
        <v>77000</v>
      </c>
      <c r="Q556" s="8">
        <v>131000</v>
      </c>
      <c r="R556" s="8">
        <v>77000</v>
      </c>
      <c r="S556" s="8">
        <v>38000</v>
      </c>
      <c r="T556" s="8">
        <v>8000</v>
      </c>
      <c r="U556" s="8">
        <v>5000</v>
      </c>
      <c r="V556" s="8">
        <v>18000</v>
      </c>
      <c r="W556" s="8">
        <v>7000</v>
      </c>
      <c r="X556" s="16">
        <f t="shared" si="86"/>
        <v>-0.29571984435797666</v>
      </c>
      <c r="BC556" s="53"/>
      <c r="BD556" s="56"/>
      <c r="BE556" s="56"/>
      <c r="BF556" s="56"/>
      <c r="BG556" s="56"/>
    </row>
    <row r="557" spans="1:59">
      <c r="A557" s="42">
        <f t="shared" si="83"/>
        <v>42309</v>
      </c>
      <c r="B557" s="42">
        <v>42339</v>
      </c>
      <c r="C557" s="43">
        <v>4.76</v>
      </c>
      <c r="E557" s="2" t="s">
        <v>583</v>
      </c>
      <c r="F557" s="6">
        <v>41609</v>
      </c>
      <c r="G557" s="7">
        <f t="shared" si="84"/>
        <v>2013</v>
      </c>
      <c r="H557" s="7">
        <f t="shared" si="85"/>
        <v>12</v>
      </c>
      <c r="I557" s="8">
        <v>387000</v>
      </c>
      <c r="J557" s="8">
        <v>49000</v>
      </c>
      <c r="K557" s="8">
        <v>88000</v>
      </c>
      <c r="L557" s="8">
        <v>162000</v>
      </c>
      <c r="M557" s="8">
        <v>88000</v>
      </c>
      <c r="N557" s="8">
        <v>341000</v>
      </c>
      <c r="O557" s="8">
        <v>40000</v>
      </c>
      <c r="P557" s="8">
        <v>82000</v>
      </c>
      <c r="Q557" s="8">
        <v>142000</v>
      </c>
      <c r="R557" s="8">
        <v>77000</v>
      </c>
      <c r="S557" s="8">
        <v>46000</v>
      </c>
      <c r="T557" s="8">
        <v>9000</v>
      </c>
      <c r="U557" s="8">
        <v>6000</v>
      </c>
      <c r="V557" s="8">
        <v>20000</v>
      </c>
      <c r="W557" s="8">
        <v>11000</v>
      </c>
      <c r="X557" s="16">
        <f t="shared" si="86"/>
        <v>-0.22600000000000001</v>
      </c>
      <c r="BC557" s="53"/>
      <c r="BD557" s="56"/>
      <c r="BE557" s="56"/>
      <c r="BF557" s="56"/>
      <c r="BG557" s="56"/>
    </row>
    <row r="558" spans="1:59">
      <c r="A558" s="42">
        <f t="shared" si="83"/>
        <v>42339</v>
      </c>
      <c r="B558" s="42">
        <v>42370</v>
      </c>
      <c r="C558" s="43">
        <v>5.46</v>
      </c>
      <c r="E558" s="2" t="s">
        <v>584</v>
      </c>
      <c r="F558" s="6">
        <v>41640</v>
      </c>
      <c r="G558" s="7">
        <f t="shared" si="84"/>
        <v>2014</v>
      </c>
      <c r="H558" s="7">
        <f t="shared" si="85"/>
        <v>1</v>
      </c>
      <c r="I558" s="8">
        <v>281000</v>
      </c>
      <c r="J558" s="8">
        <v>35000</v>
      </c>
      <c r="K558" s="8">
        <v>59000</v>
      </c>
      <c r="L558" s="8">
        <v>119000</v>
      </c>
      <c r="M558" s="8">
        <v>68000</v>
      </c>
      <c r="N558" s="8">
        <v>249000</v>
      </c>
      <c r="O558" s="8">
        <v>30000</v>
      </c>
      <c r="P558" s="8">
        <v>55000</v>
      </c>
      <c r="Q558" s="8">
        <v>104000</v>
      </c>
      <c r="R558" s="8">
        <v>60000</v>
      </c>
      <c r="S558" s="8">
        <v>32000</v>
      </c>
      <c r="T558" s="8">
        <v>5000</v>
      </c>
      <c r="U558" s="8">
        <v>4000</v>
      </c>
      <c r="V558" s="8">
        <v>15000</v>
      </c>
      <c r="W558" s="8">
        <v>8000</v>
      </c>
      <c r="X558" s="16">
        <f t="shared" si="86"/>
        <v>-0.45857418111753373</v>
      </c>
      <c r="BC558" s="53"/>
      <c r="BD558" s="56"/>
      <c r="BE558" s="56"/>
      <c r="BF558" s="56"/>
      <c r="BG558" s="56"/>
    </row>
    <row r="559" spans="1:59">
      <c r="A559" s="42">
        <f t="shared" si="83"/>
        <v>42370</v>
      </c>
      <c r="B559" s="42">
        <v>42401</v>
      </c>
      <c r="C559" s="43">
        <v>5.47</v>
      </c>
      <c r="E559" s="2" t="s">
        <v>585</v>
      </c>
      <c r="F559" s="6">
        <v>41671</v>
      </c>
      <c r="G559" s="7">
        <f t="shared" si="84"/>
        <v>2014</v>
      </c>
      <c r="H559" s="7">
        <f t="shared" si="85"/>
        <v>2</v>
      </c>
      <c r="I559" s="8">
        <v>282000</v>
      </c>
      <c r="J559" s="8">
        <v>34000</v>
      </c>
      <c r="K559" s="8">
        <v>62000</v>
      </c>
      <c r="L559" s="8">
        <v>121000</v>
      </c>
      <c r="M559" s="8">
        <v>65000</v>
      </c>
      <c r="N559" s="8">
        <v>243000</v>
      </c>
      <c r="O559" s="8">
        <v>29000</v>
      </c>
      <c r="P559" s="8">
        <v>58000</v>
      </c>
      <c r="Q559" s="8">
        <v>101000</v>
      </c>
      <c r="R559" s="8">
        <v>55000</v>
      </c>
      <c r="S559" s="8">
        <v>39000</v>
      </c>
      <c r="T559" s="8">
        <v>5000</v>
      </c>
      <c r="U559" s="8">
        <v>4000</v>
      </c>
      <c r="V559" s="8">
        <v>20000</v>
      </c>
      <c r="W559" s="8">
        <v>10000</v>
      </c>
      <c r="X559" s="16">
        <f t="shared" si="86"/>
        <v>-0.45559845559845558</v>
      </c>
      <c r="BC559" s="53"/>
      <c r="BD559" s="56"/>
      <c r="BE559" s="56"/>
      <c r="BF559" s="56"/>
      <c r="BG559" s="56"/>
    </row>
    <row r="560" spans="1:59">
      <c r="A560" s="42">
        <f t="shared" si="83"/>
        <v>42401</v>
      </c>
      <c r="B560" s="42">
        <v>42430</v>
      </c>
      <c r="C560" s="43">
        <v>5.08</v>
      </c>
      <c r="E560" s="2" t="s">
        <v>586</v>
      </c>
      <c r="F560" s="6">
        <v>41699</v>
      </c>
      <c r="G560" s="7">
        <f t="shared" si="84"/>
        <v>2014</v>
      </c>
      <c r="H560" s="7">
        <f t="shared" si="85"/>
        <v>3</v>
      </c>
      <c r="I560" s="8">
        <v>355000</v>
      </c>
      <c r="J560" s="8">
        <v>43000</v>
      </c>
      <c r="K560" s="8">
        <v>80000</v>
      </c>
      <c r="L560" s="8">
        <v>149000</v>
      </c>
      <c r="M560" s="8">
        <v>83000</v>
      </c>
      <c r="N560" s="8">
        <v>306000</v>
      </c>
      <c r="O560" s="8">
        <v>36000</v>
      </c>
      <c r="P560" s="8">
        <v>75000</v>
      </c>
      <c r="Q560" s="8">
        <v>125000</v>
      </c>
      <c r="R560" s="8">
        <v>70000</v>
      </c>
      <c r="S560" s="8">
        <v>49000</v>
      </c>
      <c r="T560" s="8">
        <v>7000</v>
      </c>
      <c r="U560" s="8">
        <v>5000</v>
      </c>
      <c r="V560" s="8">
        <v>24000</v>
      </c>
      <c r="W560" s="8">
        <v>13000</v>
      </c>
      <c r="X560" s="16">
        <f t="shared" si="86"/>
        <v>-0.16861826697892271</v>
      </c>
      <c r="BC560" s="53"/>
      <c r="BD560" s="56"/>
      <c r="BE560" s="56"/>
      <c r="BF560" s="56"/>
      <c r="BG560" s="56"/>
    </row>
    <row r="561" spans="1:59">
      <c r="A561" s="42">
        <f t="shared" si="83"/>
        <v>42430</v>
      </c>
      <c r="B561" s="42">
        <v>42461</v>
      </c>
      <c r="C561" s="43">
        <v>5.33</v>
      </c>
      <c r="E561" s="2" t="s">
        <v>587</v>
      </c>
      <c r="F561" s="6">
        <v>41730</v>
      </c>
      <c r="G561" s="7">
        <f t="shared" si="84"/>
        <v>2014</v>
      </c>
      <c r="H561" s="7">
        <f t="shared" si="85"/>
        <v>4</v>
      </c>
      <c r="I561" s="8">
        <v>422000</v>
      </c>
      <c r="J561" s="8">
        <v>53000</v>
      </c>
      <c r="K561" s="8">
        <v>92000</v>
      </c>
      <c r="L561" s="8">
        <v>175000</v>
      </c>
      <c r="M561" s="8">
        <v>102000</v>
      </c>
      <c r="N561" s="8">
        <v>368000</v>
      </c>
      <c r="O561" s="8">
        <v>43000</v>
      </c>
      <c r="P561" s="8">
        <v>86000</v>
      </c>
      <c r="Q561" s="8">
        <v>151000</v>
      </c>
      <c r="R561" s="8">
        <v>88000</v>
      </c>
      <c r="S561" s="8">
        <v>54000</v>
      </c>
      <c r="T561" s="8">
        <v>10000</v>
      </c>
      <c r="U561" s="8">
        <v>6000</v>
      </c>
      <c r="V561" s="8">
        <v>24000</v>
      </c>
      <c r="W561" s="8">
        <v>14000</v>
      </c>
      <c r="X561" s="16">
        <f t="shared" si="86"/>
        <v>-4.7169811320754715E-3</v>
      </c>
      <c r="BC561" s="53"/>
      <c r="BD561" s="56"/>
      <c r="BE561" s="56"/>
      <c r="BF561" s="56"/>
      <c r="BG561" s="56"/>
    </row>
    <row r="562" spans="1:59">
      <c r="A562" s="42">
        <f t="shared" si="83"/>
        <v>42461</v>
      </c>
      <c r="B562" s="42">
        <v>42491</v>
      </c>
      <c r="C562" s="43">
        <v>5.45</v>
      </c>
      <c r="E562" s="2" t="s">
        <v>588</v>
      </c>
      <c r="F562" s="6">
        <v>41760</v>
      </c>
      <c r="G562" s="7">
        <f t="shared" si="84"/>
        <v>2014</v>
      </c>
      <c r="H562" s="7">
        <f t="shared" si="85"/>
        <v>5</v>
      </c>
      <c r="I562" s="8">
        <v>473000</v>
      </c>
      <c r="J562" s="8">
        <v>58000</v>
      </c>
      <c r="K562" s="8">
        <v>115000</v>
      </c>
      <c r="L562" s="8">
        <v>191000</v>
      </c>
      <c r="M562" s="8">
        <v>109000</v>
      </c>
      <c r="N562" s="8">
        <v>418000</v>
      </c>
      <c r="O562" s="8">
        <v>47000</v>
      </c>
      <c r="P562" s="8">
        <v>108000</v>
      </c>
      <c r="Q562" s="8">
        <v>168000</v>
      </c>
      <c r="R562" s="8">
        <v>95000</v>
      </c>
      <c r="S562" s="8">
        <v>55000</v>
      </c>
      <c r="T562" s="8">
        <v>11000</v>
      </c>
      <c r="U562" s="8">
        <v>7000</v>
      </c>
      <c r="V562" s="8">
        <v>23000</v>
      </c>
      <c r="W562" s="8">
        <v>14000</v>
      </c>
      <c r="X562" s="16">
        <f t="shared" si="86"/>
        <v>0.30662983425414364</v>
      </c>
      <c r="BC562" s="53"/>
      <c r="BD562" s="56"/>
      <c r="BE562" s="56"/>
      <c r="BF562" s="56"/>
      <c r="BG562" s="56"/>
    </row>
    <row r="563" spans="1:59">
      <c r="A563" s="42">
        <f t="shared" si="83"/>
        <v>42491</v>
      </c>
      <c r="B563" s="42">
        <v>42522</v>
      </c>
      <c r="C563" s="43">
        <v>5.53</v>
      </c>
      <c r="E563" s="2" t="s">
        <v>589</v>
      </c>
      <c r="F563" s="6">
        <v>41791</v>
      </c>
      <c r="G563" s="7">
        <f t="shared" si="84"/>
        <v>2014</v>
      </c>
      <c r="H563" s="7">
        <f t="shared" si="85"/>
        <v>6</v>
      </c>
      <c r="I563" s="8">
        <v>506000</v>
      </c>
      <c r="J563" s="8">
        <v>63000</v>
      </c>
      <c r="K563" s="8">
        <v>125000</v>
      </c>
      <c r="L563" s="8">
        <v>205000</v>
      </c>
      <c r="M563" s="8">
        <v>113000</v>
      </c>
      <c r="N563" s="8">
        <v>450000</v>
      </c>
      <c r="O563" s="8">
        <v>53000</v>
      </c>
      <c r="P563" s="8">
        <v>117000</v>
      </c>
      <c r="Q563" s="8">
        <v>181000</v>
      </c>
      <c r="R563" s="8">
        <v>99000</v>
      </c>
      <c r="S563" s="8">
        <v>56000</v>
      </c>
      <c r="T563" s="8">
        <v>10000</v>
      </c>
      <c r="U563" s="8">
        <v>8000</v>
      </c>
      <c r="V563" s="8">
        <v>24000</v>
      </c>
      <c r="W563" s="8">
        <v>14000</v>
      </c>
      <c r="X563" s="16">
        <f t="shared" si="86"/>
        <v>0.30749354005167956</v>
      </c>
      <c r="BC563" s="53"/>
      <c r="BD563" s="56"/>
      <c r="BE563" s="56"/>
      <c r="BF563" s="56"/>
      <c r="BG563" s="56"/>
    </row>
    <row r="564" spans="1:59">
      <c r="A564" s="42">
        <f t="shared" si="83"/>
        <v>42522</v>
      </c>
      <c r="B564" s="42">
        <v>42552</v>
      </c>
      <c r="C564" s="43">
        <v>5.57</v>
      </c>
      <c r="E564" s="2" t="s">
        <v>590</v>
      </c>
      <c r="F564" s="6">
        <v>41821</v>
      </c>
      <c r="G564" s="7">
        <f t="shared" si="84"/>
        <v>2014</v>
      </c>
      <c r="H564" s="7">
        <f t="shared" si="85"/>
        <v>7</v>
      </c>
      <c r="I564" s="8">
        <v>494000</v>
      </c>
      <c r="J564" s="8">
        <v>72000</v>
      </c>
      <c r="K564" s="8">
        <v>122000</v>
      </c>
      <c r="L564" s="8">
        <v>200000</v>
      </c>
      <c r="M564" s="8">
        <v>100000</v>
      </c>
      <c r="N564" s="8">
        <v>434000</v>
      </c>
      <c r="O564" s="8">
        <v>58000</v>
      </c>
      <c r="P564" s="8">
        <v>113000</v>
      </c>
      <c r="Q564" s="8">
        <v>175000</v>
      </c>
      <c r="R564" s="8">
        <v>88000</v>
      </c>
      <c r="S564" s="8">
        <v>60000</v>
      </c>
      <c r="T564" s="8">
        <v>14000</v>
      </c>
      <c r="U564" s="8">
        <v>9000</v>
      </c>
      <c r="V564" s="8">
        <v>25000</v>
      </c>
      <c r="W564" s="8">
        <v>12000</v>
      </c>
      <c r="X564" s="16">
        <f t="shared" si="86"/>
        <v>0.75800711743772242</v>
      </c>
      <c r="BC564" s="53"/>
      <c r="BD564" s="56"/>
      <c r="BE564" s="56"/>
      <c r="BF564" s="56"/>
      <c r="BG564" s="56"/>
    </row>
    <row r="565" spans="1:59">
      <c r="A565" s="42">
        <f t="shared" si="83"/>
        <v>42552</v>
      </c>
      <c r="B565" s="42">
        <v>42583</v>
      </c>
      <c r="C565" s="43">
        <v>5.39</v>
      </c>
      <c r="E565" s="2" t="s">
        <v>591</v>
      </c>
      <c r="F565" s="6">
        <v>41852</v>
      </c>
      <c r="G565" s="7">
        <f t="shared" si="84"/>
        <v>2014</v>
      </c>
      <c r="H565" s="7">
        <f t="shared" si="85"/>
        <v>8</v>
      </c>
      <c r="I565" s="8">
        <v>479000</v>
      </c>
      <c r="J565" s="8">
        <v>68000</v>
      </c>
      <c r="K565" s="8">
        <v>116000</v>
      </c>
      <c r="L565" s="8">
        <v>193000</v>
      </c>
      <c r="M565" s="8">
        <v>102000</v>
      </c>
      <c r="N565" s="8">
        <v>424000</v>
      </c>
      <c r="O565" s="8">
        <v>56000</v>
      </c>
      <c r="P565" s="8">
        <v>108000</v>
      </c>
      <c r="Q565" s="8">
        <v>172000</v>
      </c>
      <c r="R565" s="8">
        <v>88000</v>
      </c>
      <c r="S565" s="8">
        <v>55000</v>
      </c>
      <c r="T565" s="8">
        <v>12000</v>
      </c>
      <c r="U565" s="8">
        <v>8000</v>
      </c>
      <c r="V565" s="8">
        <v>21000</v>
      </c>
      <c r="W565" s="8">
        <v>14000</v>
      </c>
      <c r="X565" s="16">
        <f t="shared" si="86"/>
        <v>0.6985815602836879</v>
      </c>
      <c r="BC565" s="53"/>
      <c r="BD565" s="56"/>
      <c r="BE565" s="56"/>
      <c r="BF565" s="56"/>
      <c r="BG565" s="56"/>
    </row>
    <row r="566" spans="1:59">
      <c r="A566" s="42">
        <f t="shared" si="83"/>
        <v>42583</v>
      </c>
      <c r="B566" s="42">
        <v>42614</v>
      </c>
      <c r="C566" s="43">
        <v>5.33</v>
      </c>
      <c r="E566" s="2" t="s">
        <v>592</v>
      </c>
      <c r="F566" s="6">
        <v>41883</v>
      </c>
      <c r="G566" s="7">
        <f t="shared" si="84"/>
        <v>2014</v>
      </c>
      <c r="H566" s="7">
        <f t="shared" si="85"/>
        <v>9</v>
      </c>
      <c r="I566" s="8">
        <v>436000</v>
      </c>
      <c r="J566" s="8">
        <v>59000</v>
      </c>
      <c r="K566" s="8">
        <v>101000</v>
      </c>
      <c r="L566" s="8">
        <v>182000</v>
      </c>
      <c r="M566" s="8">
        <v>94000</v>
      </c>
      <c r="N566" s="8">
        <v>384000</v>
      </c>
      <c r="O566" s="8">
        <v>49000</v>
      </c>
      <c r="P566" s="8">
        <v>94000</v>
      </c>
      <c r="Q566" s="8">
        <v>159000</v>
      </c>
      <c r="R566" s="8">
        <v>82000</v>
      </c>
      <c r="S566" s="8">
        <v>52000</v>
      </c>
      <c r="T566" s="8">
        <v>10000</v>
      </c>
      <c r="U566" s="8">
        <v>7000</v>
      </c>
      <c r="V566" s="8">
        <v>23000</v>
      </c>
      <c r="W566" s="8">
        <v>12000</v>
      </c>
      <c r="X566" s="16">
        <f t="shared" si="86"/>
        <v>0.22816901408450704</v>
      </c>
      <c r="BC566" s="53"/>
      <c r="BD566" s="56"/>
      <c r="BE566" s="56"/>
      <c r="BF566" s="56"/>
      <c r="BG566" s="56"/>
    </row>
    <row r="567" spans="1:59">
      <c r="A567" s="42">
        <f t="shared" si="83"/>
        <v>42614</v>
      </c>
      <c r="B567" s="42">
        <v>42644</v>
      </c>
      <c r="C567" s="43">
        <v>5.47</v>
      </c>
      <c r="E567" s="2" t="s">
        <v>593</v>
      </c>
      <c r="F567" s="6">
        <v>41913</v>
      </c>
      <c r="G567" s="7">
        <f t="shared" si="84"/>
        <v>2014</v>
      </c>
      <c r="H567" s="7">
        <f t="shared" si="85"/>
        <v>10</v>
      </c>
      <c r="I567" s="8">
        <v>443000</v>
      </c>
      <c r="J567" s="8">
        <v>60000</v>
      </c>
      <c r="K567" s="8">
        <v>100000</v>
      </c>
      <c r="L567" s="8">
        <v>187000</v>
      </c>
      <c r="M567" s="8">
        <v>96000</v>
      </c>
      <c r="N567" s="8">
        <v>389000</v>
      </c>
      <c r="O567" s="8">
        <v>49000</v>
      </c>
      <c r="P567" s="8">
        <v>93000</v>
      </c>
      <c r="Q567" s="8">
        <v>163000</v>
      </c>
      <c r="R567" s="8">
        <v>84000</v>
      </c>
      <c r="S567" s="8">
        <v>54000</v>
      </c>
      <c r="T567" s="8">
        <v>11000</v>
      </c>
      <c r="U567" s="8">
        <v>7000</v>
      </c>
      <c r="V567" s="8">
        <v>24000</v>
      </c>
      <c r="W567" s="8">
        <v>12000</v>
      </c>
      <c r="X567" s="16">
        <f t="shared" si="86"/>
        <v>4.9763033175355451E-2</v>
      </c>
      <c r="BC567" s="53"/>
      <c r="BD567" s="56"/>
      <c r="BE567" s="56"/>
      <c r="BF567" s="56"/>
      <c r="BG567" s="56"/>
    </row>
    <row r="568" spans="1:59">
      <c r="A568" s="42">
        <f t="shared" si="83"/>
        <v>42644</v>
      </c>
      <c r="B568" s="42">
        <v>42675</v>
      </c>
      <c r="C568" s="43">
        <v>5.6</v>
      </c>
      <c r="E568" s="2" t="s">
        <v>594</v>
      </c>
      <c r="F568" s="6">
        <v>41944</v>
      </c>
      <c r="G568" s="7">
        <f t="shared" si="84"/>
        <v>2014</v>
      </c>
      <c r="H568" s="7">
        <f t="shared" si="85"/>
        <v>11</v>
      </c>
      <c r="I568" s="8">
        <v>351000</v>
      </c>
      <c r="J568" s="8">
        <v>47000</v>
      </c>
      <c r="K568" s="8">
        <v>76000</v>
      </c>
      <c r="L568" s="8">
        <v>150000</v>
      </c>
      <c r="M568" s="8">
        <v>78000</v>
      </c>
      <c r="N568" s="8">
        <v>313000</v>
      </c>
      <c r="O568" s="8">
        <v>39000</v>
      </c>
      <c r="P568" s="8">
        <v>71000</v>
      </c>
      <c r="Q568" s="8">
        <v>132000</v>
      </c>
      <c r="R568" s="8">
        <v>71000</v>
      </c>
      <c r="S568" s="8">
        <v>38000</v>
      </c>
      <c r="T568" s="8">
        <v>8000</v>
      </c>
      <c r="U568" s="8">
        <v>5000</v>
      </c>
      <c r="V568" s="8">
        <v>18000</v>
      </c>
      <c r="W568" s="8">
        <v>7000</v>
      </c>
      <c r="X568" s="16">
        <f t="shared" si="86"/>
        <v>-0.25792811839323465</v>
      </c>
      <c r="BC568" s="53"/>
      <c r="BD568" s="56"/>
      <c r="BE568" s="56"/>
      <c r="BF568" s="56"/>
      <c r="BG568" s="56"/>
    </row>
    <row r="569" spans="1:59">
      <c r="A569" s="42">
        <f t="shared" si="83"/>
        <v>42675</v>
      </c>
      <c r="B569" s="42">
        <v>42705</v>
      </c>
      <c r="C569" s="43">
        <v>5.61</v>
      </c>
      <c r="E569" s="2" t="s">
        <v>595</v>
      </c>
      <c r="F569" s="6">
        <v>41974</v>
      </c>
      <c r="G569" s="7">
        <f t="shared" si="84"/>
        <v>2014</v>
      </c>
      <c r="H569" s="7">
        <f t="shared" si="85"/>
        <v>12</v>
      </c>
      <c r="I569" s="8">
        <v>413000</v>
      </c>
      <c r="J569" s="8">
        <v>53000</v>
      </c>
      <c r="K569" s="8">
        <v>88000</v>
      </c>
      <c r="L569" s="8">
        <v>179000</v>
      </c>
      <c r="M569" s="8">
        <v>93000</v>
      </c>
      <c r="N569" s="8">
        <v>366000</v>
      </c>
      <c r="O569" s="8">
        <v>44000</v>
      </c>
      <c r="P569" s="8">
        <v>82000</v>
      </c>
      <c r="Q569" s="8">
        <v>158000</v>
      </c>
      <c r="R569" s="8">
        <v>82000</v>
      </c>
      <c r="S569" s="8">
        <v>47000</v>
      </c>
      <c r="T569" s="8">
        <v>9000</v>
      </c>
      <c r="U569" s="8">
        <v>6000</v>
      </c>
      <c r="V569" s="8">
        <v>21000</v>
      </c>
      <c r="W569" s="8">
        <v>11000</v>
      </c>
      <c r="X569" s="16">
        <f t="shared" si="86"/>
        <v>-0.18379446640316205</v>
      </c>
      <c r="BC569" s="53"/>
      <c r="BD569" s="56"/>
      <c r="BE569" s="56"/>
      <c r="BF569" s="56"/>
      <c r="BG569" s="56"/>
    </row>
    <row r="570" spans="1:59">
      <c r="A570" s="42">
        <f t="shared" si="83"/>
        <v>42705</v>
      </c>
      <c r="B570" s="42">
        <v>42736</v>
      </c>
      <c r="C570" s="43">
        <v>5.49</v>
      </c>
      <c r="E570" s="2" t="s">
        <v>596</v>
      </c>
      <c r="F570" s="6">
        <v>42005</v>
      </c>
      <c r="G570" s="7">
        <f t="shared" si="84"/>
        <v>2015</v>
      </c>
      <c r="H570" s="7">
        <f t="shared" si="85"/>
        <v>1</v>
      </c>
      <c r="I570" s="8">
        <v>281000</v>
      </c>
      <c r="J570" s="8">
        <v>33000</v>
      </c>
      <c r="K570" s="8">
        <v>58000</v>
      </c>
      <c r="L570" s="8">
        <v>122000</v>
      </c>
      <c r="M570" s="8">
        <v>68000</v>
      </c>
      <c r="N570" s="8">
        <v>252000</v>
      </c>
      <c r="O570" s="8">
        <v>29000</v>
      </c>
      <c r="P570" s="8">
        <v>54000</v>
      </c>
      <c r="Q570" s="8">
        <v>109000</v>
      </c>
      <c r="R570" s="8">
        <v>60000</v>
      </c>
      <c r="S570" s="8">
        <v>29000</v>
      </c>
      <c r="T570" s="8">
        <v>4000</v>
      </c>
      <c r="U570" s="8">
        <v>4000</v>
      </c>
      <c r="V570" s="8">
        <v>13000</v>
      </c>
      <c r="W570" s="8">
        <v>8000</v>
      </c>
      <c r="X570" s="16">
        <f t="shared" si="86"/>
        <v>-0.43117408906882593</v>
      </c>
      <c r="BC570" s="53"/>
      <c r="BD570" s="56"/>
      <c r="BE570" s="56"/>
      <c r="BF570" s="56"/>
      <c r="BG570" s="56"/>
    </row>
    <row r="571" spans="1:59">
      <c r="A571" s="42">
        <f t="shared" si="83"/>
        <v>42736</v>
      </c>
      <c r="B571" s="42">
        <v>42767</v>
      </c>
      <c r="C571" s="43">
        <v>5.69</v>
      </c>
      <c r="E571" s="2" t="s">
        <v>597</v>
      </c>
      <c r="F571" s="6">
        <v>42036</v>
      </c>
      <c r="G571" s="7">
        <f t="shared" si="84"/>
        <v>2015</v>
      </c>
      <c r="H571" s="7">
        <f t="shared" si="85"/>
        <v>2</v>
      </c>
      <c r="I571" s="8">
        <v>295000</v>
      </c>
      <c r="J571" s="8">
        <v>36000</v>
      </c>
      <c r="K571" s="8">
        <v>65000</v>
      </c>
      <c r="L571" s="8">
        <v>128000</v>
      </c>
      <c r="M571" s="8">
        <v>66000</v>
      </c>
      <c r="N571" s="8">
        <v>258000</v>
      </c>
      <c r="O571" s="8">
        <v>31000</v>
      </c>
      <c r="P571" s="8">
        <v>61000</v>
      </c>
      <c r="Q571" s="8">
        <v>109000</v>
      </c>
      <c r="R571" s="8">
        <v>57000</v>
      </c>
      <c r="S571" s="8">
        <v>37000</v>
      </c>
      <c r="T571" s="8">
        <v>5000</v>
      </c>
      <c r="U571" s="8">
        <v>4000</v>
      </c>
      <c r="V571" s="8">
        <v>19000</v>
      </c>
      <c r="W571" s="8">
        <v>9000</v>
      </c>
      <c r="X571" s="16">
        <f t="shared" si="86"/>
        <v>-0.38413361169102295</v>
      </c>
      <c r="BC571" s="53"/>
      <c r="BD571" s="56"/>
      <c r="BE571" s="56"/>
      <c r="BF571" s="56"/>
      <c r="BG571" s="56"/>
    </row>
    <row r="572" spans="1:59">
      <c r="A572" s="42">
        <f t="shared" si="83"/>
        <v>42767</v>
      </c>
      <c r="B572" s="42">
        <v>42795</v>
      </c>
      <c r="C572" s="43">
        <v>5.48</v>
      </c>
      <c r="E572" s="2" t="s">
        <v>598</v>
      </c>
      <c r="F572" s="6">
        <v>42064</v>
      </c>
      <c r="G572" s="7">
        <f t="shared" si="84"/>
        <v>2015</v>
      </c>
      <c r="H572" s="7">
        <f t="shared" si="85"/>
        <v>3</v>
      </c>
      <c r="I572" s="8">
        <v>405000</v>
      </c>
      <c r="J572" s="8">
        <v>47000</v>
      </c>
      <c r="K572" s="8">
        <v>93000</v>
      </c>
      <c r="L572" s="8">
        <v>171000</v>
      </c>
      <c r="M572" s="8">
        <v>94000</v>
      </c>
      <c r="N572" s="8">
        <v>352000</v>
      </c>
      <c r="O572" s="8">
        <v>40000</v>
      </c>
      <c r="P572" s="8">
        <v>88000</v>
      </c>
      <c r="Q572" s="8">
        <v>144000</v>
      </c>
      <c r="R572" s="8">
        <v>80000</v>
      </c>
      <c r="S572" s="8">
        <v>53000</v>
      </c>
      <c r="T572" s="8">
        <v>7000</v>
      </c>
      <c r="U572" s="8">
        <v>5000</v>
      </c>
      <c r="V572" s="8">
        <v>27000</v>
      </c>
      <c r="W572" s="8">
        <v>14000</v>
      </c>
      <c r="X572" s="16">
        <f t="shared" si="86"/>
        <v>-7.1100917431192664E-2</v>
      </c>
      <c r="BC572" s="53"/>
      <c r="BD572" s="56"/>
      <c r="BE572" s="56"/>
      <c r="BF572" s="56"/>
      <c r="BG572" s="56"/>
    </row>
    <row r="573" spans="1:59">
      <c r="A573" s="42">
        <f t="shared" si="83"/>
        <v>42795</v>
      </c>
      <c r="B573" s="42">
        <v>42826</v>
      </c>
      <c r="C573" s="43">
        <v>5.71</v>
      </c>
      <c r="E573" s="2" t="s">
        <v>599</v>
      </c>
      <c r="F573" s="6">
        <v>42095</v>
      </c>
      <c r="G573" s="7">
        <f t="shared" si="84"/>
        <v>2015</v>
      </c>
      <c r="H573" s="7">
        <f t="shared" si="85"/>
        <v>4</v>
      </c>
      <c r="I573" s="8">
        <v>449000</v>
      </c>
      <c r="J573" s="8">
        <v>53000</v>
      </c>
      <c r="K573" s="8">
        <v>104000</v>
      </c>
      <c r="L573" s="8">
        <v>184000</v>
      </c>
      <c r="M573" s="8">
        <v>108000</v>
      </c>
      <c r="N573" s="8">
        <v>395000</v>
      </c>
      <c r="O573" s="8">
        <v>45000</v>
      </c>
      <c r="P573" s="8">
        <v>98000</v>
      </c>
      <c r="Q573" s="8">
        <v>159000</v>
      </c>
      <c r="R573" s="8">
        <v>93000</v>
      </c>
      <c r="S573" s="8">
        <v>54000</v>
      </c>
      <c r="T573" s="8">
        <v>8000</v>
      </c>
      <c r="U573" s="8">
        <v>6000</v>
      </c>
      <c r="V573" s="8">
        <v>25000</v>
      </c>
      <c r="W573" s="8">
        <v>15000</v>
      </c>
      <c r="X573" s="16">
        <f t="shared" si="86"/>
        <v>1.3544018058690745E-2</v>
      </c>
      <c r="BC573" s="53"/>
      <c r="BD573" s="56"/>
      <c r="BE573" s="56"/>
      <c r="BF573" s="56"/>
      <c r="BG573" s="56"/>
    </row>
    <row r="574" spans="1:59">
      <c r="A574" s="42">
        <f t="shared" si="83"/>
        <v>42826</v>
      </c>
      <c r="B574" s="42">
        <v>42856</v>
      </c>
      <c r="C574" s="43">
        <v>5.57</v>
      </c>
      <c r="E574" s="2" t="s">
        <v>600</v>
      </c>
      <c r="F574" s="6">
        <v>42125</v>
      </c>
      <c r="G574" s="7">
        <f t="shared" si="84"/>
        <v>2015</v>
      </c>
      <c r="H574" s="7">
        <f t="shared" si="85"/>
        <v>5</v>
      </c>
      <c r="I574" s="8">
        <v>495000</v>
      </c>
      <c r="J574" s="8">
        <v>62000</v>
      </c>
      <c r="K574" s="8">
        <v>125000</v>
      </c>
      <c r="L574" s="8">
        <v>195000</v>
      </c>
      <c r="M574" s="8">
        <v>113000</v>
      </c>
      <c r="N574" s="8">
        <v>440000</v>
      </c>
      <c r="O574" s="8">
        <v>51000</v>
      </c>
      <c r="P574" s="8">
        <v>118000</v>
      </c>
      <c r="Q574" s="8">
        <v>172000</v>
      </c>
      <c r="R574" s="8">
        <v>99000</v>
      </c>
      <c r="S574" s="8">
        <v>55000</v>
      </c>
      <c r="T574" s="8">
        <v>11000</v>
      </c>
      <c r="U574" s="8">
        <v>7000</v>
      </c>
      <c r="V574" s="8">
        <v>23000</v>
      </c>
      <c r="W574" s="8">
        <v>14000</v>
      </c>
      <c r="X574" s="16">
        <f t="shared" si="86"/>
        <v>0.41025641025641024</v>
      </c>
      <c r="BC574" s="53"/>
      <c r="BD574" s="56"/>
      <c r="BE574" s="56"/>
      <c r="BF574" s="56"/>
      <c r="BG574" s="56"/>
    </row>
    <row r="575" spans="1:59">
      <c r="A575" s="42">
        <f t="shared" si="83"/>
        <v>42856</v>
      </c>
      <c r="B575" s="42">
        <v>42887</v>
      </c>
      <c r="C575" s="43">
        <v>5.62</v>
      </c>
      <c r="E575" s="2" t="s">
        <v>601</v>
      </c>
      <c r="F575" s="6">
        <v>42156</v>
      </c>
      <c r="G575" s="7">
        <f t="shared" si="84"/>
        <v>2015</v>
      </c>
      <c r="H575" s="7">
        <f t="shared" si="85"/>
        <v>6</v>
      </c>
      <c r="I575" s="8">
        <v>572000</v>
      </c>
      <c r="J575" s="8">
        <v>72000</v>
      </c>
      <c r="K575" s="8">
        <v>145000</v>
      </c>
      <c r="L575" s="8">
        <v>226000</v>
      </c>
      <c r="M575" s="8">
        <v>129000</v>
      </c>
      <c r="N575" s="8">
        <v>510000</v>
      </c>
      <c r="O575" s="8">
        <v>61000</v>
      </c>
      <c r="P575" s="8">
        <v>136000</v>
      </c>
      <c r="Q575" s="8">
        <v>200000</v>
      </c>
      <c r="R575" s="8">
        <v>113000</v>
      </c>
      <c r="S575" s="8">
        <v>62000</v>
      </c>
      <c r="T575" s="8">
        <v>11000</v>
      </c>
      <c r="U575" s="8">
        <v>9000</v>
      </c>
      <c r="V575" s="8">
        <v>26000</v>
      </c>
      <c r="W575" s="8">
        <v>16000</v>
      </c>
      <c r="X575" s="16">
        <f t="shared" si="86"/>
        <v>0.38498789346246975</v>
      </c>
      <c r="BC575" s="53"/>
      <c r="BD575" s="56"/>
      <c r="BE575" s="56"/>
      <c r="BF575" s="56"/>
      <c r="BG575" s="56"/>
    </row>
    <row r="576" spans="1:59">
      <c r="A576" s="42">
        <f t="shared" si="83"/>
        <v>42887</v>
      </c>
      <c r="B576" s="42">
        <v>42917</v>
      </c>
      <c r="C576" s="43">
        <v>5.52</v>
      </c>
      <c r="E576" s="2" t="s">
        <v>602</v>
      </c>
      <c r="F576" s="6">
        <v>42186</v>
      </c>
      <c r="G576" s="7">
        <f t="shared" si="84"/>
        <v>2015</v>
      </c>
      <c r="H576" s="7">
        <f t="shared" si="85"/>
        <v>7</v>
      </c>
      <c r="I576" s="8">
        <v>551000</v>
      </c>
      <c r="J576" s="8">
        <v>80000</v>
      </c>
      <c r="K576" s="8">
        <v>137000</v>
      </c>
      <c r="L576" s="8">
        <v>220000</v>
      </c>
      <c r="M576" s="8">
        <v>114000</v>
      </c>
      <c r="N576" s="8">
        <v>486000</v>
      </c>
      <c r="O576" s="8">
        <v>64000</v>
      </c>
      <c r="P576" s="8">
        <v>127000</v>
      </c>
      <c r="Q576" s="8">
        <v>195000</v>
      </c>
      <c r="R576" s="8">
        <v>100000</v>
      </c>
      <c r="S576" s="8">
        <v>65000</v>
      </c>
      <c r="T576" s="8">
        <v>16000</v>
      </c>
      <c r="U576" s="8">
        <v>10000</v>
      </c>
      <c r="V576" s="8">
        <v>25000</v>
      </c>
      <c r="W576" s="8">
        <v>14000</v>
      </c>
      <c r="X576" s="16">
        <f t="shared" si="86"/>
        <v>0.96085409252669041</v>
      </c>
      <c r="BC576" s="53"/>
      <c r="BD576" s="56"/>
      <c r="BE576" s="56"/>
      <c r="BF576" s="56"/>
      <c r="BG576" s="56"/>
    </row>
    <row r="577" spans="1:59">
      <c r="A577" s="42">
        <f t="shared" si="83"/>
        <v>42917</v>
      </c>
      <c r="B577" s="42">
        <v>42948</v>
      </c>
      <c r="C577" s="43">
        <v>5.44</v>
      </c>
      <c r="E577" s="2" t="s">
        <v>603</v>
      </c>
      <c r="F577" s="6">
        <v>42217</v>
      </c>
      <c r="G577" s="7">
        <f t="shared" si="84"/>
        <v>2015</v>
      </c>
      <c r="H577" s="7">
        <f t="shared" si="85"/>
        <v>8</v>
      </c>
      <c r="I577" s="8">
        <v>504000</v>
      </c>
      <c r="J577" s="8">
        <v>72000</v>
      </c>
      <c r="K577" s="8">
        <v>123000</v>
      </c>
      <c r="L577" s="8">
        <v>202000</v>
      </c>
      <c r="M577" s="8">
        <v>107000</v>
      </c>
      <c r="N577" s="8">
        <v>446000</v>
      </c>
      <c r="O577" s="8">
        <v>59000</v>
      </c>
      <c r="P577" s="8">
        <v>115000</v>
      </c>
      <c r="Q577" s="8">
        <v>180000</v>
      </c>
      <c r="R577" s="8">
        <v>92000</v>
      </c>
      <c r="S577" s="8">
        <v>58000</v>
      </c>
      <c r="T577" s="8">
        <v>13000</v>
      </c>
      <c r="U577" s="8">
        <v>8000</v>
      </c>
      <c r="V577" s="8">
        <v>22000</v>
      </c>
      <c r="W577" s="8">
        <v>15000</v>
      </c>
      <c r="X577" s="16">
        <f t="shared" si="86"/>
        <v>0.70847457627118648</v>
      </c>
      <c r="BC577" s="53"/>
      <c r="BD577" s="56"/>
      <c r="BE577" s="56"/>
      <c r="BF577" s="56"/>
      <c r="BG577" s="56"/>
    </row>
    <row r="578" spans="1:59">
      <c r="A578" s="42">
        <f t="shared" si="83"/>
        <v>42948</v>
      </c>
      <c r="B578" s="42">
        <v>42979</v>
      </c>
      <c r="C578" s="43">
        <v>5.35</v>
      </c>
      <c r="E578" s="2" t="s">
        <v>604</v>
      </c>
      <c r="F578" s="6">
        <v>42248</v>
      </c>
      <c r="G578" s="7">
        <f t="shared" si="84"/>
        <v>2015</v>
      </c>
      <c r="H578" s="7">
        <f t="shared" si="85"/>
        <v>9</v>
      </c>
      <c r="I578" s="8">
        <v>471000</v>
      </c>
      <c r="J578" s="8">
        <v>65000</v>
      </c>
      <c r="K578" s="8">
        <v>112000</v>
      </c>
      <c r="L578" s="8">
        <v>192000</v>
      </c>
      <c r="M578" s="8">
        <v>102000</v>
      </c>
      <c r="N578" s="8">
        <v>417000</v>
      </c>
      <c r="O578" s="8">
        <v>54000</v>
      </c>
      <c r="P578" s="8">
        <v>105000</v>
      </c>
      <c r="Q578" s="8">
        <v>169000</v>
      </c>
      <c r="R578" s="8">
        <v>89000</v>
      </c>
      <c r="S578" s="8">
        <v>54000</v>
      </c>
      <c r="T578" s="8">
        <v>11000</v>
      </c>
      <c r="U578" s="8">
        <v>7000</v>
      </c>
      <c r="V578" s="8">
        <v>23000</v>
      </c>
      <c r="W578" s="8">
        <v>13000</v>
      </c>
      <c r="X578" s="16">
        <f t="shared" si="86"/>
        <v>0.16296296296296298</v>
      </c>
      <c r="BC578" s="53"/>
      <c r="BD578" s="56"/>
      <c r="BE578" s="56"/>
      <c r="BF578" s="56"/>
      <c r="BG578" s="56"/>
    </row>
    <row r="579" spans="1:59">
      <c r="A579" s="42">
        <f t="shared" si="83"/>
        <v>42979</v>
      </c>
      <c r="B579" s="42">
        <v>43009</v>
      </c>
      <c r="C579" s="43">
        <v>5.39</v>
      </c>
      <c r="E579" s="2" t="s">
        <v>605</v>
      </c>
      <c r="F579" s="6">
        <v>42278</v>
      </c>
      <c r="G579" s="7">
        <f t="shared" si="84"/>
        <v>2015</v>
      </c>
      <c r="H579" s="7">
        <f t="shared" si="85"/>
        <v>10</v>
      </c>
      <c r="I579" s="8">
        <v>444000</v>
      </c>
      <c r="J579" s="8">
        <v>63000</v>
      </c>
      <c r="K579" s="8">
        <v>106000</v>
      </c>
      <c r="L579" s="8">
        <v>179000</v>
      </c>
      <c r="M579" s="8">
        <v>96000</v>
      </c>
      <c r="N579" s="8">
        <v>393000</v>
      </c>
      <c r="O579" s="8">
        <v>52000</v>
      </c>
      <c r="P579" s="8">
        <v>99000</v>
      </c>
      <c r="Q579" s="8">
        <v>158000</v>
      </c>
      <c r="R579" s="8">
        <v>84000</v>
      </c>
      <c r="S579" s="8">
        <v>51000</v>
      </c>
      <c r="T579" s="8">
        <v>11000</v>
      </c>
      <c r="U579" s="8">
        <v>7000</v>
      </c>
      <c r="V579" s="8">
        <v>21000</v>
      </c>
      <c r="W579" s="8">
        <v>12000</v>
      </c>
      <c r="X579" s="16">
        <f t="shared" si="86"/>
        <v>-1.1135857461024499E-2</v>
      </c>
      <c r="BC579" s="53"/>
      <c r="BD579" s="56"/>
      <c r="BE579" s="56"/>
      <c r="BF579" s="56"/>
      <c r="BG579" s="56"/>
    </row>
    <row r="580" spans="1:59">
      <c r="A580" s="42">
        <f t="shared" si="83"/>
        <v>43009</v>
      </c>
      <c r="B580" s="42">
        <v>43040</v>
      </c>
      <c r="C580" s="43">
        <v>5.48</v>
      </c>
      <c r="E580" s="2" t="s">
        <v>606</v>
      </c>
      <c r="F580" s="6">
        <v>42309</v>
      </c>
      <c r="G580" s="7">
        <f t="shared" si="84"/>
        <v>2015</v>
      </c>
      <c r="H580" s="7">
        <f t="shared" si="85"/>
        <v>11</v>
      </c>
      <c r="I580" s="8">
        <v>351000</v>
      </c>
      <c r="J580" s="8">
        <v>50000</v>
      </c>
      <c r="K580" s="8">
        <v>78000</v>
      </c>
      <c r="L580" s="8">
        <v>148000</v>
      </c>
      <c r="M580" s="8">
        <v>75000</v>
      </c>
      <c r="N580" s="8">
        <v>312000</v>
      </c>
      <c r="O580" s="8">
        <v>42000</v>
      </c>
      <c r="P580" s="8">
        <v>73000</v>
      </c>
      <c r="Q580" s="8">
        <v>129000</v>
      </c>
      <c r="R580" s="8">
        <v>68000</v>
      </c>
      <c r="S580" s="8">
        <v>39000</v>
      </c>
      <c r="T580" s="8">
        <v>8000</v>
      </c>
      <c r="U580" s="8">
        <v>5000</v>
      </c>
      <c r="V580" s="8">
        <v>19000</v>
      </c>
      <c r="W580" s="8">
        <v>7000</v>
      </c>
      <c r="X580" s="16">
        <f t="shared" si="86"/>
        <v>-0.29090909090909089</v>
      </c>
      <c r="BC580" s="53"/>
      <c r="BD580" s="56"/>
      <c r="BE580" s="56"/>
      <c r="BF580" s="56"/>
      <c r="BG580" s="56"/>
    </row>
    <row r="581" spans="1:59">
      <c r="A581" s="42">
        <f t="shared" si="83"/>
        <v>43040</v>
      </c>
      <c r="B581" s="42">
        <v>43070</v>
      </c>
      <c r="C581" s="43">
        <v>5.81</v>
      </c>
      <c r="E581" s="2" t="s">
        <v>607</v>
      </c>
      <c r="F581" s="6">
        <v>42339</v>
      </c>
      <c r="G581" s="7">
        <f t="shared" si="84"/>
        <v>2015</v>
      </c>
      <c r="H581" s="7">
        <f t="shared" si="85"/>
        <v>12</v>
      </c>
      <c r="I581" s="8">
        <v>436000</v>
      </c>
      <c r="J581" s="8">
        <v>58000</v>
      </c>
      <c r="K581" s="8">
        <v>94000</v>
      </c>
      <c r="L581" s="8">
        <v>184000</v>
      </c>
      <c r="M581" s="8">
        <v>100000</v>
      </c>
      <c r="N581" s="8">
        <v>385000</v>
      </c>
      <c r="O581" s="8">
        <v>48000</v>
      </c>
      <c r="P581" s="8">
        <v>88000</v>
      </c>
      <c r="Q581" s="8">
        <v>161000</v>
      </c>
      <c r="R581" s="8">
        <v>88000</v>
      </c>
      <c r="S581" s="8">
        <v>51000</v>
      </c>
      <c r="T581" s="8">
        <v>10000</v>
      </c>
      <c r="U581" s="8">
        <v>6000</v>
      </c>
      <c r="V581" s="8">
        <v>23000</v>
      </c>
      <c r="W581" s="8">
        <v>12000</v>
      </c>
      <c r="X581" s="16">
        <f t="shared" si="86"/>
        <v>-0.23776223776223776</v>
      </c>
      <c r="BC581" s="53"/>
      <c r="BD581" s="56"/>
      <c r="BE581" s="56"/>
      <c r="BF581" s="56"/>
      <c r="BG581" s="56"/>
    </row>
    <row r="582" spans="1:59">
      <c r="A582" s="42">
        <f t="shared" si="83"/>
        <v>43070</v>
      </c>
      <c r="B582" s="42">
        <v>43101</v>
      </c>
      <c r="C582" s="43">
        <v>5.57</v>
      </c>
      <c r="E582" s="2" t="s">
        <v>608</v>
      </c>
      <c r="F582" s="6">
        <v>42370</v>
      </c>
      <c r="G582" s="7">
        <f t="shared" si="84"/>
        <v>2016</v>
      </c>
      <c r="H582" s="7">
        <f t="shared" si="85"/>
        <v>1</v>
      </c>
      <c r="I582" s="8">
        <v>302000</v>
      </c>
      <c r="J582" s="8">
        <v>39000</v>
      </c>
      <c r="K582" s="8">
        <v>66000</v>
      </c>
      <c r="L582" s="8">
        <v>127000</v>
      </c>
      <c r="M582" s="8">
        <v>70000</v>
      </c>
      <c r="N582" s="8">
        <v>271000</v>
      </c>
      <c r="O582" s="8">
        <v>34000</v>
      </c>
      <c r="P582" s="8">
        <v>62000</v>
      </c>
      <c r="Q582" s="8">
        <v>113000</v>
      </c>
      <c r="R582" s="8">
        <v>62000</v>
      </c>
      <c r="S582" s="8">
        <v>31000</v>
      </c>
      <c r="T582" s="8">
        <v>5000</v>
      </c>
      <c r="U582" s="8">
        <v>4000</v>
      </c>
      <c r="V582" s="8">
        <v>14000</v>
      </c>
      <c r="W582" s="8">
        <v>8000</v>
      </c>
      <c r="X582" s="16">
        <f t="shared" si="86"/>
        <v>-0.4519056261343013</v>
      </c>
      <c r="BC582" s="53"/>
      <c r="BD582" s="56"/>
      <c r="BE582" s="56"/>
      <c r="BF582" s="56"/>
      <c r="BG582" s="56"/>
    </row>
    <row r="583" spans="1:59">
      <c r="A583" s="42">
        <f t="shared" ref="A583:A646" si="87">EDATE(B583,-1)</f>
        <v>43101</v>
      </c>
      <c r="B583" s="42">
        <v>43132</v>
      </c>
      <c r="C583" s="43">
        <v>5.38</v>
      </c>
      <c r="E583" s="2" t="s">
        <v>609</v>
      </c>
      <c r="F583" s="6">
        <v>42401</v>
      </c>
      <c r="G583" s="7">
        <f t="shared" ref="G583:G646" si="88">YEAR(F583)</f>
        <v>2016</v>
      </c>
      <c r="H583" s="7">
        <f t="shared" ref="H583:H646" si="89">MONTH(F583)</f>
        <v>2</v>
      </c>
      <c r="I583" s="8">
        <v>314000</v>
      </c>
      <c r="J583" s="8">
        <v>40000</v>
      </c>
      <c r="K583" s="8">
        <v>67000</v>
      </c>
      <c r="L583" s="8">
        <v>138000</v>
      </c>
      <c r="M583" s="8">
        <v>69000</v>
      </c>
      <c r="N583" s="8">
        <v>276000</v>
      </c>
      <c r="O583" s="8">
        <v>35000</v>
      </c>
      <c r="P583" s="8">
        <v>63000</v>
      </c>
      <c r="Q583" s="8">
        <v>119000</v>
      </c>
      <c r="R583" s="8">
        <v>59000</v>
      </c>
      <c r="S583" s="8">
        <v>38000</v>
      </c>
      <c r="T583" s="8">
        <v>5000</v>
      </c>
      <c r="U583" s="8">
        <v>4000</v>
      </c>
      <c r="V583" s="8">
        <v>19000</v>
      </c>
      <c r="W583" s="8">
        <v>10000</v>
      </c>
      <c r="X583" s="16">
        <f t="shared" si="86"/>
        <v>-0.37698412698412698</v>
      </c>
      <c r="BC583" s="53"/>
      <c r="BD583" s="56"/>
      <c r="BE583" s="56"/>
      <c r="BF583" s="56"/>
      <c r="BG583" s="56"/>
    </row>
    <row r="584" spans="1:59">
      <c r="A584" s="42">
        <f t="shared" si="87"/>
        <v>43132</v>
      </c>
      <c r="B584" s="42">
        <v>43160</v>
      </c>
      <c r="C584" s="43">
        <v>5.54</v>
      </c>
      <c r="E584" s="2" t="s">
        <v>610</v>
      </c>
      <c r="F584" s="6">
        <v>42430</v>
      </c>
      <c r="G584" s="7">
        <f t="shared" si="88"/>
        <v>2016</v>
      </c>
      <c r="H584" s="7">
        <f t="shared" si="89"/>
        <v>3</v>
      </c>
      <c r="I584" s="8">
        <v>421000</v>
      </c>
      <c r="J584" s="8">
        <v>51000</v>
      </c>
      <c r="K584" s="8">
        <v>96000</v>
      </c>
      <c r="L584" s="8">
        <v>178000</v>
      </c>
      <c r="M584" s="8">
        <v>96000</v>
      </c>
      <c r="N584" s="8">
        <v>370000</v>
      </c>
      <c r="O584" s="8">
        <v>44000</v>
      </c>
      <c r="P584" s="8">
        <v>91000</v>
      </c>
      <c r="Q584" s="8">
        <v>153000</v>
      </c>
      <c r="R584" s="8">
        <v>82000</v>
      </c>
      <c r="S584" s="8">
        <v>51000</v>
      </c>
      <c r="T584" s="8">
        <v>7000</v>
      </c>
      <c r="U584" s="8">
        <v>5000</v>
      </c>
      <c r="V584" s="8">
        <v>25000</v>
      </c>
      <c r="W584" s="8">
        <v>14000</v>
      </c>
      <c r="X584" s="16">
        <f t="shared" si="86"/>
        <v>-0.10615711252653928</v>
      </c>
      <c r="BC584" s="53"/>
      <c r="BD584" s="56"/>
      <c r="BE584" s="56"/>
      <c r="BF584" s="56"/>
      <c r="BG584" s="56"/>
    </row>
    <row r="585" spans="1:59">
      <c r="A585" s="42">
        <f t="shared" si="87"/>
        <v>43160</v>
      </c>
      <c r="B585" s="42">
        <v>43191</v>
      </c>
      <c r="C585" s="43">
        <v>5.6</v>
      </c>
      <c r="E585" s="2" t="s">
        <v>611</v>
      </c>
      <c r="F585" s="6">
        <v>42461</v>
      </c>
      <c r="G585" s="7">
        <f t="shared" si="88"/>
        <v>2016</v>
      </c>
      <c r="H585" s="7">
        <f t="shared" si="89"/>
        <v>4</v>
      </c>
      <c r="I585" s="8">
        <v>470000</v>
      </c>
      <c r="J585" s="8">
        <v>62000</v>
      </c>
      <c r="K585" s="8">
        <v>115000</v>
      </c>
      <c r="L585" s="8">
        <v>189000</v>
      </c>
      <c r="M585" s="8">
        <v>104000</v>
      </c>
      <c r="N585" s="8">
        <v>415000</v>
      </c>
      <c r="O585" s="8">
        <v>53000</v>
      </c>
      <c r="P585" s="8">
        <v>108000</v>
      </c>
      <c r="Q585" s="8">
        <v>165000</v>
      </c>
      <c r="R585" s="8">
        <v>89000</v>
      </c>
      <c r="S585" s="8">
        <v>55000</v>
      </c>
      <c r="T585" s="8">
        <v>9000</v>
      </c>
      <c r="U585" s="8">
        <v>7000</v>
      </c>
      <c r="V585" s="8">
        <v>24000</v>
      </c>
      <c r="W585" s="8">
        <v>15000</v>
      </c>
      <c r="X585" s="16">
        <f t="shared" si="86"/>
        <v>5.8558558558558557E-2</v>
      </c>
      <c r="BC585" s="53"/>
      <c r="BD585" s="56"/>
      <c r="BE585" s="56"/>
      <c r="BF585" s="56"/>
      <c r="BG585" s="56"/>
    </row>
    <row r="586" spans="1:59">
      <c r="A586" s="42">
        <f t="shared" si="87"/>
        <v>43191</v>
      </c>
      <c r="B586" s="42">
        <v>43221</v>
      </c>
      <c r="C586" s="43">
        <v>5.46</v>
      </c>
      <c r="E586" s="2" t="s">
        <v>612</v>
      </c>
      <c r="F586" s="6">
        <v>42491</v>
      </c>
      <c r="G586" s="7">
        <f t="shared" si="88"/>
        <v>2016</v>
      </c>
      <c r="H586" s="7">
        <f t="shared" si="89"/>
        <v>5</v>
      </c>
      <c r="I586" s="8">
        <v>525000</v>
      </c>
      <c r="J586" s="8">
        <v>69000</v>
      </c>
      <c r="K586" s="8">
        <v>132000</v>
      </c>
      <c r="L586" s="8">
        <v>210000</v>
      </c>
      <c r="M586" s="8">
        <v>114000</v>
      </c>
      <c r="N586" s="8">
        <v>467000</v>
      </c>
      <c r="O586" s="8">
        <v>58000</v>
      </c>
      <c r="P586" s="8">
        <v>124000</v>
      </c>
      <c r="Q586" s="8">
        <v>186000</v>
      </c>
      <c r="R586" s="8">
        <v>99000</v>
      </c>
      <c r="S586" s="8">
        <v>58000</v>
      </c>
      <c r="T586" s="8">
        <v>11000</v>
      </c>
      <c r="U586" s="8">
        <v>8000</v>
      </c>
      <c r="V586" s="8">
        <v>24000</v>
      </c>
      <c r="W586" s="8">
        <v>15000</v>
      </c>
      <c r="X586" s="16">
        <f t="shared" si="86"/>
        <v>0.49572649572649574</v>
      </c>
      <c r="BC586" s="53"/>
      <c r="BD586" s="56"/>
      <c r="BE586" s="56"/>
      <c r="BF586" s="56"/>
      <c r="BG586" s="56"/>
    </row>
    <row r="587" spans="1:59">
      <c r="A587" s="42">
        <f t="shared" si="87"/>
        <v>43221</v>
      </c>
      <c r="B587" s="42">
        <v>43252</v>
      </c>
      <c r="C587" s="43">
        <v>5.43</v>
      </c>
      <c r="E587" s="2" t="s">
        <v>613</v>
      </c>
      <c r="F587" s="6">
        <v>42522</v>
      </c>
      <c r="G587" s="7">
        <f t="shared" si="88"/>
        <v>2016</v>
      </c>
      <c r="H587" s="7">
        <f t="shared" si="89"/>
        <v>6</v>
      </c>
      <c r="I587" s="8">
        <v>582000</v>
      </c>
      <c r="J587" s="8">
        <v>77000</v>
      </c>
      <c r="K587" s="8">
        <v>149000</v>
      </c>
      <c r="L587" s="8">
        <v>229000</v>
      </c>
      <c r="M587" s="8">
        <v>127000</v>
      </c>
      <c r="N587" s="8">
        <v>519000</v>
      </c>
      <c r="O587" s="8">
        <v>65000</v>
      </c>
      <c r="P587" s="8">
        <v>140000</v>
      </c>
      <c r="Q587" s="8">
        <v>203000</v>
      </c>
      <c r="R587" s="8">
        <v>111000</v>
      </c>
      <c r="S587" s="8">
        <v>63000</v>
      </c>
      <c r="T587" s="8">
        <v>12000</v>
      </c>
      <c r="U587" s="8">
        <v>9000</v>
      </c>
      <c r="V587" s="8">
        <v>26000</v>
      </c>
      <c r="W587" s="8">
        <v>16000</v>
      </c>
      <c r="X587" s="16">
        <f t="shared" si="86"/>
        <v>0.33486238532110091</v>
      </c>
      <c r="BC587" s="53"/>
      <c r="BD587" s="56"/>
      <c r="BE587" s="56"/>
      <c r="BF587" s="56"/>
      <c r="BG587" s="56"/>
    </row>
    <row r="588" spans="1:59">
      <c r="A588" s="42">
        <f t="shared" si="87"/>
        <v>43252</v>
      </c>
      <c r="B588" s="42">
        <v>43282</v>
      </c>
      <c r="C588" s="43">
        <v>5.38</v>
      </c>
      <c r="E588" s="2" t="s">
        <v>614</v>
      </c>
      <c r="F588" s="6">
        <v>42552</v>
      </c>
      <c r="G588" s="7">
        <f t="shared" si="88"/>
        <v>2016</v>
      </c>
      <c r="H588" s="7">
        <f t="shared" si="89"/>
        <v>7</v>
      </c>
      <c r="I588" s="8">
        <v>513000</v>
      </c>
      <c r="J588" s="8">
        <v>71000</v>
      </c>
      <c r="K588" s="8">
        <v>131000</v>
      </c>
      <c r="L588" s="8">
        <v>205000</v>
      </c>
      <c r="M588" s="8">
        <v>106000</v>
      </c>
      <c r="N588" s="8">
        <v>455000</v>
      </c>
      <c r="O588" s="8">
        <v>58000</v>
      </c>
      <c r="P588" s="8">
        <v>122000</v>
      </c>
      <c r="Q588" s="8">
        <v>182000</v>
      </c>
      <c r="R588" s="8">
        <v>93000</v>
      </c>
      <c r="S588" s="8">
        <v>58000</v>
      </c>
      <c r="T588" s="8">
        <v>13000</v>
      </c>
      <c r="U588" s="8">
        <v>9000</v>
      </c>
      <c r="V588" s="8">
        <v>23000</v>
      </c>
      <c r="W588" s="8">
        <v>13000</v>
      </c>
      <c r="X588" s="16">
        <f t="shared" ref="X588:X651" si="90">(I588-I582)/I582</f>
        <v>0.69867549668874174</v>
      </c>
      <c r="BC588" s="53"/>
      <c r="BD588" s="56"/>
      <c r="BE588" s="56"/>
      <c r="BF588" s="56"/>
      <c r="BG588" s="56"/>
    </row>
    <row r="589" spans="1:59">
      <c r="A589" s="42">
        <f t="shared" si="87"/>
        <v>43282</v>
      </c>
      <c r="B589" s="42">
        <v>43313</v>
      </c>
      <c r="C589" s="43">
        <v>5.34</v>
      </c>
      <c r="E589" s="2" t="s">
        <v>615</v>
      </c>
      <c r="F589" s="6">
        <v>42583</v>
      </c>
      <c r="G589" s="7">
        <f t="shared" si="88"/>
        <v>2016</v>
      </c>
      <c r="H589" s="7">
        <f t="shared" si="89"/>
        <v>8</v>
      </c>
      <c r="I589" s="8">
        <v>539000</v>
      </c>
      <c r="J589" s="8">
        <v>77000</v>
      </c>
      <c r="K589" s="8">
        <v>132000</v>
      </c>
      <c r="L589" s="8">
        <v>215000</v>
      </c>
      <c r="M589" s="8">
        <v>115000</v>
      </c>
      <c r="N589" s="8">
        <v>477000</v>
      </c>
      <c r="O589" s="8">
        <v>64000</v>
      </c>
      <c r="P589" s="8">
        <v>123000</v>
      </c>
      <c r="Q589" s="8">
        <v>191000</v>
      </c>
      <c r="R589" s="8">
        <v>99000</v>
      </c>
      <c r="S589" s="8">
        <v>62000</v>
      </c>
      <c r="T589" s="8">
        <v>13000</v>
      </c>
      <c r="U589" s="8">
        <v>9000</v>
      </c>
      <c r="V589" s="8">
        <v>24000</v>
      </c>
      <c r="W589" s="8">
        <v>16000</v>
      </c>
      <c r="X589" s="16">
        <f t="shared" si="90"/>
        <v>0.71656050955414008</v>
      </c>
      <c r="BC589" s="53"/>
      <c r="BD589" s="56"/>
      <c r="BE589" s="56"/>
      <c r="BF589" s="56"/>
      <c r="BG589" s="56"/>
    </row>
    <row r="590" spans="1:59">
      <c r="A590" s="42">
        <f t="shared" si="87"/>
        <v>43313</v>
      </c>
      <c r="B590" s="42">
        <v>43344</v>
      </c>
      <c r="C590" s="43">
        <v>5.34</v>
      </c>
      <c r="E590" s="2" t="s">
        <v>616</v>
      </c>
      <c r="F590" s="6">
        <v>42614</v>
      </c>
      <c r="G590" s="7">
        <f t="shared" si="88"/>
        <v>2016</v>
      </c>
      <c r="H590" s="7">
        <f t="shared" si="89"/>
        <v>9</v>
      </c>
      <c r="I590" s="8">
        <v>486000</v>
      </c>
      <c r="J590" s="8">
        <v>66000</v>
      </c>
      <c r="K590" s="8">
        <v>119000</v>
      </c>
      <c r="L590" s="8">
        <v>194000</v>
      </c>
      <c r="M590" s="8">
        <v>107000</v>
      </c>
      <c r="N590" s="8">
        <v>430000</v>
      </c>
      <c r="O590" s="8">
        <v>55000</v>
      </c>
      <c r="P590" s="8">
        <v>111000</v>
      </c>
      <c r="Q590" s="8">
        <v>171000</v>
      </c>
      <c r="R590" s="8">
        <v>93000</v>
      </c>
      <c r="S590" s="8">
        <v>56000</v>
      </c>
      <c r="T590" s="8">
        <v>11000</v>
      </c>
      <c r="U590" s="8">
        <v>8000</v>
      </c>
      <c r="V590" s="8">
        <v>23000</v>
      </c>
      <c r="W590" s="8">
        <v>14000</v>
      </c>
      <c r="X590" s="16">
        <f t="shared" si="90"/>
        <v>0.15439429928741091</v>
      </c>
      <c r="BC590" s="53"/>
      <c r="BD590" s="56"/>
      <c r="BE590" s="56"/>
      <c r="BF590" s="56"/>
      <c r="BG590" s="56"/>
    </row>
    <row r="591" spans="1:59">
      <c r="A591" s="42">
        <f t="shared" si="87"/>
        <v>43344</v>
      </c>
      <c r="B591" s="42">
        <v>43374</v>
      </c>
      <c r="C591" s="43">
        <v>5.15</v>
      </c>
      <c r="E591" s="2" t="s">
        <v>617</v>
      </c>
      <c r="F591" s="6">
        <v>42644</v>
      </c>
      <c r="G591" s="7">
        <f t="shared" si="88"/>
        <v>2016</v>
      </c>
      <c r="H591" s="7">
        <f t="shared" si="89"/>
        <v>10</v>
      </c>
      <c r="I591" s="8">
        <v>445000</v>
      </c>
      <c r="J591" s="8">
        <v>62000</v>
      </c>
      <c r="K591" s="8">
        <v>107000</v>
      </c>
      <c r="L591" s="8">
        <v>178000</v>
      </c>
      <c r="M591" s="8">
        <v>98000</v>
      </c>
      <c r="N591" s="8">
        <v>396000</v>
      </c>
      <c r="O591" s="8">
        <v>52000</v>
      </c>
      <c r="P591" s="8">
        <v>100000</v>
      </c>
      <c r="Q591" s="8">
        <v>158000</v>
      </c>
      <c r="R591" s="8">
        <v>86000</v>
      </c>
      <c r="S591" s="8">
        <v>49000</v>
      </c>
      <c r="T591" s="8">
        <v>10000</v>
      </c>
      <c r="U591" s="8">
        <v>7000</v>
      </c>
      <c r="V591" s="8">
        <v>20000</v>
      </c>
      <c r="W591" s="8">
        <v>12000</v>
      </c>
      <c r="X591" s="16">
        <f t="shared" si="90"/>
        <v>-5.3191489361702128E-2</v>
      </c>
      <c r="BC591" s="53"/>
      <c r="BD591" s="56"/>
      <c r="BE591" s="56"/>
      <c r="BF591" s="56"/>
      <c r="BG591" s="56"/>
    </row>
    <row r="592" spans="1:59">
      <c r="A592" s="42">
        <f t="shared" si="87"/>
        <v>43374</v>
      </c>
      <c r="B592" s="42">
        <v>43405</v>
      </c>
      <c r="C592" s="43">
        <v>5.22</v>
      </c>
      <c r="E592" s="2" t="s">
        <v>618</v>
      </c>
      <c r="F592" s="6">
        <v>42675</v>
      </c>
      <c r="G592" s="7">
        <f t="shared" si="88"/>
        <v>2016</v>
      </c>
      <c r="H592" s="7">
        <f t="shared" si="89"/>
        <v>11</v>
      </c>
      <c r="I592" s="8">
        <v>418000</v>
      </c>
      <c r="J592" s="8">
        <v>59000</v>
      </c>
      <c r="K592" s="8">
        <v>94000</v>
      </c>
      <c r="L592" s="8">
        <v>171000</v>
      </c>
      <c r="M592" s="8">
        <v>94000</v>
      </c>
      <c r="N592" s="8">
        <v>373000</v>
      </c>
      <c r="O592" s="8">
        <v>49000</v>
      </c>
      <c r="P592" s="8">
        <v>88000</v>
      </c>
      <c r="Q592" s="8">
        <v>151000</v>
      </c>
      <c r="R592" s="8">
        <v>85000</v>
      </c>
      <c r="S592" s="8">
        <v>45000</v>
      </c>
      <c r="T592" s="8">
        <v>10000</v>
      </c>
      <c r="U592" s="8">
        <v>6000</v>
      </c>
      <c r="V592" s="8">
        <v>20000</v>
      </c>
      <c r="W592" s="8">
        <v>9000</v>
      </c>
      <c r="X592" s="16">
        <f t="shared" si="90"/>
        <v>-0.2038095238095238</v>
      </c>
      <c r="BC592" s="53"/>
      <c r="BD592" s="56"/>
      <c r="BE592" s="56"/>
      <c r="BF592" s="56"/>
      <c r="BG592" s="56"/>
    </row>
    <row r="593" spans="1:59">
      <c r="A593" s="42">
        <f t="shared" si="87"/>
        <v>43405</v>
      </c>
      <c r="B593" s="42">
        <v>43435</v>
      </c>
      <c r="C593" s="43">
        <v>5.32</v>
      </c>
      <c r="E593" s="2" t="s">
        <v>619</v>
      </c>
      <c r="F593" s="6">
        <v>42705</v>
      </c>
      <c r="G593" s="7">
        <f t="shared" si="88"/>
        <v>2016</v>
      </c>
      <c r="H593" s="7">
        <f t="shared" si="89"/>
        <v>12</v>
      </c>
      <c r="I593" s="8">
        <v>437000</v>
      </c>
      <c r="J593" s="8">
        <v>60000</v>
      </c>
      <c r="K593" s="8">
        <v>96000</v>
      </c>
      <c r="L593" s="8">
        <v>184000</v>
      </c>
      <c r="M593" s="8">
        <v>97000</v>
      </c>
      <c r="N593" s="8">
        <v>389000</v>
      </c>
      <c r="O593" s="8">
        <v>50000</v>
      </c>
      <c r="P593" s="8">
        <v>90000</v>
      </c>
      <c r="Q593" s="8">
        <v>163000</v>
      </c>
      <c r="R593" s="8">
        <v>86000</v>
      </c>
      <c r="S593" s="8">
        <v>48000</v>
      </c>
      <c r="T593" s="8">
        <v>10000</v>
      </c>
      <c r="U593" s="8">
        <v>6000</v>
      </c>
      <c r="V593" s="8">
        <v>21000</v>
      </c>
      <c r="W593" s="8">
        <v>11000</v>
      </c>
      <c r="X593" s="16">
        <f t="shared" si="90"/>
        <v>-0.24914089347079038</v>
      </c>
      <c r="BC593" s="53"/>
      <c r="BD593" s="56"/>
      <c r="BE593" s="56"/>
      <c r="BF593" s="56"/>
      <c r="BG593" s="56"/>
    </row>
    <row r="594" spans="1:59">
      <c r="A594" s="42">
        <f t="shared" si="87"/>
        <v>43435</v>
      </c>
      <c r="B594" s="42">
        <v>43466</v>
      </c>
      <c r="C594" s="43">
        <v>4.99</v>
      </c>
      <c r="E594" s="2" t="s">
        <v>620</v>
      </c>
      <c r="F594" s="6">
        <v>42736</v>
      </c>
      <c r="G594" s="7">
        <f t="shared" si="88"/>
        <v>2017</v>
      </c>
      <c r="H594" s="7">
        <f t="shared" si="89"/>
        <v>1</v>
      </c>
      <c r="I594" s="8">
        <v>319000</v>
      </c>
      <c r="J594" s="8">
        <v>42000</v>
      </c>
      <c r="K594" s="8">
        <v>67000</v>
      </c>
      <c r="L594" s="8">
        <v>133000</v>
      </c>
      <c r="M594" s="8">
        <v>77000</v>
      </c>
      <c r="N594" s="8">
        <v>287000</v>
      </c>
      <c r="O594" s="8">
        <v>37000</v>
      </c>
      <c r="P594" s="8">
        <v>63000</v>
      </c>
      <c r="Q594" s="8">
        <v>119000</v>
      </c>
      <c r="R594" s="8">
        <v>68000</v>
      </c>
      <c r="S594" s="8">
        <v>32000</v>
      </c>
      <c r="T594" s="8">
        <v>5000</v>
      </c>
      <c r="U594" s="8">
        <v>4000</v>
      </c>
      <c r="V594" s="8">
        <v>14000</v>
      </c>
      <c r="W594" s="8">
        <v>9000</v>
      </c>
      <c r="X594" s="16">
        <f t="shared" si="90"/>
        <v>-0.37816764132553604</v>
      </c>
      <c r="BC594" s="53"/>
      <c r="BD594" s="56"/>
      <c r="BE594" s="56"/>
      <c r="BF594" s="56"/>
      <c r="BG594" s="56"/>
    </row>
    <row r="595" spans="1:59">
      <c r="A595" s="42">
        <f t="shared" si="87"/>
        <v>43466</v>
      </c>
      <c r="B595" s="42">
        <v>43497</v>
      </c>
      <c r="C595" s="43">
        <v>4.9400000000000004</v>
      </c>
      <c r="E595" s="2" t="s">
        <v>621</v>
      </c>
      <c r="F595" s="6">
        <v>42767</v>
      </c>
      <c r="G595" s="7">
        <f t="shared" si="88"/>
        <v>2017</v>
      </c>
      <c r="H595" s="7">
        <f t="shared" si="89"/>
        <v>2</v>
      </c>
      <c r="I595" s="8">
        <v>315000</v>
      </c>
      <c r="J595" s="8">
        <v>38000</v>
      </c>
      <c r="K595" s="8">
        <v>66000</v>
      </c>
      <c r="L595" s="8">
        <v>140000</v>
      </c>
      <c r="M595" s="8">
        <v>71000</v>
      </c>
      <c r="N595" s="8">
        <v>277000</v>
      </c>
      <c r="O595" s="8">
        <v>33000</v>
      </c>
      <c r="P595" s="8">
        <v>62000</v>
      </c>
      <c r="Q595" s="8">
        <v>121000</v>
      </c>
      <c r="R595" s="8">
        <v>61000</v>
      </c>
      <c r="S595" s="8">
        <v>38000</v>
      </c>
      <c r="T595" s="8">
        <v>5000</v>
      </c>
      <c r="U595" s="8">
        <v>4000</v>
      </c>
      <c r="V595" s="8">
        <v>19000</v>
      </c>
      <c r="W595" s="8">
        <v>10000</v>
      </c>
      <c r="X595" s="16">
        <f t="shared" si="90"/>
        <v>-0.41558441558441561</v>
      </c>
      <c r="BC595" s="53"/>
      <c r="BD595" s="56"/>
      <c r="BE595" s="56"/>
      <c r="BF595" s="56"/>
      <c r="BG595" s="56"/>
    </row>
    <row r="596" spans="1:59">
      <c r="A596" s="42">
        <f t="shared" si="87"/>
        <v>43497</v>
      </c>
      <c r="B596" s="42">
        <v>43525</v>
      </c>
      <c r="C596" s="43">
        <v>5.51</v>
      </c>
      <c r="E596" s="2" t="s">
        <v>622</v>
      </c>
      <c r="F596" s="6">
        <v>42795</v>
      </c>
      <c r="G596" s="7">
        <f t="shared" si="88"/>
        <v>2017</v>
      </c>
      <c r="H596" s="7">
        <f t="shared" si="89"/>
        <v>3</v>
      </c>
      <c r="I596" s="8">
        <v>455000</v>
      </c>
      <c r="J596" s="8">
        <v>55000</v>
      </c>
      <c r="K596" s="8">
        <v>101000</v>
      </c>
      <c r="L596" s="8">
        <v>197000</v>
      </c>
      <c r="M596" s="8">
        <v>102000</v>
      </c>
      <c r="N596" s="8">
        <v>399000</v>
      </c>
      <c r="O596" s="8">
        <v>47000</v>
      </c>
      <c r="P596" s="8">
        <v>95000</v>
      </c>
      <c r="Q596" s="8">
        <v>169000</v>
      </c>
      <c r="R596" s="8">
        <v>88000</v>
      </c>
      <c r="S596" s="8">
        <v>56000</v>
      </c>
      <c r="T596" s="8">
        <v>8000</v>
      </c>
      <c r="U596" s="8">
        <v>6000</v>
      </c>
      <c r="V596" s="8">
        <v>28000</v>
      </c>
      <c r="W596" s="8">
        <v>14000</v>
      </c>
      <c r="X596" s="16">
        <f t="shared" si="90"/>
        <v>-6.3786008230452676E-2</v>
      </c>
      <c r="BC596" s="53"/>
      <c r="BD596" s="56"/>
      <c r="BE596" s="56"/>
      <c r="BF596" s="56"/>
      <c r="BG596" s="56"/>
    </row>
    <row r="597" spans="1:59">
      <c r="A597" s="42">
        <f t="shared" si="87"/>
        <v>43525</v>
      </c>
      <c r="B597" s="42">
        <v>43556</v>
      </c>
      <c r="C597" s="43">
        <v>5.21</v>
      </c>
      <c r="E597" s="2" t="s">
        <v>623</v>
      </c>
      <c r="F597" s="6">
        <v>42826</v>
      </c>
      <c r="G597" s="7">
        <f t="shared" si="88"/>
        <v>2017</v>
      </c>
      <c r="H597" s="7">
        <f t="shared" si="89"/>
        <v>4</v>
      </c>
      <c r="I597" s="8">
        <v>447000</v>
      </c>
      <c r="J597" s="8">
        <v>56000</v>
      </c>
      <c r="K597" s="8">
        <v>106000</v>
      </c>
      <c r="L597" s="8">
        <v>185000</v>
      </c>
      <c r="M597" s="8">
        <v>100000</v>
      </c>
      <c r="N597" s="8">
        <v>395000</v>
      </c>
      <c r="O597" s="8">
        <v>48000</v>
      </c>
      <c r="P597" s="8">
        <v>100000</v>
      </c>
      <c r="Q597" s="8">
        <v>161000</v>
      </c>
      <c r="R597" s="8">
        <v>86000</v>
      </c>
      <c r="S597" s="8">
        <v>52000</v>
      </c>
      <c r="T597" s="8">
        <v>8000</v>
      </c>
      <c r="U597" s="8">
        <v>6000</v>
      </c>
      <c r="V597" s="8">
        <v>24000</v>
      </c>
      <c r="W597" s="8">
        <v>14000</v>
      </c>
      <c r="X597" s="16">
        <f t="shared" si="90"/>
        <v>4.4943820224719105E-3</v>
      </c>
      <c r="BC597" s="53"/>
      <c r="BD597" s="56"/>
      <c r="BE597" s="56"/>
      <c r="BF597" s="56"/>
      <c r="BG597" s="56"/>
    </row>
    <row r="598" spans="1:59">
      <c r="A598" s="42">
        <f t="shared" si="87"/>
        <v>43556</v>
      </c>
      <c r="B598" s="42">
        <v>43586</v>
      </c>
      <c r="C598" s="43">
        <v>5.19</v>
      </c>
      <c r="E598" s="2" t="s">
        <v>624</v>
      </c>
      <c r="F598" s="6">
        <v>42856</v>
      </c>
      <c r="G598" s="7">
        <f t="shared" si="88"/>
        <v>2017</v>
      </c>
      <c r="H598" s="7">
        <f t="shared" si="89"/>
        <v>5</v>
      </c>
      <c r="I598" s="8">
        <v>555000</v>
      </c>
      <c r="J598" s="8">
        <v>73000</v>
      </c>
      <c r="K598" s="8">
        <v>135000</v>
      </c>
      <c r="L598" s="8">
        <v>225000</v>
      </c>
      <c r="M598" s="8">
        <v>122000</v>
      </c>
      <c r="N598" s="8">
        <v>493000</v>
      </c>
      <c r="O598" s="8">
        <v>62000</v>
      </c>
      <c r="P598" s="8">
        <v>127000</v>
      </c>
      <c r="Q598" s="8">
        <v>198000</v>
      </c>
      <c r="R598" s="8">
        <v>106000</v>
      </c>
      <c r="S598" s="8">
        <v>62000</v>
      </c>
      <c r="T598" s="8">
        <v>11000</v>
      </c>
      <c r="U598" s="8">
        <v>8000</v>
      </c>
      <c r="V598" s="8">
        <v>27000</v>
      </c>
      <c r="W598" s="8">
        <v>16000</v>
      </c>
      <c r="X598" s="16">
        <f t="shared" si="90"/>
        <v>0.32775119617224879</v>
      </c>
      <c r="BC598" s="53"/>
      <c r="BD598" s="56"/>
      <c r="BE598" s="56"/>
      <c r="BF598" s="56"/>
      <c r="BG598" s="56"/>
    </row>
    <row r="599" spans="1:59">
      <c r="A599" s="42">
        <f t="shared" si="87"/>
        <v>43586</v>
      </c>
      <c r="B599" s="42">
        <v>43617</v>
      </c>
      <c r="C599" s="43">
        <v>5.34</v>
      </c>
      <c r="E599" s="2" t="s">
        <v>625</v>
      </c>
      <c r="F599" s="6">
        <v>42887</v>
      </c>
      <c r="G599" s="7">
        <f t="shared" si="88"/>
        <v>2017</v>
      </c>
      <c r="H599" s="7">
        <f t="shared" si="89"/>
        <v>6</v>
      </c>
      <c r="I599" s="8">
        <v>600000</v>
      </c>
      <c r="J599" s="8">
        <v>80000</v>
      </c>
      <c r="K599" s="8">
        <v>153000</v>
      </c>
      <c r="L599" s="8">
        <v>236000</v>
      </c>
      <c r="M599" s="8">
        <v>131000</v>
      </c>
      <c r="N599" s="8">
        <v>536000</v>
      </c>
      <c r="O599" s="8">
        <v>68000</v>
      </c>
      <c r="P599" s="8">
        <v>144000</v>
      </c>
      <c r="Q599" s="8">
        <v>209000</v>
      </c>
      <c r="R599" s="8">
        <v>115000</v>
      </c>
      <c r="S599" s="8">
        <v>64000</v>
      </c>
      <c r="T599" s="8">
        <v>12000</v>
      </c>
      <c r="U599" s="8">
        <v>9000</v>
      </c>
      <c r="V599" s="8">
        <v>27000</v>
      </c>
      <c r="W599" s="8">
        <v>16000</v>
      </c>
      <c r="X599" s="16">
        <f t="shared" si="90"/>
        <v>0.37299771167048057</v>
      </c>
      <c r="BC599" s="53"/>
      <c r="BD599" s="56"/>
      <c r="BE599" s="56"/>
      <c r="BF599" s="56"/>
      <c r="BG599" s="56"/>
    </row>
    <row r="600" spans="1:59">
      <c r="A600" s="42">
        <f t="shared" si="87"/>
        <v>43617</v>
      </c>
      <c r="B600" s="42">
        <v>43647</v>
      </c>
      <c r="C600" s="43">
        <v>5.27</v>
      </c>
      <c r="E600" s="2" t="s">
        <v>626</v>
      </c>
      <c r="F600" s="6">
        <v>42917</v>
      </c>
      <c r="G600" s="7">
        <f t="shared" si="88"/>
        <v>2017</v>
      </c>
      <c r="H600" s="7">
        <f t="shared" si="89"/>
        <v>7</v>
      </c>
      <c r="I600" s="8">
        <v>513000</v>
      </c>
      <c r="J600" s="8">
        <v>70000</v>
      </c>
      <c r="K600" s="8">
        <v>126000</v>
      </c>
      <c r="L600" s="8">
        <v>209000</v>
      </c>
      <c r="M600" s="8">
        <v>108000</v>
      </c>
      <c r="N600" s="8">
        <v>455000</v>
      </c>
      <c r="O600" s="8">
        <v>57000</v>
      </c>
      <c r="P600" s="8">
        <v>118000</v>
      </c>
      <c r="Q600" s="8">
        <v>185000</v>
      </c>
      <c r="R600" s="8">
        <v>95000</v>
      </c>
      <c r="S600" s="8">
        <v>58000</v>
      </c>
      <c r="T600" s="8">
        <v>13000</v>
      </c>
      <c r="U600" s="8">
        <v>8000</v>
      </c>
      <c r="V600" s="8">
        <v>24000</v>
      </c>
      <c r="W600" s="8">
        <v>13000</v>
      </c>
      <c r="X600" s="16">
        <f t="shared" si="90"/>
        <v>0.60815047021943569</v>
      </c>
      <c r="BC600" s="53"/>
      <c r="BD600" s="56"/>
      <c r="BE600" s="56"/>
      <c r="BF600" s="56"/>
      <c r="BG600" s="56"/>
    </row>
    <row r="601" spans="1:59">
      <c r="A601" s="42">
        <f t="shared" si="87"/>
        <v>43647</v>
      </c>
      <c r="B601" s="42">
        <v>43678</v>
      </c>
      <c r="C601" s="43">
        <v>5.42</v>
      </c>
      <c r="E601" s="2" t="s">
        <v>627</v>
      </c>
      <c r="F601" s="6">
        <v>42948</v>
      </c>
      <c r="G601" s="7">
        <f t="shared" si="88"/>
        <v>2017</v>
      </c>
      <c r="H601" s="7">
        <f t="shared" si="89"/>
        <v>8</v>
      </c>
      <c r="I601" s="8">
        <v>535000</v>
      </c>
      <c r="J601" s="8">
        <v>76000</v>
      </c>
      <c r="K601" s="8">
        <v>132000</v>
      </c>
      <c r="L601" s="8">
        <v>212000</v>
      </c>
      <c r="M601" s="8">
        <v>115000</v>
      </c>
      <c r="N601" s="8">
        <v>474000</v>
      </c>
      <c r="O601" s="8">
        <v>63000</v>
      </c>
      <c r="P601" s="8">
        <v>123000</v>
      </c>
      <c r="Q601" s="8">
        <v>188000</v>
      </c>
      <c r="R601" s="8">
        <v>100000</v>
      </c>
      <c r="S601" s="8">
        <v>61000</v>
      </c>
      <c r="T601" s="8">
        <v>13000</v>
      </c>
      <c r="U601" s="8">
        <v>9000</v>
      </c>
      <c r="V601" s="8">
        <v>24000</v>
      </c>
      <c r="W601" s="8">
        <v>15000</v>
      </c>
      <c r="X601" s="16">
        <f t="shared" si="90"/>
        <v>0.69841269841269837</v>
      </c>
      <c r="BC601" s="53"/>
      <c r="BD601" s="56"/>
      <c r="BE601" s="56"/>
      <c r="BF601" s="56"/>
      <c r="BG601" s="56"/>
    </row>
    <row r="602" spans="1:59">
      <c r="A602" s="42">
        <f t="shared" si="87"/>
        <v>43678</v>
      </c>
      <c r="B602" s="42">
        <v>43709</v>
      </c>
      <c r="C602" s="43">
        <v>5.49</v>
      </c>
      <c r="E602" s="2" t="s">
        <v>628</v>
      </c>
      <c r="F602" s="6">
        <v>42979</v>
      </c>
      <c r="G602" s="7">
        <f t="shared" si="88"/>
        <v>2017</v>
      </c>
      <c r="H602" s="7">
        <f t="shared" si="89"/>
        <v>9</v>
      </c>
      <c r="I602" s="8">
        <v>462000</v>
      </c>
      <c r="J602" s="8">
        <v>63000</v>
      </c>
      <c r="K602" s="8">
        <v>113000</v>
      </c>
      <c r="L602" s="8">
        <v>182000</v>
      </c>
      <c r="M602" s="8">
        <v>104000</v>
      </c>
      <c r="N602" s="8">
        <v>410000</v>
      </c>
      <c r="O602" s="8">
        <v>52000</v>
      </c>
      <c r="P602" s="8">
        <v>106000</v>
      </c>
      <c r="Q602" s="8">
        <v>161000</v>
      </c>
      <c r="R602" s="8">
        <v>91000</v>
      </c>
      <c r="S602" s="8">
        <v>52000</v>
      </c>
      <c r="T602" s="8">
        <v>11000</v>
      </c>
      <c r="U602" s="8">
        <v>7000</v>
      </c>
      <c r="V602" s="8">
        <v>21000</v>
      </c>
      <c r="W602" s="8">
        <v>13000</v>
      </c>
      <c r="X602" s="16">
        <f t="shared" si="90"/>
        <v>1.5384615384615385E-2</v>
      </c>
      <c r="BC602" s="53"/>
      <c r="BD602" s="56"/>
      <c r="BE602" s="56"/>
      <c r="BF602" s="56"/>
      <c r="BG602" s="56"/>
    </row>
    <row r="603" spans="1:59">
      <c r="A603" s="42">
        <f t="shared" si="87"/>
        <v>43709</v>
      </c>
      <c r="B603" s="42">
        <v>43739</v>
      </c>
      <c r="C603" s="43">
        <v>5.38</v>
      </c>
      <c r="E603" s="2" t="s">
        <v>629</v>
      </c>
      <c r="F603" s="6">
        <v>43009</v>
      </c>
      <c r="G603" s="7">
        <f t="shared" si="88"/>
        <v>2017</v>
      </c>
      <c r="H603" s="7">
        <f t="shared" si="89"/>
        <v>10</v>
      </c>
      <c r="I603" s="8">
        <v>458000</v>
      </c>
      <c r="J603" s="8">
        <v>64000</v>
      </c>
      <c r="K603" s="8">
        <v>110000</v>
      </c>
      <c r="L603" s="8">
        <v>181000</v>
      </c>
      <c r="M603" s="8">
        <v>103000</v>
      </c>
      <c r="N603" s="8">
        <v>406000</v>
      </c>
      <c r="O603" s="8">
        <v>53000</v>
      </c>
      <c r="P603" s="8">
        <v>103000</v>
      </c>
      <c r="Q603" s="8">
        <v>160000</v>
      </c>
      <c r="R603" s="8">
        <v>90000</v>
      </c>
      <c r="S603" s="8">
        <v>52000</v>
      </c>
      <c r="T603" s="8">
        <v>11000</v>
      </c>
      <c r="U603" s="8">
        <v>7000</v>
      </c>
      <c r="V603" s="8">
        <v>21000</v>
      </c>
      <c r="W603" s="8">
        <v>13000</v>
      </c>
      <c r="X603" s="16">
        <f t="shared" si="90"/>
        <v>2.4608501118568233E-2</v>
      </c>
      <c r="BC603" s="53"/>
      <c r="BD603" s="56"/>
      <c r="BE603" s="56"/>
      <c r="BF603" s="56"/>
      <c r="BG603" s="56"/>
    </row>
    <row r="604" spans="1:59">
      <c r="A604" s="42">
        <f t="shared" si="87"/>
        <v>43739</v>
      </c>
      <c r="B604" s="42">
        <v>43770</v>
      </c>
      <c r="C604" s="43">
        <v>5.46</v>
      </c>
      <c r="E604" s="2" t="s">
        <v>630</v>
      </c>
      <c r="F604" s="6">
        <v>43040</v>
      </c>
      <c r="G604" s="7">
        <f t="shared" si="88"/>
        <v>2017</v>
      </c>
      <c r="H604" s="7">
        <f t="shared" si="89"/>
        <v>11</v>
      </c>
      <c r="I604" s="8">
        <v>425000</v>
      </c>
      <c r="J604" s="8">
        <v>58000</v>
      </c>
      <c r="K604" s="8">
        <v>99000</v>
      </c>
      <c r="L604" s="8">
        <v>175000</v>
      </c>
      <c r="M604" s="8">
        <v>93000</v>
      </c>
      <c r="N604" s="8">
        <v>380000</v>
      </c>
      <c r="O604" s="8">
        <v>48000</v>
      </c>
      <c r="P604" s="8">
        <v>93000</v>
      </c>
      <c r="Q604" s="8">
        <v>155000</v>
      </c>
      <c r="R604" s="8">
        <v>84000</v>
      </c>
      <c r="S604" s="8">
        <v>45000</v>
      </c>
      <c r="T604" s="8">
        <v>10000</v>
      </c>
      <c r="U604" s="8">
        <v>6000</v>
      </c>
      <c r="V604" s="8">
        <v>20000</v>
      </c>
      <c r="W604" s="8">
        <v>9000</v>
      </c>
      <c r="X604" s="16">
        <f t="shared" si="90"/>
        <v>-0.23423423423423423</v>
      </c>
      <c r="BC604" s="53"/>
      <c r="BD604" s="56"/>
      <c r="BE604" s="56"/>
      <c r="BF604" s="56"/>
      <c r="BG604" s="56"/>
    </row>
    <row r="605" spans="1:59">
      <c r="A605" s="42">
        <f t="shared" si="87"/>
        <v>43770</v>
      </c>
      <c r="B605" s="42">
        <v>43800</v>
      </c>
      <c r="C605" s="43">
        <v>5.35</v>
      </c>
      <c r="E605" s="2" t="s">
        <v>631</v>
      </c>
      <c r="F605" s="6">
        <v>43070</v>
      </c>
      <c r="G605" s="7">
        <f t="shared" si="88"/>
        <v>2017</v>
      </c>
      <c r="H605" s="7">
        <f t="shared" si="89"/>
        <v>12</v>
      </c>
      <c r="I605" s="8">
        <v>427000</v>
      </c>
      <c r="J605" s="8">
        <v>56000</v>
      </c>
      <c r="K605" s="8">
        <v>94000</v>
      </c>
      <c r="L605" s="8">
        <v>185000</v>
      </c>
      <c r="M605" s="8">
        <v>92000</v>
      </c>
      <c r="N605" s="8">
        <v>380000</v>
      </c>
      <c r="O605" s="8">
        <v>47000</v>
      </c>
      <c r="P605" s="8">
        <v>88000</v>
      </c>
      <c r="Q605" s="8">
        <v>163000</v>
      </c>
      <c r="R605" s="8">
        <v>82000</v>
      </c>
      <c r="S605" s="8">
        <v>47000</v>
      </c>
      <c r="T605" s="8">
        <v>9000</v>
      </c>
      <c r="U605" s="8">
        <v>6000</v>
      </c>
      <c r="V605" s="8">
        <v>22000</v>
      </c>
      <c r="W605" s="8">
        <v>10000</v>
      </c>
      <c r="X605" s="16">
        <f t="shared" si="90"/>
        <v>-0.28833333333333333</v>
      </c>
      <c r="BC605" s="53"/>
      <c r="BD605" s="56"/>
      <c r="BE605" s="56"/>
      <c r="BF605" s="56"/>
      <c r="BG605" s="56"/>
    </row>
    <row r="606" spans="1:59">
      <c r="A606" s="42">
        <f t="shared" si="87"/>
        <v>43800</v>
      </c>
      <c r="B606" s="42">
        <v>43831</v>
      </c>
      <c r="C606" s="43">
        <v>5.54</v>
      </c>
      <c r="E606" s="2" t="s">
        <v>632</v>
      </c>
      <c r="F606" s="6">
        <v>43101</v>
      </c>
      <c r="G606" s="7">
        <f t="shared" si="88"/>
        <v>2018</v>
      </c>
      <c r="H606" s="7">
        <f t="shared" si="89"/>
        <v>1</v>
      </c>
      <c r="I606" s="8">
        <v>313000</v>
      </c>
      <c r="J606" s="8">
        <v>40000</v>
      </c>
      <c r="K606" s="8">
        <v>66000</v>
      </c>
      <c r="L606" s="8">
        <v>135000</v>
      </c>
      <c r="M606" s="8">
        <v>72000</v>
      </c>
      <c r="N606" s="8">
        <v>281000</v>
      </c>
      <c r="O606" s="8">
        <v>35000</v>
      </c>
      <c r="P606" s="8">
        <v>62000</v>
      </c>
      <c r="Q606" s="8">
        <v>120000</v>
      </c>
      <c r="R606" s="8">
        <v>64000</v>
      </c>
      <c r="S606" s="8">
        <v>32000</v>
      </c>
      <c r="T606" s="8">
        <v>5000</v>
      </c>
      <c r="U606" s="8">
        <v>4000</v>
      </c>
      <c r="V606" s="8">
        <v>15000</v>
      </c>
      <c r="W606" s="8">
        <v>8000</v>
      </c>
      <c r="X606" s="16">
        <f t="shared" si="90"/>
        <v>-0.38986354775828458</v>
      </c>
      <c r="BC606" s="53"/>
      <c r="BD606" s="56"/>
      <c r="BE606" s="56"/>
      <c r="BF606" s="56"/>
      <c r="BG606" s="56"/>
    </row>
    <row r="607" spans="1:59">
      <c r="A607" s="42">
        <f t="shared" si="87"/>
        <v>43831</v>
      </c>
      <c r="B607" s="42">
        <v>43862</v>
      </c>
      <c r="C607" s="43">
        <v>5.46</v>
      </c>
      <c r="E607" s="2" t="s">
        <v>633</v>
      </c>
      <c r="F607" s="6">
        <v>43132</v>
      </c>
      <c r="G607" s="7">
        <f t="shared" si="88"/>
        <v>2018</v>
      </c>
      <c r="H607" s="7">
        <f t="shared" si="89"/>
        <v>2</v>
      </c>
      <c r="I607" s="8">
        <v>319000</v>
      </c>
      <c r="J607" s="8">
        <v>36000</v>
      </c>
      <c r="K607" s="8">
        <v>66000</v>
      </c>
      <c r="L607" s="8">
        <v>145000</v>
      </c>
      <c r="M607" s="8">
        <v>72000</v>
      </c>
      <c r="N607" s="8">
        <v>283000</v>
      </c>
      <c r="O607" s="8">
        <v>31000</v>
      </c>
      <c r="P607" s="8">
        <v>62000</v>
      </c>
      <c r="Q607" s="8">
        <v>127000</v>
      </c>
      <c r="R607" s="8">
        <v>63000</v>
      </c>
      <c r="S607" s="8">
        <v>36000</v>
      </c>
      <c r="T607" s="8">
        <v>5000</v>
      </c>
      <c r="U607" s="8">
        <v>4000</v>
      </c>
      <c r="V607" s="8">
        <v>18000</v>
      </c>
      <c r="W607" s="8">
        <v>9000</v>
      </c>
      <c r="X607" s="16">
        <f t="shared" si="90"/>
        <v>-0.40373831775700936</v>
      </c>
      <c r="BC607" s="53"/>
      <c r="BD607" s="56"/>
      <c r="BE607" s="56"/>
      <c r="BF607" s="56"/>
      <c r="BG607" s="56"/>
    </row>
    <row r="608" spans="1:59">
      <c r="A608" s="42">
        <f t="shared" si="87"/>
        <v>43862</v>
      </c>
      <c r="B608" s="42">
        <v>43891</v>
      </c>
      <c r="C608" s="43">
        <v>5.77</v>
      </c>
      <c r="E608" s="2" t="s">
        <v>634</v>
      </c>
      <c r="F608" s="6">
        <v>43160</v>
      </c>
      <c r="G608" s="7">
        <f t="shared" si="88"/>
        <v>2018</v>
      </c>
      <c r="H608" s="7">
        <f t="shared" si="89"/>
        <v>3</v>
      </c>
      <c r="I608" s="8">
        <v>434000</v>
      </c>
      <c r="J608" s="8">
        <v>48000</v>
      </c>
      <c r="K608" s="8">
        <v>96000</v>
      </c>
      <c r="L608" s="8">
        <v>191000</v>
      </c>
      <c r="M608" s="8">
        <v>99000</v>
      </c>
      <c r="N608" s="8">
        <v>382000</v>
      </c>
      <c r="O608" s="8">
        <v>41000</v>
      </c>
      <c r="P608" s="8">
        <v>90000</v>
      </c>
      <c r="Q608" s="8">
        <v>165000</v>
      </c>
      <c r="R608" s="8">
        <v>86000</v>
      </c>
      <c r="S608" s="8">
        <v>52000</v>
      </c>
      <c r="T608" s="8">
        <v>7000</v>
      </c>
      <c r="U608" s="8">
        <v>6000</v>
      </c>
      <c r="V608" s="8">
        <v>26000</v>
      </c>
      <c r="W608" s="8">
        <v>13000</v>
      </c>
      <c r="X608" s="16">
        <f t="shared" si="90"/>
        <v>-6.0606060606060608E-2</v>
      </c>
      <c r="BC608" s="53"/>
      <c r="BD608" s="56"/>
      <c r="BE608" s="56"/>
      <c r="BF608" s="56"/>
      <c r="BG608" s="56"/>
    </row>
    <row r="609" spans="1:59">
      <c r="A609" s="42">
        <f t="shared" si="87"/>
        <v>43891</v>
      </c>
      <c r="B609" s="42">
        <v>43922</v>
      </c>
      <c r="C609" s="43">
        <v>5.27</v>
      </c>
      <c r="E609" s="2" t="s">
        <v>635</v>
      </c>
      <c r="F609" s="6">
        <v>43191</v>
      </c>
      <c r="G609" s="7">
        <f t="shared" si="88"/>
        <v>2018</v>
      </c>
      <c r="H609" s="7">
        <f t="shared" si="89"/>
        <v>4</v>
      </c>
      <c r="I609" s="8">
        <v>460000</v>
      </c>
      <c r="J609" s="8">
        <v>52000</v>
      </c>
      <c r="K609" s="8">
        <v>109000</v>
      </c>
      <c r="L609" s="8">
        <v>197000</v>
      </c>
      <c r="M609" s="8">
        <v>102000</v>
      </c>
      <c r="N609" s="8">
        <v>404000</v>
      </c>
      <c r="O609" s="8">
        <v>44000</v>
      </c>
      <c r="P609" s="8">
        <v>102000</v>
      </c>
      <c r="Q609" s="8">
        <v>170000</v>
      </c>
      <c r="R609" s="8">
        <v>88000</v>
      </c>
      <c r="S609" s="8">
        <v>56000</v>
      </c>
      <c r="T609" s="8">
        <v>8000</v>
      </c>
      <c r="U609" s="8">
        <v>7000</v>
      </c>
      <c r="V609" s="8">
        <v>27000</v>
      </c>
      <c r="W609" s="8">
        <v>14000</v>
      </c>
      <c r="X609" s="16">
        <f t="shared" si="90"/>
        <v>4.3668122270742356E-3</v>
      </c>
      <c r="BC609" s="53"/>
      <c r="BD609" s="56"/>
      <c r="BE609" s="56"/>
      <c r="BF609" s="56"/>
      <c r="BG609" s="56"/>
    </row>
    <row r="610" spans="1:59">
      <c r="A610" s="42">
        <f t="shared" si="87"/>
        <v>43922</v>
      </c>
      <c r="B610" s="42">
        <v>43952</v>
      </c>
      <c r="C610" s="43">
        <v>4.33</v>
      </c>
      <c r="E610" s="2" t="s">
        <v>636</v>
      </c>
      <c r="F610" s="6">
        <v>43221</v>
      </c>
      <c r="G610" s="7">
        <f t="shared" si="88"/>
        <v>2018</v>
      </c>
      <c r="H610" s="7">
        <f t="shared" si="89"/>
        <v>5</v>
      </c>
      <c r="I610" s="8">
        <v>535000</v>
      </c>
      <c r="J610" s="8">
        <v>65000</v>
      </c>
      <c r="K610" s="8">
        <v>131000</v>
      </c>
      <c r="L610" s="8">
        <v>222000</v>
      </c>
      <c r="M610" s="8">
        <v>117000</v>
      </c>
      <c r="N610" s="8">
        <v>475000</v>
      </c>
      <c r="O610" s="8">
        <v>55000</v>
      </c>
      <c r="P610" s="8">
        <v>123000</v>
      </c>
      <c r="Q610" s="8">
        <v>195000</v>
      </c>
      <c r="R610" s="8">
        <v>102000</v>
      </c>
      <c r="S610" s="8">
        <v>60000</v>
      </c>
      <c r="T610" s="8">
        <v>10000</v>
      </c>
      <c r="U610" s="8">
        <v>8000</v>
      </c>
      <c r="V610" s="8">
        <v>27000</v>
      </c>
      <c r="W610" s="8">
        <v>15000</v>
      </c>
      <c r="X610" s="16">
        <f t="shared" si="90"/>
        <v>0.25882352941176473</v>
      </c>
      <c r="BC610" s="53"/>
      <c r="BD610" s="56"/>
      <c r="BE610" s="56"/>
      <c r="BF610" s="56"/>
      <c r="BG610" s="56"/>
    </row>
    <row r="611" spans="1:59">
      <c r="A611" s="42">
        <f t="shared" si="87"/>
        <v>43952</v>
      </c>
      <c r="B611" s="42">
        <v>43983</v>
      </c>
      <c r="C611" s="43">
        <v>3.91</v>
      </c>
      <c r="E611" s="2" t="s">
        <v>637</v>
      </c>
      <c r="F611" s="6">
        <v>43252</v>
      </c>
      <c r="G611" s="7">
        <f t="shared" si="88"/>
        <v>2018</v>
      </c>
      <c r="H611" s="7">
        <f t="shared" si="89"/>
        <v>6</v>
      </c>
      <c r="I611" s="8">
        <v>570000</v>
      </c>
      <c r="J611" s="8">
        <v>75000</v>
      </c>
      <c r="K611" s="8">
        <v>144000</v>
      </c>
      <c r="L611" s="8">
        <v>230000</v>
      </c>
      <c r="M611" s="8">
        <v>121000</v>
      </c>
      <c r="N611" s="8">
        <v>508000</v>
      </c>
      <c r="O611" s="8">
        <v>64000</v>
      </c>
      <c r="P611" s="8">
        <v>136000</v>
      </c>
      <c r="Q611" s="8">
        <v>203000</v>
      </c>
      <c r="R611" s="8">
        <v>105000</v>
      </c>
      <c r="S611" s="8">
        <v>62000</v>
      </c>
      <c r="T611" s="8">
        <v>11000</v>
      </c>
      <c r="U611" s="8">
        <v>8000</v>
      </c>
      <c r="V611" s="8">
        <v>27000</v>
      </c>
      <c r="W611" s="8">
        <v>16000</v>
      </c>
      <c r="X611" s="16">
        <f t="shared" si="90"/>
        <v>0.33489461358313816</v>
      </c>
      <c r="BC611" s="53"/>
      <c r="BD611" s="56"/>
      <c r="BE611" s="56"/>
      <c r="BF611" s="56"/>
      <c r="BG611" s="56"/>
    </row>
    <row r="612" spans="1:59">
      <c r="A612" s="42">
        <f t="shared" si="87"/>
        <v>43983</v>
      </c>
      <c r="B612" s="42">
        <v>44013</v>
      </c>
      <c r="C612" s="43">
        <v>4.72</v>
      </c>
      <c r="E612" s="2" t="s">
        <v>638</v>
      </c>
      <c r="F612" s="6">
        <v>43282</v>
      </c>
      <c r="G612" s="7">
        <f t="shared" si="88"/>
        <v>2018</v>
      </c>
      <c r="H612" s="7">
        <f t="shared" si="89"/>
        <v>7</v>
      </c>
      <c r="I612" s="8">
        <v>523000</v>
      </c>
      <c r="J612" s="8">
        <v>70000</v>
      </c>
      <c r="K612" s="8">
        <v>129000</v>
      </c>
      <c r="L612" s="8">
        <v>216000</v>
      </c>
      <c r="M612" s="8">
        <v>108000</v>
      </c>
      <c r="N612" s="8">
        <v>465000</v>
      </c>
      <c r="O612" s="8">
        <v>58000</v>
      </c>
      <c r="P612" s="8">
        <v>121000</v>
      </c>
      <c r="Q612" s="8">
        <v>191000</v>
      </c>
      <c r="R612" s="8">
        <v>95000</v>
      </c>
      <c r="S612" s="8">
        <v>58000</v>
      </c>
      <c r="T612" s="8">
        <v>12000</v>
      </c>
      <c r="U612" s="8">
        <v>8000</v>
      </c>
      <c r="V612" s="8">
        <v>25000</v>
      </c>
      <c r="W612" s="8">
        <v>13000</v>
      </c>
      <c r="X612" s="16">
        <f t="shared" si="90"/>
        <v>0.67092651757188504</v>
      </c>
      <c r="BC612" s="53"/>
      <c r="BD612" s="56"/>
      <c r="BE612" s="56"/>
      <c r="BF612" s="56"/>
      <c r="BG612" s="56"/>
    </row>
    <row r="613" spans="1:59">
      <c r="A613" s="42">
        <f t="shared" si="87"/>
        <v>44013</v>
      </c>
      <c r="B613" s="42">
        <v>44044</v>
      </c>
      <c r="C613" s="43">
        <v>5.86</v>
      </c>
      <c r="E613" s="2" t="s">
        <v>639</v>
      </c>
      <c r="F613" s="6">
        <v>43313</v>
      </c>
      <c r="G613" s="7">
        <f t="shared" si="88"/>
        <v>2018</v>
      </c>
      <c r="H613" s="7">
        <f t="shared" si="89"/>
        <v>8</v>
      </c>
      <c r="I613" s="8">
        <v>539000</v>
      </c>
      <c r="J613" s="8">
        <v>76000</v>
      </c>
      <c r="K613" s="8">
        <v>134000</v>
      </c>
      <c r="L613" s="8">
        <v>220000</v>
      </c>
      <c r="M613" s="8">
        <v>109000</v>
      </c>
      <c r="N613" s="8">
        <v>478000</v>
      </c>
      <c r="O613" s="8">
        <v>63000</v>
      </c>
      <c r="P613" s="8">
        <v>126000</v>
      </c>
      <c r="Q613" s="8">
        <v>194000</v>
      </c>
      <c r="R613" s="8">
        <v>95000</v>
      </c>
      <c r="S613" s="8">
        <v>61000</v>
      </c>
      <c r="T613" s="8">
        <v>13000</v>
      </c>
      <c r="U613" s="8">
        <v>8000</v>
      </c>
      <c r="V613" s="8">
        <v>26000</v>
      </c>
      <c r="W613" s="8">
        <v>14000</v>
      </c>
      <c r="X613" s="16">
        <f t="shared" si="90"/>
        <v>0.68965517241379315</v>
      </c>
      <c r="BC613" s="53"/>
      <c r="BD613" s="56"/>
      <c r="BE613" s="56"/>
      <c r="BF613" s="56"/>
      <c r="BG613" s="56"/>
    </row>
    <row r="614" spans="1:59">
      <c r="A614" s="42">
        <f t="shared" si="87"/>
        <v>44044</v>
      </c>
      <c r="B614" s="42">
        <v>44075</v>
      </c>
      <c r="C614" s="43">
        <v>6</v>
      </c>
      <c r="E614" s="2" t="s">
        <v>640</v>
      </c>
      <c r="F614" s="6">
        <v>43344</v>
      </c>
      <c r="G614" s="7">
        <f t="shared" si="88"/>
        <v>2018</v>
      </c>
      <c r="H614" s="7">
        <f t="shared" si="89"/>
        <v>9</v>
      </c>
      <c r="I614" s="8">
        <v>421000</v>
      </c>
      <c r="J614" s="8">
        <v>57000</v>
      </c>
      <c r="K614" s="8">
        <v>104000</v>
      </c>
      <c r="L614" s="8">
        <v>173000</v>
      </c>
      <c r="M614" s="8">
        <v>87000</v>
      </c>
      <c r="N614" s="8">
        <v>373000</v>
      </c>
      <c r="O614" s="8">
        <v>47000</v>
      </c>
      <c r="P614" s="8">
        <v>98000</v>
      </c>
      <c r="Q614" s="8">
        <v>152000</v>
      </c>
      <c r="R614" s="8">
        <v>76000</v>
      </c>
      <c r="S614" s="8">
        <v>48000</v>
      </c>
      <c r="T614" s="8">
        <v>10000</v>
      </c>
      <c r="U614" s="8">
        <v>6000</v>
      </c>
      <c r="V614" s="8">
        <v>21000</v>
      </c>
      <c r="W614" s="8">
        <v>11000</v>
      </c>
      <c r="X614" s="16">
        <f t="shared" si="90"/>
        <v>-2.9953917050691243E-2</v>
      </c>
      <c r="BC614" s="53"/>
      <c r="BD614" s="56"/>
      <c r="BE614" s="56"/>
      <c r="BF614" s="56"/>
      <c r="BG614" s="56"/>
    </row>
    <row r="615" spans="1:59">
      <c r="A615" s="42">
        <f t="shared" si="87"/>
        <v>44075</v>
      </c>
      <c r="B615" s="42">
        <v>44105</v>
      </c>
      <c r="C615" s="43">
        <v>6.54</v>
      </c>
      <c r="E615" s="2" t="s">
        <v>641</v>
      </c>
      <c r="F615" s="6">
        <v>43374</v>
      </c>
      <c r="G615" s="7">
        <f t="shared" si="88"/>
        <v>2018</v>
      </c>
      <c r="H615" s="7">
        <f t="shared" si="89"/>
        <v>10</v>
      </c>
      <c r="I615" s="8">
        <v>446000</v>
      </c>
      <c r="J615" s="8">
        <v>61000</v>
      </c>
      <c r="K615" s="8">
        <v>109000</v>
      </c>
      <c r="L615" s="8">
        <v>182000</v>
      </c>
      <c r="M615" s="8">
        <v>94000</v>
      </c>
      <c r="N615" s="8">
        <v>395000</v>
      </c>
      <c r="O615" s="8">
        <v>51000</v>
      </c>
      <c r="P615" s="8">
        <v>102000</v>
      </c>
      <c r="Q615" s="8">
        <v>160000</v>
      </c>
      <c r="R615" s="8">
        <v>82000</v>
      </c>
      <c r="S615" s="8">
        <v>51000</v>
      </c>
      <c r="T615" s="8">
        <v>10000</v>
      </c>
      <c r="U615" s="8">
        <v>7000</v>
      </c>
      <c r="V615" s="8">
        <v>22000</v>
      </c>
      <c r="W615" s="8">
        <v>12000</v>
      </c>
      <c r="X615" s="16">
        <f t="shared" si="90"/>
        <v>-3.0434782608695653E-2</v>
      </c>
      <c r="BC615" s="53"/>
      <c r="BD615" s="56"/>
      <c r="BE615" s="56"/>
      <c r="BF615" s="56"/>
      <c r="BG615" s="56"/>
    </row>
    <row r="616" spans="1:59">
      <c r="A616" s="42">
        <f t="shared" si="87"/>
        <v>44105</v>
      </c>
      <c r="B616" s="42">
        <v>44136</v>
      </c>
      <c r="C616" s="43">
        <v>6.85</v>
      </c>
      <c r="E616" s="2" t="s">
        <v>642</v>
      </c>
      <c r="F616" s="6">
        <v>43405</v>
      </c>
      <c r="G616" s="7">
        <f t="shared" si="88"/>
        <v>2018</v>
      </c>
      <c r="H616" s="7">
        <f t="shared" si="89"/>
        <v>11</v>
      </c>
      <c r="I616" s="8">
        <v>406000</v>
      </c>
      <c r="J616" s="8">
        <v>58000</v>
      </c>
      <c r="K616" s="8">
        <v>98000</v>
      </c>
      <c r="L616" s="8">
        <v>169000</v>
      </c>
      <c r="M616" s="8">
        <v>81000</v>
      </c>
      <c r="N616" s="8">
        <v>362000</v>
      </c>
      <c r="O616" s="8">
        <v>48000</v>
      </c>
      <c r="P616" s="8">
        <v>92000</v>
      </c>
      <c r="Q616" s="8">
        <v>149000</v>
      </c>
      <c r="R616" s="8">
        <v>73000</v>
      </c>
      <c r="S616" s="8">
        <v>44000</v>
      </c>
      <c r="T616" s="8">
        <v>10000</v>
      </c>
      <c r="U616" s="8">
        <v>6000</v>
      </c>
      <c r="V616" s="8">
        <v>20000</v>
      </c>
      <c r="W616" s="8">
        <v>8000</v>
      </c>
      <c r="X616" s="16">
        <f t="shared" si="90"/>
        <v>-0.24112149532710281</v>
      </c>
      <c r="BC616" s="53"/>
      <c r="BD616" s="56"/>
      <c r="BE616" s="56"/>
      <c r="BF616" s="56"/>
      <c r="BG616" s="56"/>
    </row>
    <row r="617" spans="1:59">
      <c r="A617" s="42">
        <f t="shared" si="87"/>
        <v>44136</v>
      </c>
      <c r="B617" s="42">
        <v>44166</v>
      </c>
      <c r="C617" s="43">
        <v>6.69</v>
      </c>
      <c r="E617" s="2" t="s">
        <v>643</v>
      </c>
      <c r="F617" s="6">
        <v>43435</v>
      </c>
      <c r="G617" s="7">
        <f t="shared" si="88"/>
        <v>2018</v>
      </c>
      <c r="H617" s="7">
        <f t="shared" si="89"/>
        <v>12</v>
      </c>
      <c r="I617" s="8">
        <v>377000</v>
      </c>
      <c r="J617" s="8">
        <v>53000</v>
      </c>
      <c r="K617" s="8">
        <v>83000</v>
      </c>
      <c r="L617" s="8">
        <v>165000</v>
      </c>
      <c r="M617" s="8">
        <v>76000</v>
      </c>
      <c r="N617" s="8">
        <v>336000</v>
      </c>
      <c r="O617" s="8">
        <v>44000</v>
      </c>
      <c r="P617" s="8">
        <v>78000</v>
      </c>
      <c r="Q617" s="8">
        <v>146000</v>
      </c>
      <c r="R617" s="8">
        <v>68000</v>
      </c>
      <c r="S617" s="8">
        <v>41000</v>
      </c>
      <c r="T617" s="8">
        <v>9000</v>
      </c>
      <c r="U617" s="8">
        <v>5000</v>
      </c>
      <c r="V617" s="8">
        <v>19000</v>
      </c>
      <c r="W617" s="8">
        <v>8000</v>
      </c>
      <c r="X617" s="16">
        <f t="shared" si="90"/>
        <v>-0.33859649122807017</v>
      </c>
      <c r="BC617" s="53"/>
      <c r="BD617" s="56"/>
      <c r="BE617" s="56"/>
      <c r="BF617" s="56"/>
      <c r="BG617" s="56"/>
    </row>
    <row r="618" spans="1:59">
      <c r="A618" s="42">
        <f t="shared" si="87"/>
        <v>44166</v>
      </c>
      <c r="B618" s="42">
        <v>44197</v>
      </c>
      <c r="C618" s="43">
        <v>6.76</v>
      </c>
      <c r="E618" s="2" t="s">
        <v>644</v>
      </c>
      <c r="F618" s="6">
        <v>43466</v>
      </c>
      <c r="G618" s="7">
        <f t="shared" si="88"/>
        <v>2019</v>
      </c>
      <c r="H618" s="7">
        <f t="shared" si="89"/>
        <v>1</v>
      </c>
      <c r="I618" s="8">
        <v>285000</v>
      </c>
      <c r="J618" s="8">
        <v>39000</v>
      </c>
      <c r="K618" s="8">
        <v>61000</v>
      </c>
      <c r="L618" s="8">
        <v>123000</v>
      </c>
      <c r="M618" s="8">
        <v>62000</v>
      </c>
      <c r="N618" s="8">
        <v>255000</v>
      </c>
      <c r="O618" s="8">
        <v>34000</v>
      </c>
      <c r="P618" s="8">
        <v>57000</v>
      </c>
      <c r="Q618" s="8">
        <v>109000</v>
      </c>
      <c r="R618" s="8">
        <v>55000</v>
      </c>
      <c r="S618" s="8">
        <v>30000</v>
      </c>
      <c r="T618" s="8">
        <v>5000</v>
      </c>
      <c r="U618" s="8">
        <v>4000</v>
      </c>
      <c r="V618" s="8">
        <v>14000</v>
      </c>
      <c r="W618" s="8">
        <v>7000</v>
      </c>
      <c r="X618" s="16">
        <f t="shared" si="90"/>
        <v>-0.45506692160611856</v>
      </c>
      <c r="BC618" s="53"/>
      <c r="BD618" s="56"/>
      <c r="BE618" s="56"/>
      <c r="BF618" s="56"/>
      <c r="BG618" s="56"/>
    </row>
    <row r="619" spans="1:59">
      <c r="A619" s="42">
        <f t="shared" si="87"/>
        <v>44197</v>
      </c>
      <c r="B619" s="42">
        <v>44228</v>
      </c>
      <c r="C619" s="43">
        <v>6.69</v>
      </c>
      <c r="E619" s="2" t="s">
        <v>645</v>
      </c>
      <c r="F619" s="6">
        <v>43497</v>
      </c>
      <c r="G619" s="7">
        <f t="shared" si="88"/>
        <v>2019</v>
      </c>
      <c r="H619" s="7">
        <f t="shared" si="89"/>
        <v>2</v>
      </c>
      <c r="I619" s="8">
        <v>311000</v>
      </c>
      <c r="J619" s="8">
        <v>36000</v>
      </c>
      <c r="K619" s="8">
        <v>66000</v>
      </c>
      <c r="L619" s="8">
        <v>143000</v>
      </c>
      <c r="M619" s="8">
        <v>66000</v>
      </c>
      <c r="N619" s="8">
        <v>277000</v>
      </c>
      <c r="O619" s="8">
        <v>31000</v>
      </c>
      <c r="P619" s="8">
        <v>62000</v>
      </c>
      <c r="Q619" s="8">
        <v>126000</v>
      </c>
      <c r="R619" s="8">
        <v>58000</v>
      </c>
      <c r="S619" s="8">
        <v>34000</v>
      </c>
      <c r="T619" s="8">
        <v>5000</v>
      </c>
      <c r="U619" s="8">
        <v>4000</v>
      </c>
      <c r="V619" s="8">
        <v>17000</v>
      </c>
      <c r="W619" s="8">
        <v>8000</v>
      </c>
      <c r="X619" s="16">
        <f t="shared" si="90"/>
        <v>-0.42300556586270871</v>
      </c>
      <c r="BC619" s="53"/>
      <c r="BD619" s="56"/>
      <c r="BE619" s="56"/>
      <c r="BF619" s="56"/>
      <c r="BG619" s="56"/>
    </row>
    <row r="620" spans="1:59">
      <c r="A620" s="42">
        <f t="shared" si="87"/>
        <v>44228</v>
      </c>
      <c r="B620" s="42">
        <v>44256</v>
      </c>
      <c r="C620" s="43">
        <v>6.22</v>
      </c>
      <c r="E620" s="2" t="s">
        <v>646</v>
      </c>
      <c r="F620" s="6">
        <v>43525</v>
      </c>
      <c r="G620" s="7">
        <f t="shared" si="88"/>
        <v>2019</v>
      </c>
      <c r="H620" s="7">
        <f t="shared" si="89"/>
        <v>3</v>
      </c>
      <c r="I620" s="8">
        <v>400000</v>
      </c>
      <c r="J620" s="8">
        <v>46000</v>
      </c>
      <c r="K620" s="8">
        <v>86000</v>
      </c>
      <c r="L620" s="8">
        <v>182000</v>
      </c>
      <c r="M620" s="8">
        <v>86000</v>
      </c>
      <c r="N620" s="8">
        <v>355000</v>
      </c>
      <c r="O620" s="8">
        <v>40000</v>
      </c>
      <c r="P620" s="8">
        <v>81000</v>
      </c>
      <c r="Q620" s="8">
        <v>159000</v>
      </c>
      <c r="R620" s="8">
        <v>75000</v>
      </c>
      <c r="S620" s="8">
        <v>45000</v>
      </c>
      <c r="T620" s="8">
        <v>6000</v>
      </c>
      <c r="U620" s="8">
        <v>5000</v>
      </c>
      <c r="V620" s="8">
        <v>23000</v>
      </c>
      <c r="W620" s="8">
        <v>11000</v>
      </c>
      <c r="X620" s="16">
        <f t="shared" si="90"/>
        <v>-4.9881235154394299E-2</v>
      </c>
      <c r="BC620" s="53"/>
      <c r="BD620" s="56"/>
      <c r="BE620" s="56"/>
      <c r="BF620" s="56"/>
      <c r="BG620" s="56"/>
    </row>
    <row r="621" spans="1:59">
      <c r="A621" s="42">
        <f t="shared" si="87"/>
        <v>44256</v>
      </c>
      <c r="B621" s="42">
        <v>44287</v>
      </c>
      <c r="C621" s="43">
        <v>6.01</v>
      </c>
      <c r="E621" s="2" t="s">
        <v>647</v>
      </c>
      <c r="F621" s="6">
        <v>43556</v>
      </c>
      <c r="G621" s="7">
        <f t="shared" si="88"/>
        <v>2019</v>
      </c>
      <c r="H621" s="7">
        <f t="shared" si="89"/>
        <v>4</v>
      </c>
      <c r="I621" s="8">
        <v>456000</v>
      </c>
      <c r="J621" s="8">
        <v>53000</v>
      </c>
      <c r="K621" s="8">
        <v>104000</v>
      </c>
      <c r="L621" s="8">
        <v>200000</v>
      </c>
      <c r="M621" s="8">
        <v>99000</v>
      </c>
      <c r="N621" s="8">
        <v>403000</v>
      </c>
      <c r="O621" s="8">
        <v>45000</v>
      </c>
      <c r="P621" s="8">
        <v>98000</v>
      </c>
      <c r="Q621" s="8">
        <v>174000</v>
      </c>
      <c r="R621" s="8">
        <v>86000</v>
      </c>
      <c r="S621" s="8">
        <v>53000</v>
      </c>
      <c r="T621" s="8">
        <v>8000</v>
      </c>
      <c r="U621" s="8">
        <v>6000</v>
      </c>
      <c r="V621" s="8">
        <v>26000</v>
      </c>
      <c r="W621" s="8">
        <v>13000</v>
      </c>
      <c r="X621" s="16">
        <f t="shared" si="90"/>
        <v>2.2421524663677129E-2</v>
      </c>
      <c r="BC621" s="53"/>
      <c r="BD621" s="56"/>
      <c r="BE621" s="56"/>
      <c r="BF621" s="56"/>
      <c r="BG621" s="56"/>
    </row>
    <row r="622" spans="1:59">
      <c r="A622" s="42">
        <f t="shared" si="87"/>
        <v>44287</v>
      </c>
      <c r="B622" s="42">
        <v>44317</v>
      </c>
      <c r="C622" s="43">
        <v>5.85</v>
      </c>
      <c r="E622" s="2" t="s">
        <v>648</v>
      </c>
      <c r="F622" s="6">
        <v>43586</v>
      </c>
      <c r="G622" s="7">
        <f t="shared" si="88"/>
        <v>2019</v>
      </c>
      <c r="H622" s="7">
        <f t="shared" si="89"/>
        <v>5</v>
      </c>
      <c r="I622" s="8">
        <v>542000</v>
      </c>
      <c r="J622" s="8">
        <v>66000</v>
      </c>
      <c r="K622" s="8">
        <v>131000</v>
      </c>
      <c r="L622" s="8">
        <v>231000</v>
      </c>
      <c r="M622" s="8">
        <v>114000</v>
      </c>
      <c r="N622" s="8">
        <v>482000</v>
      </c>
      <c r="O622" s="8">
        <v>56000</v>
      </c>
      <c r="P622" s="8">
        <v>123000</v>
      </c>
      <c r="Q622" s="8">
        <v>203000</v>
      </c>
      <c r="R622" s="8">
        <v>100000</v>
      </c>
      <c r="S622" s="8">
        <v>60000</v>
      </c>
      <c r="T622" s="8">
        <v>10000</v>
      </c>
      <c r="U622" s="8">
        <v>8000</v>
      </c>
      <c r="V622" s="8">
        <v>28000</v>
      </c>
      <c r="W622" s="8">
        <v>14000</v>
      </c>
      <c r="X622" s="16">
        <f t="shared" si="90"/>
        <v>0.33497536945812806</v>
      </c>
      <c r="BC622" s="53"/>
      <c r="BD622" s="56"/>
      <c r="BE622" s="56"/>
      <c r="BF622" s="56"/>
      <c r="BG622" s="56"/>
    </row>
    <row r="623" spans="1:59">
      <c r="A623" s="42">
        <f t="shared" si="87"/>
        <v>44317</v>
      </c>
      <c r="B623" s="42">
        <v>44348</v>
      </c>
      <c r="C623" s="43">
        <v>5.8</v>
      </c>
      <c r="E623" s="2" t="s">
        <v>649</v>
      </c>
      <c r="F623" s="6">
        <v>43617</v>
      </c>
      <c r="G623" s="7">
        <f t="shared" si="88"/>
        <v>2019</v>
      </c>
      <c r="H623" s="7">
        <f t="shared" si="89"/>
        <v>6</v>
      </c>
      <c r="I623" s="8">
        <v>528000</v>
      </c>
      <c r="J623" s="8">
        <v>68000</v>
      </c>
      <c r="K623" s="8">
        <v>134000</v>
      </c>
      <c r="L623" s="8">
        <v>218000</v>
      </c>
      <c r="M623" s="8">
        <v>108000</v>
      </c>
      <c r="N623" s="8">
        <v>473000</v>
      </c>
      <c r="O623" s="8">
        <v>58000</v>
      </c>
      <c r="P623" s="8">
        <v>127000</v>
      </c>
      <c r="Q623" s="8">
        <v>193000</v>
      </c>
      <c r="R623" s="8">
        <v>95000</v>
      </c>
      <c r="S623" s="8">
        <v>55000</v>
      </c>
      <c r="T623" s="8">
        <v>10000</v>
      </c>
      <c r="U623" s="8">
        <v>7000</v>
      </c>
      <c r="V623" s="8">
        <v>25000</v>
      </c>
      <c r="W623" s="8">
        <v>13000</v>
      </c>
      <c r="X623" s="16">
        <f t="shared" si="90"/>
        <v>0.40053050397877982</v>
      </c>
      <c r="BC623" s="53"/>
      <c r="BD623" s="56"/>
      <c r="BE623" s="56"/>
      <c r="BF623" s="56"/>
      <c r="BG623" s="56"/>
    </row>
    <row r="624" spans="1:59">
      <c r="A624" s="42">
        <f t="shared" si="87"/>
        <v>44348</v>
      </c>
      <c r="B624" s="42">
        <v>44378</v>
      </c>
      <c r="C624" s="43">
        <v>5.86</v>
      </c>
      <c r="E624" s="2" t="s">
        <v>650</v>
      </c>
      <c r="F624" s="6">
        <v>43647</v>
      </c>
      <c r="G624" s="7">
        <f t="shared" si="88"/>
        <v>2019</v>
      </c>
      <c r="H624" s="7">
        <f t="shared" si="89"/>
        <v>7</v>
      </c>
      <c r="I624" s="8">
        <v>540000</v>
      </c>
      <c r="J624" s="8">
        <v>71000</v>
      </c>
      <c r="K624" s="8">
        <v>132000</v>
      </c>
      <c r="L624" s="8">
        <v>226000</v>
      </c>
      <c r="M624" s="8">
        <v>111000</v>
      </c>
      <c r="N624" s="8">
        <v>482000</v>
      </c>
      <c r="O624" s="8">
        <v>60000</v>
      </c>
      <c r="P624" s="8">
        <v>124000</v>
      </c>
      <c r="Q624" s="8">
        <v>200000</v>
      </c>
      <c r="R624" s="8">
        <v>98000</v>
      </c>
      <c r="S624" s="8">
        <v>58000</v>
      </c>
      <c r="T624" s="8">
        <v>11000</v>
      </c>
      <c r="U624" s="8">
        <v>8000</v>
      </c>
      <c r="V624" s="8">
        <v>26000</v>
      </c>
      <c r="W624" s="8">
        <v>13000</v>
      </c>
      <c r="X624" s="16">
        <f t="shared" si="90"/>
        <v>0.89473684210526316</v>
      </c>
      <c r="BC624" s="53"/>
      <c r="BD624" s="56"/>
      <c r="BE624" s="56"/>
      <c r="BF624" s="56"/>
      <c r="BG624" s="56"/>
    </row>
    <row r="625" spans="1:59">
      <c r="A625" s="42">
        <f t="shared" si="87"/>
        <v>44378</v>
      </c>
      <c r="B625" s="42">
        <v>44409</v>
      </c>
      <c r="C625" s="43">
        <v>5.99</v>
      </c>
      <c r="E625" s="2" t="s">
        <v>651</v>
      </c>
      <c r="F625" s="6">
        <v>43678</v>
      </c>
      <c r="G625" s="7">
        <f t="shared" si="88"/>
        <v>2019</v>
      </c>
      <c r="H625" s="7">
        <f t="shared" si="89"/>
        <v>8</v>
      </c>
      <c r="I625" s="8">
        <v>532000</v>
      </c>
      <c r="J625" s="8">
        <v>73000</v>
      </c>
      <c r="K625" s="8">
        <v>131000</v>
      </c>
      <c r="L625" s="8">
        <v>220000</v>
      </c>
      <c r="M625" s="8">
        <v>108000</v>
      </c>
      <c r="N625" s="8">
        <v>475000</v>
      </c>
      <c r="O625" s="8">
        <v>61000</v>
      </c>
      <c r="P625" s="8">
        <v>124000</v>
      </c>
      <c r="Q625" s="8">
        <v>195000</v>
      </c>
      <c r="R625" s="8">
        <v>95000</v>
      </c>
      <c r="S625" s="8">
        <v>57000</v>
      </c>
      <c r="T625" s="8">
        <v>12000</v>
      </c>
      <c r="U625" s="8">
        <v>7000</v>
      </c>
      <c r="V625" s="8">
        <v>25000</v>
      </c>
      <c r="W625" s="8">
        <v>13000</v>
      </c>
      <c r="X625" s="16">
        <f t="shared" si="90"/>
        <v>0.71061093247588425</v>
      </c>
      <c r="BC625" s="53"/>
      <c r="BD625" s="56"/>
      <c r="BE625" s="56"/>
      <c r="BF625" s="56"/>
      <c r="BG625" s="56"/>
    </row>
    <row r="626" spans="1:59">
      <c r="A626" s="42">
        <f t="shared" si="87"/>
        <v>44409</v>
      </c>
      <c r="B626" s="42">
        <v>44440</v>
      </c>
      <c r="C626" s="43">
        <v>5.88</v>
      </c>
      <c r="E626" s="2" t="s">
        <v>652</v>
      </c>
      <c r="F626" s="6">
        <v>43709</v>
      </c>
      <c r="G626" s="7">
        <f t="shared" si="88"/>
        <v>2019</v>
      </c>
      <c r="H626" s="7">
        <f t="shared" si="89"/>
        <v>9</v>
      </c>
      <c r="I626" s="8">
        <v>450000</v>
      </c>
      <c r="J626" s="8">
        <v>60000</v>
      </c>
      <c r="K626" s="8">
        <v>109000</v>
      </c>
      <c r="L626" s="8">
        <v>188000</v>
      </c>
      <c r="M626" s="8">
        <v>93000</v>
      </c>
      <c r="N626" s="8">
        <v>401000</v>
      </c>
      <c r="O626" s="8">
        <v>50000</v>
      </c>
      <c r="P626" s="8">
        <v>103000</v>
      </c>
      <c r="Q626" s="8">
        <v>166000</v>
      </c>
      <c r="R626" s="8">
        <v>82000</v>
      </c>
      <c r="S626" s="8">
        <v>49000</v>
      </c>
      <c r="T626" s="8">
        <v>10000</v>
      </c>
      <c r="U626" s="8">
        <v>6000</v>
      </c>
      <c r="V626" s="8">
        <v>22000</v>
      </c>
      <c r="W626" s="8">
        <v>11000</v>
      </c>
      <c r="X626" s="16">
        <f t="shared" si="90"/>
        <v>0.125</v>
      </c>
      <c r="BC626" s="53"/>
      <c r="BD626" s="56"/>
      <c r="BE626" s="56"/>
      <c r="BF626" s="56"/>
      <c r="BG626" s="56"/>
    </row>
    <row r="627" spans="1:59">
      <c r="A627" s="42">
        <f t="shared" si="87"/>
        <v>44440</v>
      </c>
      <c r="B627" s="42">
        <v>44470</v>
      </c>
      <c r="C627" s="43">
        <v>6.29</v>
      </c>
      <c r="E627" s="2" t="s">
        <v>653</v>
      </c>
      <c r="F627" s="6">
        <v>43739</v>
      </c>
      <c r="G627" s="7">
        <f t="shared" si="88"/>
        <v>2019</v>
      </c>
      <c r="H627" s="7">
        <f t="shared" si="89"/>
        <v>10</v>
      </c>
      <c r="I627" s="8">
        <v>462000</v>
      </c>
      <c r="J627" s="8">
        <v>61000</v>
      </c>
      <c r="K627" s="8">
        <v>110000</v>
      </c>
      <c r="L627" s="8">
        <v>193000</v>
      </c>
      <c r="M627" s="8">
        <v>98000</v>
      </c>
      <c r="N627" s="8">
        <v>412000</v>
      </c>
      <c r="O627" s="8">
        <v>51000</v>
      </c>
      <c r="P627" s="8">
        <v>104000</v>
      </c>
      <c r="Q627" s="8">
        <v>171000</v>
      </c>
      <c r="R627" s="8">
        <v>86000</v>
      </c>
      <c r="S627" s="8">
        <v>50000</v>
      </c>
      <c r="T627" s="8">
        <v>10000</v>
      </c>
      <c r="U627" s="8">
        <v>6000</v>
      </c>
      <c r="V627" s="8">
        <v>22000</v>
      </c>
      <c r="W627" s="8">
        <v>12000</v>
      </c>
      <c r="X627" s="16">
        <f t="shared" si="90"/>
        <v>1.3157894736842105E-2</v>
      </c>
      <c r="BC627" s="53"/>
      <c r="BD627" s="56"/>
      <c r="BE627" s="56"/>
      <c r="BF627" s="56"/>
      <c r="BG627" s="56"/>
    </row>
    <row r="628" spans="1:59">
      <c r="A628" s="42">
        <f t="shared" si="87"/>
        <v>44470</v>
      </c>
      <c r="B628" s="42">
        <v>44501</v>
      </c>
      <c r="C628" s="43">
        <v>6.34</v>
      </c>
      <c r="E628" s="2" t="s">
        <v>654</v>
      </c>
      <c r="F628" s="6">
        <v>43770</v>
      </c>
      <c r="G628" s="7">
        <f t="shared" si="88"/>
        <v>2019</v>
      </c>
      <c r="H628" s="7">
        <f t="shared" si="89"/>
        <v>11</v>
      </c>
      <c r="I628" s="8">
        <v>404000</v>
      </c>
      <c r="J628" s="8">
        <v>55000</v>
      </c>
      <c r="K628" s="8">
        <v>96000</v>
      </c>
      <c r="L628" s="8">
        <v>170000</v>
      </c>
      <c r="M628" s="8">
        <v>83000</v>
      </c>
      <c r="N628" s="8">
        <v>364000</v>
      </c>
      <c r="O628" s="8">
        <v>46000</v>
      </c>
      <c r="P628" s="8">
        <v>91000</v>
      </c>
      <c r="Q628" s="8">
        <v>151000</v>
      </c>
      <c r="R628" s="8">
        <v>76000</v>
      </c>
      <c r="S628" s="8">
        <v>40000</v>
      </c>
      <c r="T628" s="8">
        <v>9000</v>
      </c>
      <c r="U628" s="8">
        <v>5000</v>
      </c>
      <c r="V628" s="8">
        <v>19000</v>
      </c>
      <c r="W628" s="8">
        <v>7000</v>
      </c>
      <c r="X628" s="16">
        <f t="shared" si="90"/>
        <v>-0.25461254612546125</v>
      </c>
      <c r="BC628" s="53"/>
      <c r="BD628" s="56"/>
      <c r="BE628" s="56"/>
      <c r="BF628" s="56"/>
      <c r="BG628" s="56"/>
    </row>
    <row r="629" spans="1:59">
      <c r="A629" s="42">
        <f t="shared" si="87"/>
        <v>44501</v>
      </c>
      <c r="B629" s="42">
        <v>44531</v>
      </c>
      <c r="C629" s="43">
        <v>6.46</v>
      </c>
      <c r="E629" s="2" t="s">
        <v>655</v>
      </c>
      <c r="F629" s="6">
        <v>43800</v>
      </c>
      <c r="G629" s="7">
        <f t="shared" si="88"/>
        <v>2019</v>
      </c>
      <c r="H629" s="7">
        <f t="shared" si="89"/>
        <v>12</v>
      </c>
      <c r="I629" s="8">
        <v>434000</v>
      </c>
      <c r="J629" s="8">
        <v>59000</v>
      </c>
      <c r="K629" s="8">
        <v>95000</v>
      </c>
      <c r="L629" s="8">
        <v>192000</v>
      </c>
      <c r="M629" s="8">
        <v>88000</v>
      </c>
      <c r="N629" s="8">
        <v>386000</v>
      </c>
      <c r="O629" s="8">
        <v>49000</v>
      </c>
      <c r="P629" s="8">
        <v>89000</v>
      </c>
      <c r="Q629" s="8">
        <v>169000</v>
      </c>
      <c r="R629" s="8">
        <v>79000</v>
      </c>
      <c r="S629" s="8">
        <v>48000</v>
      </c>
      <c r="T629" s="8">
        <v>10000</v>
      </c>
      <c r="U629" s="8">
        <v>6000</v>
      </c>
      <c r="V629" s="8">
        <v>23000</v>
      </c>
      <c r="W629" s="8">
        <v>9000</v>
      </c>
      <c r="X629" s="16">
        <f t="shared" si="90"/>
        <v>-0.17803030303030304</v>
      </c>
      <c r="BC629" s="53"/>
      <c r="BD629" s="56"/>
      <c r="BE629" s="56"/>
      <c r="BF629" s="56"/>
      <c r="BG629" s="56"/>
    </row>
    <row r="630" spans="1:59">
      <c r="A630" s="42">
        <f t="shared" si="87"/>
        <v>44531</v>
      </c>
      <c r="B630" s="42">
        <v>44562</v>
      </c>
      <c r="C630" s="43">
        <v>6.18</v>
      </c>
      <c r="E630" s="2" t="s">
        <v>656</v>
      </c>
      <c r="F630" s="6">
        <v>43831</v>
      </c>
      <c r="G630" s="7">
        <f t="shared" si="88"/>
        <v>2020</v>
      </c>
      <c r="H630" s="7">
        <f t="shared" si="89"/>
        <v>1</v>
      </c>
      <c r="I630" s="8">
        <v>317000</v>
      </c>
      <c r="J630" s="8">
        <v>43000</v>
      </c>
      <c r="K630" s="8">
        <v>67000</v>
      </c>
      <c r="L630" s="8">
        <v>140000</v>
      </c>
      <c r="M630" s="8">
        <v>67000</v>
      </c>
      <c r="N630" s="8">
        <v>285000</v>
      </c>
      <c r="O630" s="8">
        <v>37000</v>
      </c>
      <c r="P630" s="8">
        <v>63000</v>
      </c>
      <c r="Q630" s="8">
        <v>125000</v>
      </c>
      <c r="R630" s="8">
        <v>60000</v>
      </c>
      <c r="S630" s="8">
        <v>32000</v>
      </c>
      <c r="T630" s="8">
        <v>6000</v>
      </c>
      <c r="U630" s="8">
        <v>4000</v>
      </c>
      <c r="V630" s="8">
        <v>15000</v>
      </c>
      <c r="W630" s="8">
        <v>7000</v>
      </c>
      <c r="X630" s="16">
        <f t="shared" si="90"/>
        <v>-0.41296296296296298</v>
      </c>
      <c r="BC630" s="53"/>
      <c r="BD630" s="56"/>
      <c r="BE630" s="56"/>
      <c r="BF630" s="56"/>
      <c r="BG630" s="56"/>
    </row>
    <row r="631" spans="1:59">
      <c r="A631" s="42">
        <f t="shared" si="87"/>
        <v>44562</v>
      </c>
      <c r="B631" s="42">
        <v>44593</v>
      </c>
      <c r="C631" s="43">
        <v>6.5</v>
      </c>
      <c r="E631" s="2" t="s">
        <v>657</v>
      </c>
      <c r="F631" s="6">
        <v>43862</v>
      </c>
      <c r="G631" s="7">
        <f t="shared" si="88"/>
        <v>2020</v>
      </c>
      <c r="H631" s="7">
        <f t="shared" si="89"/>
        <v>2</v>
      </c>
      <c r="I631" s="8">
        <v>335000</v>
      </c>
      <c r="J631" s="8">
        <v>37000</v>
      </c>
      <c r="K631" s="8">
        <v>70000</v>
      </c>
      <c r="L631" s="8">
        <v>155000</v>
      </c>
      <c r="M631" s="8">
        <v>73000</v>
      </c>
      <c r="N631" s="8">
        <v>299000</v>
      </c>
      <c r="O631" s="8">
        <v>32000</v>
      </c>
      <c r="P631" s="8">
        <v>66000</v>
      </c>
      <c r="Q631" s="8">
        <v>137000</v>
      </c>
      <c r="R631" s="8">
        <v>64000</v>
      </c>
      <c r="S631" s="8">
        <v>36000</v>
      </c>
      <c r="T631" s="8">
        <v>5000</v>
      </c>
      <c r="U631" s="8">
        <v>4000</v>
      </c>
      <c r="V631" s="8">
        <v>18000</v>
      </c>
      <c r="W631" s="8">
        <v>9000</v>
      </c>
      <c r="X631" s="16">
        <f t="shared" si="90"/>
        <v>-0.37030075187969924</v>
      </c>
      <c r="BC631" s="53"/>
      <c r="BD631" s="56"/>
      <c r="BE631" s="56"/>
      <c r="BF631" s="56"/>
      <c r="BG631" s="56"/>
    </row>
    <row r="632" spans="1:59">
      <c r="A632" s="42">
        <f t="shared" si="87"/>
        <v>44593</v>
      </c>
      <c r="B632" s="42">
        <v>44621</v>
      </c>
      <c r="C632" s="43">
        <v>6.02</v>
      </c>
      <c r="E632" s="2" t="s">
        <v>658</v>
      </c>
      <c r="F632" s="6">
        <v>43891</v>
      </c>
      <c r="G632" s="7">
        <f t="shared" si="88"/>
        <v>2020</v>
      </c>
      <c r="H632" s="7">
        <f t="shared" si="89"/>
        <v>3</v>
      </c>
      <c r="I632" s="8">
        <v>416000</v>
      </c>
      <c r="J632" s="8">
        <v>45000</v>
      </c>
      <c r="K632" s="8">
        <v>93000</v>
      </c>
      <c r="L632" s="8">
        <v>191000</v>
      </c>
      <c r="M632" s="8">
        <v>87000</v>
      </c>
      <c r="N632" s="8">
        <v>372000</v>
      </c>
      <c r="O632" s="8">
        <v>39000</v>
      </c>
      <c r="P632" s="8">
        <v>88000</v>
      </c>
      <c r="Q632" s="8">
        <v>168000</v>
      </c>
      <c r="R632" s="8">
        <v>77000</v>
      </c>
      <c r="S632" s="8">
        <v>44000</v>
      </c>
      <c r="T632" s="8">
        <v>6000</v>
      </c>
      <c r="U632" s="8">
        <v>5000</v>
      </c>
      <c r="V632" s="8">
        <v>23000</v>
      </c>
      <c r="W632" s="8">
        <v>10000</v>
      </c>
      <c r="X632" s="16">
        <f t="shared" si="90"/>
        <v>-7.5555555555555556E-2</v>
      </c>
      <c r="BC632" s="53"/>
      <c r="BD632" s="56"/>
      <c r="BE632" s="56"/>
      <c r="BF632" s="56"/>
      <c r="BG632" s="56"/>
    </row>
    <row r="633" spans="1:59">
      <c r="A633" s="42">
        <f t="shared" si="87"/>
        <v>44621</v>
      </c>
      <c r="B633" s="42">
        <v>44652</v>
      </c>
      <c r="C633" s="43">
        <v>5.77</v>
      </c>
      <c r="E633" s="2" t="s">
        <v>659</v>
      </c>
      <c r="F633" s="6">
        <v>43922</v>
      </c>
      <c r="G633" s="7">
        <f t="shared" si="88"/>
        <v>2020</v>
      </c>
      <c r="H633" s="7">
        <f t="shared" si="89"/>
        <v>4</v>
      </c>
      <c r="I633" s="8">
        <v>373000</v>
      </c>
      <c r="J633" s="8">
        <v>43000</v>
      </c>
      <c r="K633" s="8">
        <v>94000</v>
      </c>
      <c r="L633" s="8">
        <v>164000</v>
      </c>
      <c r="M633" s="8">
        <v>72000</v>
      </c>
      <c r="N633" s="8">
        <v>338000</v>
      </c>
      <c r="O633" s="8">
        <v>38000</v>
      </c>
      <c r="P633" s="8">
        <v>89000</v>
      </c>
      <c r="Q633" s="8">
        <v>147000</v>
      </c>
      <c r="R633" s="8">
        <v>64000</v>
      </c>
      <c r="S633" s="8">
        <v>35000</v>
      </c>
      <c r="T633" s="8">
        <v>5000</v>
      </c>
      <c r="U633" s="8">
        <v>5000</v>
      </c>
      <c r="V633" s="8">
        <v>17000</v>
      </c>
      <c r="W633" s="8">
        <v>8000</v>
      </c>
      <c r="X633" s="16">
        <f t="shared" si="90"/>
        <v>-0.19264069264069264</v>
      </c>
      <c r="BC633" s="53"/>
      <c r="BD633" s="56"/>
      <c r="BE633" s="56"/>
      <c r="BF633" s="56"/>
      <c r="BG633" s="56"/>
    </row>
    <row r="634" spans="1:59">
      <c r="A634" s="42">
        <f t="shared" si="87"/>
        <v>44652</v>
      </c>
      <c r="B634" s="42">
        <v>44682</v>
      </c>
      <c r="C634" s="43">
        <v>5.61</v>
      </c>
      <c r="E634" s="2" t="s">
        <v>660</v>
      </c>
      <c r="F634" s="6">
        <v>43952</v>
      </c>
      <c r="G634" s="7">
        <f t="shared" si="88"/>
        <v>2020</v>
      </c>
      <c r="H634" s="7">
        <f t="shared" si="89"/>
        <v>5</v>
      </c>
      <c r="I634" s="8">
        <v>372000</v>
      </c>
      <c r="J634" s="8">
        <v>42000</v>
      </c>
      <c r="K634" s="8">
        <v>98000</v>
      </c>
      <c r="L634" s="8">
        <v>163000</v>
      </c>
      <c r="M634" s="8">
        <v>69000</v>
      </c>
      <c r="N634" s="8">
        <v>340000</v>
      </c>
      <c r="O634" s="8">
        <v>37000</v>
      </c>
      <c r="P634" s="8">
        <v>93000</v>
      </c>
      <c r="Q634" s="8">
        <v>148000</v>
      </c>
      <c r="R634" s="8">
        <v>62000</v>
      </c>
      <c r="S634" s="8">
        <v>32000</v>
      </c>
      <c r="T634" s="8">
        <v>5000</v>
      </c>
      <c r="U634" s="8">
        <v>5000</v>
      </c>
      <c r="V634" s="8">
        <v>15000</v>
      </c>
      <c r="W634" s="8">
        <v>7000</v>
      </c>
      <c r="X634" s="16">
        <f t="shared" si="90"/>
        <v>-7.9207920792079209E-2</v>
      </c>
      <c r="BC634" s="53"/>
      <c r="BD634" s="56"/>
      <c r="BE634" s="56"/>
      <c r="BF634" s="56"/>
      <c r="BG634" s="56"/>
    </row>
    <row r="635" spans="1:59">
      <c r="A635" s="42">
        <f t="shared" si="87"/>
        <v>44682</v>
      </c>
      <c r="B635" s="42">
        <v>44713</v>
      </c>
      <c r="C635" s="43">
        <v>5.41</v>
      </c>
      <c r="E635" s="2" t="s">
        <v>661</v>
      </c>
      <c r="F635" s="6">
        <v>43983</v>
      </c>
      <c r="G635" s="7">
        <f t="shared" si="88"/>
        <v>2020</v>
      </c>
      <c r="H635" s="7">
        <f t="shared" si="89"/>
        <v>6</v>
      </c>
      <c r="I635" s="8">
        <v>507000</v>
      </c>
      <c r="J635" s="8">
        <v>53000</v>
      </c>
      <c r="K635" s="8">
        <v>126000</v>
      </c>
      <c r="L635" s="8">
        <v>226000</v>
      </c>
      <c r="M635" s="8">
        <v>102000</v>
      </c>
      <c r="N635" s="8">
        <v>460000</v>
      </c>
      <c r="O635" s="8">
        <v>46000</v>
      </c>
      <c r="P635" s="8">
        <v>120000</v>
      </c>
      <c r="Q635" s="8">
        <v>203000</v>
      </c>
      <c r="R635" s="8">
        <v>91000</v>
      </c>
      <c r="S635" s="8">
        <v>47000</v>
      </c>
      <c r="T635" s="8">
        <v>7000</v>
      </c>
      <c r="U635" s="8">
        <v>6000</v>
      </c>
      <c r="V635" s="8">
        <v>23000</v>
      </c>
      <c r="W635" s="8">
        <v>11000</v>
      </c>
      <c r="X635" s="16">
        <f t="shared" si="90"/>
        <v>0.16820276497695852</v>
      </c>
      <c r="BC635" s="53"/>
      <c r="BD635" s="56"/>
      <c r="BE635" s="56"/>
      <c r="BF635" s="56"/>
      <c r="BG635" s="56"/>
    </row>
    <row r="636" spans="1:59">
      <c r="A636" s="42">
        <f t="shared" si="87"/>
        <v>44713</v>
      </c>
      <c r="B636" s="42">
        <v>44743</v>
      </c>
      <c r="C636" s="43">
        <v>5.12</v>
      </c>
      <c r="E636" s="2" t="s">
        <v>662</v>
      </c>
      <c r="F636" s="6">
        <v>44013</v>
      </c>
      <c r="G636" s="7">
        <f t="shared" si="88"/>
        <v>2020</v>
      </c>
      <c r="H636" s="7">
        <f t="shared" si="89"/>
        <v>7</v>
      </c>
      <c r="I636" s="8">
        <v>597000</v>
      </c>
      <c r="J636" s="8">
        <v>70000</v>
      </c>
      <c r="K636" s="8">
        <v>147000</v>
      </c>
      <c r="L636" s="8">
        <v>259000</v>
      </c>
      <c r="M636" s="8">
        <v>121000</v>
      </c>
      <c r="N636" s="8">
        <v>538000</v>
      </c>
      <c r="O636" s="8">
        <v>60000</v>
      </c>
      <c r="P636" s="8">
        <v>139000</v>
      </c>
      <c r="Q636" s="8">
        <v>231000</v>
      </c>
      <c r="R636" s="8">
        <v>108000</v>
      </c>
      <c r="S636" s="8">
        <v>59000</v>
      </c>
      <c r="T636" s="8">
        <v>10000</v>
      </c>
      <c r="U636" s="8">
        <v>8000</v>
      </c>
      <c r="V636" s="8">
        <v>28000</v>
      </c>
      <c r="W636" s="8">
        <v>13000</v>
      </c>
      <c r="X636" s="16">
        <f t="shared" si="90"/>
        <v>0.88328075709779175</v>
      </c>
      <c r="BC636" s="53"/>
      <c r="BD636" s="56"/>
      <c r="BE636" s="56"/>
      <c r="BF636" s="56"/>
      <c r="BG636" s="56"/>
    </row>
    <row r="637" spans="1:59">
      <c r="A637" s="42">
        <f t="shared" si="87"/>
        <v>44743</v>
      </c>
      <c r="B637" s="42">
        <v>44774</v>
      </c>
      <c r="C637" s="43">
        <v>4.8099999999999996</v>
      </c>
      <c r="E637" s="2" t="s">
        <v>663</v>
      </c>
      <c r="F637" s="6">
        <v>44044</v>
      </c>
      <c r="G637" s="7">
        <f t="shared" si="88"/>
        <v>2020</v>
      </c>
      <c r="H637" s="7">
        <f t="shared" si="89"/>
        <v>8</v>
      </c>
      <c r="I637" s="8">
        <v>560000</v>
      </c>
      <c r="J637" s="8">
        <v>74000</v>
      </c>
      <c r="K637" s="8">
        <v>137000</v>
      </c>
      <c r="L637" s="8">
        <v>237000</v>
      </c>
      <c r="M637" s="8">
        <v>112000</v>
      </c>
      <c r="N637" s="8">
        <v>501000</v>
      </c>
      <c r="O637" s="8">
        <v>63000</v>
      </c>
      <c r="P637" s="8">
        <v>129000</v>
      </c>
      <c r="Q637" s="8">
        <v>210000</v>
      </c>
      <c r="R637" s="8">
        <v>99000</v>
      </c>
      <c r="S637" s="8">
        <v>59000</v>
      </c>
      <c r="T637" s="8">
        <v>11000</v>
      </c>
      <c r="U637" s="8">
        <v>8000</v>
      </c>
      <c r="V637" s="8">
        <v>27000</v>
      </c>
      <c r="W637" s="8">
        <v>13000</v>
      </c>
      <c r="X637" s="16">
        <f t="shared" si="90"/>
        <v>0.67164179104477617</v>
      </c>
      <c r="BC637" s="53"/>
      <c r="BD637" s="56"/>
      <c r="BE637" s="56"/>
      <c r="BF637" s="56"/>
      <c r="BG637" s="56"/>
    </row>
    <row r="638" spans="1:59">
      <c r="A638" s="42">
        <f t="shared" si="87"/>
        <v>44774</v>
      </c>
      <c r="B638" s="42">
        <v>44805</v>
      </c>
      <c r="C638" s="43">
        <v>4.8</v>
      </c>
      <c r="E638" s="2" t="s">
        <v>664</v>
      </c>
      <c r="F638" s="6">
        <v>44075</v>
      </c>
      <c r="G638" s="7">
        <f t="shared" si="88"/>
        <v>2020</v>
      </c>
      <c r="H638" s="7">
        <f t="shared" si="89"/>
        <v>9</v>
      </c>
      <c r="I638" s="8">
        <v>563000</v>
      </c>
      <c r="J638" s="8">
        <v>76000</v>
      </c>
      <c r="K638" s="8">
        <v>135000</v>
      </c>
      <c r="L638" s="8">
        <v>235000</v>
      </c>
      <c r="M638" s="8">
        <v>117000</v>
      </c>
      <c r="N638" s="8">
        <v>502000</v>
      </c>
      <c r="O638" s="8">
        <v>64000</v>
      </c>
      <c r="P638" s="8">
        <v>127000</v>
      </c>
      <c r="Q638" s="8">
        <v>208000</v>
      </c>
      <c r="R638" s="8">
        <v>103000</v>
      </c>
      <c r="S638" s="8">
        <v>61000</v>
      </c>
      <c r="T638" s="8">
        <v>12000</v>
      </c>
      <c r="U638" s="8">
        <v>8000</v>
      </c>
      <c r="V638" s="8">
        <v>27000</v>
      </c>
      <c r="W638" s="8">
        <v>14000</v>
      </c>
      <c r="X638" s="16">
        <f t="shared" si="90"/>
        <v>0.35336538461538464</v>
      </c>
      <c r="BC638" s="53"/>
      <c r="BD638" s="56"/>
      <c r="BE638" s="56"/>
      <c r="BF638" s="56"/>
      <c r="BG638" s="56"/>
    </row>
    <row r="639" spans="1:59">
      <c r="A639" s="42">
        <f t="shared" si="87"/>
        <v>44805</v>
      </c>
      <c r="B639" s="42">
        <v>44835</v>
      </c>
      <c r="C639" s="43">
        <v>4.71</v>
      </c>
      <c r="E639" s="2" t="s">
        <v>665</v>
      </c>
      <c r="F639" s="6">
        <v>44105</v>
      </c>
      <c r="G639" s="7">
        <f t="shared" si="88"/>
        <v>2020</v>
      </c>
      <c r="H639" s="7">
        <f t="shared" si="89"/>
        <v>10</v>
      </c>
      <c r="I639" s="8">
        <v>573000</v>
      </c>
      <c r="J639" s="8">
        <v>78000</v>
      </c>
      <c r="K639" s="8">
        <v>138000</v>
      </c>
      <c r="L639" s="8">
        <v>238000</v>
      </c>
      <c r="M639" s="8">
        <v>119000</v>
      </c>
      <c r="N639" s="8">
        <v>511000</v>
      </c>
      <c r="O639" s="8">
        <v>66000</v>
      </c>
      <c r="P639" s="8">
        <v>130000</v>
      </c>
      <c r="Q639" s="8">
        <v>210000</v>
      </c>
      <c r="R639" s="8">
        <v>105000</v>
      </c>
      <c r="S639" s="8">
        <v>62000</v>
      </c>
      <c r="T639" s="8">
        <v>12000</v>
      </c>
      <c r="U639" s="8">
        <v>8000</v>
      </c>
      <c r="V639" s="8">
        <v>28000</v>
      </c>
      <c r="W639" s="8">
        <v>14000</v>
      </c>
      <c r="X639" s="16">
        <f t="shared" si="90"/>
        <v>0.53619302949061665</v>
      </c>
      <c r="BC639" s="53"/>
      <c r="BD639" s="56"/>
      <c r="BE639" s="56"/>
      <c r="BF639" s="56"/>
      <c r="BG639" s="56"/>
    </row>
    <row r="640" spans="1:59">
      <c r="A640" s="42">
        <f t="shared" si="87"/>
        <v>44835</v>
      </c>
      <c r="B640" s="42">
        <v>44866</v>
      </c>
      <c r="C640" s="43">
        <v>4.43</v>
      </c>
      <c r="E640" s="2" t="s">
        <v>666</v>
      </c>
      <c r="F640" s="6">
        <v>44136</v>
      </c>
      <c r="G640" s="7">
        <f t="shared" si="88"/>
        <v>2020</v>
      </c>
      <c r="H640" s="7">
        <f t="shared" si="89"/>
        <v>11</v>
      </c>
      <c r="I640" s="8">
        <v>493000</v>
      </c>
      <c r="J640" s="8">
        <v>69000</v>
      </c>
      <c r="K640" s="8">
        <v>115000</v>
      </c>
      <c r="L640" s="8">
        <v>208000</v>
      </c>
      <c r="M640" s="8">
        <v>101000</v>
      </c>
      <c r="N640" s="8">
        <v>442000</v>
      </c>
      <c r="O640" s="8">
        <v>58000</v>
      </c>
      <c r="P640" s="8">
        <v>109000</v>
      </c>
      <c r="Q640" s="8">
        <v>183000</v>
      </c>
      <c r="R640" s="8">
        <v>92000</v>
      </c>
      <c r="S640" s="8">
        <v>51000</v>
      </c>
      <c r="T640" s="8">
        <v>11000</v>
      </c>
      <c r="U640" s="8">
        <v>6000</v>
      </c>
      <c r="V640" s="8">
        <v>25000</v>
      </c>
      <c r="W640" s="8">
        <v>9000</v>
      </c>
      <c r="X640" s="16">
        <f t="shared" si="90"/>
        <v>0.32526881720430106</v>
      </c>
      <c r="BC640" s="53"/>
      <c r="BD640" s="56"/>
      <c r="BE640" s="56"/>
      <c r="BF640" s="56"/>
      <c r="BG640" s="56"/>
    </row>
    <row r="641" spans="1:59">
      <c r="A641" s="42">
        <f t="shared" si="87"/>
        <v>44866</v>
      </c>
      <c r="B641" s="42">
        <v>44896</v>
      </c>
      <c r="C641" s="43">
        <v>4.09</v>
      </c>
      <c r="E641" s="2" t="s">
        <v>667</v>
      </c>
      <c r="F641" s="6">
        <v>44166</v>
      </c>
      <c r="G641" s="7">
        <f t="shared" si="88"/>
        <v>2020</v>
      </c>
      <c r="H641" s="7">
        <f t="shared" si="89"/>
        <v>12</v>
      </c>
      <c r="I641" s="8">
        <v>538000</v>
      </c>
      <c r="J641" s="8">
        <v>77000</v>
      </c>
      <c r="K641" s="8">
        <v>118000</v>
      </c>
      <c r="L641" s="8">
        <v>234000</v>
      </c>
      <c r="M641" s="8">
        <v>109000</v>
      </c>
      <c r="N641" s="8">
        <v>478000</v>
      </c>
      <c r="O641" s="8">
        <v>64000</v>
      </c>
      <c r="P641" s="8">
        <v>111000</v>
      </c>
      <c r="Q641" s="8">
        <v>205000</v>
      </c>
      <c r="R641" s="8">
        <v>98000</v>
      </c>
      <c r="S641" s="8">
        <v>60000</v>
      </c>
      <c r="T641" s="8">
        <v>13000</v>
      </c>
      <c r="U641" s="8">
        <v>7000</v>
      </c>
      <c r="V641" s="8">
        <v>29000</v>
      </c>
      <c r="W641" s="8">
        <v>11000</v>
      </c>
      <c r="X641" s="16">
        <f t="shared" si="90"/>
        <v>6.1143984220907298E-2</v>
      </c>
      <c r="BC641" s="53"/>
      <c r="BD641" s="56"/>
      <c r="BE641" s="56"/>
      <c r="BF641" s="56"/>
      <c r="BG641" s="56"/>
    </row>
    <row r="642" spans="1:59">
      <c r="A642" s="42">
        <f t="shared" si="87"/>
        <v>44896</v>
      </c>
      <c r="B642" s="42">
        <v>44927</v>
      </c>
      <c r="C642" s="43">
        <v>4.0199999999999996</v>
      </c>
      <c r="E642" s="2" t="s">
        <v>668</v>
      </c>
      <c r="F642" s="6">
        <v>44197</v>
      </c>
      <c r="G642" s="7">
        <f t="shared" si="88"/>
        <v>2021</v>
      </c>
      <c r="H642" s="7">
        <f t="shared" si="89"/>
        <v>1</v>
      </c>
      <c r="I642" s="8">
        <v>366000</v>
      </c>
      <c r="J642" s="8">
        <v>50000</v>
      </c>
      <c r="K642" s="8">
        <v>75000</v>
      </c>
      <c r="L642" s="8">
        <v>165000</v>
      </c>
      <c r="M642" s="8">
        <v>76000</v>
      </c>
      <c r="N642" s="8">
        <v>327000</v>
      </c>
      <c r="O642" s="8">
        <v>43000</v>
      </c>
      <c r="P642" s="8">
        <v>70000</v>
      </c>
      <c r="Q642" s="8">
        <v>146000</v>
      </c>
      <c r="R642" s="8">
        <v>68000</v>
      </c>
      <c r="S642" s="8">
        <v>39000</v>
      </c>
      <c r="T642" s="8">
        <v>7000</v>
      </c>
      <c r="U642" s="8">
        <v>5000</v>
      </c>
      <c r="V642" s="8">
        <v>19000</v>
      </c>
      <c r="W642" s="8">
        <v>8000</v>
      </c>
      <c r="X642" s="16">
        <f t="shared" si="90"/>
        <v>-0.38693467336683418</v>
      </c>
      <c r="BC642" s="53"/>
      <c r="BD642" s="56"/>
      <c r="BE642" s="56"/>
      <c r="BF642" s="56"/>
      <c r="BG642" s="56"/>
    </row>
    <row r="643" spans="1:59">
      <c r="A643" s="42">
        <f t="shared" si="87"/>
        <v>44927</v>
      </c>
      <c r="B643" s="42">
        <v>44958</v>
      </c>
      <c r="C643" s="43">
        <v>4</v>
      </c>
      <c r="E643" s="2" t="s">
        <v>669</v>
      </c>
      <c r="F643" s="6">
        <v>44228</v>
      </c>
      <c r="G643" s="7">
        <f t="shared" si="88"/>
        <v>2021</v>
      </c>
      <c r="H643" s="7">
        <f t="shared" si="89"/>
        <v>2</v>
      </c>
      <c r="I643" s="8">
        <v>366000</v>
      </c>
      <c r="J643" s="8">
        <v>42000</v>
      </c>
      <c r="K643" s="8">
        <v>73000</v>
      </c>
      <c r="L643" s="8">
        <v>171000</v>
      </c>
      <c r="M643" s="8">
        <v>80000</v>
      </c>
      <c r="N643" s="8">
        <v>323000</v>
      </c>
      <c r="O643" s="8">
        <v>36000</v>
      </c>
      <c r="P643" s="8">
        <v>68000</v>
      </c>
      <c r="Q643" s="8">
        <v>149000</v>
      </c>
      <c r="R643" s="8">
        <v>70000</v>
      </c>
      <c r="S643" s="8">
        <v>43000</v>
      </c>
      <c r="T643" s="8">
        <v>6000</v>
      </c>
      <c r="U643" s="8">
        <v>5000</v>
      </c>
      <c r="V643" s="8">
        <v>22000</v>
      </c>
      <c r="W643" s="8">
        <v>10000</v>
      </c>
      <c r="X643" s="16">
        <f t="shared" si="90"/>
        <v>-0.34642857142857142</v>
      </c>
      <c r="BC643" s="53"/>
      <c r="BD643" s="56"/>
      <c r="BE643" s="56"/>
      <c r="BF643" s="56"/>
      <c r="BG643" s="56"/>
    </row>
    <row r="644" spans="1:59">
      <c r="A644" s="42">
        <f t="shared" si="87"/>
        <v>44958</v>
      </c>
      <c r="B644" s="42">
        <v>44986</v>
      </c>
      <c r="C644" s="43">
        <v>4.58</v>
      </c>
      <c r="E644" s="2" t="s">
        <v>670</v>
      </c>
      <c r="F644" s="6">
        <v>44256</v>
      </c>
      <c r="G644" s="7">
        <f t="shared" si="88"/>
        <v>2021</v>
      </c>
      <c r="H644" s="7">
        <f t="shared" si="89"/>
        <v>3</v>
      </c>
      <c r="I644" s="8">
        <v>484000</v>
      </c>
      <c r="J644" s="8">
        <v>55000</v>
      </c>
      <c r="K644" s="8">
        <v>97000</v>
      </c>
      <c r="L644" s="8">
        <v>228000</v>
      </c>
      <c r="M644" s="8">
        <v>104000</v>
      </c>
      <c r="N644" s="8">
        <v>424000</v>
      </c>
      <c r="O644" s="8">
        <v>46000</v>
      </c>
      <c r="P644" s="8">
        <v>90000</v>
      </c>
      <c r="Q644" s="8">
        <v>197000</v>
      </c>
      <c r="R644" s="8">
        <v>91000</v>
      </c>
      <c r="S644" s="8">
        <v>60000</v>
      </c>
      <c r="T644" s="8">
        <v>9000</v>
      </c>
      <c r="U644" s="8">
        <v>7000</v>
      </c>
      <c r="V644" s="8">
        <v>31000</v>
      </c>
      <c r="W644" s="8">
        <v>13000</v>
      </c>
      <c r="X644" s="16">
        <f t="shared" si="90"/>
        <v>-0.14031971580817051</v>
      </c>
    </row>
    <row r="645" spans="1:59">
      <c r="A645" s="42">
        <f t="shared" si="87"/>
        <v>44986</v>
      </c>
      <c r="B645" s="42">
        <v>45017</v>
      </c>
      <c r="C645" s="43">
        <v>4.4400000000000004</v>
      </c>
      <c r="E645" s="2" t="s">
        <v>671</v>
      </c>
      <c r="F645" s="6">
        <v>44287</v>
      </c>
      <c r="G645" s="7">
        <f t="shared" si="88"/>
        <v>2021</v>
      </c>
      <c r="H645" s="7">
        <f t="shared" si="89"/>
        <v>4</v>
      </c>
      <c r="I645" s="8">
        <v>513000</v>
      </c>
      <c r="J645" s="8">
        <v>57000</v>
      </c>
      <c r="K645" s="8">
        <v>110000</v>
      </c>
      <c r="L645" s="8">
        <v>234000</v>
      </c>
      <c r="M645" s="8">
        <v>112000</v>
      </c>
      <c r="N645" s="8">
        <v>448000</v>
      </c>
      <c r="O645" s="8">
        <v>48000</v>
      </c>
      <c r="P645" s="8">
        <v>102000</v>
      </c>
      <c r="Q645" s="8">
        <v>200000</v>
      </c>
      <c r="R645" s="8">
        <v>98000</v>
      </c>
      <c r="S645" s="8">
        <v>65000</v>
      </c>
      <c r="T645" s="8">
        <v>9000</v>
      </c>
      <c r="U645" s="8">
        <v>8000</v>
      </c>
      <c r="V645" s="8">
        <v>34000</v>
      </c>
      <c r="W645" s="8">
        <v>14000</v>
      </c>
      <c r="X645" s="16">
        <f t="shared" si="90"/>
        <v>-0.10471204188481675</v>
      </c>
    </row>
    <row r="646" spans="1:59">
      <c r="A646" s="42">
        <f t="shared" si="87"/>
        <v>45017</v>
      </c>
      <c r="B646" s="42">
        <v>45047</v>
      </c>
      <c r="C646" s="43">
        <v>4.28</v>
      </c>
      <c r="E646" s="2" t="s">
        <v>672</v>
      </c>
      <c r="F646" s="6">
        <v>44317</v>
      </c>
      <c r="G646" s="7">
        <f t="shared" si="88"/>
        <v>2021</v>
      </c>
      <c r="H646" s="7">
        <f t="shared" si="89"/>
        <v>5</v>
      </c>
      <c r="I646" s="8">
        <v>528000</v>
      </c>
      <c r="J646" s="8">
        <v>61000</v>
      </c>
      <c r="K646" s="8">
        <v>121000</v>
      </c>
      <c r="L646" s="8">
        <v>237000</v>
      </c>
      <c r="M646" s="8">
        <v>109000</v>
      </c>
      <c r="N646" s="8">
        <v>463000</v>
      </c>
      <c r="O646" s="8">
        <v>51000</v>
      </c>
      <c r="P646" s="8">
        <v>113000</v>
      </c>
      <c r="Q646" s="8">
        <v>204000</v>
      </c>
      <c r="R646" s="8">
        <v>95000</v>
      </c>
      <c r="S646" s="8">
        <v>65000</v>
      </c>
      <c r="T646" s="8">
        <v>10000</v>
      </c>
      <c r="U646" s="8">
        <v>8000</v>
      </c>
      <c r="V646" s="8">
        <v>33000</v>
      </c>
      <c r="W646" s="8">
        <v>14000</v>
      </c>
      <c r="X646" s="16">
        <f t="shared" si="90"/>
        <v>7.099391480730223E-2</v>
      </c>
    </row>
    <row r="647" spans="1:59">
      <c r="A647" s="42">
        <f t="shared" ref="A647:A657" si="91">EDATE(B647,-1)</f>
        <v>45047</v>
      </c>
      <c r="B647" s="42">
        <v>45078</v>
      </c>
      <c r="C647" s="43">
        <v>4.3</v>
      </c>
      <c r="E647" s="2" t="s">
        <v>673</v>
      </c>
      <c r="F647" s="6">
        <v>44348</v>
      </c>
      <c r="G647" s="7">
        <f t="shared" ref="G647:G673" si="92">YEAR(F647)</f>
        <v>2021</v>
      </c>
      <c r="H647" s="7">
        <f t="shared" ref="H647:H673" si="93">MONTH(F647)</f>
        <v>6</v>
      </c>
      <c r="I647" s="8">
        <v>615000</v>
      </c>
      <c r="J647" s="8">
        <v>76000</v>
      </c>
      <c r="K647" s="8">
        <v>147000</v>
      </c>
      <c r="L647" s="8">
        <v>268000</v>
      </c>
      <c r="M647" s="8">
        <v>124000</v>
      </c>
      <c r="N647" s="8">
        <v>542000</v>
      </c>
      <c r="O647" s="8">
        <v>64000</v>
      </c>
      <c r="P647" s="8">
        <v>138000</v>
      </c>
      <c r="Q647" s="8">
        <v>232000</v>
      </c>
      <c r="R647" s="8">
        <v>108000</v>
      </c>
      <c r="S647" s="8">
        <v>73000</v>
      </c>
      <c r="T647" s="8">
        <v>12000</v>
      </c>
      <c r="U647" s="8">
        <v>9000</v>
      </c>
      <c r="V647" s="8">
        <v>36000</v>
      </c>
      <c r="W647" s="8">
        <v>16000</v>
      </c>
      <c r="X647" s="16">
        <f t="shared" si="90"/>
        <v>0.14312267657992564</v>
      </c>
    </row>
    <row r="648" spans="1:59">
      <c r="A648" s="42">
        <f t="shared" si="91"/>
        <v>45078</v>
      </c>
      <c r="B648" s="42">
        <v>45108</v>
      </c>
      <c r="C648" s="43">
        <v>4.16</v>
      </c>
      <c r="E648" s="2" t="s">
        <v>674</v>
      </c>
      <c r="F648" s="6">
        <v>44378</v>
      </c>
      <c r="G648" s="7">
        <f t="shared" si="92"/>
        <v>2021</v>
      </c>
      <c r="H648" s="7">
        <f t="shared" si="93"/>
        <v>7</v>
      </c>
      <c r="I648" s="8">
        <v>584000</v>
      </c>
      <c r="J648" s="8">
        <v>74000</v>
      </c>
      <c r="K648" s="8">
        <v>140000</v>
      </c>
      <c r="L648" s="8">
        <v>252000</v>
      </c>
      <c r="M648" s="8">
        <v>118000</v>
      </c>
      <c r="N648" s="8">
        <v>516000</v>
      </c>
      <c r="O648" s="8">
        <v>62000</v>
      </c>
      <c r="P648" s="8">
        <v>132000</v>
      </c>
      <c r="Q648" s="8">
        <v>219000</v>
      </c>
      <c r="R648" s="8">
        <v>103000</v>
      </c>
      <c r="S648" s="8">
        <v>68000</v>
      </c>
      <c r="T648" s="8">
        <v>12000</v>
      </c>
      <c r="U648" s="8">
        <v>8000</v>
      </c>
      <c r="V648" s="8">
        <v>33000</v>
      </c>
      <c r="W648" s="8">
        <v>15000</v>
      </c>
      <c r="X648" s="16">
        <f t="shared" si="90"/>
        <v>0.59562841530054644</v>
      </c>
    </row>
    <row r="649" spans="1:59">
      <c r="A649" s="42">
        <f t="shared" si="91"/>
        <v>45108</v>
      </c>
      <c r="B649" s="42">
        <v>45139</v>
      </c>
      <c r="C649" s="43">
        <v>4.07</v>
      </c>
      <c r="E649" s="2" t="s">
        <v>675</v>
      </c>
      <c r="F649" s="6">
        <v>44409</v>
      </c>
      <c r="G649" s="7">
        <f t="shared" si="92"/>
        <v>2021</v>
      </c>
      <c r="H649" s="7">
        <f t="shared" si="93"/>
        <v>8</v>
      </c>
      <c r="I649" s="8">
        <v>576000</v>
      </c>
      <c r="J649" s="8">
        <v>75000</v>
      </c>
      <c r="K649" s="8">
        <v>140000</v>
      </c>
      <c r="L649" s="8">
        <v>246000</v>
      </c>
      <c r="M649" s="8">
        <v>115000</v>
      </c>
      <c r="N649" s="8">
        <v>510000</v>
      </c>
      <c r="O649" s="8">
        <v>63000</v>
      </c>
      <c r="P649" s="8">
        <v>132000</v>
      </c>
      <c r="Q649" s="8">
        <v>215000</v>
      </c>
      <c r="R649" s="8">
        <v>100000</v>
      </c>
      <c r="S649" s="8">
        <v>66000</v>
      </c>
      <c r="T649" s="8">
        <v>12000</v>
      </c>
      <c r="U649" s="8">
        <v>8000</v>
      </c>
      <c r="V649" s="8">
        <v>31000</v>
      </c>
      <c r="W649" s="8">
        <v>15000</v>
      </c>
      <c r="X649" s="16">
        <f t="shared" si="90"/>
        <v>0.57377049180327866</v>
      </c>
    </row>
    <row r="650" spans="1:59">
      <c r="A650" s="42">
        <f t="shared" si="91"/>
        <v>45139</v>
      </c>
      <c r="B650" s="6">
        <v>45170</v>
      </c>
      <c r="C650" s="2">
        <v>4.04</v>
      </c>
      <c r="E650" s="2" t="s">
        <v>676</v>
      </c>
      <c r="F650" s="6">
        <v>44440</v>
      </c>
      <c r="G650" s="7">
        <f t="shared" si="92"/>
        <v>2021</v>
      </c>
      <c r="H650" s="7">
        <f t="shared" si="93"/>
        <v>9</v>
      </c>
      <c r="I650" s="8">
        <v>546000</v>
      </c>
      <c r="J650" s="8">
        <v>69000</v>
      </c>
      <c r="K650" s="8">
        <v>131000</v>
      </c>
      <c r="L650" s="8">
        <v>233000</v>
      </c>
      <c r="M650" s="8">
        <v>113000</v>
      </c>
      <c r="N650" s="8">
        <v>485000</v>
      </c>
      <c r="O650" s="8">
        <v>57000</v>
      </c>
      <c r="P650" s="8">
        <v>124000</v>
      </c>
      <c r="Q650" s="8">
        <v>205000</v>
      </c>
      <c r="R650" s="8">
        <v>99000</v>
      </c>
      <c r="S650" s="8">
        <v>61000</v>
      </c>
      <c r="T650" s="8">
        <v>12000</v>
      </c>
      <c r="U650" s="8">
        <v>7000</v>
      </c>
      <c r="V650" s="8">
        <v>28000</v>
      </c>
      <c r="W650" s="8">
        <v>14000</v>
      </c>
      <c r="X650" s="16">
        <f t="shared" si="90"/>
        <v>0.128099173553719</v>
      </c>
    </row>
    <row r="651" spans="1:59">
      <c r="A651" s="42">
        <f t="shared" si="91"/>
        <v>45170</v>
      </c>
      <c r="B651" s="42">
        <v>45200</v>
      </c>
      <c r="C651" s="2">
        <v>3.96</v>
      </c>
      <c r="E651" s="2" t="s">
        <v>677</v>
      </c>
      <c r="F651" s="6">
        <v>44470</v>
      </c>
      <c r="G651" s="7">
        <f t="shared" si="92"/>
        <v>2021</v>
      </c>
      <c r="H651" s="7">
        <f t="shared" si="93"/>
        <v>10</v>
      </c>
      <c r="I651" s="8">
        <v>526000</v>
      </c>
      <c r="J651" s="8">
        <v>67000</v>
      </c>
      <c r="K651" s="8">
        <v>127000</v>
      </c>
      <c r="L651" s="8">
        <v>224000</v>
      </c>
      <c r="M651" s="8">
        <v>108000</v>
      </c>
      <c r="N651" s="8">
        <v>468000</v>
      </c>
      <c r="O651" s="8">
        <v>55000</v>
      </c>
      <c r="P651" s="8">
        <v>120000</v>
      </c>
      <c r="Q651" s="8">
        <v>198000</v>
      </c>
      <c r="R651" s="8">
        <v>95000</v>
      </c>
      <c r="S651" s="8">
        <v>58000</v>
      </c>
      <c r="T651" s="8">
        <v>12000</v>
      </c>
      <c r="U651" s="8">
        <v>7000</v>
      </c>
      <c r="V651" s="8">
        <v>26000</v>
      </c>
      <c r="W651" s="8">
        <v>13000</v>
      </c>
      <c r="X651" s="16">
        <f t="shared" si="90"/>
        <v>2.5341130604288498E-2</v>
      </c>
    </row>
    <row r="652" spans="1:59">
      <c r="A652" s="42">
        <f t="shared" si="91"/>
        <v>45200</v>
      </c>
      <c r="B652" s="6">
        <v>45231</v>
      </c>
      <c r="C652" s="2">
        <v>3.79</v>
      </c>
      <c r="E652" s="2" t="s">
        <v>678</v>
      </c>
      <c r="F652" s="6">
        <v>44501</v>
      </c>
      <c r="G652" s="7">
        <f t="shared" si="92"/>
        <v>2021</v>
      </c>
      <c r="H652" s="7">
        <f t="shared" si="93"/>
        <v>11</v>
      </c>
      <c r="I652" s="8">
        <v>503000</v>
      </c>
      <c r="J652" s="8">
        <v>63000</v>
      </c>
      <c r="K652" s="8">
        <v>120000</v>
      </c>
      <c r="L652" s="8">
        <v>219000</v>
      </c>
      <c r="M652" s="8">
        <v>101000</v>
      </c>
      <c r="N652" s="8">
        <v>450000</v>
      </c>
      <c r="O652" s="8">
        <v>52000</v>
      </c>
      <c r="P652" s="8">
        <v>113000</v>
      </c>
      <c r="Q652" s="8">
        <v>193000</v>
      </c>
      <c r="R652" s="8">
        <v>92000</v>
      </c>
      <c r="S652" s="8">
        <v>53000</v>
      </c>
      <c r="T652" s="8">
        <v>11000</v>
      </c>
      <c r="U652" s="8">
        <v>7000</v>
      </c>
      <c r="V652" s="8">
        <v>26000</v>
      </c>
      <c r="W652" s="8">
        <v>9000</v>
      </c>
      <c r="X652" s="16">
        <f t="shared" ref="X652:X673" si="94">(I652-I646)/I646</f>
        <v>-4.7348484848484848E-2</v>
      </c>
    </row>
    <row r="653" spans="1:59">
      <c r="A653" s="42">
        <f t="shared" si="91"/>
        <v>45231</v>
      </c>
      <c r="B653" s="42">
        <v>45261</v>
      </c>
      <c r="C653" s="2">
        <v>3.82</v>
      </c>
      <c r="E653" s="2" t="s">
        <v>679</v>
      </c>
      <c r="F653" s="6">
        <v>44531</v>
      </c>
      <c r="G653" s="7">
        <f t="shared" si="92"/>
        <v>2021</v>
      </c>
      <c r="H653" s="7">
        <f t="shared" si="93"/>
        <v>12</v>
      </c>
      <c r="I653" s="8">
        <v>513000</v>
      </c>
      <c r="J653" s="8">
        <v>68000</v>
      </c>
      <c r="K653" s="8">
        <v>118000</v>
      </c>
      <c r="L653" s="8">
        <v>228000</v>
      </c>
      <c r="M653" s="8">
        <v>99000</v>
      </c>
      <c r="N653" s="8">
        <v>457000</v>
      </c>
      <c r="O653" s="8">
        <v>56000</v>
      </c>
      <c r="P653" s="8">
        <v>111000</v>
      </c>
      <c r="Q653" s="8">
        <v>200000</v>
      </c>
      <c r="R653" s="8">
        <v>90000</v>
      </c>
      <c r="S653" s="8">
        <v>56000</v>
      </c>
      <c r="T653" s="8">
        <v>12000</v>
      </c>
      <c r="U653" s="8">
        <v>7000</v>
      </c>
      <c r="V653" s="8">
        <v>28000</v>
      </c>
      <c r="W653" s="8">
        <v>9000</v>
      </c>
      <c r="X653" s="16">
        <f t="shared" si="94"/>
        <v>-0.16585365853658537</v>
      </c>
    </row>
    <row r="654" spans="1:59">
      <c r="A654" s="42">
        <f t="shared" si="91"/>
        <v>45261</v>
      </c>
      <c r="B654" s="6">
        <v>45292</v>
      </c>
      <c r="C654" s="2">
        <v>3.78</v>
      </c>
      <c r="E654" s="2" t="s">
        <v>680</v>
      </c>
      <c r="F654" s="6">
        <v>44562</v>
      </c>
      <c r="G654" s="7">
        <f t="shared" si="92"/>
        <v>2022</v>
      </c>
      <c r="H654" s="7">
        <f t="shared" si="93"/>
        <v>1</v>
      </c>
      <c r="I654" s="8">
        <v>352000</v>
      </c>
      <c r="J654" s="8">
        <v>45000</v>
      </c>
      <c r="K654" s="8">
        <v>73000</v>
      </c>
      <c r="L654" s="8">
        <v>163000</v>
      </c>
      <c r="M654" s="8">
        <v>71000</v>
      </c>
      <c r="N654" s="8">
        <v>313000</v>
      </c>
      <c r="O654" s="8">
        <v>38000</v>
      </c>
      <c r="P654" s="8">
        <v>68000</v>
      </c>
      <c r="Q654" s="8">
        <v>144000</v>
      </c>
      <c r="R654" s="8">
        <v>63000</v>
      </c>
      <c r="S654" s="8">
        <v>39000</v>
      </c>
      <c r="T654" s="8">
        <v>7000</v>
      </c>
      <c r="U654" s="8">
        <v>5000</v>
      </c>
      <c r="V654" s="8">
        <v>19000</v>
      </c>
      <c r="W654" s="8">
        <v>8000</v>
      </c>
      <c r="X654" s="16">
        <f t="shared" si="94"/>
        <v>-0.39726027397260272</v>
      </c>
    </row>
    <row r="655" spans="1:59">
      <c r="A655" s="42">
        <f t="shared" si="91"/>
        <v>45292</v>
      </c>
      <c r="B655" s="42">
        <v>45323</v>
      </c>
      <c r="C655" s="2">
        <v>4</v>
      </c>
      <c r="E655" s="2" t="s">
        <v>681</v>
      </c>
      <c r="F655" s="6">
        <v>44593</v>
      </c>
      <c r="G655" s="7">
        <f t="shared" si="92"/>
        <v>2022</v>
      </c>
      <c r="H655" s="7">
        <f t="shared" si="93"/>
        <v>2</v>
      </c>
      <c r="I655" s="8">
        <v>352000</v>
      </c>
      <c r="J655" s="8">
        <v>37000</v>
      </c>
      <c r="K655" s="8">
        <v>71000</v>
      </c>
      <c r="L655" s="8">
        <v>171000</v>
      </c>
      <c r="M655" s="8">
        <v>73000</v>
      </c>
      <c r="N655" s="8">
        <v>312000</v>
      </c>
      <c r="O655" s="8">
        <v>31000</v>
      </c>
      <c r="P655" s="8">
        <v>66000</v>
      </c>
      <c r="Q655" s="8">
        <v>151000</v>
      </c>
      <c r="R655" s="8">
        <v>64000</v>
      </c>
      <c r="S655" s="8">
        <v>40000</v>
      </c>
      <c r="T655" s="8">
        <v>6000</v>
      </c>
      <c r="U655" s="8">
        <v>5000</v>
      </c>
      <c r="V655" s="8">
        <v>20000</v>
      </c>
      <c r="W655" s="8">
        <v>9000</v>
      </c>
      <c r="X655" s="16">
        <f t="shared" si="94"/>
        <v>-0.3888888888888889</v>
      </c>
    </row>
    <row r="656" spans="1:59">
      <c r="A656" s="42">
        <f t="shared" si="91"/>
        <v>45323</v>
      </c>
      <c r="B656" s="6">
        <v>45352</v>
      </c>
      <c r="C656" s="2">
        <v>4.38</v>
      </c>
      <c r="E656" s="2" t="s">
        <v>682</v>
      </c>
      <c r="F656" s="6">
        <v>44621</v>
      </c>
      <c r="G656" s="7">
        <f t="shared" si="92"/>
        <v>2022</v>
      </c>
      <c r="H656" s="7">
        <f t="shared" si="93"/>
        <v>3</v>
      </c>
      <c r="I656" s="8">
        <v>456000</v>
      </c>
      <c r="J656" s="8">
        <v>47000</v>
      </c>
      <c r="K656" s="8">
        <v>93000</v>
      </c>
      <c r="L656" s="8">
        <v>218000</v>
      </c>
      <c r="M656" s="8">
        <v>98000</v>
      </c>
      <c r="N656" s="8">
        <v>403000</v>
      </c>
      <c r="O656" s="8">
        <v>39000</v>
      </c>
      <c r="P656" s="8">
        <v>86000</v>
      </c>
      <c r="Q656" s="8">
        <v>192000</v>
      </c>
      <c r="R656" s="8">
        <v>86000</v>
      </c>
      <c r="S656" s="8">
        <v>53000</v>
      </c>
      <c r="T656" s="8">
        <v>8000</v>
      </c>
      <c r="U656" s="8">
        <v>7000</v>
      </c>
      <c r="V656" s="8">
        <v>26000</v>
      </c>
      <c r="W656" s="8">
        <v>12000</v>
      </c>
      <c r="X656" s="16">
        <f t="shared" si="94"/>
        <v>-0.16483516483516483</v>
      </c>
    </row>
    <row r="657" spans="1:24">
      <c r="A657" s="42">
        <f t="shared" si="91"/>
        <v>45352</v>
      </c>
      <c r="B657" s="6">
        <v>45383</v>
      </c>
      <c r="C657" s="2">
        <v>4.1900000000000004</v>
      </c>
      <c r="E657" s="2" t="s">
        <v>683</v>
      </c>
      <c r="F657" s="6">
        <v>44652</v>
      </c>
      <c r="G657" s="7">
        <f t="shared" si="92"/>
        <v>2022</v>
      </c>
      <c r="H657" s="7">
        <f t="shared" si="93"/>
        <v>4</v>
      </c>
      <c r="I657" s="8">
        <v>463000</v>
      </c>
      <c r="J657" s="8">
        <v>48000</v>
      </c>
      <c r="K657" s="8">
        <v>103000</v>
      </c>
      <c r="L657" s="8">
        <v>213000</v>
      </c>
      <c r="M657" s="8">
        <v>99000</v>
      </c>
      <c r="N657" s="8">
        <v>409000</v>
      </c>
      <c r="O657" s="8">
        <v>40000</v>
      </c>
      <c r="P657" s="8">
        <v>96000</v>
      </c>
      <c r="Q657" s="8">
        <v>186000</v>
      </c>
      <c r="R657" s="8">
        <v>87000</v>
      </c>
      <c r="S657" s="8">
        <v>54000</v>
      </c>
      <c r="T657" s="8">
        <v>8000</v>
      </c>
      <c r="U657" s="8">
        <v>7000</v>
      </c>
      <c r="V657" s="8">
        <v>27000</v>
      </c>
      <c r="W657" s="8">
        <v>12000</v>
      </c>
      <c r="X657" s="16">
        <f t="shared" si="94"/>
        <v>-0.11977186311787072</v>
      </c>
    </row>
    <row r="658" spans="1:24">
      <c r="A658" s="42">
        <f t="shared" ref="A658:A661" si="95">EDATE(B658,-1)</f>
        <v>45383</v>
      </c>
      <c r="B658" s="6">
        <v>45413</v>
      </c>
      <c r="C658" s="2">
        <v>4.1399999999999997</v>
      </c>
      <c r="E658" s="2" t="s">
        <v>684</v>
      </c>
      <c r="F658" s="6">
        <v>44682</v>
      </c>
      <c r="G658" s="7">
        <f t="shared" si="92"/>
        <v>2022</v>
      </c>
      <c r="H658" s="7">
        <f t="shared" si="93"/>
        <v>5</v>
      </c>
      <c r="I658" s="8">
        <v>499000</v>
      </c>
      <c r="J658" s="8">
        <v>56000</v>
      </c>
      <c r="K658" s="8">
        <v>117000</v>
      </c>
      <c r="L658" s="8">
        <v>225000</v>
      </c>
      <c r="M658" s="8">
        <v>101000</v>
      </c>
      <c r="N658" s="8">
        <v>443000</v>
      </c>
      <c r="O658" s="8">
        <v>47000</v>
      </c>
      <c r="P658" s="8">
        <v>109000</v>
      </c>
      <c r="Q658" s="8">
        <v>199000</v>
      </c>
      <c r="R658" s="8">
        <v>88000</v>
      </c>
      <c r="S658" s="8">
        <v>56000</v>
      </c>
      <c r="T658" s="8">
        <v>9000</v>
      </c>
      <c r="U658" s="8">
        <v>8000</v>
      </c>
      <c r="V658" s="8">
        <v>26000</v>
      </c>
      <c r="W658" s="8">
        <v>13000</v>
      </c>
      <c r="X658" s="16">
        <f t="shared" si="94"/>
        <v>-7.9522862823061622E-3</v>
      </c>
    </row>
    <row r="659" spans="1:24">
      <c r="A659" s="42">
        <f t="shared" si="95"/>
        <v>45413</v>
      </c>
      <c r="B659" s="6">
        <v>45444</v>
      </c>
      <c r="C659" s="2">
        <v>4.1100000000000003</v>
      </c>
      <c r="E659" s="2" t="s">
        <v>685</v>
      </c>
      <c r="F659" s="6">
        <v>44713</v>
      </c>
      <c r="G659" s="7">
        <f t="shared" si="92"/>
        <v>2022</v>
      </c>
      <c r="H659" s="7">
        <f t="shared" si="93"/>
        <v>6</v>
      </c>
      <c r="I659" s="8">
        <v>525000</v>
      </c>
      <c r="J659" s="8">
        <v>67000</v>
      </c>
      <c r="K659" s="8">
        <v>132000</v>
      </c>
      <c r="L659" s="8">
        <v>228000</v>
      </c>
      <c r="M659" s="8">
        <v>98000</v>
      </c>
      <c r="N659" s="8">
        <v>469000</v>
      </c>
      <c r="O659" s="8">
        <v>56000</v>
      </c>
      <c r="P659" s="8">
        <v>124000</v>
      </c>
      <c r="Q659" s="8">
        <v>203000</v>
      </c>
      <c r="R659" s="8">
        <v>86000</v>
      </c>
      <c r="S659" s="8">
        <v>56000</v>
      </c>
      <c r="T659" s="8">
        <v>11000</v>
      </c>
      <c r="U659" s="8">
        <v>8000</v>
      </c>
      <c r="V659" s="8">
        <v>25000</v>
      </c>
      <c r="W659" s="8">
        <v>12000</v>
      </c>
      <c r="X659" s="16">
        <f t="shared" si="94"/>
        <v>2.3391812865497075E-2</v>
      </c>
    </row>
    <row r="660" spans="1:24">
      <c r="A660" s="42">
        <f t="shared" si="95"/>
        <v>45444</v>
      </c>
      <c r="B660" s="6">
        <v>45474</v>
      </c>
      <c r="C660" s="2">
        <v>3.9</v>
      </c>
      <c r="E660" s="2" t="s">
        <v>686</v>
      </c>
      <c r="F660" s="6">
        <v>44743</v>
      </c>
      <c r="G660" s="7">
        <f t="shared" si="92"/>
        <v>2022</v>
      </c>
      <c r="H660" s="7">
        <f t="shared" si="93"/>
        <v>7</v>
      </c>
      <c r="I660" s="8">
        <v>454000</v>
      </c>
      <c r="J660" s="8">
        <v>61000</v>
      </c>
      <c r="K660" s="8">
        <v>119000</v>
      </c>
      <c r="L660" s="8">
        <v>196000</v>
      </c>
      <c r="M660" s="8">
        <v>78000</v>
      </c>
      <c r="N660" s="8">
        <v>406000</v>
      </c>
      <c r="O660" s="8">
        <v>51000</v>
      </c>
      <c r="P660" s="8">
        <v>112000</v>
      </c>
      <c r="Q660" s="8">
        <v>175000</v>
      </c>
      <c r="R660" s="8">
        <v>68000</v>
      </c>
      <c r="S660" s="8">
        <v>48000</v>
      </c>
      <c r="T660" s="8">
        <v>10000</v>
      </c>
      <c r="U660" s="8">
        <v>7000</v>
      </c>
      <c r="V660" s="8">
        <v>21000</v>
      </c>
      <c r="W660" s="8">
        <v>10000</v>
      </c>
      <c r="X660" s="16">
        <f t="shared" si="94"/>
        <v>0.28977272727272729</v>
      </c>
    </row>
    <row r="661" spans="1:24">
      <c r="A661" s="42">
        <f t="shared" si="95"/>
        <v>45474</v>
      </c>
      <c r="B661" s="6">
        <v>45505</v>
      </c>
      <c r="C661" s="2">
        <v>3.95</v>
      </c>
      <c r="E661" s="2" t="s">
        <v>687</v>
      </c>
      <c r="F661" s="6">
        <v>44774</v>
      </c>
      <c r="G661" s="7">
        <f t="shared" si="92"/>
        <v>2022</v>
      </c>
      <c r="H661" s="7">
        <f t="shared" si="93"/>
        <v>8</v>
      </c>
      <c r="I661" s="8">
        <v>474000</v>
      </c>
      <c r="J661" s="8">
        <v>66000</v>
      </c>
      <c r="K661" s="8">
        <v>121000</v>
      </c>
      <c r="L661" s="8">
        <v>203000</v>
      </c>
      <c r="M661" s="8">
        <v>84000</v>
      </c>
      <c r="N661" s="8">
        <v>423000</v>
      </c>
      <c r="O661" s="8">
        <v>55000</v>
      </c>
      <c r="P661" s="8">
        <v>114000</v>
      </c>
      <c r="Q661" s="8">
        <v>181000</v>
      </c>
      <c r="R661" s="8">
        <v>73000</v>
      </c>
      <c r="S661" s="8">
        <v>51000</v>
      </c>
      <c r="T661" s="8">
        <v>11000</v>
      </c>
      <c r="U661" s="8">
        <v>7000</v>
      </c>
      <c r="V661" s="8">
        <v>22000</v>
      </c>
      <c r="W661" s="8">
        <v>11000</v>
      </c>
      <c r="X661" s="16">
        <f t="shared" si="94"/>
        <v>0.34659090909090912</v>
      </c>
    </row>
    <row r="662" spans="1:24">
      <c r="E662" s="2" t="s">
        <v>688</v>
      </c>
      <c r="F662" s="6">
        <v>44805</v>
      </c>
      <c r="G662" s="7">
        <f t="shared" si="92"/>
        <v>2022</v>
      </c>
      <c r="H662" s="7">
        <f t="shared" si="93"/>
        <v>9</v>
      </c>
      <c r="I662" s="8">
        <v>428000</v>
      </c>
      <c r="J662" s="8">
        <v>57000</v>
      </c>
      <c r="K662" s="8">
        <v>109000</v>
      </c>
      <c r="L662" s="8">
        <v>183000</v>
      </c>
      <c r="M662" s="8">
        <v>79000</v>
      </c>
      <c r="N662" s="8">
        <v>384000</v>
      </c>
      <c r="O662" s="8">
        <v>48000</v>
      </c>
      <c r="P662" s="8">
        <v>103000</v>
      </c>
      <c r="Q662" s="8">
        <v>164000</v>
      </c>
      <c r="R662" s="8">
        <v>69000</v>
      </c>
      <c r="S662" s="8">
        <v>44000</v>
      </c>
      <c r="T662" s="8">
        <v>9000</v>
      </c>
      <c r="U662" s="8">
        <v>6000</v>
      </c>
      <c r="V662" s="8">
        <v>19000</v>
      </c>
      <c r="W662" s="8">
        <v>10000</v>
      </c>
      <c r="X662" s="16">
        <f t="shared" si="94"/>
        <v>-6.1403508771929821E-2</v>
      </c>
    </row>
    <row r="663" spans="1:24">
      <c r="E663" s="2" t="s">
        <v>689</v>
      </c>
      <c r="F663" s="6">
        <v>44835</v>
      </c>
      <c r="G663" s="7">
        <f t="shared" si="92"/>
        <v>2022</v>
      </c>
      <c r="H663" s="7">
        <f t="shared" si="93"/>
        <v>10</v>
      </c>
      <c r="I663" s="8">
        <v>371000</v>
      </c>
      <c r="J663" s="8">
        <v>50000</v>
      </c>
      <c r="K663" s="8">
        <v>93000</v>
      </c>
      <c r="L663" s="8">
        <v>161000</v>
      </c>
      <c r="M663" s="8">
        <v>67000</v>
      </c>
      <c r="N663" s="8">
        <v>332000</v>
      </c>
      <c r="O663" s="8">
        <v>41000</v>
      </c>
      <c r="P663" s="8">
        <v>88000</v>
      </c>
      <c r="Q663" s="8">
        <v>144000</v>
      </c>
      <c r="R663" s="8">
        <v>59000</v>
      </c>
      <c r="S663" s="8">
        <v>39000</v>
      </c>
      <c r="T663" s="8">
        <v>9000</v>
      </c>
      <c r="U663" s="8">
        <v>5000</v>
      </c>
      <c r="V663" s="8">
        <v>17000</v>
      </c>
      <c r="W663" s="8">
        <v>8000</v>
      </c>
      <c r="X663" s="16">
        <f t="shared" si="94"/>
        <v>-0.19870410367170627</v>
      </c>
    </row>
    <row r="664" spans="1:24">
      <c r="E664" s="2" t="s">
        <v>690</v>
      </c>
      <c r="F664" s="6">
        <v>44866</v>
      </c>
      <c r="G664" s="7">
        <f t="shared" si="92"/>
        <v>2022</v>
      </c>
      <c r="H664" s="7">
        <f t="shared" si="93"/>
        <v>11</v>
      </c>
      <c r="I664" s="8">
        <v>325000</v>
      </c>
      <c r="J664" s="8">
        <v>46000</v>
      </c>
      <c r="K664" s="8">
        <v>83000</v>
      </c>
      <c r="L664" s="8">
        <v>141000</v>
      </c>
      <c r="M664" s="8">
        <v>55000</v>
      </c>
      <c r="N664" s="8">
        <v>292000</v>
      </c>
      <c r="O664" s="8">
        <v>38000</v>
      </c>
      <c r="P664" s="8">
        <v>78000</v>
      </c>
      <c r="Q664" s="8">
        <v>126000</v>
      </c>
      <c r="R664" s="8">
        <v>50000</v>
      </c>
      <c r="S664" s="8">
        <v>33000</v>
      </c>
      <c r="T664" s="8">
        <v>8000</v>
      </c>
      <c r="U664" s="8">
        <v>5000</v>
      </c>
      <c r="V664" s="8">
        <v>15000</v>
      </c>
      <c r="W664" s="8">
        <v>5000</v>
      </c>
      <c r="X664" s="16">
        <f t="shared" si="94"/>
        <v>-0.34869739478957917</v>
      </c>
    </row>
    <row r="665" spans="1:24">
      <c r="E665" s="2" t="s">
        <v>691</v>
      </c>
      <c r="F665" s="6">
        <v>44896</v>
      </c>
      <c r="G665" s="7">
        <f t="shared" si="92"/>
        <v>2022</v>
      </c>
      <c r="H665" s="7">
        <f t="shared" si="93"/>
        <v>12</v>
      </c>
      <c r="I665" s="8">
        <v>327000</v>
      </c>
      <c r="J665" s="8">
        <v>45000</v>
      </c>
      <c r="K665" s="8">
        <v>79000</v>
      </c>
      <c r="L665" s="8">
        <v>148000</v>
      </c>
      <c r="M665" s="8">
        <v>55000</v>
      </c>
      <c r="N665" s="8">
        <v>294000</v>
      </c>
      <c r="O665" s="8">
        <v>37000</v>
      </c>
      <c r="P665" s="8">
        <v>75000</v>
      </c>
      <c r="Q665" s="8">
        <v>132000</v>
      </c>
      <c r="R665" s="8">
        <v>50000</v>
      </c>
      <c r="S665" s="8">
        <v>33000</v>
      </c>
      <c r="T665" s="8">
        <v>8000</v>
      </c>
      <c r="U665" s="8">
        <v>4000</v>
      </c>
      <c r="V665" s="8">
        <v>16000</v>
      </c>
      <c r="W665" s="8">
        <v>5000</v>
      </c>
      <c r="X665" s="16">
        <f t="shared" si="94"/>
        <v>-0.37714285714285717</v>
      </c>
    </row>
    <row r="666" spans="1:24">
      <c r="E666" s="2" t="s">
        <v>692</v>
      </c>
      <c r="F666" s="6">
        <v>44927</v>
      </c>
      <c r="G666" s="7">
        <f t="shared" si="92"/>
        <v>2023</v>
      </c>
      <c r="H666" s="7">
        <f t="shared" si="93"/>
        <v>1</v>
      </c>
      <c r="I666" s="8">
        <v>231000</v>
      </c>
      <c r="J666" s="8">
        <v>30000</v>
      </c>
      <c r="K666" s="8">
        <v>51000</v>
      </c>
      <c r="L666" s="8">
        <v>108000</v>
      </c>
      <c r="M666" s="8">
        <v>42000</v>
      </c>
      <c r="N666" s="8">
        <v>208000</v>
      </c>
      <c r="O666" s="8">
        <v>25000</v>
      </c>
      <c r="P666" s="8">
        <v>48000</v>
      </c>
      <c r="Q666" s="8">
        <v>97000</v>
      </c>
      <c r="R666" s="8">
        <v>38000</v>
      </c>
      <c r="S666" s="8">
        <v>23000</v>
      </c>
      <c r="T666" s="8">
        <v>5000</v>
      </c>
      <c r="U666" s="8">
        <v>3000</v>
      </c>
      <c r="V666" s="8">
        <v>11000</v>
      </c>
      <c r="W666" s="8">
        <v>4000</v>
      </c>
      <c r="X666" s="16">
        <f t="shared" si="94"/>
        <v>-0.49118942731277532</v>
      </c>
    </row>
    <row r="667" spans="1:24">
      <c r="E667" s="2" t="s">
        <v>693</v>
      </c>
      <c r="F667" s="6">
        <v>44958</v>
      </c>
      <c r="G667" s="7">
        <f t="shared" si="92"/>
        <v>2023</v>
      </c>
      <c r="H667" s="7">
        <f t="shared" si="93"/>
        <v>2</v>
      </c>
      <c r="I667" s="8">
        <v>269000</v>
      </c>
      <c r="J667" s="8">
        <v>27000</v>
      </c>
      <c r="K667" s="8">
        <v>57000</v>
      </c>
      <c r="L667" s="8">
        <v>133000</v>
      </c>
      <c r="M667" s="8">
        <v>52000</v>
      </c>
      <c r="N667" s="8">
        <v>242000</v>
      </c>
      <c r="O667" s="8">
        <v>23000</v>
      </c>
      <c r="P667" s="8">
        <v>53000</v>
      </c>
      <c r="Q667" s="8">
        <v>120000</v>
      </c>
      <c r="R667" s="8">
        <v>46000</v>
      </c>
      <c r="S667" s="8">
        <v>27000</v>
      </c>
      <c r="T667" s="8">
        <v>4000</v>
      </c>
      <c r="U667" s="8">
        <v>4000</v>
      </c>
      <c r="V667" s="8">
        <v>13000</v>
      </c>
      <c r="W667" s="8">
        <v>6000</v>
      </c>
      <c r="X667" s="16">
        <f t="shared" si="94"/>
        <v>-0.43248945147679324</v>
      </c>
    </row>
    <row r="668" spans="1:24">
      <c r="E668" s="2" t="s">
        <v>694</v>
      </c>
      <c r="F668" s="6">
        <v>44986</v>
      </c>
      <c r="G668" s="7">
        <f t="shared" si="92"/>
        <v>2023</v>
      </c>
      <c r="H668" s="7">
        <f t="shared" si="93"/>
        <v>3</v>
      </c>
      <c r="I668" s="8">
        <v>359000</v>
      </c>
      <c r="J668" s="8">
        <v>37000</v>
      </c>
      <c r="K668" s="8">
        <v>78000</v>
      </c>
      <c r="L668" s="8">
        <v>175000</v>
      </c>
      <c r="M668" s="8">
        <v>69000</v>
      </c>
      <c r="N668" s="8">
        <v>322000</v>
      </c>
      <c r="O668" s="8">
        <v>31000</v>
      </c>
      <c r="P668" s="8">
        <v>73000</v>
      </c>
      <c r="Q668" s="8">
        <v>157000</v>
      </c>
      <c r="R668" s="8">
        <v>61000</v>
      </c>
      <c r="S668" s="8">
        <v>37000</v>
      </c>
      <c r="T668" s="8">
        <v>6000</v>
      </c>
      <c r="U668" s="8">
        <v>5000</v>
      </c>
      <c r="V668" s="8">
        <v>18000</v>
      </c>
      <c r="W668" s="8">
        <v>8000</v>
      </c>
      <c r="X668" s="16">
        <f t="shared" si="94"/>
        <v>-0.16121495327102803</v>
      </c>
    </row>
    <row r="669" spans="1:24">
      <c r="E669" s="2" t="s">
        <v>695</v>
      </c>
      <c r="F669" s="6">
        <v>45017</v>
      </c>
      <c r="G669" s="7">
        <f t="shared" si="92"/>
        <v>2023</v>
      </c>
      <c r="H669" s="7">
        <f t="shared" si="93"/>
        <v>4</v>
      </c>
      <c r="I669" s="8">
        <v>337000</v>
      </c>
      <c r="J669" s="8">
        <v>35000</v>
      </c>
      <c r="K669" s="8">
        <v>76000</v>
      </c>
      <c r="L669" s="8">
        <v>162000</v>
      </c>
      <c r="M669" s="8">
        <v>64000</v>
      </c>
      <c r="N669" s="8">
        <v>300000</v>
      </c>
      <c r="O669" s="8">
        <v>29000</v>
      </c>
      <c r="P669" s="8">
        <v>71000</v>
      </c>
      <c r="Q669" s="8">
        <v>144000</v>
      </c>
      <c r="R669" s="8">
        <v>56000</v>
      </c>
      <c r="S669" s="8">
        <v>37000</v>
      </c>
      <c r="T669" s="8">
        <v>6000</v>
      </c>
      <c r="U669" s="8">
        <v>5000</v>
      </c>
      <c r="V669" s="8">
        <v>18000</v>
      </c>
      <c r="W669" s="8">
        <v>8000</v>
      </c>
      <c r="X669" s="16">
        <f t="shared" si="94"/>
        <v>-9.1644204851752023E-2</v>
      </c>
    </row>
    <row r="670" spans="1:24">
      <c r="E670" s="2" t="s">
        <v>696</v>
      </c>
      <c r="F670" s="6">
        <v>45047</v>
      </c>
      <c r="G670" s="7">
        <f t="shared" si="92"/>
        <v>2023</v>
      </c>
      <c r="H670" s="7">
        <f t="shared" si="93"/>
        <v>5</v>
      </c>
      <c r="I670" s="8">
        <v>408000</v>
      </c>
      <c r="J670" s="8">
        <v>43000</v>
      </c>
      <c r="K670" s="8">
        <v>95000</v>
      </c>
      <c r="L670" s="8">
        <v>192000</v>
      </c>
      <c r="M670" s="8">
        <v>78000</v>
      </c>
      <c r="N670" s="8">
        <v>364000</v>
      </c>
      <c r="O670" s="8">
        <v>36000</v>
      </c>
      <c r="P670" s="8">
        <v>89000</v>
      </c>
      <c r="Q670" s="8">
        <v>171000</v>
      </c>
      <c r="R670" s="8">
        <v>68000</v>
      </c>
      <c r="S670" s="8">
        <v>44000</v>
      </c>
      <c r="T670" s="8">
        <v>7000</v>
      </c>
      <c r="U670" s="8">
        <v>6000</v>
      </c>
      <c r="V670" s="8">
        <v>21000</v>
      </c>
      <c r="W670" s="8">
        <v>10000</v>
      </c>
      <c r="X670" s="16">
        <f t="shared" si="94"/>
        <v>0.25538461538461538</v>
      </c>
    </row>
    <row r="671" spans="1:24">
      <c r="E671" s="2" t="s">
        <v>697</v>
      </c>
      <c r="F671" s="6">
        <v>45078</v>
      </c>
      <c r="G671" s="7">
        <f t="shared" si="92"/>
        <v>2023</v>
      </c>
      <c r="H671" s="7">
        <f t="shared" si="93"/>
        <v>6</v>
      </c>
      <c r="I671" s="8">
        <v>433000</v>
      </c>
      <c r="J671" s="8">
        <v>52000</v>
      </c>
      <c r="K671" s="8">
        <v>109000</v>
      </c>
      <c r="L671" s="8">
        <v>194000</v>
      </c>
      <c r="M671" s="8">
        <v>78000</v>
      </c>
      <c r="N671" s="8">
        <v>389000</v>
      </c>
      <c r="O671" s="8">
        <v>44000</v>
      </c>
      <c r="P671" s="8">
        <v>103000</v>
      </c>
      <c r="Q671" s="8">
        <v>174000</v>
      </c>
      <c r="R671" s="8">
        <v>68000</v>
      </c>
      <c r="S671" s="8">
        <v>44000</v>
      </c>
      <c r="T671" s="8">
        <v>8000</v>
      </c>
      <c r="U671" s="8">
        <v>6000</v>
      </c>
      <c r="V671" s="8">
        <v>20000</v>
      </c>
      <c r="W671" s="8">
        <v>10000</v>
      </c>
      <c r="X671" s="16">
        <f t="shared" si="94"/>
        <v>0.32415902140672781</v>
      </c>
    </row>
    <row r="672" spans="1:24">
      <c r="E672" s="2" t="s">
        <v>698</v>
      </c>
      <c r="F672" s="6">
        <v>45108</v>
      </c>
      <c r="G672" s="7">
        <f t="shared" si="92"/>
        <v>2023</v>
      </c>
      <c r="H672" s="7">
        <f t="shared" si="93"/>
        <v>7</v>
      </c>
      <c r="I672" s="8">
        <v>372000</v>
      </c>
      <c r="J672" s="8">
        <v>46000</v>
      </c>
      <c r="K672" s="8">
        <v>93000</v>
      </c>
      <c r="L672" s="8">
        <v>166000</v>
      </c>
      <c r="M672" s="8">
        <v>67000</v>
      </c>
      <c r="N672" s="8">
        <v>333000</v>
      </c>
      <c r="O672" s="8">
        <v>39000</v>
      </c>
      <c r="P672" s="8">
        <v>88000</v>
      </c>
      <c r="Q672" s="8">
        <v>148000</v>
      </c>
      <c r="R672" s="8">
        <v>58000</v>
      </c>
      <c r="S672" s="8">
        <v>39000</v>
      </c>
      <c r="T672" s="8">
        <v>7000</v>
      </c>
      <c r="U672" s="8">
        <v>5000</v>
      </c>
      <c r="V672" s="8">
        <v>18000</v>
      </c>
      <c r="W672" s="8">
        <v>9000</v>
      </c>
      <c r="X672" s="16">
        <f t="shared" si="94"/>
        <v>0.61038961038961037</v>
      </c>
    </row>
    <row r="673" spans="5:24">
      <c r="E673" s="2" t="s">
        <v>1757</v>
      </c>
      <c r="F673" s="6">
        <v>45139</v>
      </c>
      <c r="G673" s="2">
        <f t="shared" si="92"/>
        <v>2023</v>
      </c>
      <c r="H673" s="2">
        <f t="shared" si="93"/>
        <v>8</v>
      </c>
      <c r="I673" s="8">
        <v>401000</v>
      </c>
      <c r="J673" s="8">
        <v>52000</v>
      </c>
      <c r="K673" s="8">
        <v>101000</v>
      </c>
      <c r="L673" s="8">
        <v>177000</v>
      </c>
      <c r="M673" s="8">
        <v>71000</v>
      </c>
      <c r="X673" s="16">
        <f t="shared" si="94"/>
        <v>0.49070631970260226</v>
      </c>
    </row>
    <row r="674" spans="5:24">
      <c r="E674" s="2" t="s">
        <v>1758</v>
      </c>
      <c r="F674" s="6">
        <v>45170</v>
      </c>
      <c r="G674" s="2">
        <f t="shared" ref="G674:G679" si="96">YEAR(F674)</f>
        <v>2023</v>
      </c>
      <c r="H674" s="2">
        <f t="shared" ref="H674:H679" si="97">MONTH(F674)</f>
        <v>9</v>
      </c>
      <c r="I674" s="8">
        <v>348000</v>
      </c>
      <c r="X674" s="16">
        <f>(I674-I668)/I668</f>
        <v>-3.0640668523676879E-2</v>
      </c>
    </row>
    <row r="675" spans="5:24">
      <c r="E675" s="2" t="s">
        <v>1759</v>
      </c>
      <c r="F675" s="6">
        <v>45200</v>
      </c>
      <c r="G675" s="2">
        <f t="shared" si="96"/>
        <v>2023</v>
      </c>
      <c r="H675" s="2">
        <f t="shared" si="97"/>
        <v>10</v>
      </c>
      <c r="I675" s="8">
        <v>332000</v>
      </c>
      <c r="X675" s="16">
        <f t="shared" ref="X675:X679" si="98">(I675-I669)/I669</f>
        <v>-1.483679525222552E-2</v>
      </c>
    </row>
    <row r="676" spans="5:24">
      <c r="E676" s="2" t="s">
        <v>1760</v>
      </c>
      <c r="F676" s="6">
        <v>45231</v>
      </c>
      <c r="G676" s="2">
        <f t="shared" si="96"/>
        <v>2023</v>
      </c>
      <c r="H676" s="2">
        <f t="shared" si="97"/>
        <v>11</v>
      </c>
      <c r="I676" s="8">
        <v>300000</v>
      </c>
      <c r="X676" s="16">
        <f t="shared" si="98"/>
        <v>-0.26470588235294118</v>
      </c>
    </row>
    <row r="677" spans="5:24">
      <c r="E677" s="2" t="s">
        <v>1761</v>
      </c>
      <c r="F677" s="6">
        <v>45261</v>
      </c>
      <c r="G677" s="2">
        <f t="shared" si="96"/>
        <v>2023</v>
      </c>
      <c r="H677" s="2">
        <f t="shared" si="97"/>
        <v>12</v>
      </c>
      <c r="I677" s="8">
        <v>297000</v>
      </c>
      <c r="X677" s="16">
        <f t="shared" si="98"/>
        <v>-0.31408775981524251</v>
      </c>
    </row>
    <row r="678" spans="5:24">
      <c r="E678" s="2" t="s">
        <v>1762</v>
      </c>
      <c r="F678" s="6">
        <v>45292</v>
      </c>
      <c r="G678" s="2">
        <f t="shared" si="96"/>
        <v>2024</v>
      </c>
      <c r="H678" s="2">
        <f t="shared" si="97"/>
        <v>1</v>
      </c>
      <c r="I678" s="8">
        <v>234000</v>
      </c>
      <c r="X678" s="16">
        <f t="shared" si="98"/>
        <v>-0.37096774193548387</v>
      </c>
    </row>
    <row r="679" spans="5:24">
      <c r="E679" s="2" t="s">
        <v>1763</v>
      </c>
      <c r="F679" s="6">
        <v>45323</v>
      </c>
      <c r="G679" s="2">
        <f t="shared" si="96"/>
        <v>2024</v>
      </c>
      <c r="H679" s="2">
        <f t="shared" si="97"/>
        <v>2</v>
      </c>
      <c r="I679" s="8">
        <v>271000</v>
      </c>
      <c r="X679" s="16">
        <f t="shared" si="98"/>
        <v>-0.32418952618453867</v>
      </c>
    </row>
    <row r="680" spans="5:24">
      <c r="F680" s="6"/>
    </row>
  </sheetData>
  <sortState xmlns:xlrd2="http://schemas.microsoft.com/office/spreadsheetml/2017/richdata2" ref="B6:C649">
    <sortCondition ref="B6:B649"/>
  </sortState>
  <mergeCells count="14">
    <mergeCell ref="AO1:BA1"/>
    <mergeCell ref="B1:C1"/>
    <mergeCell ref="BC1:BG1"/>
    <mergeCell ref="BI1:BN1"/>
    <mergeCell ref="E1:W1"/>
    <mergeCell ref="AE4:AH4"/>
    <mergeCell ref="AI4:AL4"/>
    <mergeCell ref="AA1:AL1"/>
    <mergeCell ref="I3:M3"/>
    <mergeCell ref="N3:R3"/>
    <mergeCell ref="S3:W3"/>
    <mergeCell ref="J4:M4"/>
    <mergeCell ref="O4:R4"/>
    <mergeCell ref="T4:W4"/>
  </mergeCells>
  <phoneticPr fontId="0" type="noConversion"/>
  <pageMargins left="0.7" right="0.7" top="0.75" bottom="0.75" header="0.3" footer="0.3"/>
  <pageSetup orientation="portrait" horizontalDpi="0" verticalDpi="0"/>
  <ignoredErrors>
    <ignoredError sqref="AD6:AD31" formula="1"/>
    <ignoredError sqref="E6:E672 E673:E679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6F66-9470-4729-A732-A69AFAAF2AD5}">
  <dimension ref="B2:G665"/>
  <sheetViews>
    <sheetView tabSelected="1" topLeftCell="A662" zoomScale="98" workbookViewId="0">
      <selection activeCell="B5" sqref="B5"/>
    </sheetView>
  </sheetViews>
  <sheetFormatPr defaultRowHeight="10.5"/>
  <cols>
    <col min="2" max="2" width="25.77734375" bestFit="1" customWidth="1"/>
    <col min="3" max="3" width="25.77734375" customWidth="1"/>
    <col min="4" max="4" width="7.88671875" bestFit="1" customWidth="1"/>
    <col min="5" max="5" width="9.5546875" bestFit="1" customWidth="1"/>
    <col min="6" max="6" width="12.44140625" bestFit="1" customWidth="1"/>
    <col min="7" max="7" width="12.6640625" bestFit="1" customWidth="1"/>
  </cols>
  <sheetData>
    <row r="2" spans="2:7" ht="15.5">
      <c r="B2" s="20" t="s">
        <v>733</v>
      </c>
      <c r="C2" s="20" t="s">
        <v>738</v>
      </c>
      <c r="D2" s="20" t="s">
        <v>734</v>
      </c>
      <c r="E2" s="20" t="s">
        <v>735</v>
      </c>
      <c r="F2" s="20" t="s">
        <v>736</v>
      </c>
      <c r="G2" s="20" t="s">
        <v>737</v>
      </c>
    </row>
    <row r="3" spans="2:7" ht="15.5">
      <c r="B3" s="20" t="s">
        <v>745</v>
      </c>
      <c r="C3" s="20" t="str">
        <f>IFERROR(_xlfn.TEXTBEFORE(B3," ("),B3)</f>
        <v>Jun 22, 2023</v>
      </c>
      <c r="D3" s="23">
        <v>0.41666666666666669</v>
      </c>
      <c r="E3" s="24" t="s">
        <v>746</v>
      </c>
      <c r="F3" s="25" t="s">
        <v>747</v>
      </c>
      <c r="G3" s="24" t="s">
        <v>748</v>
      </c>
    </row>
    <row r="4" spans="2:7" ht="15.5">
      <c r="B4" s="20" t="s">
        <v>749</v>
      </c>
      <c r="C4" s="20"/>
      <c r="D4" s="23">
        <v>0.41666666666666669</v>
      </c>
      <c r="E4" s="29" t="s">
        <v>750</v>
      </c>
      <c r="F4" s="25" t="s">
        <v>746</v>
      </c>
      <c r="G4" s="29" t="s">
        <v>751</v>
      </c>
    </row>
    <row r="5" spans="2:7" ht="15.5">
      <c r="B5" s="20" t="s">
        <v>759</v>
      </c>
      <c r="C5" s="20"/>
      <c r="D5" s="23">
        <v>0.41666666666666669</v>
      </c>
      <c r="E5" s="29" t="s">
        <v>760</v>
      </c>
      <c r="F5" s="25" t="s">
        <v>761</v>
      </c>
      <c r="G5" s="29" t="s">
        <v>762</v>
      </c>
    </row>
    <row r="6" spans="2:7" ht="15.5">
      <c r="B6" s="30" t="s">
        <v>1791</v>
      </c>
      <c r="C6" s="30"/>
      <c r="D6" s="23">
        <v>0.41666666666666669</v>
      </c>
      <c r="E6" s="24" t="s">
        <v>763</v>
      </c>
      <c r="F6" s="25" t="s">
        <v>764</v>
      </c>
      <c r="G6" s="31" t="s">
        <v>765</v>
      </c>
    </row>
    <row r="7" spans="2:7" ht="15.5">
      <c r="B7" s="20" t="s">
        <v>768</v>
      </c>
      <c r="C7" s="20"/>
      <c r="D7" s="23">
        <v>0.45833333333333331</v>
      </c>
      <c r="E7" s="29" t="s">
        <v>765</v>
      </c>
      <c r="F7" s="25" t="s">
        <v>769</v>
      </c>
      <c r="G7" s="24" t="s">
        <v>770</v>
      </c>
    </row>
    <row r="8" spans="2:7" ht="15.5">
      <c r="B8" s="20" t="s">
        <v>771</v>
      </c>
      <c r="C8" s="20"/>
      <c r="D8" s="23">
        <v>0.45833333333333331</v>
      </c>
      <c r="E8" s="24" t="s">
        <v>772</v>
      </c>
      <c r="F8" s="25" t="s">
        <v>773</v>
      </c>
      <c r="G8" s="29" t="s">
        <v>774</v>
      </c>
    </row>
    <row r="9" spans="2:7" ht="15.5">
      <c r="B9" s="20" t="s">
        <v>775</v>
      </c>
      <c r="C9" s="20"/>
      <c r="D9" s="23">
        <v>0.45833333333333331</v>
      </c>
      <c r="E9" s="29" t="s">
        <v>776</v>
      </c>
      <c r="F9" s="25" t="s">
        <v>777</v>
      </c>
      <c r="G9" s="31" t="s">
        <v>751</v>
      </c>
    </row>
    <row r="10" spans="2:7" ht="15.5">
      <c r="B10" s="20" t="s">
        <v>778</v>
      </c>
      <c r="C10" s="20"/>
      <c r="D10" s="23">
        <v>0.45833333333333331</v>
      </c>
      <c r="E10" s="24" t="s">
        <v>751</v>
      </c>
      <c r="F10" s="25" t="s">
        <v>779</v>
      </c>
      <c r="G10" s="31" t="s">
        <v>780</v>
      </c>
    </row>
    <row r="11" spans="2:7" ht="15.5">
      <c r="B11" s="20" t="s">
        <v>781</v>
      </c>
      <c r="C11" s="20"/>
      <c r="D11" s="23">
        <v>0.41666666666666669</v>
      </c>
      <c r="E11" s="24" t="s">
        <v>780</v>
      </c>
      <c r="F11" s="25" t="s">
        <v>782</v>
      </c>
      <c r="G11" s="29" t="s">
        <v>783</v>
      </c>
    </row>
    <row r="12" spans="2:7" ht="15.5">
      <c r="B12" s="20" t="s">
        <v>784</v>
      </c>
      <c r="C12" s="20"/>
      <c r="D12" s="23">
        <v>0.41666666666666669</v>
      </c>
      <c r="E12" s="24" t="s">
        <v>785</v>
      </c>
      <c r="F12" s="25" t="s">
        <v>782</v>
      </c>
      <c r="G12" s="24" t="s">
        <v>786</v>
      </c>
    </row>
    <row r="13" spans="2:7" ht="15.5">
      <c r="B13" s="20" t="s">
        <v>787</v>
      </c>
      <c r="C13" s="20"/>
      <c r="D13" s="23">
        <v>0.41666666666666669</v>
      </c>
      <c r="E13" s="29" t="s">
        <v>788</v>
      </c>
      <c r="F13" s="25" t="s">
        <v>789</v>
      </c>
      <c r="G13" s="29" t="s">
        <v>790</v>
      </c>
    </row>
    <row r="14" spans="2:7" ht="15.5">
      <c r="B14" s="20" t="s">
        <v>791</v>
      </c>
      <c r="C14" s="20"/>
      <c r="D14" s="23">
        <v>0.41666666666666669</v>
      </c>
      <c r="E14" s="29" t="s">
        <v>792</v>
      </c>
      <c r="F14" s="25" t="s">
        <v>793</v>
      </c>
      <c r="G14" s="31" t="s">
        <v>794</v>
      </c>
    </row>
    <row r="15" spans="2:7" ht="15.5">
      <c r="B15" s="20" t="s">
        <v>795</v>
      </c>
      <c r="C15" s="20"/>
      <c r="D15" s="23">
        <v>0.41666666666666669</v>
      </c>
      <c r="E15" s="24" t="s">
        <v>794</v>
      </c>
      <c r="F15" s="25" t="s">
        <v>796</v>
      </c>
      <c r="G15" s="29" t="s">
        <v>797</v>
      </c>
    </row>
    <row r="16" spans="2:7" ht="15.5">
      <c r="B16" s="20" t="s">
        <v>798</v>
      </c>
      <c r="C16" s="20"/>
      <c r="D16" s="23">
        <v>0.41666666666666669</v>
      </c>
      <c r="E16" s="29" t="s">
        <v>799</v>
      </c>
      <c r="F16" s="25" t="s">
        <v>800</v>
      </c>
      <c r="G16" s="29" t="s">
        <v>801</v>
      </c>
    </row>
    <row r="17" spans="2:7" ht="15.5">
      <c r="B17" s="20" t="s">
        <v>802</v>
      </c>
      <c r="C17" s="20"/>
      <c r="D17" s="23">
        <v>0.41666666666666669</v>
      </c>
      <c r="E17" s="29" t="s">
        <v>803</v>
      </c>
      <c r="F17" s="25" t="s">
        <v>804</v>
      </c>
      <c r="G17" s="29" t="s">
        <v>805</v>
      </c>
    </row>
    <row r="18" spans="2:7" ht="15.5">
      <c r="B18" s="20" t="s">
        <v>806</v>
      </c>
      <c r="C18" s="20"/>
      <c r="D18" s="23">
        <v>0.41666666666666669</v>
      </c>
      <c r="E18" s="29" t="s">
        <v>807</v>
      </c>
      <c r="F18" s="25" t="s">
        <v>808</v>
      </c>
      <c r="G18" s="29" t="s">
        <v>809</v>
      </c>
    </row>
    <row r="19" spans="2:7" ht="15.5">
      <c r="B19" s="20" t="s">
        <v>810</v>
      </c>
      <c r="C19" s="20"/>
      <c r="D19" s="23">
        <v>0.45833333333333331</v>
      </c>
      <c r="E19" s="24" t="s">
        <v>811</v>
      </c>
      <c r="F19" s="25" t="s">
        <v>808</v>
      </c>
      <c r="G19" s="29" t="s">
        <v>812</v>
      </c>
    </row>
    <row r="20" spans="2:7" ht="15.5">
      <c r="B20" s="20" t="s">
        <v>813</v>
      </c>
      <c r="C20" s="20"/>
      <c r="D20" s="23">
        <v>0.45833333333333331</v>
      </c>
      <c r="E20" s="29" t="s">
        <v>814</v>
      </c>
      <c r="F20" s="25" t="s">
        <v>815</v>
      </c>
      <c r="G20" s="24" t="s">
        <v>816</v>
      </c>
    </row>
    <row r="21" spans="2:7" ht="15.5">
      <c r="B21" s="20" t="s">
        <v>817</v>
      </c>
      <c r="C21" s="20"/>
      <c r="D21" s="23">
        <v>0.45833333333333331</v>
      </c>
      <c r="E21" s="29" t="s">
        <v>818</v>
      </c>
      <c r="F21" s="25" t="s">
        <v>819</v>
      </c>
      <c r="G21" s="31" t="s">
        <v>820</v>
      </c>
    </row>
    <row r="22" spans="2:7" ht="15.5">
      <c r="B22" s="20" t="s">
        <v>821</v>
      </c>
      <c r="C22" s="20"/>
      <c r="D22" s="23">
        <v>0.45833333333333331</v>
      </c>
      <c r="E22" s="24" t="s">
        <v>820</v>
      </c>
      <c r="F22" s="25" t="s">
        <v>822</v>
      </c>
      <c r="G22" s="31" t="s">
        <v>823</v>
      </c>
    </row>
    <row r="23" spans="2:7" ht="15.5">
      <c r="B23" s="20" t="s">
        <v>824</v>
      </c>
      <c r="C23" s="20"/>
      <c r="D23" s="23">
        <v>0.41666666666666669</v>
      </c>
      <c r="E23" s="24" t="s">
        <v>823</v>
      </c>
      <c r="F23" s="25" t="s">
        <v>812</v>
      </c>
      <c r="G23" s="31" t="s">
        <v>825</v>
      </c>
    </row>
    <row r="24" spans="2:7" ht="15.5">
      <c r="B24" s="20" t="s">
        <v>826</v>
      </c>
      <c r="C24" s="20"/>
      <c r="D24" s="23">
        <v>0.41666666666666669</v>
      </c>
      <c r="E24" s="29" t="s">
        <v>825</v>
      </c>
      <c r="F24" s="25" t="s">
        <v>827</v>
      </c>
      <c r="G24" s="24" t="s">
        <v>828</v>
      </c>
    </row>
    <row r="25" spans="2:7" ht="15.5">
      <c r="B25" s="20" t="s">
        <v>829</v>
      </c>
      <c r="C25" s="20"/>
      <c r="D25" s="23">
        <v>0.41666666666666669</v>
      </c>
      <c r="E25" s="24" t="s">
        <v>830</v>
      </c>
      <c r="F25" s="25" t="s">
        <v>831</v>
      </c>
      <c r="G25" s="24" t="s">
        <v>832</v>
      </c>
    </row>
    <row r="26" spans="2:7" ht="15.5">
      <c r="B26" s="20" t="s">
        <v>833</v>
      </c>
      <c r="C26" s="20"/>
      <c r="D26" s="23">
        <v>0.41666666666666669</v>
      </c>
      <c r="E26" s="29" t="s">
        <v>834</v>
      </c>
      <c r="F26" s="25" t="s">
        <v>835</v>
      </c>
      <c r="G26" s="29" t="s">
        <v>836</v>
      </c>
    </row>
    <row r="27" spans="2:7" ht="15.5">
      <c r="B27" s="20" t="s">
        <v>837</v>
      </c>
      <c r="C27" s="20"/>
      <c r="D27" s="23">
        <v>0.41666666666666669</v>
      </c>
      <c r="E27" s="24" t="s">
        <v>804</v>
      </c>
      <c r="F27" s="25" t="s">
        <v>838</v>
      </c>
      <c r="G27" s="31" t="s">
        <v>839</v>
      </c>
    </row>
    <row r="28" spans="2:7" ht="15.5">
      <c r="B28" s="20" t="s">
        <v>840</v>
      </c>
      <c r="C28" s="20"/>
      <c r="D28" s="23">
        <v>0.41666666666666669</v>
      </c>
      <c r="E28" s="29" t="s">
        <v>839</v>
      </c>
      <c r="F28" s="25" t="s">
        <v>812</v>
      </c>
      <c r="G28" s="31" t="s">
        <v>841</v>
      </c>
    </row>
    <row r="29" spans="2:7" ht="15.5">
      <c r="B29" s="20" t="s">
        <v>842</v>
      </c>
      <c r="C29" s="20"/>
      <c r="D29" s="23">
        <v>0.41666666666666669</v>
      </c>
      <c r="E29" s="29" t="s">
        <v>841</v>
      </c>
      <c r="F29" s="25" t="s">
        <v>843</v>
      </c>
      <c r="G29" s="24" t="s">
        <v>844</v>
      </c>
    </row>
    <row r="30" spans="2:7" ht="15.5">
      <c r="B30" s="20" t="s">
        <v>845</v>
      </c>
      <c r="C30" s="20"/>
      <c r="D30" s="23">
        <v>0.41666666666666669</v>
      </c>
      <c r="E30" s="29" t="s">
        <v>846</v>
      </c>
      <c r="F30" s="25" t="s">
        <v>811</v>
      </c>
      <c r="G30" s="29" t="s">
        <v>847</v>
      </c>
    </row>
    <row r="31" spans="2:7" ht="15.5">
      <c r="B31" s="20" t="s">
        <v>848</v>
      </c>
      <c r="C31" s="20"/>
      <c r="D31" s="23">
        <v>0.45833333333333331</v>
      </c>
      <c r="E31" s="24" t="s">
        <v>849</v>
      </c>
      <c r="F31" s="25" t="s">
        <v>850</v>
      </c>
      <c r="G31" s="29" t="s">
        <v>851</v>
      </c>
    </row>
    <row r="32" spans="2:7" ht="15.5">
      <c r="B32" s="20" t="s">
        <v>852</v>
      </c>
      <c r="C32" s="20"/>
      <c r="D32" s="23">
        <v>0.45833333333333331</v>
      </c>
      <c r="E32" s="24" t="s">
        <v>853</v>
      </c>
      <c r="F32" s="25" t="s">
        <v>854</v>
      </c>
      <c r="G32" s="24" t="s">
        <v>855</v>
      </c>
    </row>
    <row r="33" spans="2:7" ht="15.5">
      <c r="B33" s="20" t="s">
        <v>856</v>
      </c>
      <c r="C33" s="20"/>
      <c r="D33" s="23">
        <v>0.45833333333333331</v>
      </c>
      <c r="E33" s="29" t="s">
        <v>849</v>
      </c>
      <c r="F33" s="25" t="s">
        <v>857</v>
      </c>
      <c r="G33" s="24" t="s">
        <v>858</v>
      </c>
    </row>
    <row r="34" spans="2:7" ht="15.5">
      <c r="B34" s="20" t="s">
        <v>859</v>
      </c>
      <c r="C34" s="20"/>
      <c r="D34" s="23">
        <v>0.45833333333333331</v>
      </c>
      <c r="E34" s="24" t="s">
        <v>860</v>
      </c>
      <c r="F34" s="25" t="s">
        <v>861</v>
      </c>
      <c r="G34" s="24" t="s">
        <v>862</v>
      </c>
    </row>
    <row r="35" spans="2:7" ht="15.5">
      <c r="B35" s="20" t="s">
        <v>863</v>
      </c>
      <c r="C35" s="20"/>
      <c r="D35" s="23">
        <v>0.41666666666666669</v>
      </c>
      <c r="E35" s="24" t="s">
        <v>864</v>
      </c>
      <c r="F35" s="25" t="s">
        <v>865</v>
      </c>
      <c r="G35" s="29" t="s">
        <v>866</v>
      </c>
    </row>
    <row r="36" spans="2:7" ht="15.5">
      <c r="B36" s="20" t="s">
        <v>867</v>
      </c>
      <c r="C36" s="20"/>
      <c r="D36" s="23">
        <v>0.41666666666666669</v>
      </c>
      <c r="E36" s="31" t="s">
        <v>828</v>
      </c>
      <c r="F36" s="25" t="s">
        <v>828</v>
      </c>
      <c r="G36" s="31" t="s">
        <v>834</v>
      </c>
    </row>
    <row r="37" spans="2:7" ht="15.5">
      <c r="B37" s="20" t="s">
        <v>868</v>
      </c>
      <c r="C37" s="20"/>
      <c r="D37" s="23">
        <v>0.41666666666666669</v>
      </c>
      <c r="E37" s="24" t="s">
        <v>834</v>
      </c>
      <c r="F37" s="25" t="s">
        <v>793</v>
      </c>
      <c r="G37" s="29" t="s">
        <v>782</v>
      </c>
    </row>
    <row r="38" spans="2:7" ht="15.5">
      <c r="B38" s="20" t="s">
        <v>870</v>
      </c>
      <c r="C38" s="20"/>
      <c r="D38" s="23">
        <v>0.41666666666666669</v>
      </c>
      <c r="E38" s="29" t="s">
        <v>871</v>
      </c>
      <c r="F38" s="25" t="s">
        <v>783</v>
      </c>
      <c r="G38" s="31" t="s">
        <v>872</v>
      </c>
    </row>
    <row r="39" spans="2:7" ht="15.5">
      <c r="B39" s="20" t="s">
        <v>874</v>
      </c>
      <c r="C39" s="20"/>
      <c r="D39" s="23">
        <v>0.41666666666666669</v>
      </c>
      <c r="E39" s="29" t="s">
        <v>872</v>
      </c>
      <c r="F39" s="25" t="s">
        <v>875</v>
      </c>
      <c r="G39" s="31" t="s">
        <v>876</v>
      </c>
    </row>
    <row r="40" spans="2:7" ht="15.5">
      <c r="B40" s="20" t="s">
        <v>877</v>
      </c>
      <c r="C40" s="20"/>
      <c r="D40" s="23">
        <v>0.41666666666666669</v>
      </c>
      <c r="E40" s="24" t="s">
        <v>876</v>
      </c>
      <c r="F40" s="25" t="s">
        <v>746</v>
      </c>
      <c r="G40" s="31" t="s">
        <v>878</v>
      </c>
    </row>
    <row r="41" spans="2:7" ht="15.5">
      <c r="B41" s="20" t="s">
        <v>879</v>
      </c>
      <c r="C41" s="20"/>
      <c r="D41" s="23">
        <v>0.41666666666666669</v>
      </c>
      <c r="E41" s="29" t="s">
        <v>878</v>
      </c>
      <c r="F41" s="25" t="s">
        <v>880</v>
      </c>
      <c r="G41" s="29" t="s">
        <v>881</v>
      </c>
    </row>
    <row r="42" spans="2:7" ht="15.5">
      <c r="B42" s="20" t="s">
        <v>882</v>
      </c>
      <c r="C42" s="20"/>
      <c r="D42" s="23">
        <v>0.41666666666666669</v>
      </c>
      <c r="E42" s="24" t="s">
        <v>803</v>
      </c>
      <c r="F42" s="25" t="s">
        <v>883</v>
      </c>
      <c r="G42" s="29" t="s">
        <v>884</v>
      </c>
    </row>
    <row r="43" spans="2:7" ht="15.5">
      <c r="B43" s="20" t="s">
        <v>885</v>
      </c>
      <c r="C43" s="20"/>
      <c r="D43" s="23">
        <v>0.45833333333333331</v>
      </c>
      <c r="E43" s="24" t="s">
        <v>886</v>
      </c>
      <c r="F43" s="25" t="s">
        <v>887</v>
      </c>
      <c r="G43" s="29" t="s">
        <v>888</v>
      </c>
    </row>
    <row r="44" spans="2:7" ht="15.5">
      <c r="B44" s="20" t="s">
        <v>889</v>
      </c>
      <c r="C44" s="20"/>
      <c r="D44" s="23">
        <v>0.45833333333333331</v>
      </c>
      <c r="E44" s="24" t="s">
        <v>890</v>
      </c>
      <c r="F44" s="25" t="s">
        <v>887</v>
      </c>
      <c r="G44" s="31" t="s">
        <v>891</v>
      </c>
    </row>
    <row r="45" spans="2:7" ht="15.5">
      <c r="B45" s="20" t="s">
        <v>892</v>
      </c>
      <c r="C45" s="20"/>
      <c r="D45" s="23">
        <v>0.45833333333333331</v>
      </c>
      <c r="E45" s="29" t="s">
        <v>891</v>
      </c>
      <c r="F45" s="25" t="s">
        <v>893</v>
      </c>
      <c r="G45" s="29" t="s">
        <v>893</v>
      </c>
    </row>
    <row r="46" spans="2:7" ht="15.5">
      <c r="B46" s="20" t="s">
        <v>894</v>
      </c>
      <c r="C46" s="20"/>
      <c r="D46" s="23">
        <v>0.45833333333333331</v>
      </c>
      <c r="E46" s="29" t="s">
        <v>886</v>
      </c>
      <c r="F46" s="25" t="s">
        <v>895</v>
      </c>
      <c r="G46" s="29" t="s">
        <v>896</v>
      </c>
    </row>
    <row r="47" spans="2:7" ht="15.5">
      <c r="B47" s="20" t="s">
        <v>897</v>
      </c>
      <c r="C47" s="20"/>
      <c r="D47" s="23">
        <v>0.41666666666666669</v>
      </c>
      <c r="E47" s="29" t="s">
        <v>793</v>
      </c>
      <c r="F47" s="25" t="s">
        <v>898</v>
      </c>
      <c r="G47" s="24" t="s">
        <v>883</v>
      </c>
    </row>
    <row r="48" spans="2:7" ht="15.5">
      <c r="B48" s="20" t="s">
        <v>899</v>
      </c>
      <c r="C48" s="20"/>
      <c r="D48" s="23">
        <v>0.41666666666666669</v>
      </c>
      <c r="E48" s="24" t="s">
        <v>900</v>
      </c>
      <c r="F48" s="25" t="s">
        <v>901</v>
      </c>
      <c r="G48" s="31" t="s">
        <v>884</v>
      </c>
    </row>
    <row r="49" spans="2:7" ht="15.5">
      <c r="B49" s="20" t="s">
        <v>902</v>
      </c>
      <c r="C49" s="20"/>
      <c r="D49" s="23">
        <v>0.41666666666666669</v>
      </c>
      <c r="E49" s="24" t="s">
        <v>884</v>
      </c>
      <c r="F49" s="25" t="s">
        <v>796</v>
      </c>
      <c r="G49" s="24" t="s">
        <v>903</v>
      </c>
    </row>
    <row r="50" spans="2:7" ht="15.5">
      <c r="B50" s="20" t="s">
        <v>904</v>
      </c>
      <c r="C50" s="20"/>
      <c r="D50" s="23">
        <v>0.41666666666666669</v>
      </c>
      <c r="E50" s="29" t="s">
        <v>878</v>
      </c>
      <c r="F50" s="25" t="s">
        <v>891</v>
      </c>
      <c r="G50" s="24" t="s">
        <v>896</v>
      </c>
    </row>
    <row r="51" spans="2:7" ht="15.5">
      <c r="B51" s="20" t="s">
        <v>905</v>
      </c>
      <c r="C51" s="20"/>
      <c r="D51" s="23">
        <v>0.41666666666666669</v>
      </c>
      <c r="E51" s="24" t="s">
        <v>906</v>
      </c>
      <c r="F51" s="25" t="s">
        <v>903</v>
      </c>
      <c r="G51" s="24" t="s">
        <v>907</v>
      </c>
    </row>
    <row r="52" spans="2:7" ht="15.5">
      <c r="B52" s="20" t="s">
        <v>908</v>
      </c>
      <c r="C52" s="20"/>
      <c r="D52" s="23">
        <v>0.41666666666666669</v>
      </c>
      <c r="E52" s="29" t="s">
        <v>909</v>
      </c>
      <c r="F52" s="25" t="s">
        <v>891</v>
      </c>
      <c r="G52" s="31" t="s">
        <v>907</v>
      </c>
    </row>
    <row r="53" spans="2:7" ht="15.5">
      <c r="B53" s="20" t="s">
        <v>910</v>
      </c>
      <c r="C53" s="20"/>
      <c r="D53" s="23">
        <v>0.41666666666666669</v>
      </c>
      <c r="E53" s="29" t="s">
        <v>907</v>
      </c>
      <c r="F53" s="25" t="s">
        <v>880</v>
      </c>
      <c r="G53" s="29" t="s">
        <v>911</v>
      </c>
    </row>
    <row r="54" spans="2:7" ht="15.5">
      <c r="B54" s="20" t="s">
        <v>912</v>
      </c>
      <c r="C54" s="20"/>
      <c r="D54" s="23">
        <v>0.41666666666666669</v>
      </c>
      <c r="E54" s="24" t="s">
        <v>913</v>
      </c>
      <c r="F54" s="25" t="s">
        <v>914</v>
      </c>
      <c r="G54" s="29" t="s">
        <v>915</v>
      </c>
    </row>
    <row r="55" spans="2:7" ht="15.5">
      <c r="B55" s="20" t="s">
        <v>916</v>
      </c>
      <c r="C55" s="20"/>
      <c r="D55" s="23">
        <v>0.45833333333333331</v>
      </c>
      <c r="E55" s="29" t="s">
        <v>917</v>
      </c>
      <c r="F55" s="25" t="s">
        <v>918</v>
      </c>
      <c r="G55" s="24" t="s">
        <v>919</v>
      </c>
    </row>
    <row r="56" spans="2:7" ht="15.5">
      <c r="B56" s="20" t="s">
        <v>920</v>
      </c>
      <c r="C56" s="20"/>
      <c r="D56" s="23">
        <v>0.45833333333333331</v>
      </c>
      <c r="E56" s="29" t="s">
        <v>921</v>
      </c>
      <c r="F56" s="25" t="s">
        <v>922</v>
      </c>
      <c r="G56" s="24" t="s">
        <v>923</v>
      </c>
    </row>
    <row r="57" spans="2:7" ht="15.5">
      <c r="B57" s="20" t="s">
        <v>924</v>
      </c>
      <c r="C57" s="20"/>
      <c r="D57" s="23">
        <v>0.45833333333333331</v>
      </c>
      <c r="E57" s="24" t="s">
        <v>925</v>
      </c>
      <c r="F57" s="25" t="s">
        <v>926</v>
      </c>
      <c r="G57" s="31" t="s">
        <v>927</v>
      </c>
    </row>
    <row r="58" spans="2:7" ht="15.5">
      <c r="B58" s="20" t="s">
        <v>928</v>
      </c>
      <c r="C58" s="20"/>
      <c r="D58" s="23">
        <v>0.45833333333333331</v>
      </c>
      <c r="E58" s="24" t="s">
        <v>927</v>
      </c>
      <c r="F58" s="25" t="s">
        <v>926</v>
      </c>
      <c r="G58" s="31" t="s">
        <v>929</v>
      </c>
    </row>
    <row r="59" spans="2:7" ht="15.5">
      <c r="B59" s="20" t="s">
        <v>930</v>
      </c>
      <c r="C59" s="20"/>
      <c r="D59" s="23">
        <v>0.41666666666666669</v>
      </c>
      <c r="E59" s="29" t="s">
        <v>929</v>
      </c>
      <c r="F59" s="25" t="s">
        <v>880</v>
      </c>
      <c r="G59" s="29" t="s">
        <v>923</v>
      </c>
    </row>
    <row r="60" spans="2:7" ht="15.5">
      <c r="B60" s="20" t="s">
        <v>931</v>
      </c>
      <c r="C60" s="20"/>
      <c r="D60" s="23">
        <v>0.41666666666666669</v>
      </c>
      <c r="E60" s="29" t="s">
        <v>906</v>
      </c>
      <c r="F60" s="25" t="s">
        <v>891</v>
      </c>
      <c r="G60" s="31" t="s">
        <v>906</v>
      </c>
    </row>
    <row r="61" spans="2:7" ht="15.5">
      <c r="B61" s="20" t="s">
        <v>932</v>
      </c>
      <c r="C61" s="20"/>
      <c r="D61" s="23">
        <v>0.41666666666666669</v>
      </c>
      <c r="E61" s="29" t="s">
        <v>906</v>
      </c>
      <c r="F61" s="25" t="s">
        <v>893</v>
      </c>
      <c r="G61" s="31" t="s">
        <v>793</v>
      </c>
    </row>
    <row r="62" spans="2:7" ht="15.5">
      <c r="B62" s="20" t="s">
        <v>933</v>
      </c>
      <c r="C62" s="20"/>
      <c r="D62" s="23">
        <v>0.41666666666666669</v>
      </c>
      <c r="E62" s="29" t="s">
        <v>793</v>
      </c>
      <c r="F62" s="25" t="s">
        <v>886</v>
      </c>
      <c r="G62" s="29" t="s">
        <v>794</v>
      </c>
    </row>
    <row r="63" spans="2:7" ht="15.5">
      <c r="B63" s="20" t="s">
        <v>934</v>
      </c>
      <c r="C63" s="20"/>
      <c r="D63" s="23">
        <v>0.41666666666666669</v>
      </c>
      <c r="E63" s="29" t="s">
        <v>887</v>
      </c>
      <c r="F63" s="25" t="s">
        <v>935</v>
      </c>
      <c r="G63" s="29" t="s">
        <v>898</v>
      </c>
    </row>
    <row r="64" spans="2:7" ht="15.5">
      <c r="B64" s="20" t="s">
        <v>936</v>
      </c>
      <c r="C64" s="20"/>
      <c r="D64" s="23">
        <v>0.41666666666666669</v>
      </c>
      <c r="E64" s="29" t="s">
        <v>886</v>
      </c>
      <c r="F64" s="25" t="s">
        <v>937</v>
      </c>
      <c r="G64" s="31" t="s">
        <v>797</v>
      </c>
    </row>
    <row r="65" spans="2:7" ht="15.5">
      <c r="B65" s="20" t="s">
        <v>938</v>
      </c>
      <c r="C65" s="20"/>
      <c r="D65" s="23">
        <v>0.41666666666666669</v>
      </c>
      <c r="E65" s="24" t="s">
        <v>797</v>
      </c>
      <c r="F65" s="25" t="s">
        <v>939</v>
      </c>
      <c r="G65" s="31" t="s">
        <v>890</v>
      </c>
    </row>
    <row r="66" spans="2:7" ht="15.5">
      <c r="B66" s="20" t="s">
        <v>940</v>
      </c>
      <c r="C66" s="20"/>
      <c r="D66" s="23">
        <v>0.41666666666666669</v>
      </c>
      <c r="E66" s="24" t="s">
        <v>890</v>
      </c>
      <c r="F66" s="25" t="s">
        <v>794</v>
      </c>
      <c r="G66" s="31" t="s">
        <v>793</v>
      </c>
    </row>
    <row r="67" spans="2:7" ht="15.5">
      <c r="B67" s="20" t="s">
        <v>941</v>
      </c>
      <c r="C67" s="20"/>
      <c r="D67" s="23">
        <v>0.45833333333333331</v>
      </c>
      <c r="E67" s="29" t="s">
        <v>793</v>
      </c>
      <c r="F67" s="25" t="s">
        <v>799</v>
      </c>
      <c r="G67" s="29" t="s">
        <v>937</v>
      </c>
    </row>
    <row r="68" spans="2:7" ht="15.5">
      <c r="B68" s="20" t="s">
        <v>942</v>
      </c>
      <c r="C68" s="20"/>
      <c r="D68" s="23">
        <v>0.45833333333333331</v>
      </c>
      <c r="E68" s="29" t="s">
        <v>943</v>
      </c>
      <c r="F68" s="25" t="s">
        <v>838</v>
      </c>
      <c r="G68" s="29" t="s">
        <v>836</v>
      </c>
    </row>
    <row r="69" spans="2:7" ht="15.5">
      <c r="B69" s="20" t="s">
        <v>944</v>
      </c>
      <c r="C69" s="20"/>
      <c r="D69" s="23">
        <v>0.45833333333333331</v>
      </c>
      <c r="E69" s="24" t="s">
        <v>945</v>
      </c>
      <c r="F69" s="25" t="s">
        <v>890</v>
      </c>
      <c r="G69" s="24" t="s">
        <v>883</v>
      </c>
    </row>
    <row r="70" spans="2:7" ht="15.5">
      <c r="B70" s="20" t="s">
        <v>946</v>
      </c>
      <c r="C70" s="20"/>
      <c r="D70" s="23">
        <v>0.45833333333333331</v>
      </c>
      <c r="E70" s="24" t="s">
        <v>911</v>
      </c>
      <c r="F70" s="25" t="s">
        <v>884</v>
      </c>
      <c r="G70" s="29" t="s">
        <v>901</v>
      </c>
    </row>
    <row r="71" spans="2:7" ht="15.5">
      <c r="B71" s="20" t="s">
        <v>947</v>
      </c>
      <c r="C71" s="20"/>
      <c r="D71" s="23">
        <v>0.41666666666666669</v>
      </c>
      <c r="E71" s="24" t="s">
        <v>796</v>
      </c>
      <c r="F71" s="25" t="s">
        <v>880</v>
      </c>
      <c r="G71" s="31" t="s">
        <v>891</v>
      </c>
    </row>
    <row r="72" spans="2:7" ht="15.5">
      <c r="B72" s="20" t="s">
        <v>948</v>
      </c>
      <c r="C72" s="20"/>
      <c r="D72" s="23">
        <v>0.41666666666666669</v>
      </c>
      <c r="E72" s="29" t="s">
        <v>891</v>
      </c>
      <c r="F72" s="25" t="s">
        <v>886</v>
      </c>
      <c r="G72" s="31" t="s">
        <v>893</v>
      </c>
    </row>
    <row r="73" spans="2:7" ht="15.5">
      <c r="B73" s="20" t="s">
        <v>949</v>
      </c>
      <c r="C73" s="20"/>
      <c r="D73" s="23">
        <v>0.41666666666666669</v>
      </c>
      <c r="E73" s="29" t="s">
        <v>893</v>
      </c>
      <c r="F73" s="25" t="s">
        <v>943</v>
      </c>
      <c r="G73" s="29" t="s">
        <v>913</v>
      </c>
    </row>
    <row r="74" spans="2:7" ht="15.5">
      <c r="B74" s="20" t="s">
        <v>950</v>
      </c>
      <c r="C74" s="20"/>
      <c r="D74" s="23">
        <v>0.41666666666666669</v>
      </c>
      <c r="E74" s="29" t="s">
        <v>935</v>
      </c>
      <c r="F74" s="25" t="s">
        <v>951</v>
      </c>
      <c r="G74" s="31" t="s">
        <v>952</v>
      </c>
    </row>
    <row r="75" spans="2:7" ht="15.5">
      <c r="B75" s="20" t="s">
        <v>953</v>
      </c>
      <c r="C75" s="20"/>
      <c r="D75" s="23">
        <v>0.41666666666666669</v>
      </c>
      <c r="E75" s="24" t="s">
        <v>952</v>
      </c>
      <c r="F75" s="25" t="s">
        <v>939</v>
      </c>
      <c r="G75" s="29" t="s">
        <v>937</v>
      </c>
    </row>
    <row r="76" spans="2:7" ht="15.5">
      <c r="B76" s="20" t="s">
        <v>954</v>
      </c>
      <c r="C76" s="20"/>
      <c r="D76" s="23">
        <v>0.41666666666666669</v>
      </c>
      <c r="E76" s="29" t="s">
        <v>943</v>
      </c>
      <c r="F76" s="25" t="s">
        <v>800</v>
      </c>
      <c r="G76" s="29" t="s">
        <v>955</v>
      </c>
    </row>
    <row r="77" spans="2:7" ht="15.5">
      <c r="B77" s="20" t="s">
        <v>956</v>
      </c>
      <c r="C77" s="20"/>
      <c r="D77" s="23">
        <v>0.41666666666666669</v>
      </c>
      <c r="E77" s="24" t="s">
        <v>957</v>
      </c>
      <c r="F77" s="25" t="s">
        <v>797</v>
      </c>
      <c r="G77" s="29" t="s">
        <v>895</v>
      </c>
    </row>
    <row r="78" spans="2:7" ht="15.5">
      <c r="B78" s="20" t="s">
        <v>958</v>
      </c>
      <c r="C78" s="20"/>
      <c r="D78" s="23">
        <v>0.41666666666666669</v>
      </c>
      <c r="E78" s="29" t="s">
        <v>911</v>
      </c>
      <c r="F78" s="25" t="s">
        <v>943</v>
      </c>
      <c r="G78" s="31" t="s">
        <v>959</v>
      </c>
    </row>
    <row r="79" spans="2:7" ht="15.5">
      <c r="B79" s="20" t="s">
        <v>960</v>
      </c>
      <c r="C79" s="20"/>
      <c r="D79" s="23">
        <v>0.45833333333333331</v>
      </c>
      <c r="E79" s="24" t="s">
        <v>959</v>
      </c>
      <c r="F79" s="25" t="s">
        <v>890</v>
      </c>
      <c r="G79" s="24" t="s">
        <v>913</v>
      </c>
    </row>
    <row r="80" spans="2:7" ht="15.5">
      <c r="B80" s="20" t="s">
        <v>961</v>
      </c>
      <c r="C80" s="20"/>
      <c r="D80" s="23">
        <v>0.45833333333333331</v>
      </c>
      <c r="E80" s="29" t="s">
        <v>900</v>
      </c>
      <c r="F80" s="25" t="s">
        <v>935</v>
      </c>
      <c r="G80" s="24" t="s">
        <v>800</v>
      </c>
    </row>
    <row r="81" spans="2:7" ht="15.5">
      <c r="B81" s="20" t="s">
        <v>962</v>
      </c>
      <c r="C81" s="20"/>
      <c r="D81" s="23">
        <v>0.45833333333333331</v>
      </c>
      <c r="E81" s="24" t="s">
        <v>799</v>
      </c>
      <c r="F81" s="25" t="s">
        <v>883</v>
      </c>
      <c r="G81" s="29" t="s">
        <v>943</v>
      </c>
    </row>
    <row r="82" spans="2:7" ht="15.5">
      <c r="B82" s="20" t="s">
        <v>963</v>
      </c>
      <c r="C82" s="20"/>
      <c r="D82" s="23">
        <v>0.45833333333333331</v>
      </c>
      <c r="E82" s="24" t="s">
        <v>797</v>
      </c>
      <c r="F82" s="25" t="s">
        <v>887</v>
      </c>
      <c r="G82" s="24" t="s">
        <v>900</v>
      </c>
    </row>
    <row r="83" spans="2:7" ht="15.5">
      <c r="B83" s="20" t="s">
        <v>964</v>
      </c>
      <c r="C83" s="20"/>
      <c r="D83" s="23">
        <v>0.41666666666666669</v>
      </c>
      <c r="E83" s="24" t="s">
        <v>895</v>
      </c>
      <c r="F83" s="25" t="s">
        <v>891</v>
      </c>
      <c r="G83" s="29" t="s">
        <v>880</v>
      </c>
    </row>
    <row r="84" spans="2:7" ht="15.5">
      <c r="B84" s="20" t="s">
        <v>965</v>
      </c>
      <c r="C84" s="20"/>
      <c r="D84" s="23">
        <v>0.41666666666666669</v>
      </c>
      <c r="E84" s="29" t="s">
        <v>923</v>
      </c>
      <c r="F84" s="25" t="s">
        <v>898</v>
      </c>
      <c r="G84" s="29" t="s">
        <v>793</v>
      </c>
    </row>
    <row r="85" spans="2:7" ht="15.5">
      <c r="B85" s="20" t="s">
        <v>966</v>
      </c>
      <c r="C85" s="20"/>
      <c r="D85" s="23">
        <v>0.41666666666666669</v>
      </c>
      <c r="E85" s="29" t="s">
        <v>796</v>
      </c>
      <c r="F85" s="25" t="s">
        <v>913</v>
      </c>
      <c r="G85" s="31" t="s">
        <v>943</v>
      </c>
    </row>
    <row r="86" spans="2:7" ht="15.5">
      <c r="B86" s="20" t="s">
        <v>967</v>
      </c>
      <c r="C86" s="20"/>
      <c r="D86" s="23">
        <v>0.41666666666666669</v>
      </c>
      <c r="E86" s="24" t="s">
        <v>943</v>
      </c>
      <c r="F86" s="25" t="s">
        <v>911</v>
      </c>
      <c r="G86" s="29" t="s">
        <v>913</v>
      </c>
    </row>
    <row r="87" spans="2:7" ht="15.5">
      <c r="B87" s="20" t="s">
        <v>968</v>
      </c>
      <c r="C87" s="20"/>
      <c r="D87" s="23">
        <v>0.41666666666666669</v>
      </c>
      <c r="E87" s="29" t="s">
        <v>888</v>
      </c>
      <c r="F87" s="25" t="s">
        <v>890</v>
      </c>
      <c r="G87" s="29" t="s">
        <v>887</v>
      </c>
    </row>
    <row r="88" spans="2:7" ht="15.5">
      <c r="B88" s="20" t="s">
        <v>969</v>
      </c>
      <c r="C88" s="20"/>
      <c r="D88" s="23">
        <v>0.41666666666666669</v>
      </c>
      <c r="E88" s="24" t="s">
        <v>898</v>
      </c>
      <c r="F88" s="25" t="s">
        <v>970</v>
      </c>
      <c r="G88" s="24" t="s">
        <v>896</v>
      </c>
    </row>
    <row r="89" spans="2:7" ht="15.5">
      <c r="B89" s="20" t="s">
        <v>971</v>
      </c>
      <c r="C89" s="20"/>
      <c r="D89" s="23">
        <v>0.41666666666666669</v>
      </c>
      <c r="E89" s="24" t="s">
        <v>923</v>
      </c>
      <c r="F89" s="25" t="s">
        <v>880</v>
      </c>
      <c r="G89" s="29" t="s">
        <v>972</v>
      </c>
    </row>
    <row r="90" spans="2:7" ht="15.5">
      <c r="B90" s="20" t="s">
        <v>973</v>
      </c>
      <c r="C90" s="20"/>
      <c r="D90" s="23">
        <v>0.41666666666666669</v>
      </c>
      <c r="E90" s="29" t="s">
        <v>974</v>
      </c>
      <c r="F90" s="25" t="s">
        <v>906</v>
      </c>
      <c r="G90" s="31" t="s">
        <v>895</v>
      </c>
    </row>
    <row r="91" spans="2:7" ht="15.5">
      <c r="B91" s="20" t="s">
        <v>975</v>
      </c>
      <c r="C91" s="20"/>
      <c r="D91" s="23">
        <v>0.45833333333333331</v>
      </c>
      <c r="E91" s="24" t="s">
        <v>895</v>
      </c>
      <c r="F91" s="25" t="s">
        <v>925</v>
      </c>
      <c r="G91" s="29" t="s">
        <v>898</v>
      </c>
    </row>
    <row r="92" spans="2:7" ht="15.5">
      <c r="B92" s="20" t="s">
        <v>976</v>
      </c>
      <c r="C92" s="20"/>
      <c r="D92" s="23">
        <v>0.45833333333333331</v>
      </c>
      <c r="E92" s="24" t="s">
        <v>886</v>
      </c>
      <c r="F92" s="25" t="s">
        <v>926</v>
      </c>
      <c r="G92" s="31" t="s">
        <v>977</v>
      </c>
    </row>
    <row r="93" spans="2:7" ht="15.5">
      <c r="B93" s="20" t="s">
        <v>978</v>
      </c>
      <c r="C93" s="20"/>
      <c r="D93" s="23">
        <v>0.45833333333333331</v>
      </c>
      <c r="E93" s="29" t="s">
        <v>977</v>
      </c>
      <c r="F93" s="25" t="s">
        <v>891</v>
      </c>
      <c r="G93" s="29" t="s">
        <v>925</v>
      </c>
    </row>
    <row r="94" spans="2:7" ht="15.5">
      <c r="B94" s="20" t="s">
        <v>979</v>
      </c>
      <c r="C94" s="20"/>
      <c r="D94" s="23">
        <v>0.45833333333333331</v>
      </c>
      <c r="E94" s="29" t="s">
        <v>896</v>
      </c>
      <c r="F94" s="25" t="s">
        <v>970</v>
      </c>
      <c r="G94" s="31" t="s">
        <v>939</v>
      </c>
    </row>
    <row r="95" spans="2:7" ht="15.5">
      <c r="B95" s="20" t="s">
        <v>980</v>
      </c>
      <c r="C95" s="20"/>
      <c r="D95" s="23">
        <v>0.41666666666666669</v>
      </c>
      <c r="E95" s="24" t="s">
        <v>939</v>
      </c>
      <c r="F95" s="25" t="s">
        <v>793</v>
      </c>
      <c r="G95" s="29" t="s">
        <v>880</v>
      </c>
    </row>
    <row r="96" spans="2:7" ht="15.5">
      <c r="B96" s="20" t="s">
        <v>981</v>
      </c>
      <c r="C96" s="20"/>
      <c r="D96" s="23">
        <v>0.41666666666666669</v>
      </c>
      <c r="E96" s="29" t="s">
        <v>982</v>
      </c>
      <c r="F96" s="25" t="s">
        <v>913</v>
      </c>
      <c r="G96" s="29" t="s">
        <v>951</v>
      </c>
    </row>
    <row r="97" spans="2:7" ht="15.5">
      <c r="B97" s="20" t="s">
        <v>983</v>
      </c>
      <c r="C97" s="20"/>
      <c r="D97" s="23">
        <v>0.41666666666666669</v>
      </c>
      <c r="E97" s="24" t="s">
        <v>984</v>
      </c>
      <c r="F97" s="25" t="s">
        <v>893</v>
      </c>
      <c r="G97" s="29" t="s">
        <v>911</v>
      </c>
    </row>
    <row r="98" spans="2:7" ht="15.5">
      <c r="B98" s="20" t="s">
        <v>985</v>
      </c>
      <c r="C98" s="20"/>
      <c r="D98" s="23">
        <v>0.41666666666666669</v>
      </c>
      <c r="E98" s="24" t="s">
        <v>900</v>
      </c>
      <c r="F98" s="25" t="s">
        <v>970</v>
      </c>
      <c r="G98" s="29" t="s">
        <v>925</v>
      </c>
    </row>
    <row r="99" spans="2:7" ht="15.5">
      <c r="B99" s="20" t="s">
        <v>986</v>
      </c>
      <c r="C99" s="20"/>
      <c r="D99" s="23">
        <v>0.41666666666666669</v>
      </c>
      <c r="E99" s="24" t="s">
        <v>891</v>
      </c>
      <c r="F99" s="25" t="s">
        <v>987</v>
      </c>
      <c r="G99" s="24" t="s">
        <v>988</v>
      </c>
    </row>
    <row r="100" spans="2:7" ht="15.5">
      <c r="B100" s="20" t="s">
        <v>989</v>
      </c>
      <c r="C100" s="20"/>
      <c r="D100" s="23">
        <v>0.41666666666666669</v>
      </c>
      <c r="E100" s="29" t="s">
        <v>990</v>
      </c>
      <c r="F100" s="25" t="s">
        <v>991</v>
      </c>
      <c r="G100" s="24" t="s">
        <v>907</v>
      </c>
    </row>
    <row r="101" spans="2:7" ht="15.5">
      <c r="B101" s="20" t="s">
        <v>992</v>
      </c>
      <c r="C101" s="20"/>
      <c r="D101" s="23">
        <v>0.41666666666666669</v>
      </c>
      <c r="E101" s="24" t="s">
        <v>909</v>
      </c>
      <c r="F101" s="25" t="s">
        <v>993</v>
      </c>
      <c r="G101" s="24" t="s">
        <v>789</v>
      </c>
    </row>
    <row r="102" spans="2:7" ht="15.5">
      <c r="B102" s="20" t="s">
        <v>994</v>
      </c>
      <c r="C102" s="20"/>
      <c r="D102" s="23">
        <v>0.41666666666666669</v>
      </c>
      <c r="E102" s="29" t="s">
        <v>995</v>
      </c>
      <c r="F102" s="25" t="s">
        <v>996</v>
      </c>
      <c r="G102" s="31" t="s">
        <v>786</v>
      </c>
    </row>
    <row r="103" spans="2:7" ht="15.5">
      <c r="B103" s="20" t="s">
        <v>997</v>
      </c>
      <c r="C103" s="20"/>
      <c r="D103" s="23">
        <v>0.45833333333333331</v>
      </c>
      <c r="E103" s="29" t="s">
        <v>786</v>
      </c>
      <c r="F103" s="25" t="s">
        <v>998</v>
      </c>
      <c r="G103" s="24" t="s">
        <v>972</v>
      </c>
    </row>
    <row r="104" spans="2:7" ht="15.5">
      <c r="B104" s="20" t="s">
        <v>999</v>
      </c>
      <c r="C104" s="20"/>
      <c r="D104" s="23">
        <v>0.45833333333333331</v>
      </c>
      <c r="E104" s="29" t="s">
        <v>990</v>
      </c>
      <c r="F104" s="25" t="s">
        <v>1000</v>
      </c>
      <c r="G104" s="29" t="s">
        <v>1001</v>
      </c>
    </row>
    <row r="105" spans="2:7" ht="15.5">
      <c r="B105" s="20" t="s">
        <v>1002</v>
      </c>
      <c r="C105" s="20"/>
      <c r="D105" s="23">
        <v>0.45833333333333331</v>
      </c>
      <c r="E105" s="29" t="s">
        <v>915</v>
      </c>
      <c r="F105" s="25" t="s">
        <v>909</v>
      </c>
      <c r="G105" s="29" t="s">
        <v>922</v>
      </c>
    </row>
    <row r="106" spans="2:7" ht="15.5">
      <c r="B106" s="20" t="s">
        <v>1003</v>
      </c>
      <c r="C106" s="20"/>
      <c r="D106" s="23">
        <v>0.45833333333333331</v>
      </c>
      <c r="E106" s="24" t="s">
        <v>987</v>
      </c>
      <c r="F106" s="25" t="s">
        <v>929</v>
      </c>
      <c r="G106" s="24" t="s">
        <v>1004</v>
      </c>
    </row>
    <row r="107" spans="2:7" ht="15.5">
      <c r="B107" s="20" t="s">
        <v>1005</v>
      </c>
      <c r="C107" s="20"/>
      <c r="D107" s="23">
        <v>0.41666666666666669</v>
      </c>
      <c r="E107" s="24" t="s">
        <v>1006</v>
      </c>
      <c r="F107" s="25" t="s">
        <v>914</v>
      </c>
      <c r="G107" s="31" t="s">
        <v>1007</v>
      </c>
    </row>
    <row r="108" spans="2:7" ht="15.5">
      <c r="B108" s="20" t="s">
        <v>1008</v>
      </c>
      <c r="C108" s="20"/>
      <c r="D108" s="23">
        <v>0.41666666666666669</v>
      </c>
      <c r="E108" s="29" t="s">
        <v>1007</v>
      </c>
      <c r="F108" s="25" t="s">
        <v>926</v>
      </c>
      <c r="G108" s="29" t="s">
        <v>1009</v>
      </c>
    </row>
    <row r="109" spans="2:7" ht="15.5">
      <c r="B109" s="30">
        <v>41872</v>
      </c>
      <c r="C109" s="30"/>
      <c r="D109" s="23">
        <v>0.41666666666666669</v>
      </c>
      <c r="E109" s="24" t="s">
        <v>929</v>
      </c>
      <c r="F109" s="25" t="s">
        <v>1010</v>
      </c>
      <c r="G109" s="29" t="s">
        <v>993</v>
      </c>
    </row>
    <row r="110" spans="2:7" ht="15.5">
      <c r="B110" s="30">
        <v>41842</v>
      </c>
      <c r="C110" s="30"/>
      <c r="D110" s="23">
        <v>0.41666666666666669</v>
      </c>
      <c r="E110" s="24" t="s">
        <v>990</v>
      </c>
      <c r="F110" s="25" t="s">
        <v>998</v>
      </c>
      <c r="G110" s="24" t="s">
        <v>1011</v>
      </c>
    </row>
    <row r="111" spans="2:7" ht="15.5">
      <c r="B111" s="30">
        <v>41813</v>
      </c>
      <c r="C111" s="30"/>
      <c r="D111" s="23">
        <v>0.41666666666666669</v>
      </c>
      <c r="E111" s="24" t="s">
        <v>789</v>
      </c>
      <c r="F111" s="25" t="s">
        <v>1012</v>
      </c>
      <c r="G111" s="24" t="s">
        <v>1013</v>
      </c>
    </row>
    <row r="112" spans="2:7" ht="15.5">
      <c r="B112" s="30">
        <v>41781</v>
      </c>
      <c r="C112" s="30"/>
      <c r="D112" s="23">
        <v>0.41666666666666669</v>
      </c>
      <c r="E112" s="29" t="s">
        <v>1014</v>
      </c>
      <c r="F112" s="25" t="s">
        <v>1015</v>
      </c>
      <c r="G112" s="31" t="s">
        <v>1016</v>
      </c>
    </row>
    <row r="113" spans="2:7" ht="15.5">
      <c r="B113" s="30">
        <v>41751</v>
      </c>
      <c r="C113" s="30"/>
      <c r="D113" s="23">
        <v>0.41666666666666669</v>
      </c>
      <c r="E113" s="24" t="s">
        <v>1016</v>
      </c>
      <c r="F113" s="25" t="s">
        <v>762</v>
      </c>
      <c r="G113" s="31" t="s">
        <v>1017</v>
      </c>
    </row>
    <row r="114" spans="2:7" ht="15.5">
      <c r="B114" s="30">
        <v>41718</v>
      </c>
      <c r="C114" s="30"/>
      <c r="D114" s="23">
        <v>0.41666666666666669</v>
      </c>
      <c r="E114" s="31" t="s">
        <v>1017</v>
      </c>
      <c r="F114" s="25" t="s">
        <v>1017</v>
      </c>
      <c r="G114" s="31" t="s">
        <v>1018</v>
      </c>
    </row>
    <row r="115" spans="2:7" ht="15.5">
      <c r="B115" s="30">
        <v>41691</v>
      </c>
      <c r="C115" s="30"/>
      <c r="D115" s="23">
        <v>0.45833333333333331</v>
      </c>
      <c r="E115" s="29" t="s">
        <v>1018</v>
      </c>
      <c r="F115" s="25" t="s">
        <v>1015</v>
      </c>
      <c r="G115" s="31" t="s">
        <v>1019</v>
      </c>
    </row>
    <row r="116" spans="2:7" ht="15.5">
      <c r="B116" s="30">
        <v>41662</v>
      </c>
      <c r="C116" s="30"/>
      <c r="D116" s="23">
        <v>0.45833333333333331</v>
      </c>
      <c r="E116" s="29" t="s">
        <v>1019</v>
      </c>
      <c r="F116" s="25" t="s">
        <v>917</v>
      </c>
      <c r="G116" s="29" t="s">
        <v>786</v>
      </c>
    </row>
    <row r="117" spans="2:7" ht="15.5">
      <c r="B117" s="30">
        <v>41627</v>
      </c>
      <c r="C117" s="30"/>
      <c r="D117" s="23">
        <v>0.45833333333333331</v>
      </c>
      <c r="E117" s="29" t="s">
        <v>996</v>
      </c>
      <c r="F117" s="25" t="s">
        <v>993</v>
      </c>
      <c r="G117" s="31" t="s">
        <v>792</v>
      </c>
    </row>
    <row r="118" spans="2:7" ht="15.5">
      <c r="B118" s="30">
        <v>41598</v>
      </c>
      <c r="C118" s="30"/>
      <c r="D118" s="23">
        <v>0.45833333333333331</v>
      </c>
      <c r="E118" s="29" t="s">
        <v>792</v>
      </c>
      <c r="F118" s="25" t="s">
        <v>1020</v>
      </c>
      <c r="G118" s="31" t="s">
        <v>903</v>
      </c>
    </row>
    <row r="119" spans="2:7" ht="15.5">
      <c r="B119" s="30">
        <v>41568</v>
      </c>
      <c r="C119" s="30"/>
      <c r="D119" s="23">
        <v>0.41666666666666669</v>
      </c>
      <c r="E119" s="29" t="s">
        <v>903</v>
      </c>
      <c r="F119" s="25" t="s">
        <v>880</v>
      </c>
      <c r="G119" s="29" t="s">
        <v>796</v>
      </c>
    </row>
    <row r="120" spans="2:7" ht="15.5">
      <c r="B120" s="30">
        <v>41536</v>
      </c>
      <c r="C120" s="30"/>
      <c r="D120" s="23">
        <v>0.41666666666666669</v>
      </c>
      <c r="E120" s="24" t="s">
        <v>911</v>
      </c>
      <c r="F120" s="25" t="s">
        <v>922</v>
      </c>
      <c r="G120" s="31" t="s">
        <v>796</v>
      </c>
    </row>
    <row r="121" spans="2:7" ht="15.5">
      <c r="B121" s="30">
        <v>41507</v>
      </c>
      <c r="C121" s="30"/>
      <c r="D121" s="23">
        <v>0.41666666666666669</v>
      </c>
      <c r="E121" s="24" t="s">
        <v>796</v>
      </c>
      <c r="F121" s="25" t="s">
        <v>929</v>
      </c>
      <c r="G121" s="29" t="s">
        <v>1000</v>
      </c>
    </row>
    <row r="122" spans="2:7" ht="15.5">
      <c r="B122" s="30">
        <v>41477</v>
      </c>
      <c r="C122" s="30"/>
      <c r="D122" s="23">
        <v>0.41666666666666669</v>
      </c>
      <c r="E122" s="29" t="s">
        <v>974</v>
      </c>
      <c r="F122" s="25" t="s">
        <v>922</v>
      </c>
      <c r="G122" s="29" t="s">
        <v>1009</v>
      </c>
    </row>
    <row r="123" spans="2:7" ht="15.5">
      <c r="B123" s="30">
        <v>41445</v>
      </c>
      <c r="C123" s="30"/>
      <c r="D123" s="23">
        <v>0.41666666666666669</v>
      </c>
      <c r="E123" s="24" t="s">
        <v>1004</v>
      </c>
      <c r="F123" s="25" t="s">
        <v>919</v>
      </c>
      <c r="G123" s="31" t="s">
        <v>998</v>
      </c>
    </row>
    <row r="124" spans="2:7" ht="15.5">
      <c r="B124" s="30">
        <v>41416</v>
      </c>
      <c r="C124" s="30"/>
      <c r="D124" s="23">
        <v>0.41666666666666669</v>
      </c>
      <c r="E124" s="29" t="s">
        <v>998</v>
      </c>
      <c r="F124" s="25" t="s">
        <v>921</v>
      </c>
      <c r="G124" s="24" t="s">
        <v>917</v>
      </c>
    </row>
    <row r="125" spans="2:7" ht="15.5">
      <c r="B125" s="30">
        <v>41386</v>
      </c>
      <c r="C125" s="30"/>
      <c r="D125" s="23">
        <v>0.41666666666666669</v>
      </c>
      <c r="E125" s="29" t="s">
        <v>1001</v>
      </c>
      <c r="F125" s="25" t="s">
        <v>918</v>
      </c>
      <c r="G125" s="29" t="s">
        <v>1021</v>
      </c>
    </row>
    <row r="126" spans="2:7" ht="15.5">
      <c r="B126" s="30">
        <v>41354</v>
      </c>
      <c r="C126" s="30"/>
      <c r="D126" s="23">
        <v>0.41666666666666669</v>
      </c>
      <c r="E126" s="29" t="s">
        <v>1022</v>
      </c>
      <c r="F126" s="25" t="s">
        <v>919</v>
      </c>
      <c r="G126" s="24" t="s">
        <v>917</v>
      </c>
    </row>
    <row r="127" spans="2:7" ht="15.5">
      <c r="B127" s="30">
        <v>41326</v>
      </c>
      <c r="C127" s="30"/>
      <c r="D127" s="23">
        <v>0.45833333333333331</v>
      </c>
      <c r="E127" s="24" t="s">
        <v>1001</v>
      </c>
      <c r="F127" s="25" t="s">
        <v>996</v>
      </c>
      <c r="G127" s="29" t="s">
        <v>996</v>
      </c>
    </row>
    <row r="128" spans="2:7" ht="15.5">
      <c r="B128" s="30">
        <v>41296</v>
      </c>
      <c r="C128" s="30"/>
      <c r="D128" s="23">
        <v>0.45833333333333331</v>
      </c>
      <c r="E128" s="29" t="s">
        <v>917</v>
      </c>
      <c r="F128" s="25" t="s">
        <v>914</v>
      </c>
      <c r="G128" s="29" t="s">
        <v>921</v>
      </c>
    </row>
    <row r="129" spans="2:7" ht="15.5">
      <c r="B129" s="30">
        <v>41263</v>
      </c>
      <c r="C129" s="30"/>
      <c r="D129" s="23">
        <v>0.45833333333333331</v>
      </c>
      <c r="E129" s="24" t="s">
        <v>990</v>
      </c>
      <c r="F129" s="25" t="s">
        <v>1019</v>
      </c>
      <c r="G129" s="29" t="s">
        <v>977</v>
      </c>
    </row>
    <row r="130" spans="2:7" ht="15.5">
      <c r="B130" s="30">
        <v>41232</v>
      </c>
      <c r="C130" s="30"/>
      <c r="D130" s="23">
        <v>0.45833333333333331</v>
      </c>
      <c r="E130" s="24" t="s">
        <v>1023</v>
      </c>
      <c r="F130" s="25" t="s">
        <v>1024</v>
      </c>
      <c r="G130" s="29" t="s">
        <v>1025</v>
      </c>
    </row>
    <row r="131" spans="2:7" ht="15.5">
      <c r="B131" s="30">
        <v>41201</v>
      </c>
      <c r="C131" s="30"/>
      <c r="D131" s="23">
        <v>0.41666666666666669</v>
      </c>
      <c r="E131" s="31" t="s">
        <v>1024</v>
      </c>
      <c r="F131" s="25" t="s">
        <v>1024</v>
      </c>
      <c r="G131" s="24" t="s">
        <v>1026</v>
      </c>
    </row>
    <row r="132" spans="2:7" ht="15.5">
      <c r="B132" s="30">
        <v>41171</v>
      </c>
      <c r="C132" s="30"/>
      <c r="D132" s="23">
        <v>0.41666666666666669</v>
      </c>
      <c r="E132" s="24" t="s">
        <v>786</v>
      </c>
      <c r="F132" s="25" t="s">
        <v>762</v>
      </c>
      <c r="G132" s="31" t="s">
        <v>1027</v>
      </c>
    </row>
    <row r="133" spans="2:7" ht="15.5">
      <c r="B133" s="30">
        <v>41143</v>
      </c>
      <c r="C133" s="30"/>
      <c r="D133" s="23">
        <v>0.3888888888888889</v>
      </c>
      <c r="E133" s="29" t="s">
        <v>1027</v>
      </c>
      <c r="F133" s="25" t="s">
        <v>1028</v>
      </c>
      <c r="G133" s="31" t="s">
        <v>1029</v>
      </c>
    </row>
    <row r="134" spans="2:7" ht="15.5">
      <c r="B134" s="30">
        <v>41109</v>
      </c>
      <c r="C134" s="30"/>
      <c r="D134" s="23">
        <v>0.41666666666666669</v>
      </c>
      <c r="E134" s="29" t="s">
        <v>1029</v>
      </c>
      <c r="F134" s="25" t="s">
        <v>1030</v>
      </c>
      <c r="G134" s="24" t="s">
        <v>1018</v>
      </c>
    </row>
    <row r="135" spans="2:7" ht="15.5">
      <c r="B135" s="30">
        <v>41081</v>
      </c>
      <c r="C135" s="30"/>
      <c r="D135" s="23">
        <v>0.41666666666666669</v>
      </c>
      <c r="E135" s="29" t="s">
        <v>762</v>
      </c>
      <c r="F135" s="25" t="s">
        <v>1031</v>
      </c>
      <c r="G135" s="31" t="s">
        <v>1018</v>
      </c>
    </row>
    <row r="136" spans="2:7" ht="15.5">
      <c r="B136" s="30">
        <v>41051</v>
      </c>
      <c r="C136" s="30"/>
      <c r="D136" s="23">
        <v>0.41666666666666669</v>
      </c>
      <c r="E136" s="24" t="s">
        <v>1018</v>
      </c>
      <c r="F136" s="25" t="s">
        <v>1017</v>
      </c>
      <c r="G136" s="29" t="s">
        <v>1027</v>
      </c>
    </row>
    <row r="137" spans="2:7" ht="15.5">
      <c r="B137" s="30">
        <v>41018</v>
      </c>
      <c r="C137" s="30"/>
      <c r="D137" s="23">
        <v>0.41666666666666669</v>
      </c>
      <c r="E137" s="29" t="s">
        <v>1032</v>
      </c>
      <c r="F137" s="25" t="s">
        <v>1018</v>
      </c>
      <c r="G137" s="24" t="s">
        <v>1017</v>
      </c>
    </row>
    <row r="138" spans="2:7" ht="15.5">
      <c r="B138" s="30">
        <v>40989</v>
      </c>
      <c r="C138" s="30"/>
      <c r="D138" s="23">
        <v>0.41666666666666669</v>
      </c>
      <c r="E138" s="29" t="s">
        <v>1016</v>
      </c>
      <c r="F138" s="25" t="s">
        <v>1033</v>
      </c>
      <c r="G138" s="24" t="s">
        <v>1030</v>
      </c>
    </row>
    <row r="139" spans="2:7" ht="15.5">
      <c r="B139" s="30">
        <v>40961</v>
      </c>
      <c r="C139" s="30"/>
      <c r="D139" s="23">
        <v>0.45833333333333331</v>
      </c>
      <c r="E139" s="29" t="s">
        <v>1031</v>
      </c>
      <c r="F139" s="25" t="s">
        <v>1034</v>
      </c>
      <c r="G139" s="29" t="s">
        <v>779</v>
      </c>
    </row>
    <row r="140" spans="2:7" ht="15.5">
      <c r="B140" s="30">
        <v>40928</v>
      </c>
      <c r="C140" s="30"/>
      <c r="D140" s="23">
        <v>0.45833333333333331</v>
      </c>
      <c r="E140" s="29" t="s">
        <v>1033</v>
      </c>
      <c r="F140" s="25" t="s">
        <v>1014</v>
      </c>
      <c r="G140" s="29" t="s">
        <v>1035</v>
      </c>
    </row>
    <row r="141" spans="2:7" ht="15.5">
      <c r="B141" s="30">
        <v>40898</v>
      </c>
      <c r="C141" s="30"/>
      <c r="D141" s="23">
        <v>0.45833333333333331</v>
      </c>
      <c r="E141" s="29" t="s">
        <v>1036</v>
      </c>
      <c r="F141" s="25" t="s">
        <v>993</v>
      </c>
      <c r="G141" s="29" t="s">
        <v>747</v>
      </c>
    </row>
    <row r="142" spans="2:7" ht="15.5">
      <c r="B142" s="30">
        <v>40868</v>
      </c>
      <c r="C142" s="30"/>
      <c r="D142" s="23">
        <v>0.45833333333333331</v>
      </c>
      <c r="E142" s="24" t="s">
        <v>998</v>
      </c>
      <c r="F142" s="25" t="s">
        <v>785</v>
      </c>
      <c r="G142" s="29" t="s">
        <v>996</v>
      </c>
    </row>
    <row r="143" spans="2:7" ht="15.5">
      <c r="B143" s="30">
        <v>40836</v>
      </c>
      <c r="C143" s="30"/>
      <c r="D143" s="23">
        <v>0.41666666666666669</v>
      </c>
      <c r="E143" s="24" t="s">
        <v>1011</v>
      </c>
      <c r="F143" s="25" t="s">
        <v>996</v>
      </c>
      <c r="G143" s="24" t="s">
        <v>1000</v>
      </c>
    </row>
    <row r="144" spans="2:7" ht="15.5">
      <c r="B144" s="30">
        <v>40807</v>
      </c>
      <c r="C144" s="30"/>
      <c r="D144" s="23">
        <v>0.41666666666666669</v>
      </c>
      <c r="E144" s="24" t="s">
        <v>993</v>
      </c>
      <c r="F144" s="25" t="s">
        <v>1024</v>
      </c>
      <c r="G144" s="31" t="s">
        <v>1034</v>
      </c>
    </row>
    <row r="145" spans="2:7" ht="15.5">
      <c r="B145" s="30">
        <v>40773</v>
      </c>
      <c r="C145" s="30"/>
      <c r="D145" s="23">
        <v>0.41666666666666669</v>
      </c>
      <c r="E145" s="29" t="s">
        <v>1034</v>
      </c>
      <c r="F145" s="25" t="s">
        <v>996</v>
      </c>
      <c r="G145" s="24" t="s">
        <v>1037</v>
      </c>
    </row>
    <row r="146" spans="2:7" ht="15.5">
      <c r="B146" s="30">
        <v>40744</v>
      </c>
      <c r="C146" s="30"/>
      <c r="D146" s="23">
        <v>0.41666666666666669</v>
      </c>
      <c r="E146" s="29" t="s">
        <v>1038</v>
      </c>
      <c r="F146" s="25" t="s">
        <v>1001</v>
      </c>
      <c r="G146" s="31" t="s">
        <v>788</v>
      </c>
    </row>
    <row r="147" spans="2:7" ht="15.5">
      <c r="B147" s="30">
        <v>40715</v>
      </c>
      <c r="C147" s="30"/>
      <c r="D147" s="23">
        <v>0.41666666666666669</v>
      </c>
      <c r="E147" s="24" t="s">
        <v>788</v>
      </c>
      <c r="F147" s="25" t="s">
        <v>783</v>
      </c>
      <c r="G147" s="29" t="s">
        <v>919</v>
      </c>
    </row>
    <row r="148" spans="2:7" ht="15.5">
      <c r="B148" s="30">
        <v>40682</v>
      </c>
      <c r="C148" s="30"/>
      <c r="D148" s="23">
        <v>0.41666666666666669</v>
      </c>
      <c r="E148" s="29" t="s">
        <v>1007</v>
      </c>
      <c r="F148" s="25" t="s">
        <v>927</v>
      </c>
      <c r="G148" s="29" t="s">
        <v>988</v>
      </c>
    </row>
    <row r="149" spans="2:7" ht="15.5">
      <c r="B149" s="30">
        <v>40653</v>
      </c>
      <c r="C149" s="30"/>
      <c r="D149" s="23">
        <v>0.41666666666666669</v>
      </c>
      <c r="E149" s="24" t="s">
        <v>914</v>
      </c>
      <c r="F149" s="25" t="s">
        <v>919</v>
      </c>
      <c r="G149" s="24" t="s">
        <v>1001</v>
      </c>
    </row>
    <row r="150" spans="2:7" ht="15.5">
      <c r="B150" s="30">
        <v>40623</v>
      </c>
      <c r="C150" s="30"/>
      <c r="D150" s="23">
        <v>0.41666666666666669</v>
      </c>
      <c r="E150" s="29" t="s">
        <v>995</v>
      </c>
      <c r="F150" s="25" t="s">
        <v>1007</v>
      </c>
      <c r="G150" s="24" t="s">
        <v>970</v>
      </c>
    </row>
    <row r="151" spans="2:7" ht="15.5">
      <c r="B151" s="30">
        <v>40597</v>
      </c>
      <c r="C151" s="30"/>
      <c r="D151" s="23">
        <v>0.45833333333333331</v>
      </c>
      <c r="E151" s="24" t="s">
        <v>896</v>
      </c>
      <c r="F151" s="25" t="s">
        <v>1039</v>
      </c>
      <c r="G151" s="29" t="s">
        <v>927</v>
      </c>
    </row>
    <row r="152" spans="2:7" ht="15.5">
      <c r="B152" s="30">
        <v>40563</v>
      </c>
      <c r="C152" s="30"/>
      <c r="D152" s="23">
        <v>0.45833333333333331</v>
      </c>
      <c r="E152" s="24" t="s">
        <v>1040</v>
      </c>
      <c r="F152" s="25" t="s">
        <v>785</v>
      </c>
      <c r="G152" s="24" t="s">
        <v>782</v>
      </c>
    </row>
    <row r="153" spans="2:7" ht="15.5">
      <c r="B153" s="30">
        <v>40534</v>
      </c>
      <c r="C153" s="30"/>
      <c r="D153" s="23">
        <v>0.45833333333333331</v>
      </c>
      <c r="E153" s="29" t="s">
        <v>1015</v>
      </c>
      <c r="F153" s="25" t="s">
        <v>1024</v>
      </c>
      <c r="G153" s="31" t="s">
        <v>751</v>
      </c>
    </row>
    <row r="154" spans="2:7" ht="15.5">
      <c r="B154" s="30">
        <v>40505</v>
      </c>
      <c r="C154" s="30"/>
      <c r="D154" s="23">
        <v>0.45833333333333331</v>
      </c>
      <c r="E154" s="24" t="s">
        <v>751</v>
      </c>
      <c r="F154" s="25" t="s">
        <v>1036</v>
      </c>
      <c r="G154" s="31" t="s">
        <v>1041</v>
      </c>
    </row>
    <row r="155" spans="2:7" ht="15.5">
      <c r="B155" s="30">
        <v>40476</v>
      </c>
      <c r="C155" s="30"/>
      <c r="D155" s="23">
        <v>0.41666666666666669</v>
      </c>
      <c r="E155" s="24" t="s">
        <v>1041</v>
      </c>
      <c r="F155" s="25" t="s">
        <v>747</v>
      </c>
      <c r="G155" s="29" t="s">
        <v>875</v>
      </c>
    </row>
    <row r="156" spans="2:7" ht="15.5">
      <c r="B156" s="30">
        <v>40444</v>
      </c>
      <c r="C156" s="30"/>
      <c r="D156" s="23">
        <v>0.41666666666666669</v>
      </c>
      <c r="E156" s="24" t="s">
        <v>1042</v>
      </c>
      <c r="F156" s="25" t="s">
        <v>1043</v>
      </c>
      <c r="G156" s="24" t="s">
        <v>1044</v>
      </c>
    </row>
    <row r="157" spans="2:7" ht="15.5">
      <c r="B157" s="30">
        <v>40414</v>
      </c>
      <c r="C157" s="30"/>
      <c r="D157" s="23">
        <v>0.41666666666666669</v>
      </c>
      <c r="E157" s="29" t="s">
        <v>1045</v>
      </c>
      <c r="F157" s="25" t="s">
        <v>1024</v>
      </c>
      <c r="G157" s="29" t="s">
        <v>987</v>
      </c>
    </row>
    <row r="158" spans="2:7" ht="15.5">
      <c r="B158" s="30">
        <v>40381</v>
      </c>
      <c r="C158" s="30"/>
      <c r="D158" s="23">
        <v>0.41666666666666669</v>
      </c>
      <c r="E158" s="24" t="s">
        <v>901</v>
      </c>
      <c r="F158" s="25" t="s">
        <v>990</v>
      </c>
      <c r="G158" s="31" t="s">
        <v>1046</v>
      </c>
    </row>
    <row r="159" spans="2:7" ht="15.5">
      <c r="B159" s="30">
        <v>40351</v>
      </c>
      <c r="C159" s="30"/>
      <c r="D159" s="23">
        <v>0.41666666666666669</v>
      </c>
      <c r="E159" s="29" t="s">
        <v>1046</v>
      </c>
      <c r="F159" s="25" t="s">
        <v>808</v>
      </c>
      <c r="G159" s="24" t="s">
        <v>1047</v>
      </c>
    </row>
    <row r="160" spans="2:7" ht="15.5">
      <c r="B160" s="30">
        <v>40322</v>
      </c>
      <c r="C160" s="30"/>
      <c r="D160" s="23">
        <v>0.41666666666666669</v>
      </c>
      <c r="E160" s="24" t="s">
        <v>803</v>
      </c>
      <c r="F160" s="25" t="s">
        <v>800</v>
      </c>
      <c r="G160" s="24" t="s">
        <v>896</v>
      </c>
    </row>
    <row r="161" spans="2:7" ht="15.5">
      <c r="B161" s="30">
        <v>40290</v>
      </c>
      <c r="C161" s="30"/>
      <c r="D161" s="23">
        <v>0.41666666666666669</v>
      </c>
      <c r="E161" s="24" t="s">
        <v>891</v>
      </c>
      <c r="F161" s="25" t="s">
        <v>880</v>
      </c>
      <c r="G161" s="29" t="s">
        <v>918</v>
      </c>
    </row>
    <row r="162" spans="2:7" ht="15.5">
      <c r="B162" s="30">
        <v>40260</v>
      </c>
      <c r="C162" s="30"/>
      <c r="D162" s="23">
        <v>0.41666666666666669</v>
      </c>
      <c r="E162" s="24" t="s">
        <v>1010</v>
      </c>
      <c r="F162" s="25" t="s">
        <v>919</v>
      </c>
      <c r="G162" s="31" t="s">
        <v>1007</v>
      </c>
    </row>
    <row r="163" spans="2:7" ht="15.5">
      <c r="B163" s="30">
        <v>40235</v>
      </c>
      <c r="C163" s="30"/>
      <c r="D163" s="23">
        <v>0.45833333333333331</v>
      </c>
      <c r="E163" s="29" t="s">
        <v>1007</v>
      </c>
      <c r="F163" s="25" t="s">
        <v>883</v>
      </c>
      <c r="G163" s="29" t="s">
        <v>893</v>
      </c>
    </row>
    <row r="164" spans="2:7" ht="15.5">
      <c r="B164" s="30">
        <v>40203</v>
      </c>
      <c r="C164" s="30"/>
      <c r="D164" s="23">
        <v>0.45833333333333331</v>
      </c>
      <c r="E164" s="29" t="s">
        <v>898</v>
      </c>
      <c r="F164" s="25" t="s">
        <v>1048</v>
      </c>
      <c r="G164" s="31" t="s">
        <v>864</v>
      </c>
    </row>
    <row r="165" spans="2:7" ht="15.5">
      <c r="B165" s="30">
        <v>40169</v>
      </c>
      <c r="C165" s="30"/>
      <c r="D165" s="23">
        <v>0.45833333333333331</v>
      </c>
      <c r="E165" s="24" t="s">
        <v>864</v>
      </c>
      <c r="F165" s="25" t="s">
        <v>1049</v>
      </c>
      <c r="G165" s="29" t="s">
        <v>812</v>
      </c>
    </row>
    <row r="166" spans="2:7" ht="15.5">
      <c r="B166" s="30">
        <v>40140</v>
      </c>
      <c r="C166" s="30"/>
      <c r="D166" s="23">
        <v>0.45833333333333331</v>
      </c>
      <c r="E166" s="24" t="s">
        <v>808</v>
      </c>
      <c r="F166" s="25" t="s">
        <v>955</v>
      </c>
      <c r="G166" s="29" t="s">
        <v>890</v>
      </c>
    </row>
    <row r="167" spans="2:7" ht="15.5">
      <c r="B167" s="30">
        <v>40109</v>
      </c>
      <c r="C167" s="30"/>
      <c r="D167" s="23">
        <v>0.41666666666666669</v>
      </c>
      <c r="E167" s="24" t="s">
        <v>943</v>
      </c>
      <c r="F167" s="25" t="s">
        <v>970</v>
      </c>
      <c r="G167" s="29" t="s">
        <v>988</v>
      </c>
    </row>
    <row r="168" spans="2:7" ht="15.5">
      <c r="B168" s="30">
        <v>40080</v>
      </c>
      <c r="C168" s="30"/>
      <c r="D168" s="23">
        <v>0.41666666666666669</v>
      </c>
      <c r="E168" s="29" t="s">
        <v>914</v>
      </c>
      <c r="F168" s="25" t="s">
        <v>970</v>
      </c>
      <c r="G168" s="31" t="s">
        <v>991</v>
      </c>
    </row>
    <row r="169" spans="2:7" ht="15.5">
      <c r="B169" s="30">
        <v>40046</v>
      </c>
      <c r="C169" s="30"/>
      <c r="D169" s="23">
        <v>0.41666666666666669</v>
      </c>
      <c r="E169" s="24" t="s">
        <v>991</v>
      </c>
      <c r="F169" s="25" t="s">
        <v>993</v>
      </c>
      <c r="G169" s="31" t="s">
        <v>789</v>
      </c>
    </row>
    <row r="170" spans="2:7" ht="15.5">
      <c r="B170" s="30">
        <v>40017</v>
      </c>
      <c r="C170" s="30"/>
      <c r="D170" s="23">
        <v>0.41666666666666669</v>
      </c>
      <c r="E170" s="24" t="s">
        <v>789</v>
      </c>
      <c r="F170" s="25" t="s">
        <v>785</v>
      </c>
      <c r="G170" s="29" t="s">
        <v>871</v>
      </c>
    </row>
    <row r="171" spans="2:7" ht="15.5">
      <c r="B171" s="30">
        <v>39987</v>
      </c>
      <c r="C171" s="30"/>
      <c r="D171" s="23">
        <v>0.41666666666666669</v>
      </c>
      <c r="E171" s="29" t="s">
        <v>1038</v>
      </c>
      <c r="F171" s="25" t="s">
        <v>788</v>
      </c>
      <c r="G171" s="29" t="s">
        <v>1013</v>
      </c>
    </row>
    <row r="172" spans="2:7" ht="15.5">
      <c r="B172" s="30">
        <v>39960</v>
      </c>
      <c r="C172" s="30"/>
      <c r="D172" s="23">
        <v>0.41666666666666669</v>
      </c>
      <c r="E172" s="24" t="s">
        <v>1015</v>
      </c>
      <c r="F172" s="25" t="s">
        <v>1014</v>
      </c>
      <c r="G172" s="29" t="s">
        <v>762</v>
      </c>
    </row>
    <row r="173" spans="2:7" ht="15.5">
      <c r="B173" s="30">
        <v>39926</v>
      </c>
      <c r="C173" s="30"/>
      <c r="D173" s="23">
        <v>0.41666666666666669</v>
      </c>
      <c r="E173" s="29" t="s">
        <v>1031</v>
      </c>
      <c r="F173" s="25" t="s">
        <v>1013</v>
      </c>
      <c r="G173" s="31" t="s">
        <v>871</v>
      </c>
    </row>
    <row r="174" spans="2:7" ht="15.5">
      <c r="B174" s="30">
        <v>39895</v>
      </c>
      <c r="C174" s="30"/>
      <c r="D174" s="23">
        <v>0.41666666666666669</v>
      </c>
      <c r="E174" s="24" t="s">
        <v>871</v>
      </c>
      <c r="F174" s="25" t="s">
        <v>1050</v>
      </c>
      <c r="G174" s="31" t="s">
        <v>1051</v>
      </c>
    </row>
    <row r="175" spans="2:7" ht="15.5">
      <c r="B175" s="30">
        <v>39869</v>
      </c>
      <c r="C175" s="30"/>
      <c r="D175" s="23">
        <v>0.45833333333333331</v>
      </c>
      <c r="E175" s="29" t="s">
        <v>1051</v>
      </c>
      <c r="F175" s="25" t="s">
        <v>783</v>
      </c>
      <c r="G175" s="31" t="s">
        <v>1052</v>
      </c>
    </row>
    <row r="176" spans="2:7" ht="15.5">
      <c r="B176" s="30">
        <v>39839</v>
      </c>
      <c r="C176" s="30"/>
      <c r="D176" s="23">
        <v>0.45833333333333331</v>
      </c>
      <c r="E176" s="24" t="s">
        <v>1052</v>
      </c>
      <c r="F176" s="25" t="s">
        <v>1053</v>
      </c>
      <c r="G176" s="31" t="s">
        <v>1051</v>
      </c>
    </row>
    <row r="177" spans="2:7" ht="15.5">
      <c r="B177" s="30">
        <v>39805</v>
      </c>
      <c r="C177" s="30"/>
      <c r="D177" s="23">
        <v>0.45833333333333331</v>
      </c>
      <c r="E177" s="29" t="s">
        <v>1051</v>
      </c>
      <c r="F177" s="25" t="s">
        <v>996</v>
      </c>
      <c r="G177" s="31" t="s">
        <v>1022</v>
      </c>
    </row>
    <row r="178" spans="2:7" ht="15.5">
      <c r="B178" s="30">
        <v>39776</v>
      </c>
      <c r="C178" s="30"/>
      <c r="D178" s="23">
        <v>0.45833333333333331</v>
      </c>
      <c r="E178" s="29" t="s">
        <v>1022</v>
      </c>
      <c r="F178" s="25" t="s">
        <v>919</v>
      </c>
      <c r="G178" s="31" t="s">
        <v>1004</v>
      </c>
    </row>
    <row r="179" spans="2:7" ht="15.5">
      <c r="B179" s="30">
        <v>39745</v>
      </c>
      <c r="C179" s="30"/>
      <c r="D179" s="23">
        <v>0.41666666666666669</v>
      </c>
      <c r="E179" s="24" t="s">
        <v>1004</v>
      </c>
      <c r="F179" s="25" t="s">
        <v>1021</v>
      </c>
      <c r="G179" s="31" t="s">
        <v>1011</v>
      </c>
    </row>
    <row r="180" spans="2:7" ht="15.5">
      <c r="B180" s="30">
        <v>39715</v>
      </c>
      <c r="C180" s="30"/>
      <c r="D180" s="23">
        <v>0.41666666666666669</v>
      </c>
      <c r="E180" s="29" t="s">
        <v>1011</v>
      </c>
      <c r="F180" s="25" t="s">
        <v>915</v>
      </c>
      <c r="G180" s="31" t="s">
        <v>919</v>
      </c>
    </row>
    <row r="181" spans="2:7" ht="15.5">
      <c r="B181" s="30">
        <v>39685</v>
      </c>
      <c r="C181" s="30"/>
      <c r="D181" s="23">
        <v>0.41666666666666669</v>
      </c>
      <c r="E181" s="31" t="s">
        <v>919</v>
      </c>
      <c r="F181" s="25"/>
      <c r="G181" s="31" t="s">
        <v>1054</v>
      </c>
    </row>
    <row r="182" spans="2:7" ht="15.5">
      <c r="B182" s="30">
        <v>39653</v>
      </c>
      <c r="C182" s="30"/>
      <c r="D182" s="23">
        <v>0.41666666666666669</v>
      </c>
      <c r="E182" s="29" t="s">
        <v>1054</v>
      </c>
      <c r="F182" s="25" t="s">
        <v>915</v>
      </c>
      <c r="G182" s="31" t="s">
        <v>921</v>
      </c>
    </row>
    <row r="183" spans="2:7" ht="15.5">
      <c r="B183" s="30">
        <v>39625</v>
      </c>
      <c r="C183" s="30"/>
      <c r="D183" s="23">
        <v>0.41666666666666669</v>
      </c>
      <c r="E183" s="24" t="s">
        <v>921</v>
      </c>
      <c r="F183" s="25" t="s">
        <v>1055</v>
      </c>
      <c r="G183" s="31" t="s">
        <v>789</v>
      </c>
    </row>
    <row r="184" spans="2:7" ht="15.5">
      <c r="B184" s="30">
        <v>39591</v>
      </c>
      <c r="C184" s="30"/>
      <c r="D184" s="23">
        <v>0.45833333333333331</v>
      </c>
      <c r="E184" s="24" t="s">
        <v>789</v>
      </c>
      <c r="F184" s="25" t="s">
        <v>1054</v>
      </c>
      <c r="G184" s="31" t="s">
        <v>915</v>
      </c>
    </row>
    <row r="185" spans="2:7" ht="15.5">
      <c r="B185" s="30">
        <v>39560</v>
      </c>
      <c r="C185" s="30"/>
      <c r="D185" s="23">
        <v>0.41666666666666669</v>
      </c>
      <c r="E185" s="24" t="s">
        <v>915</v>
      </c>
      <c r="F185" s="25" t="s">
        <v>996</v>
      </c>
      <c r="G185" s="31" t="s">
        <v>993</v>
      </c>
    </row>
    <row r="186" spans="2:7" ht="15.5">
      <c r="B186" s="30">
        <v>39531</v>
      </c>
      <c r="C186" s="30"/>
      <c r="D186" s="23">
        <v>0.41666666666666669</v>
      </c>
      <c r="E186" s="24" t="s">
        <v>993</v>
      </c>
      <c r="F186" s="25" t="s">
        <v>1056</v>
      </c>
      <c r="G186" s="31" t="s">
        <v>789</v>
      </c>
    </row>
    <row r="187" spans="2:7" ht="15.5">
      <c r="B187" s="30">
        <v>39503</v>
      </c>
      <c r="C187" s="30"/>
      <c r="D187" s="23">
        <v>0.45833333333333331</v>
      </c>
      <c r="E187" s="24" t="s">
        <v>789</v>
      </c>
      <c r="F187" s="25" t="s">
        <v>785</v>
      </c>
      <c r="G187" s="31" t="s">
        <v>789</v>
      </c>
    </row>
    <row r="188" spans="2:7" ht="15.5">
      <c r="B188" s="20" t="s">
        <v>1057</v>
      </c>
      <c r="C188" s="20"/>
      <c r="D188" s="23">
        <v>0.20833333333333334</v>
      </c>
      <c r="E188" s="31" t="s">
        <v>1058</v>
      </c>
      <c r="F188" s="25"/>
      <c r="G188" s="31" t="s">
        <v>1059</v>
      </c>
    </row>
    <row r="189" spans="2:7" ht="15.5">
      <c r="B189" s="20" t="s">
        <v>1060</v>
      </c>
      <c r="C189" s="20"/>
      <c r="D189" s="23">
        <v>0.20833333333333334</v>
      </c>
      <c r="E189" s="31" t="s">
        <v>1059</v>
      </c>
      <c r="F189" s="25"/>
      <c r="G189" s="31" t="s">
        <v>751</v>
      </c>
    </row>
    <row r="190" spans="2:7" ht="15.5">
      <c r="B190" s="20" t="s">
        <v>1061</v>
      </c>
      <c r="C190" s="20"/>
      <c r="D190" s="23">
        <v>0.20833333333333334</v>
      </c>
      <c r="E190" s="31" t="s">
        <v>751</v>
      </c>
      <c r="F190" s="25"/>
      <c r="G190" s="31" t="s">
        <v>763</v>
      </c>
    </row>
    <row r="191" spans="2:7" ht="15.5">
      <c r="B191" s="20" t="s">
        <v>1062</v>
      </c>
      <c r="C191" s="20"/>
      <c r="D191" s="23">
        <v>0.20833333333333334</v>
      </c>
      <c r="E191" s="31" t="s">
        <v>763</v>
      </c>
      <c r="F191" s="25"/>
      <c r="G191" s="31" t="s">
        <v>1019</v>
      </c>
    </row>
    <row r="192" spans="2:7" ht="15.5">
      <c r="B192" s="20" t="s">
        <v>1063</v>
      </c>
      <c r="C192" s="20"/>
      <c r="D192" s="23">
        <v>0.20833333333333334</v>
      </c>
      <c r="E192" s="31" t="s">
        <v>1019</v>
      </c>
      <c r="F192" s="25"/>
      <c r="G192" s="31" t="s">
        <v>972</v>
      </c>
    </row>
    <row r="193" spans="2:7" ht="15.5">
      <c r="B193" s="20" t="s">
        <v>1064</v>
      </c>
      <c r="C193" s="20"/>
      <c r="D193" s="23">
        <v>0.20833333333333334</v>
      </c>
      <c r="E193" s="31" t="s">
        <v>972</v>
      </c>
      <c r="F193" s="25"/>
      <c r="G193" s="31" t="s">
        <v>792</v>
      </c>
    </row>
    <row r="194" spans="2:7" ht="15.5">
      <c r="B194" s="20" t="s">
        <v>1065</v>
      </c>
      <c r="C194" s="20"/>
      <c r="D194" s="23">
        <v>0.20833333333333334</v>
      </c>
      <c r="E194" s="31" t="s">
        <v>792</v>
      </c>
      <c r="F194" s="25"/>
      <c r="G194" s="31" t="s">
        <v>878</v>
      </c>
    </row>
    <row r="195" spans="2:7" ht="15.5">
      <c r="B195" s="20" t="s">
        <v>1066</v>
      </c>
      <c r="C195" s="20"/>
      <c r="D195" s="23">
        <v>0.20833333333333334</v>
      </c>
      <c r="E195" s="31" t="s">
        <v>878</v>
      </c>
      <c r="F195" s="25"/>
      <c r="G195" s="31" t="s">
        <v>903</v>
      </c>
    </row>
    <row r="196" spans="2:7" ht="15.5">
      <c r="B196" s="20" t="s">
        <v>1067</v>
      </c>
      <c r="C196" s="20"/>
      <c r="D196" s="23">
        <v>0.20833333333333334</v>
      </c>
      <c r="E196" s="31" t="s">
        <v>903</v>
      </c>
      <c r="F196" s="25"/>
      <c r="G196" s="31" t="s">
        <v>886</v>
      </c>
    </row>
    <row r="197" spans="2:7" ht="15.5">
      <c r="B197" s="20" t="s">
        <v>1068</v>
      </c>
      <c r="C197" s="20"/>
      <c r="D197" s="23">
        <v>0.20833333333333334</v>
      </c>
      <c r="E197" s="31" t="s">
        <v>886</v>
      </c>
      <c r="F197" s="25"/>
      <c r="G197" s="31" t="s">
        <v>1047</v>
      </c>
    </row>
    <row r="198" spans="2:7" ht="15.5">
      <c r="B198" s="20" t="s">
        <v>1069</v>
      </c>
      <c r="C198" s="20"/>
      <c r="D198" s="23">
        <v>0.20833333333333334</v>
      </c>
      <c r="E198" s="31" t="s">
        <v>1047</v>
      </c>
      <c r="F198" s="25"/>
      <c r="G198" s="31" t="s">
        <v>1070</v>
      </c>
    </row>
    <row r="199" spans="2:7" ht="15.5">
      <c r="B199" s="20" t="s">
        <v>1071</v>
      </c>
      <c r="C199" s="20"/>
      <c r="D199" s="23">
        <v>0.20833333333333334</v>
      </c>
      <c r="E199" s="31" t="s">
        <v>1070</v>
      </c>
      <c r="F199" s="25"/>
      <c r="G199" s="31" t="s">
        <v>1072</v>
      </c>
    </row>
    <row r="200" spans="2:7" ht="15.5">
      <c r="B200" s="20" t="s">
        <v>1073</v>
      </c>
      <c r="C200" s="20"/>
      <c r="D200" s="23">
        <v>0.20833333333333334</v>
      </c>
      <c r="E200" s="31" t="s">
        <v>1072</v>
      </c>
      <c r="F200" s="25"/>
      <c r="G200" s="31" t="s">
        <v>820</v>
      </c>
    </row>
    <row r="201" spans="2:7" ht="15.5">
      <c r="B201" s="20" t="s">
        <v>1074</v>
      </c>
      <c r="C201" s="20"/>
      <c r="D201" s="23">
        <v>0.20833333333333334</v>
      </c>
      <c r="E201" s="31" t="s">
        <v>820</v>
      </c>
      <c r="F201" s="25"/>
      <c r="G201" s="31" t="s">
        <v>1075</v>
      </c>
    </row>
    <row r="202" spans="2:7" ht="15.5">
      <c r="B202" s="20" t="s">
        <v>1076</v>
      </c>
      <c r="C202" s="20"/>
      <c r="D202" s="23">
        <v>0.20833333333333334</v>
      </c>
      <c r="E202" s="31" t="s">
        <v>1075</v>
      </c>
      <c r="F202" s="25"/>
      <c r="G202" s="31" t="s">
        <v>1077</v>
      </c>
    </row>
    <row r="203" spans="2:7" ht="15.5">
      <c r="B203" s="20" t="s">
        <v>1078</v>
      </c>
      <c r="C203" s="20"/>
      <c r="D203" s="23">
        <v>0.20833333333333334</v>
      </c>
      <c r="E203" s="31" t="s">
        <v>1077</v>
      </c>
      <c r="F203" s="25"/>
      <c r="G203" s="31" t="s">
        <v>820</v>
      </c>
    </row>
    <row r="204" spans="2:7" ht="15.5">
      <c r="B204" s="20" t="s">
        <v>1079</v>
      </c>
      <c r="C204" s="20"/>
      <c r="D204" s="23">
        <v>0.20833333333333334</v>
      </c>
      <c r="E204" s="31" t="s">
        <v>820</v>
      </c>
      <c r="F204" s="25"/>
      <c r="G204" s="31" t="s">
        <v>1080</v>
      </c>
    </row>
    <row r="205" spans="2:7" ht="15.5">
      <c r="B205" s="20" t="s">
        <v>1081</v>
      </c>
      <c r="C205" s="20"/>
      <c r="D205" s="23">
        <v>0.20833333333333334</v>
      </c>
      <c r="E205" s="31" t="s">
        <v>1080</v>
      </c>
      <c r="F205" s="25"/>
      <c r="G205" s="31" t="s">
        <v>816</v>
      </c>
    </row>
    <row r="206" spans="2:7" ht="15.5">
      <c r="B206" s="20" t="s">
        <v>1082</v>
      </c>
      <c r="C206" s="20"/>
      <c r="D206" s="23">
        <v>0.20833333333333334</v>
      </c>
      <c r="E206" s="31" t="s">
        <v>816</v>
      </c>
      <c r="F206" s="25"/>
      <c r="G206" s="31" t="s">
        <v>1083</v>
      </c>
    </row>
    <row r="207" spans="2:7" ht="15.5">
      <c r="B207" s="20" t="s">
        <v>1084</v>
      </c>
      <c r="C207" s="20"/>
      <c r="D207" s="23">
        <v>0.20833333333333334</v>
      </c>
      <c r="E207" s="31" t="s">
        <v>1083</v>
      </c>
      <c r="F207" s="25"/>
      <c r="G207" s="31" t="s">
        <v>857</v>
      </c>
    </row>
    <row r="208" spans="2:7" ht="15.5">
      <c r="B208" s="20" t="s">
        <v>1085</v>
      </c>
      <c r="C208" s="20"/>
      <c r="D208" s="23">
        <v>0.20833333333333334</v>
      </c>
      <c r="E208" s="31" t="s">
        <v>857</v>
      </c>
      <c r="F208" s="25"/>
      <c r="G208" s="31" t="s">
        <v>1086</v>
      </c>
    </row>
    <row r="209" spans="2:7" ht="15.5">
      <c r="B209" s="20" t="s">
        <v>1087</v>
      </c>
      <c r="C209" s="20"/>
      <c r="D209" s="23">
        <v>0.20833333333333334</v>
      </c>
      <c r="E209" s="31" t="s">
        <v>1086</v>
      </c>
      <c r="F209" s="25"/>
      <c r="G209" s="31" t="s">
        <v>1088</v>
      </c>
    </row>
    <row r="210" spans="2:7" ht="15.5">
      <c r="B210" s="20" t="s">
        <v>1089</v>
      </c>
      <c r="C210" s="20"/>
      <c r="D210" s="23">
        <v>0.20833333333333334</v>
      </c>
      <c r="E210" s="31" t="s">
        <v>1088</v>
      </c>
      <c r="F210" s="25"/>
      <c r="G210" s="31" t="s">
        <v>1090</v>
      </c>
    </row>
    <row r="211" spans="2:7" ht="15.5">
      <c r="B211" s="20" t="s">
        <v>1091</v>
      </c>
      <c r="C211" s="20"/>
      <c r="D211" s="23">
        <v>0.20833333333333334</v>
      </c>
      <c r="E211" s="31" t="s">
        <v>1090</v>
      </c>
      <c r="F211" s="25"/>
      <c r="G211" s="31" t="s">
        <v>1088</v>
      </c>
    </row>
    <row r="212" spans="2:7" ht="15.5">
      <c r="B212" s="20" t="s">
        <v>1092</v>
      </c>
      <c r="C212" s="20"/>
      <c r="D212" s="23">
        <v>0.20833333333333334</v>
      </c>
      <c r="E212" s="31" t="s">
        <v>1088</v>
      </c>
      <c r="F212" s="25"/>
      <c r="G212" s="31" t="s">
        <v>1093</v>
      </c>
    </row>
    <row r="213" spans="2:7" ht="15.5">
      <c r="B213" s="20" t="s">
        <v>1094</v>
      </c>
      <c r="C213" s="20"/>
      <c r="D213" s="23">
        <v>0.20833333333333334</v>
      </c>
      <c r="E213" s="31" t="s">
        <v>1093</v>
      </c>
      <c r="F213" s="25"/>
      <c r="G213" s="31" t="s">
        <v>1095</v>
      </c>
    </row>
    <row r="214" spans="2:7" ht="15.5">
      <c r="B214" s="20" t="s">
        <v>1096</v>
      </c>
      <c r="C214" s="20"/>
      <c r="D214" s="23">
        <v>0.20833333333333334</v>
      </c>
      <c r="E214" s="31" t="s">
        <v>1095</v>
      </c>
      <c r="F214" s="25"/>
      <c r="G214" s="31" t="s">
        <v>1097</v>
      </c>
    </row>
    <row r="215" spans="2:7" ht="15.5">
      <c r="B215" s="20" t="s">
        <v>1098</v>
      </c>
      <c r="C215" s="20"/>
      <c r="D215" s="23">
        <v>0.20833333333333334</v>
      </c>
      <c r="E215" s="31" t="s">
        <v>1097</v>
      </c>
      <c r="F215" s="25"/>
      <c r="G215" s="31" t="s">
        <v>1099</v>
      </c>
    </row>
    <row r="216" spans="2:7" ht="15.5">
      <c r="B216" s="20" t="s">
        <v>1100</v>
      </c>
      <c r="C216" s="20"/>
      <c r="D216" s="23">
        <v>0.20833333333333334</v>
      </c>
      <c r="E216" s="31" t="s">
        <v>1099</v>
      </c>
      <c r="F216" s="25"/>
      <c r="G216" s="31" t="s">
        <v>1101</v>
      </c>
    </row>
    <row r="217" spans="2:7" ht="15.5">
      <c r="B217" s="20" t="s">
        <v>1102</v>
      </c>
      <c r="C217" s="20"/>
      <c r="D217" s="23">
        <v>0.20833333333333334</v>
      </c>
      <c r="E217" s="31" t="s">
        <v>1101</v>
      </c>
      <c r="F217" s="25"/>
      <c r="G217" s="31" t="s">
        <v>1103</v>
      </c>
    </row>
    <row r="218" spans="2:7" ht="15.5">
      <c r="B218" s="20" t="s">
        <v>1104</v>
      </c>
      <c r="C218" s="20"/>
      <c r="D218" s="23">
        <v>0.20833333333333334</v>
      </c>
      <c r="E218" s="31" t="s">
        <v>1103</v>
      </c>
      <c r="F218" s="25"/>
      <c r="G218" s="31" t="s">
        <v>1105</v>
      </c>
    </row>
    <row r="219" spans="2:7" ht="15.5">
      <c r="B219" s="20" t="s">
        <v>1106</v>
      </c>
      <c r="C219" s="20"/>
      <c r="D219" s="23">
        <v>0.20833333333333334</v>
      </c>
      <c r="E219" s="31" t="s">
        <v>1105</v>
      </c>
      <c r="F219" s="25"/>
      <c r="G219" s="31" t="s">
        <v>1107</v>
      </c>
    </row>
    <row r="220" spans="2:7" ht="15.5">
      <c r="B220" s="20" t="s">
        <v>1108</v>
      </c>
      <c r="C220" s="20"/>
      <c r="D220" s="23">
        <v>0.20833333333333334</v>
      </c>
      <c r="E220" s="31" t="s">
        <v>1107</v>
      </c>
      <c r="F220" s="25"/>
      <c r="G220" s="31" t="s">
        <v>1109</v>
      </c>
    </row>
    <row r="221" spans="2:7" ht="15.5">
      <c r="B221" s="20" t="s">
        <v>1110</v>
      </c>
      <c r="C221" s="20"/>
      <c r="D221" s="23">
        <v>0.20833333333333334</v>
      </c>
      <c r="E221" s="31" t="s">
        <v>1109</v>
      </c>
      <c r="F221" s="25"/>
      <c r="G221" s="31" t="s">
        <v>1111</v>
      </c>
    </row>
    <row r="222" spans="2:7" ht="15.5">
      <c r="B222" s="20" t="s">
        <v>1112</v>
      </c>
      <c r="C222" s="20"/>
      <c r="D222" s="23">
        <v>0.20833333333333334</v>
      </c>
      <c r="E222" s="31" t="s">
        <v>1111</v>
      </c>
      <c r="F222" s="25"/>
      <c r="G222" s="31" t="s">
        <v>1095</v>
      </c>
    </row>
    <row r="223" spans="2:7" ht="15.5">
      <c r="B223" s="20" t="s">
        <v>1113</v>
      </c>
      <c r="C223" s="20"/>
      <c r="D223" s="23">
        <v>0.20833333333333334</v>
      </c>
      <c r="E223" s="31" t="s">
        <v>1095</v>
      </c>
      <c r="F223" s="25"/>
      <c r="G223" s="31" t="s">
        <v>1114</v>
      </c>
    </row>
    <row r="224" spans="2:7" ht="15.5">
      <c r="B224" s="20" t="s">
        <v>1115</v>
      </c>
      <c r="C224" s="20"/>
      <c r="D224" s="23">
        <v>0.20833333333333334</v>
      </c>
      <c r="E224" s="31" t="s">
        <v>1114</v>
      </c>
      <c r="F224" s="25"/>
      <c r="G224" s="31" t="s">
        <v>1109</v>
      </c>
    </row>
    <row r="225" spans="2:7" ht="15.5">
      <c r="B225" s="20" t="s">
        <v>1116</v>
      </c>
      <c r="C225" s="20"/>
      <c r="D225" s="23">
        <v>0.20833333333333334</v>
      </c>
      <c r="E225" s="31" t="s">
        <v>1109</v>
      </c>
      <c r="F225" s="25"/>
      <c r="G225" s="31" t="s">
        <v>860</v>
      </c>
    </row>
    <row r="226" spans="2:7" ht="15.5">
      <c r="B226" s="20" t="s">
        <v>1117</v>
      </c>
      <c r="C226" s="20"/>
      <c r="D226" s="23">
        <v>0.20833333333333334</v>
      </c>
      <c r="E226" s="31" t="s">
        <v>860</v>
      </c>
      <c r="F226" s="25"/>
      <c r="G226" s="31" t="s">
        <v>1118</v>
      </c>
    </row>
    <row r="227" spans="2:7" ht="15.5">
      <c r="B227" s="20" t="s">
        <v>1119</v>
      </c>
      <c r="C227" s="20"/>
      <c r="D227" s="23">
        <v>0.20833333333333334</v>
      </c>
      <c r="E227" s="31" t="s">
        <v>1118</v>
      </c>
      <c r="F227" s="25"/>
      <c r="G227" s="31" t="s">
        <v>857</v>
      </c>
    </row>
    <row r="228" spans="2:7" ht="15.5">
      <c r="B228" s="20" t="s">
        <v>1120</v>
      </c>
      <c r="C228" s="20"/>
      <c r="D228" s="23">
        <v>0.20833333333333334</v>
      </c>
      <c r="E228" s="31" t="s">
        <v>857</v>
      </c>
      <c r="F228" s="25"/>
      <c r="G228" s="31" t="s">
        <v>1088</v>
      </c>
    </row>
    <row r="229" spans="2:7" ht="15.5">
      <c r="B229" s="20" t="s">
        <v>1121</v>
      </c>
      <c r="C229" s="20"/>
      <c r="D229" s="23">
        <v>0.20833333333333334</v>
      </c>
      <c r="E229" s="31" t="s">
        <v>1088</v>
      </c>
      <c r="F229" s="25"/>
      <c r="G229" s="31" t="s">
        <v>1122</v>
      </c>
    </row>
    <row r="230" spans="2:7" ht="15.5">
      <c r="B230" s="20" t="s">
        <v>1123</v>
      </c>
      <c r="C230" s="20"/>
      <c r="D230" s="23">
        <v>0.20833333333333334</v>
      </c>
      <c r="E230" s="31" t="s">
        <v>1122</v>
      </c>
      <c r="F230" s="25"/>
      <c r="G230" s="31" t="s">
        <v>860</v>
      </c>
    </row>
    <row r="231" spans="2:7" ht="15.5">
      <c r="B231" s="20" t="s">
        <v>1124</v>
      </c>
      <c r="C231" s="20"/>
      <c r="D231" s="23">
        <v>0.20833333333333334</v>
      </c>
      <c r="E231" s="31" t="s">
        <v>860</v>
      </c>
      <c r="F231" s="25"/>
      <c r="G231" s="31" t="s">
        <v>1125</v>
      </c>
    </row>
    <row r="232" spans="2:7" ht="15.5">
      <c r="B232" s="20" t="s">
        <v>1126</v>
      </c>
      <c r="C232" s="20"/>
      <c r="D232" s="23">
        <v>0.20833333333333334</v>
      </c>
      <c r="E232" s="31" t="s">
        <v>1125</v>
      </c>
      <c r="F232" s="25"/>
      <c r="G232" s="31" t="s">
        <v>847</v>
      </c>
    </row>
    <row r="233" spans="2:7" ht="15.5">
      <c r="B233" s="20" t="s">
        <v>1127</v>
      </c>
      <c r="C233" s="20"/>
      <c r="D233" s="23">
        <v>0.20833333333333334</v>
      </c>
      <c r="E233" s="31" t="s">
        <v>847</v>
      </c>
      <c r="F233" s="25"/>
      <c r="G233" s="31" t="s">
        <v>1128</v>
      </c>
    </row>
    <row r="234" spans="2:7" ht="15.5">
      <c r="B234" s="20" t="s">
        <v>1129</v>
      </c>
      <c r="C234" s="20"/>
      <c r="D234" s="23">
        <v>0.20833333333333334</v>
      </c>
      <c r="E234" s="31" t="s">
        <v>1128</v>
      </c>
      <c r="F234" s="25"/>
      <c r="G234" s="31" t="s">
        <v>1130</v>
      </c>
    </row>
    <row r="235" spans="2:7" ht="15.5">
      <c r="B235" s="20" t="s">
        <v>1131</v>
      </c>
      <c r="C235" s="20"/>
      <c r="D235" s="23">
        <v>0.20833333333333334</v>
      </c>
      <c r="E235" s="31" t="s">
        <v>1130</v>
      </c>
      <c r="F235" s="25"/>
      <c r="G235" s="31" t="s">
        <v>809</v>
      </c>
    </row>
    <row r="236" spans="2:7" ht="15.5">
      <c r="B236" s="20" t="s">
        <v>1132</v>
      </c>
      <c r="C236" s="20"/>
      <c r="D236" s="23">
        <v>0.20833333333333334</v>
      </c>
      <c r="E236" s="31" t="s">
        <v>809</v>
      </c>
      <c r="F236" s="25"/>
      <c r="G236" s="31" t="s">
        <v>1130</v>
      </c>
    </row>
    <row r="237" spans="2:7" ht="15.5">
      <c r="B237" s="20" t="s">
        <v>1133</v>
      </c>
      <c r="C237" s="20"/>
      <c r="D237" s="23">
        <v>0.20833333333333334</v>
      </c>
      <c r="E237" s="31" t="s">
        <v>1130</v>
      </c>
      <c r="F237" s="25"/>
      <c r="G237" s="31" t="s">
        <v>1134</v>
      </c>
    </row>
    <row r="238" spans="2:7" ht="15.5">
      <c r="B238" s="20" t="s">
        <v>1135</v>
      </c>
      <c r="C238" s="20"/>
      <c r="D238" s="23">
        <v>0.20833333333333334</v>
      </c>
      <c r="E238" s="31" t="s">
        <v>1134</v>
      </c>
      <c r="F238" s="25"/>
      <c r="G238" s="31" t="s">
        <v>1083</v>
      </c>
    </row>
    <row r="239" spans="2:7" ht="15.5">
      <c r="B239" s="20" t="s">
        <v>1136</v>
      </c>
      <c r="C239" s="20"/>
      <c r="D239" s="23">
        <v>0.20833333333333334</v>
      </c>
      <c r="E239" s="31" t="s">
        <v>1083</v>
      </c>
      <c r="F239" s="25"/>
      <c r="G239" s="31" t="s">
        <v>819</v>
      </c>
    </row>
    <row r="240" spans="2:7" ht="15.5">
      <c r="B240" s="20" t="s">
        <v>1137</v>
      </c>
      <c r="C240" s="20"/>
      <c r="D240" s="23">
        <v>0.20833333333333334</v>
      </c>
      <c r="E240" s="31" t="s">
        <v>819</v>
      </c>
      <c r="F240" s="25"/>
      <c r="G240" s="31" t="s">
        <v>1138</v>
      </c>
    </row>
    <row r="241" spans="2:7" ht="15.5">
      <c r="B241" s="20" t="s">
        <v>1139</v>
      </c>
      <c r="C241" s="20"/>
      <c r="D241" s="23">
        <v>0.20833333333333334</v>
      </c>
      <c r="E241" s="31" t="s">
        <v>1138</v>
      </c>
      <c r="F241" s="25"/>
      <c r="G241" s="31" t="s">
        <v>1140</v>
      </c>
    </row>
    <row r="242" spans="2:7" ht="15.5">
      <c r="B242" s="20" t="s">
        <v>1141</v>
      </c>
      <c r="C242" s="20"/>
      <c r="D242" s="23">
        <v>0.20833333333333334</v>
      </c>
      <c r="E242" s="31" t="s">
        <v>1140</v>
      </c>
      <c r="F242" s="25"/>
      <c r="G242" s="31" t="s">
        <v>1140</v>
      </c>
    </row>
    <row r="243" spans="2:7" ht="15.5">
      <c r="B243" s="20" t="s">
        <v>1142</v>
      </c>
      <c r="C243" s="20"/>
      <c r="D243" s="23">
        <v>0.20833333333333334</v>
      </c>
      <c r="E243" s="31" t="s">
        <v>1140</v>
      </c>
      <c r="F243" s="25"/>
      <c r="G243" s="31" t="s">
        <v>1143</v>
      </c>
    </row>
    <row r="244" spans="2:7" ht="15.5">
      <c r="B244" s="20" t="s">
        <v>1144</v>
      </c>
      <c r="C244" s="20"/>
      <c r="D244" s="23">
        <v>0.20833333333333334</v>
      </c>
      <c r="E244" s="31" t="s">
        <v>1143</v>
      </c>
      <c r="F244" s="25"/>
      <c r="G244" s="31" t="s">
        <v>834</v>
      </c>
    </row>
    <row r="245" spans="2:7" ht="15.5">
      <c r="B245" s="20" t="s">
        <v>1145</v>
      </c>
      <c r="C245" s="20"/>
      <c r="D245" s="23">
        <v>0.20833333333333334</v>
      </c>
      <c r="E245" s="31" t="s">
        <v>834</v>
      </c>
      <c r="F245" s="25"/>
      <c r="G245" s="31" t="s">
        <v>807</v>
      </c>
    </row>
    <row r="246" spans="2:7" ht="15.5">
      <c r="B246" s="20" t="s">
        <v>1146</v>
      </c>
      <c r="C246" s="20"/>
      <c r="D246" s="23">
        <v>0.20833333333333334</v>
      </c>
      <c r="E246" s="31" t="s">
        <v>807</v>
      </c>
      <c r="F246" s="25"/>
      <c r="G246" s="31" t="s">
        <v>1147</v>
      </c>
    </row>
    <row r="247" spans="2:7" ht="15.5">
      <c r="B247" s="20" t="s">
        <v>1148</v>
      </c>
      <c r="C247" s="20"/>
      <c r="D247" s="23">
        <v>0.20833333333333334</v>
      </c>
      <c r="E247" s="31" t="s">
        <v>1147</v>
      </c>
      <c r="F247" s="25"/>
      <c r="G247" s="31" t="s">
        <v>1149</v>
      </c>
    </row>
    <row r="248" spans="2:7" ht="15.5">
      <c r="B248" s="20" t="s">
        <v>1150</v>
      </c>
      <c r="C248" s="20"/>
      <c r="D248" s="23">
        <v>0.20833333333333334</v>
      </c>
      <c r="E248" s="31" t="s">
        <v>1149</v>
      </c>
      <c r="F248" s="25"/>
      <c r="G248" s="31" t="s">
        <v>1151</v>
      </c>
    </row>
    <row r="249" spans="2:7" ht="15.5">
      <c r="B249" s="20" t="s">
        <v>1152</v>
      </c>
      <c r="C249" s="20"/>
      <c r="D249" s="23">
        <v>0.20833333333333334</v>
      </c>
      <c r="E249" s="31" t="s">
        <v>1151</v>
      </c>
      <c r="F249" s="25"/>
      <c r="G249" s="31" t="s">
        <v>1153</v>
      </c>
    </row>
    <row r="250" spans="2:7" ht="15.5">
      <c r="B250" s="20" t="s">
        <v>1154</v>
      </c>
      <c r="C250" s="20"/>
      <c r="D250" s="23">
        <v>0.20833333333333334</v>
      </c>
      <c r="E250" s="31" t="s">
        <v>1153</v>
      </c>
      <c r="F250" s="25"/>
      <c r="G250" s="31" t="s">
        <v>935</v>
      </c>
    </row>
    <row r="251" spans="2:7" ht="15.5">
      <c r="B251" s="20" t="s">
        <v>1155</v>
      </c>
      <c r="C251" s="20"/>
      <c r="D251" s="23">
        <v>0.20833333333333334</v>
      </c>
      <c r="E251" s="31" t="s">
        <v>935</v>
      </c>
      <c r="F251" s="25"/>
      <c r="G251" s="31" t="s">
        <v>896</v>
      </c>
    </row>
    <row r="252" spans="2:7" ht="15.5">
      <c r="B252" s="20" t="s">
        <v>1156</v>
      </c>
      <c r="C252" s="20"/>
      <c r="D252" s="23">
        <v>0.20833333333333334</v>
      </c>
      <c r="E252" s="31" t="s">
        <v>896</v>
      </c>
      <c r="F252" s="25"/>
      <c r="G252" s="31" t="s">
        <v>794</v>
      </c>
    </row>
    <row r="253" spans="2:7" ht="15.5">
      <c r="B253" s="20" t="s">
        <v>1157</v>
      </c>
      <c r="C253" s="20"/>
      <c r="D253" s="23">
        <v>0.20833333333333334</v>
      </c>
      <c r="E253" s="31" t="s">
        <v>794</v>
      </c>
      <c r="F253" s="25"/>
      <c r="G253" s="31" t="s">
        <v>913</v>
      </c>
    </row>
    <row r="254" spans="2:7" ht="15.5">
      <c r="B254" s="20" t="s">
        <v>1158</v>
      </c>
      <c r="C254" s="20"/>
      <c r="D254" s="23">
        <v>0.20833333333333334</v>
      </c>
      <c r="E254" s="31" t="s">
        <v>913</v>
      </c>
      <c r="F254" s="25"/>
      <c r="G254" s="31" t="s">
        <v>1159</v>
      </c>
    </row>
    <row r="255" spans="2:7" ht="15.5">
      <c r="B255" s="20" t="s">
        <v>1160</v>
      </c>
      <c r="C255" s="20"/>
      <c r="D255" s="23">
        <v>0.20833333333333334</v>
      </c>
      <c r="E255" s="31" t="s">
        <v>1159</v>
      </c>
      <c r="F255" s="25"/>
      <c r="G255" s="31" t="s">
        <v>1161</v>
      </c>
    </row>
    <row r="256" spans="2:7" ht="15.5">
      <c r="B256" s="20" t="s">
        <v>1162</v>
      </c>
      <c r="C256" s="20"/>
      <c r="D256" s="23">
        <v>0.20833333333333334</v>
      </c>
      <c r="E256" s="31" t="s">
        <v>1161</v>
      </c>
      <c r="F256" s="25"/>
      <c r="G256" s="31" t="s">
        <v>1163</v>
      </c>
    </row>
    <row r="257" spans="2:7" ht="15.5">
      <c r="B257" s="20" t="s">
        <v>1164</v>
      </c>
      <c r="C257" s="20"/>
      <c r="D257" s="23">
        <v>0.20833333333333334</v>
      </c>
      <c r="E257" s="31" t="s">
        <v>1163</v>
      </c>
      <c r="F257" s="25"/>
      <c r="G257" s="31" t="s">
        <v>835</v>
      </c>
    </row>
    <row r="258" spans="2:7" ht="15.5">
      <c r="B258" s="20" t="s">
        <v>1165</v>
      </c>
      <c r="C258" s="20"/>
      <c r="D258" s="23">
        <v>0.20833333333333334</v>
      </c>
      <c r="E258" s="31" t="s">
        <v>835</v>
      </c>
      <c r="F258" s="25"/>
      <c r="G258" s="31" t="s">
        <v>834</v>
      </c>
    </row>
    <row r="259" spans="2:7" ht="15.5">
      <c r="B259" s="20" t="s">
        <v>1166</v>
      </c>
      <c r="C259" s="20"/>
      <c r="D259" s="23">
        <v>0.20833333333333334</v>
      </c>
      <c r="E259" s="31" t="s">
        <v>834</v>
      </c>
      <c r="F259" s="25"/>
      <c r="G259" s="31" t="s">
        <v>900</v>
      </c>
    </row>
    <row r="260" spans="2:7" ht="15.5">
      <c r="B260" s="20" t="s">
        <v>1167</v>
      </c>
      <c r="C260" s="20"/>
      <c r="D260" s="23">
        <v>0.20833333333333334</v>
      </c>
      <c r="E260" s="31" t="s">
        <v>900</v>
      </c>
      <c r="F260" s="25"/>
      <c r="G260" s="31" t="s">
        <v>991</v>
      </c>
    </row>
    <row r="261" spans="2:7" ht="15.5">
      <c r="B261" s="20" t="s">
        <v>1168</v>
      </c>
      <c r="C261" s="20"/>
      <c r="D261" s="23">
        <v>0.20833333333333334</v>
      </c>
      <c r="E261" s="31" t="s">
        <v>991</v>
      </c>
      <c r="F261" s="25"/>
      <c r="G261" s="31" t="s">
        <v>922</v>
      </c>
    </row>
    <row r="262" spans="2:7" ht="15.5">
      <c r="B262" s="20" t="s">
        <v>1169</v>
      </c>
      <c r="C262" s="20"/>
      <c r="D262" s="23">
        <v>0.20833333333333334</v>
      </c>
      <c r="E262" s="31" t="s">
        <v>922</v>
      </c>
      <c r="F262" s="25"/>
      <c r="G262" s="31" t="s">
        <v>1039</v>
      </c>
    </row>
    <row r="263" spans="2:7" ht="15.5">
      <c r="B263" s="20" t="s">
        <v>1170</v>
      </c>
      <c r="C263" s="20"/>
      <c r="D263" s="23">
        <v>0.20833333333333334</v>
      </c>
      <c r="E263" s="31" t="s">
        <v>1039</v>
      </c>
      <c r="F263" s="25"/>
      <c r="G263" s="31" t="s">
        <v>911</v>
      </c>
    </row>
    <row r="264" spans="2:7" ht="15.5">
      <c r="B264" s="20" t="s">
        <v>1171</v>
      </c>
      <c r="C264" s="20"/>
      <c r="D264" s="23">
        <v>0.20833333333333334</v>
      </c>
      <c r="E264" s="31" t="s">
        <v>911</v>
      </c>
      <c r="F264" s="25"/>
      <c r="G264" s="31" t="s">
        <v>887</v>
      </c>
    </row>
    <row r="265" spans="2:7" ht="15.5">
      <c r="B265" s="20" t="s">
        <v>1172</v>
      </c>
      <c r="C265" s="20"/>
      <c r="D265" s="23">
        <v>0.20833333333333334</v>
      </c>
      <c r="E265" s="31" t="s">
        <v>887</v>
      </c>
      <c r="F265" s="25"/>
      <c r="G265" s="31" t="s">
        <v>887</v>
      </c>
    </row>
    <row r="266" spans="2:7" ht="15.5">
      <c r="B266" s="20" t="s">
        <v>1173</v>
      </c>
      <c r="C266" s="20"/>
      <c r="D266" s="23">
        <v>0.20833333333333334</v>
      </c>
      <c r="E266" s="31" t="s">
        <v>887</v>
      </c>
      <c r="F266" s="25"/>
      <c r="G266" s="31" t="s">
        <v>878</v>
      </c>
    </row>
    <row r="267" spans="2:7" ht="15.5">
      <c r="B267" s="20" t="s">
        <v>1174</v>
      </c>
      <c r="C267" s="20"/>
      <c r="D267" s="23">
        <v>0.20833333333333334</v>
      </c>
      <c r="E267" s="31" t="s">
        <v>878</v>
      </c>
      <c r="F267" s="25"/>
      <c r="G267" s="31" t="s">
        <v>925</v>
      </c>
    </row>
    <row r="268" spans="2:7" ht="15.5">
      <c r="B268" s="20" t="s">
        <v>1175</v>
      </c>
      <c r="C268" s="20"/>
      <c r="D268" s="23">
        <v>0.20833333333333334</v>
      </c>
      <c r="E268" s="31" t="s">
        <v>925</v>
      </c>
      <c r="F268" s="25"/>
      <c r="G268" s="31" t="s">
        <v>898</v>
      </c>
    </row>
    <row r="269" spans="2:7" ht="15.5">
      <c r="B269" s="20" t="s">
        <v>1176</v>
      </c>
      <c r="C269" s="20"/>
      <c r="D269" s="23">
        <v>0.20833333333333334</v>
      </c>
      <c r="E269" s="31" t="s">
        <v>898</v>
      </c>
      <c r="F269" s="25"/>
      <c r="G269" s="31" t="s">
        <v>1039</v>
      </c>
    </row>
    <row r="270" spans="2:7" ht="15.5">
      <c r="B270" s="20" t="s">
        <v>1177</v>
      </c>
      <c r="C270" s="20"/>
      <c r="D270" s="23">
        <v>0.20833333333333334</v>
      </c>
      <c r="E270" s="31" t="s">
        <v>1039</v>
      </c>
      <c r="F270" s="25"/>
      <c r="G270" s="31" t="s">
        <v>914</v>
      </c>
    </row>
    <row r="271" spans="2:7" ht="15.5">
      <c r="B271" s="20" t="s">
        <v>1178</v>
      </c>
      <c r="C271" s="20"/>
      <c r="D271" s="23">
        <v>0.20833333333333334</v>
      </c>
      <c r="E271" s="31" t="s">
        <v>914</v>
      </c>
      <c r="F271" s="25"/>
      <c r="G271" s="31" t="s">
        <v>914</v>
      </c>
    </row>
    <row r="272" spans="2:7" ht="15.5">
      <c r="B272" s="20" t="s">
        <v>1179</v>
      </c>
      <c r="C272" s="20"/>
      <c r="D272" s="23">
        <v>0.20833333333333334</v>
      </c>
      <c r="E272" s="31" t="s">
        <v>914</v>
      </c>
      <c r="F272" s="25"/>
      <c r="G272" s="31" t="s">
        <v>891</v>
      </c>
    </row>
    <row r="273" spans="2:7" ht="15.5">
      <c r="B273" s="20" t="s">
        <v>1180</v>
      </c>
      <c r="C273" s="20"/>
      <c r="D273" s="23">
        <v>0.20833333333333334</v>
      </c>
      <c r="E273" s="31" t="s">
        <v>891</v>
      </c>
      <c r="F273" s="25"/>
      <c r="G273" s="31" t="s">
        <v>922</v>
      </c>
    </row>
    <row r="274" spans="2:7" ht="15.5">
      <c r="B274" s="20" t="s">
        <v>1181</v>
      </c>
      <c r="C274" s="20"/>
      <c r="D274" s="23">
        <v>0.20833333333333334</v>
      </c>
      <c r="E274" s="31" t="s">
        <v>922</v>
      </c>
      <c r="F274" s="25"/>
      <c r="G274" s="31" t="s">
        <v>903</v>
      </c>
    </row>
    <row r="275" spans="2:7" ht="15.5">
      <c r="B275" s="20" t="s">
        <v>1182</v>
      </c>
      <c r="C275" s="20"/>
      <c r="D275" s="23">
        <v>0.20833333333333334</v>
      </c>
      <c r="E275" s="31" t="s">
        <v>903</v>
      </c>
      <c r="F275" s="25"/>
      <c r="G275" s="31" t="s">
        <v>1006</v>
      </c>
    </row>
    <row r="276" spans="2:7" ht="15.5">
      <c r="B276" s="20" t="s">
        <v>1183</v>
      </c>
      <c r="C276" s="20"/>
      <c r="D276" s="23">
        <v>0.20833333333333334</v>
      </c>
      <c r="E276" s="31" t="s">
        <v>1006</v>
      </c>
      <c r="F276" s="25"/>
      <c r="G276" s="31" t="s">
        <v>790</v>
      </c>
    </row>
    <row r="277" spans="2:7" ht="15.5">
      <c r="B277" s="20" t="s">
        <v>1184</v>
      </c>
      <c r="C277" s="20"/>
      <c r="D277" s="23">
        <v>0.20833333333333334</v>
      </c>
      <c r="E277" s="31" t="s">
        <v>790</v>
      </c>
      <c r="F277" s="25"/>
      <c r="G277" s="31" t="s">
        <v>1020</v>
      </c>
    </row>
    <row r="278" spans="2:7" ht="15.5">
      <c r="B278" s="20" t="s">
        <v>1185</v>
      </c>
      <c r="C278" s="20"/>
      <c r="D278" s="23">
        <v>0.20833333333333334</v>
      </c>
      <c r="E278" s="31" t="s">
        <v>1020</v>
      </c>
      <c r="F278" s="25"/>
      <c r="G278" s="31" t="s">
        <v>790</v>
      </c>
    </row>
    <row r="279" spans="2:7" ht="15.5">
      <c r="B279" s="20" t="s">
        <v>1186</v>
      </c>
      <c r="C279" s="20"/>
      <c r="D279" s="23">
        <v>0.20833333333333334</v>
      </c>
      <c r="E279" s="31" t="s">
        <v>790</v>
      </c>
      <c r="F279" s="25"/>
      <c r="G279" s="31" t="s">
        <v>926</v>
      </c>
    </row>
    <row r="280" spans="2:7" ht="15.5">
      <c r="B280" s="20" t="s">
        <v>1187</v>
      </c>
      <c r="C280" s="20"/>
      <c r="D280" s="23">
        <v>0.20833333333333334</v>
      </c>
      <c r="E280" s="31" t="s">
        <v>926</v>
      </c>
      <c r="F280" s="25"/>
      <c r="G280" s="31" t="s">
        <v>909</v>
      </c>
    </row>
    <row r="281" spans="2:7" ht="15.5">
      <c r="B281" s="20" t="s">
        <v>1188</v>
      </c>
      <c r="C281" s="20"/>
      <c r="D281" s="23">
        <v>0.20833333333333334</v>
      </c>
      <c r="E281" s="31" t="s">
        <v>909</v>
      </c>
      <c r="F281" s="25"/>
      <c r="G281" s="31" t="s">
        <v>792</v>
      </c>
    </row>
    <row r="282" spans="2:7" ht="15.5">
      <c r="B282" s="20" t="s">
        <v>1189</v>
      </c>
      <c r="C282" s="20"/>
      <c r="D282" s="23">
        <v>0.20833333333333334</v>
      </c>
      <c r="E282" s="31" t="s">
        <v>792</v>
      </c>
      <c r="F282" s="25"/>
      <c r="G282" s="31" t="s">
        <v>1039</v>
      </c>
    </row>
    <row r="283" spans="2:7" ht="15.5">
      <c r="B283" s="20" t="s">
        <v>1190</v>
      </c>
      <c r="C283" s="20"/>
      <c r="D283" s="23">
        <v>0.20833333333333334</v>
      </c>
      <c r="E283" s="31" t="s">
        <v>1039</v>
      </c>
      <c r="F283" s="25"/>
      <c r="G283" s="31" t="s">
        <v>974</v>
      </c>
    </row>
    <row r="284" spans="2:7" ht="15.5">
      <c r="B284" s="20" t="s">
        <v>1191</v>
      </c>
      <c r="C284" s="20"/>
      <c r="D284" s="23">
        <v>0.20833333333333334</v>
      </c>
      <c r="E284" s="31" t="s">
        <v>974</v>
      </c>
      <c r="F284" s="25"/>
      <c r="G284" s="31" t="s">
        <v>988</v>
      </c>
    </row>
    <row r="285" spans="2:7" ht="15.5">
      <c r="B285" s="20" t="s">
        <v>1192</v>
      </c>
      <c r="C285" s="20"/>
      <c r="D285" s="23">
        <v>0.20833333333333334</v>
      </c>
      <c r="E285" s="31" t="s">
        <v>988</v>
      </c>
      <c r="F285" s="25"/>
      <c r="G285" s="31" t="s">
        <v>790</v>
      </c>
    </row>
    <row r="286" spans="2:7" ht="15.5">
      <c r="B286" s="20" t="s">
        <v>1193</v>
      </c>
      <c r="C286" s="20"/>
      <c r="D286" s="23">
        <v>0.20833333333333334</v>
      </c>
      <c r="E286" s="31" t="s">
        <v>790</v>
      </c>
      <c r="F286" s="25"/>
      <c r="G286" s="31" t="s">
        <v>792</v>
      </c>
    </row>
    <row r="287" spans="2:7" ht="15.5">
      <c r="B287" s="20" t="s">
        <v>1194</v>
      </c>
      <c r="C287" s="20"/>
      <c r="D287" s="23">
        <v>0.20833333333333334</v>
      </c>
      <c r="E287" s="31" t="s">
        <v>792</v>
      </c>
      <c r="F287" s="25"/>
      <c r="G287" s="31" t="s">
        <v>1039</v>
      </c>
    </row>
    <row r="288" spans="2:7" ht="15.5">
      <c r="B288" s="20" t="s">
        <v>1195</v>
      </c>
      <c r="C288" s="20"/>
      <c r="D288" s="23">
        <v>0.20833333333333334</v>
      </c>
      <c r="E288" s="31" t="s">
        <v>1039</v>
      </c>
      <c r="F288" s="25"/>
      <c r="G288" s="31" t="s">
        <v>922</v>
      </c>
    </row>
    <row r="289" spans="2:7" ht="15.5">
      <c r="B289" s="20" t="s">
        <v>1196</v>
      </c>
      <c r="C289" s="20"/>
      <c r="D289" s="23">
        <v>0.20833333333333334</v>
      </c>
      <c r="E289" s="31" t="s">
        <v>922</v>
      </c>
      <c r="F289" s="25"/>
      <c r="G289" s="31" t="s">
        <v>887</v>
      </c>
    </row>
    <row r="290" spans="2:7" ht="15.5">
      <c r="B290" s="20" t="s">
        <v>1197</v>
      </c>
      <c r="C290" s="20"/>
      <c r="D290" s="23">
        <v>0.20833333333333334</v>
      </c>
      <c r="E290" s="31" t="s">
        <v>887</v>
      </c>
      <c r="F290" s="25"/>
      <c r="G290" s="31" t="s">
        <v>909</v>
      </c>
    </row>
    <row r="291" spans="2:7" ht="15.5">
      <c r="B291" s="20" t="s">
        <v>1198</v>
      </c>
      <c r="C291" s="20"/>
      <c r="D291" s="23">
        <v>0.20833333333333334</v>
      </c>
      <c r="E291" s="31" t="s">
        <v>909</v>
      </c>
      <c r="F291" s="25"/>
      <c r="G291" s="31" t="s">
        <v>974</v>
      </c>
    </row>
    <row r="292" spans="2:7" ht="15.5">
      <c r="B292" s="20" t="s">
        <v>1199</v>
      </c>
      <c r="C292" s="20"/>
      <c r="D292" s="23">
        <v>0.20833333333333334</v>
      </c>
      <c r="E292" s="31" t="s">
        <v>974</v>
      </c>
      <c r="F292" s="25"/>
      <c r="G292" s="31" t="s">
        <v>929</v>
      </c>
    </row>
    <row r="293" spans="2:7" ht="15.5">
      <c r="B293" s="20" t="s">
        <v>1200</v>
      </c>
      <c r="C293" s="20"/>
      <c r="D293" s="23">
        <v>0.20833333333333334</v>
      </c>
      <c r="E293" s="31" t="s">
        <v>929</v>
      </c>
      <c r="F293" s="25"/>
      <c r="G293" s="31" t="s">
        <v>914</v>
      </c>
    </row>
    <row r="294" spans="2:7" ht="15.5">
      <c r="B294" s="20" t="s">
        <v>1201</v>
      </c>
      <c r="C294" s="20"/>
      <c r="D294" s="23">
        <v>0.20833333333333334</v>
      </c>
      <c r="E294" s="31" t="s">
        <v>914</v>
      </c>
      <c r="F294" s="25"/>
      <c r="G294" s="31" t="s">
        <v>1039</v>
      </c>
    </row>
    <row r="295" spans="2:7" ht="15.5">
      <c r="B295" s="20" t="s">
        <v>1202</v>
      </c>
      <c r="C295" s="20"/>
      <c r="D295" s="23">
        <v>0.20833333333333334</v>
      </c>
      <c r="E295" s="31" t="s">
        <v>1039</v>
      </c>
      <c r="F295" s="25"/>
      <c r="G295" s="31" t="s">
        <v>1040</v>
      </c>
    </row>
    <row r="296" spans="2:7" ht="15.5">
      <c r="B296" s="20" t="s">
        <v>1203</v>
      </c>
      <c r="C296" s="20"/>
      <c r="D296" s="23">
        <v>0.20833333333333334</v>
      </c>
      <c r="E296" s="31" t="s">
        <v>1040</v>
      </c>
      <c r="F296" s="25"/>
      <c r="G296" s="31" t="s">
        <v>792</v>
      </c>
    </row>
    <row r="297" spans="2:7" ht="15.5">
      <c r="B297" s="20" t="s">
        <v>1204</v>
      </c>
      <c r="C297" s="20"/>
      <c r="D297" s="23">
        <v>0.20833333333333334</v>
      </c>
      <c r="E297" s="31" t="s">
        <v>792</v>
      </c>
      <c r="F297" s="25"/>
      <c r="G297" s="31" t="s">
        <v>1007</v>
      </c>
    </row>
    <row r="298" spans="2:7" ht="15.5">
      <c r="B298" s="20" t="s">
        <v>1205</v>
      </c>
      <c r="C298" s="20"/>
      <c r="D298" s="23">
        <v>0.20833333333333334</v>
      </c>
      <c r="E298" s="31" t="s">
        <v>1007</v>
      </c>
      <c r="F298" s="25"/>
      <c r="G298" s="31" t="s">
        <v>998</v>
      </c>
    </row>
    <row r="299" spans="2:7" ht="15.5">
      <c r="B299" s="20" t="s">
        <v>1206</v>
      </c>
      <c r="C299" s="20"/>
      <c r="D299" s="23">
        <v>0.20833333333333334</v>
      </c>
      <c r="E299" s="31" t="s">
        <v>998</v>
      </c>
      <c r="F299" s="25"/>
      <c r="G299" s="31" t="s">
        <v>998</v>
      </c>
    </row>
    <row r="300" spans="2:7" ht="15.5">
      <c r="B300" s="20" t="s">
        <v>1207</v>
      </c>
      <c r="C300" s="20"/>
      <c r="D300" s="23">
        <v>0.20833333333333334</v>
      </c>
      <c r="E300" s="31" t="s">
        <v>998</v>
      </c>
      <c r="F300" s="25"/>
      <c r="G300" s="31" t="s">
        <v>1010</v>
      </c>
    </row>
    <row r="301" spans="2:7" ht="15.5">
      <c r="B301" s="20" t="s">
        <v>1208</v>
      </c>
      <c r="C301" s="20"/>
      <c r="D301" s="23">
        <v>0.20833333333333334</v>
      </c>
      <c r="E301" s="31" t="s">
        <v>1010</v>
      </c>
      <c r="F301" s="25"/>
      <c r="G301" s="31" t="s">
        <v>996</v>
      </c>
    </row>
    <row r="302" spans="2:7" ht="15.5">
      <c r="B302" s="20" t="s">
        <v>1209</v>
      </c>
      <c r="C302" s="20"/>
      <c r="D302" s="23">
        <v>0.20833333333333334</v>
      </c>
      <c r="E302" s="31" t="s">
        <v>996</v>
      </c>
      <c r="F302" s="25"/>
      <c r="G302" s="31" t="s">
        <v>1055</v>
      </c>
    </row>
    <row r="303" spans="2:7" ht="15.5">
      <c r="B303" s="20" t="s">
        <v>1210</v>
      </c>
      <c r="C303" s="20"/>
      <c r="D303" s="23">
        <v>0.20833333333333334</v>
      </c>
      <c r="E303" s="31" t="s">
        <v>1055</v>
      </c>
      <c r="F303" s="25"/>
      <c r="G303" s="31" t="s">
        <v>1011</v>
      </c>
    </row>
    <row r="304" spans="2:7" ht="15.5">
      <c r="B304" s="20" t="s">
        <v>1211</v>
      </c>
      <c r="C304" s="20"/>
      <c r="D304" s="23">
        <v>0.20833333333333334</v>
      </c>
      <c r="E304" s="31" t="s">
        <v>1011</v>
      </c>
      <c r="F304" s="25"/>
      <c r="G304" s="31" t="s">
        <v>917</v>
      </c>
    </row>
    <row r="305" spans="2:7" ht="15.5">
      <c r="B305" s="20" t="s">
        <v>1212</v>
      </c>
      <c r="C305" s="20"/>
      <c r="D305" s="23">
        <v>0.20833333333333334</v>
      </c>
      <c r="E305" s="31" t="s">
        <v>917</v>
      </c>
      <c r="F305" s="25"/>
      <c r="G305" s="31" t="s">
        <v>1026</v>
      </c>
    </row>
    <row r="306" spans="2:7" ht="15.5">
      <c r="B306" s="20" t="s">
        <v>1213</v>
      </c>
      <c r="C306" s="20"/>
      <c r="D306" s="23">
        <v>0.20833333333333334</v>
      </c>
      <c r="E306" s="31" t="s">
        <v>1026</v>
      </c>
      <c r="F306" s="25"/>
      <c r="G306" s="31" t="s">
        <v>1033</v>
      </c>
    </row>
    <row r="307" spans="2:7" ht="15.5">
      <c r="B307" s="20" t="s">
        <v>1214</v>
      </c>
      <c r="C307" s="20"/>
      <c r="D307" s="23">
        <v>0.20833333333333334</v>
      </c>
      <c r="E307" s="31" t="s">
        <v>1033</v>
      </c>
      <c r="F307" s="25"/>
      <c r="G307" s="31" t="s">
        <v>1034</v>
      </c>
    </row>
    <row r="308" spans="2:7" ht="15.5">
      <c r="B308" s="20" t="s">
        <v>1215</v>
      </c>
      <c r="C308" s="20"/>
      <c r="D308" s="23">
        <v>0.20833333333333334</v>
      </c>
      <c r="E308" s="31" t="s">
        <v>1034</v>
      </c>
      <c r="F308" s="25"/>
      <c r="G308" s="31" t="s">
        <v>1031</v>
      </c>
    </row>
    <row r="309" spans="2:7" ht="15.5">
      <c r="B309" s="20" t="s">
        <v>1216</v>
      </c>
      <c r="C309" s="20"/>
      <c r="D309" s="23">
        <v>0.20833333333333334</v>
      </c>
      <c r="E309" s="31" t="s">
        <v>1031</v>
      </c>
      <c r="F309" s="25"/>
      <c r="G309" s="31" t="s">
        <v>1014</v>
      </c>
    </row>
    <row r="310" spans="2:7" ht="15.5">
      <c r="B310" s="20" t="s">
        <v>1217</v>
      </c>
      <c r="C310" s="20"/>
      <c r="D310" s="23">
        <v>0.20833333333333334</v>
      </c>
      <c r="E310" s="31" t="s">
        <v>1014</v>
      </c>
      <c r="F310" s="25"/>
      <c r="G310" s="31" t="s">
        <v>1041</v>
      </c>
    </row>
    <row r="311" spans="2:7" ht="15.5">
      <c r="B311" s="20" t="s">
        <v>1218</v>
      </c>
      <c r="C311" s="20"/>
      <c r="D311" s="23">
        <v>0.20833333333333334</v>
      </c>
      <c r="E311" s="31" t="s">
        <v>1041</v>
      </c>
      <c r="F311" s="25"/>
      <c r="G311" s="31" t="s">
        <v>1027</v>
      </c>
    </row>
    <row r="312" spans="2:7" ht="15.5">
      <c r="B312" s="20" t="s">
        <v>1219</v>
      </c>
      <c r="C312" s="20"/>
      <c r="D312" s="23">
        <v>0.20833333333333334</v>
      </c>
      <c r="E312" s="31" t="s">
        <v>1027</v>
      </c>
      <c r="F312" s="25"/>
      <c r="G312" s="31" t="s">
        <v>746</v>
      </c>
    </row>
    <row r="313" spans="2:7" ht="15.5">
      <c r="B313" s="20" t="s">
        <v>1220</v>
      </c>
      <c r="C313" s="20"/>
      <c r="D313" s="23">
        <v>0.20833333333333334</v>
      </c>
      <c r="E313" s="31" t="s">
        <v>746</v>
      </c>
      <c r="F313" s="25"/>
      <c r="G313" s="31" t="s">
        <v>747</v>
      </c>
    </row>
    <row r="314" spans="2:7" ht="15.5">
      <c r="B314" s="20" t="s">
        <v>1221</v>
      </c>
      <c r="C314" s="20"/>
      <c r="D314" s="23">
        <v>0.20833333333333334</v>
      </c>
      <c r="E314" s="31" t="s">
        <v>747</v>
      </c>
      <c r="F314" s="25"/>
      <c r="G314" s="31" t="s">
        <v>1222</v>
      </c>
    </row>
    <row r="315" spans="2:7" ht="15.5">
      <c r="B315" s="20" t="s">
        <v>1223</v>
      </c>
      <c r="C315" s="20"/>
      <c r="D315" s="23">
        <v>0.20833333333333334</v>
      </c>
      <c r="E315" s="31" t="s">
        <v>1222</v>
      </c>
      <c r="F315" s="25"/>
      <c r="G315" s="31" t="s">
        <v>764</v>
      </c>
    </row>
    <row r="316" spans="2:7" ht="15.5">
      <c r="B316" s="20" t="s">
        <v>1224</v>
      </c>
      <c r="C316" s="20"/>
      <c r="D316" s="23">
        <v>0.20833333333333334</v>
      </c>
      <c r="E316" s="31" t="s">
        <v>764</v>
      </c>
      <c r="F316" s="25"/>
      <c r="G316" s="31" t="s">
        <v>764</v>
      </c>
    </row>
    <row r="317" spans="2:7" ht="15.5">
      <c r="B317" s="20" t="s">
        <v>1225</v>
      </c>
      <c r="C317" s="20"/>
      <c r="D317" s="23">
        <v>0.20833333333333334</v>
      </c>
      <c r="E317" s="31" t="s">
        <v>764</v>
      </c>
      <c r="F317" s="25"/>
      <c r="G317" s="31" t="s">
        <v>750</v>
      </c>
    </row>
    <row r="318" spans="2:7" ht="15.5">
      <c r="B318" s="20" t="s">
        <v>1226</v>
      </c>
      <c r="C318" s="20"/>
      <c r="D318" s="23">
        <v>0.20833333333333334</v>
      </c>
      <c r="E318" s="31" t="s">
        <v>750</v>
      </c>
      <c r="F318" s="25"/>
      <c r="G318" s="31" t="s">
        <v>1227</v>
      </c>
    </row>
    <row r="319" spans="2:7" ht="15.5">
      <c r="B319" s="20" t="s">
        <v>1228</v>
      </c>
      <c r="C319" s="20"/>
      <c r="D319" s="23">
        <v>0.20833333333333334</v>
      </c>
      <c r="E319" s="31" t="s">
        <v>1227</v>
      </c>
      <c r="F319" s="25"/>
      <c r="G319" s="31" t="s">
        <v>1229</v>
      </c>
    </row>
    <row r="320" spans="2:7" ht="15.5">
      <c r="B320" s="20" t="s">
        <v>1230</v>
      </c>
      <c r="C320" s="20"/>
      <c r="D320" s="23">
        <v>0.20833333333333334</v>
      </c>
      <c r="E320" s="31" t="s">
        <v>1229</v>
      </c>
      <c r="F320" s="25"/>
      <c r="G320" s="31" t="s">
        <v>1231</v>
      </c>
    </row>
    <row r="321" spans="2:7" ht="15.5">
      <c r="B321" s="20" t="s">
        <v>1232</v>
      </c>
      <c r="C321" s="20"/>
      <c r="D321" s="23">
        <v>0.20833333333333334</v>
      </c>
      <c r="E321" s="31" t="s">
        <v>1231</v>
      </c>
      <c r="F321" s="25"/>
      <c r="G321" s="31" t="s">
        <v>1042</v>
      </c>
    </row>
    <row r="322" spans="2:7" ht="15.5">
      <c r="B322" s="20" t="s">
        <v>1233</v>
      </c>
      <c r="C322" s="20"/>
      <c r="D322" s="23">
        <v>0.20833333333333334</v>
      </c>
      <c r="E322" s="31" t="s">
        <v>1042</v>
      </c>
      <c r="F322" s="25"/>
      <c r="G322" s="31" t="s">
        <v>875</v>
      </c>
    </row>
    <row r="323" spans="2:7" ht="15.5">
      <c r="B323" s="20" t="s">
        <v>1234</v>
      </c>
      <c r="C323" s="20"/>
      <c r="D323" s="23">
        <v>0.20833333333333334</v>
      </c>
      <c r="E323" s="31" t="s">
        <v>875</v>
      </c>
      <c r="F323" s="25"/>
      <c r="G323" s="31" t="s">
        <v>764</v>
      </c>
    </row>
    <row r="324" spans="2:7" ht="15.5">
      <c r="B324" s="20" t="s">
        <v>1235</v>
      </c>
      <c r="C324" s="20"/>
      <c r="D324" s="23">
        <v>0.20833333333333334</v>
      </c>
      <c r="E324" s="31" t="s">
        <v>764</v>
      </c>
      <c r="F324" s="25"/>
      <c r="G324" s="31" t="s">
        <v>1236</v>
      </c>
    </row>
    <row r="325" spans="2:7" ht="15.5">
      <c r="B325" s="20" t="s">
        <v>1237</v>
      </c>
      <c r="C325" s="20"/>
      <c r="D325" s="23">
        <v>0.20833333333333334</v>
      </c>
      <c r="E325" s="31" t="s">
        <v>1236</v>
      </c>
      <c r="F325" s="25"/>
      <c r="G325" s="31" t="s">
        <v>1229</v>
      </c>
    </row>
    <row r="326" spans="2:7" ht="15.5">
      <c r="B326" s="20" t="s">
        <v>1238</v>
      </c>
      <c r="C326" s="20"/>
      <c r="D326" s="23">
        <v>0.20833333333333334</v>
      </c>
      <c r="E326" s="31" t="s">
        <v>1229</v>
      </c>
      <c r="F326" s="25"/>
      <c r="G326" s="31" t="s">
        <v>1239</v>
      </c>
    </row>
    <row r="327" spans="2:7" ht="15.5">
      <c r="B327" s="20" t="s">
        <v>1240</v>
      </c>
      <c r="C327" s="20"/>
      <c r="D327" s="23">
        <v>0.20833333333333334</v>
      </c>
      <c r="E327" s="31" t="s">
        <v>1239</v>
      </c>
      <c r="F327" s="25"/>
      <c r="G327" s="31" t="s">
        <v>1241</v>
      </c>
    </row>
    <row r="328" spans="2:7" ht="15.5">
      <c r="B328" s="20" t="s">
        <v>1242</v>
      </c>
      <c r="C328" s="20"/>
      <c r="D328" s="23">
        <v>0.20833333333333334</v>
      </c>
      <c r="E328" s="31" t="s">
        <v>1241</v>
      </c>
      <c r="F328" s="25"/>
      <c r="G328" s="31" t="s">
        <v>777</v>
      </c>
    </row>
    <row r="329" spans="2:7" ht="15.5">
      <c r="B329" s="20" t="s">
        <v>1243</v>
      </c>
      <c r="C329" s="20"/>
      <c r="D329" s="23">
        <v>0.20833333333333334</v>
      </c>
      <c r="E329" s="31" t="s">
        <v>777</v>
      </c>
      <c r="F329" s="25"/>
      <c r="G329" s="31" t="s">
        <v>1244</v>
      </c>
    </row>
    <row r="330" spans="2:7" ht="15.5">
      <c r="B330" s="20" t="s">
        <v>1245</v>
      </c>
      <c r="C330" s="20"/>
      <c r="D330" s="23">
        <v>0.20833333333333334</v>
      </c>
      <c r="E330" s="31" t="s">
        <v>1244</v>
      </c>
      <c r="F330" s="25"/>
      <c r="G330" s="31" t="s">
        <v>1246</v>
      </c>
    </row>
    <row r="331" spans="2:7" ht="15.5">
      <c r="B331" s="20" t="s">
        <v>1247</v>
      </c>
      <c r="C331" s="20"/>
      <c r="D331" s="23">
        <v>0.20833333333333334</v>
      </c>
      <c r="E331" s="31" t="s">
        <v>1246</v>
      </c>
      <c r="F331" s="25"/>
      <c r="G331" s="31" t="s">
        <v>769</v>
      </c>
    </row>
    <row r="332" spans="2:7" ht="15.5">
      <c r="B332" s="20" t="s">
        <v>1248</v>
      </c>
      <c r="C332" s="20"/>
      <c r="D332" s="23">
        <v>0.20833333333333334</v>
      </c>
      <c r="E332" s="31" t="s">
        <v>769</v>
      </c>
      <c r="F332" s="25"/>
      <c r="G332" s="31" t="s">
        <v>875</v>
      </c>
    </row>
    <row r="333" spans="2:7" ht="15.5">
      <c r="B333" s="20" t="s">
        <v>1249</v>
      </c>
      <c r="C333" s="20"/>
      <c r="D333" s="23">
        <v>0.20833333333333334</v>
      </c>
      <c r="E333" s="31" t="s">
        <v>875</v>
      </c>
      <c r="F333" s="25"/>
      <c r="G333" s="31" t="s">
        <v>1042</v>
      </c>
    </row>
    <row r="334" spans="2:7" ht="15.5">
      <c r="B334" s="20" t="s">
        <v>1250</v>
      </c>
      <c r="C334" s="20"/>
      <c r="D334" s="23">
        <v>0.20833333333333334</v>
      </c>
      <c r="E334" s="31" t="s">
        <v>1042</v>
      </c>
      <c r="F334" s="25"/>
      <c r="G334" s="31" t="s">
        <v>1229</v>
      </c>
    </row>
    <row r="335" spans="2:7" ht="15.5">
      <c r="B335" s="20" t="s">
        <v>1251</v>
      </c>
      <c r="C335" s="20"/>
      <c r="D335" s="23">
        <v>0.20833333333333334</v>
      </c>
      <c r="E335" s="31" t="s">
        <v>1229</v>
      </c>
      <c r="F335" s="25"/>
      <c r="G335" s="31" t="s">
        <v>1252</v>
      </c>
    </row>
    <row r="336" spans="2:7" ht="15.5">
      <c r="B336" s="20" t="s">
        <v>1253</v>
      </c>
      <c r="C336" s="20"/>
      <c r="D336" s="23">
        <v>0.20833333333333334</v>
      </c>
      <c r="E336" s="31" t="s">
        <v>1252</v>
      </c>
      <c r="F336" s="25"/>
      <c r="G336" s="31" t="s">
        <v>773</v>
      </c>
    </row>
    <row r="337" spans="2:7" ht="15.5">
      <c r="B337" s="20" t="s">
        <v>1254</v>
      </c>
      <c r="C337" s="20"/>
      <c r="D337" s="23">
        <v>0.20833333333333334</v>
      </c>
      <c r="E337" s="31" t="s">
        <v>773</v>
      </c>
      <c r="F337" s="25"/>
      <c r="G337" s="31" t="s">
        <v>1044</v>
      </c>
    </row>
    <row r="338" spans="2:7" ht="15.5">
      <c r="B338" s="20" t="s">
        <v>1255</v>
      </c>
      <c r="C338" s="20"/>
      <c r="D338" s="23">
        <v>0.20833333333333334</v>
      </c>
      <c r="E338" s="31" t="s">
        <v>1044</v>
      </c>
      <c r="F338" s="25"/>
      <c r="G338" s="31" t="s">
        <v>1256</v>
      </c>
    </row>
    <row r="339" spans="2:7" ht="15.5">
      <c r="B339" s="20" t="s">
        <v>1257</v>
      </c>
      <c r="C339" s="20"/>
      <c r="D339" s="23">
        <v>0.20833333333333334</v>
      </c>
      <c r="E339" s="31" t="s">
        <v>1256</v>
      </c>
      <c r="F339" s="25"/>
      <c r="G339" s="31" t="s">
        <v>1258</v>
      </c>
    </row>
    <row r="340" spans="2:7" ht="15.5">
      <c r="B340" s="20" t="s">
        <v>1259</v>
      </c>
      <c r="C340" s="20"/>
      <c r="D340" s="23">
        <v>0.20833333333333334</v>
      </c>
      <c r="E340" s="31" t="s">
        <v>1258</v>
      </c>
      <c r="F340" s="25"/>
      <c r="G340" s="31" t="s">
        <v>1260</v>
      </c>
    </row>
    <row r="341" spans="2:7" ht="15.5">
      <c r="B341" s="20" t="s">
        <v>1261</v>
      </c>
      <c r="C341" s="20"/>
      <c r="D341" s="23">
        <v>0.20833333333333334</v>
      </c>
      <c r="E341" s="31" t="s">
        <v>1260</v>
      </c>
      <c r="F341" s="25"/>
      <c r="G341" s="31" t="s">
        <v>1262</v>
      </c>
    </row>
    <row r="342" spans="2:7" ht="15.5">
      <c r="B342" s="20" t="s">
        <v>1263</v>
      </c>
      <c r="C342" s="20"/>
      <c r="D342" s="23">
        <v>0.20833333333333334</v>
      </c>
      <c r="E342" s="31" t="s">
        <v>1262</v>
      </c>
      <c r="F342" s="25"/>
      <c r="G342" s="31" t="s">
        <v>1264</v>
      </c>
    </row>
    <row r="343" spans="2:7" ht="15.5">
      <c r="B343" s="20" t="s">
        <v>1265</v>
      </c>
      <c r="C343" s="20"/>
      <c r="D343" s="23">
        <v>0.20833333333333334</v>
      </c>
      <c r="E343" s="31" t="s">
        <v>1264</v>
      </c>
      <c r="F343" s="25"/>
      <c r="G343" s="31" t="s">
        <v>1266</v>
      </c>
    </row>
    <row r="344" spans="2:7" ht="15.5">
      <c r="B344" s="20" t="s">
        <v>1267</v>
      </c>
      <c r="C344" s="20"/>
      <c r="D344" s="23">
        <v>0.20833333333333334</v>
      </c>
      <c r="E344" s="31" t="s">
        <v>1266</v>
      </c>
      <c r="F344" s="25"/>
      <c r="G344" s="31" t="s">
        <v>1268</v>
      </c>
    </row>
    <row r="345" spans="2:7" ht="15.5">
      <c r="B345" s="20" t="s">
        <v>1269</v>
      </c>
      <c r="C345" s="20"/>
      <c r="D345" s="23">
        <v>0.20833333333333334</v>
      </c>
      <c r="E345" s="31" t="s">
        <v>1268</v>
      </c>
      <c r="F345" s="25"/>
      <c r="G345" s="31" t="s">
        <v>1270</v>
      </c>
    </row>
    <row r="346" spans="2:7" ht="15.5">
      <c r="B346" s="20" t="s">
        <v>1271</v>
      </c>
      <c r="C346" s="20"/>
      <c r="D346" s="23">
        <v>0.20833333333333334</v>
      </c>
      <c r="E346" s="31" t="s">
        <v>1270</v>
      </c>
      <c r="F346" s="25"/>
      <c r="G346" s="31" t="s">
        <v>1272</v>
      </c>
    </row>
    <row r="347" spans="2:7" ht="15.5">
      <c r="B347" s="20" t="s">
        <v>1273</v>
      </c>
      <c r="C347" s="20"/>
      <c r="D347" s="23">
        <v>0.20833333333333334</v>
      </c>
      <c r="E347" s="31" t="s">
        <v>1272</v>
      </c>
      <c r="F347" s="25"/>
      <c r="G347" s="31" t="s">
        <v>1274</v>
      </c>
    </row>
    <row r="348" spans="2:7" ht="15.5">
      <c r="B348" s="20" t="s">
        <v>1275</v>
      </c>
      <c r="C348" s="20"/>
      <c r="D348" s="23">
        <v>0.20833333333333334</v>
      </c>
      <c r="E348" s="31" t="s">
        <v>1274</v>
      </c>
      <c r="F348" s="25"/>
      <c r="G348" s="31" t="s">
        <v>1276</v>
      </c>
    </row>
    <row r="349" spans="2:7" ht="15.5">
      <c r="B349" s="20" t="s">
        <v>1277</v>
      </c>
      <c r="C349" s="20"/>
      <c r="D349" s="23">
        <v>0.20833333333333334</v>
      </c>
      <c r="E349" s="31" t="s">
        <v>1276</v>
      </c>
      <c r="F349" s="25"/>
      <c r="G349" s="31" t="s">
        <v>1278</v>
      </c>
    </row>
    <row r="350" spans="2:7" ht="15.5">
      <c r="B350" s="20" t="s">
        <v>1279</v>
      </c>
      <c r="C350" s="20"/>
      <c r="D350" s="23">
        <v>0.20833333333333334</v>
      </c>
      <c r="E350" s="31" t="s">
        <v>1278</v>
      </c>
      <c r="F350" s="25"/>
      <c r="G350" s="31" t="s">
        <v>776</v>
      </c>
    </row>
    <row r="351" spans="2:7" ht="15.5">
      <c r="B351" s="20" t="s">
        <v>1280</v>
      </c>
      <c r="C351" s="20"/>
      <c r="D351" s="23">
        <v>0.20833333333333334</v>
      </c>
      <c r="E351" s="31" t="s">
        <v>776</v>
      </c>
      <c r="F351" s="25"/>
      <c r="G351" s="31" t="s">
        <v>1281</v>
      </c>
    </row>
    <row r="352" spans="2:7" ht="15.5">
      <c r="B352" s="20" t="s">
        <v>1282</v>
      </c>
      <c r="C352" s="20"/>
      <c r="D352" s="23">
        <v>0.20833333333333334</v>
      </c>
      <c r="E352" s="31" t="s">
        <v>1281</v>
      </c>
      <c r="F352" s="25"/>
      <c r="G352" s="31" t="s">
        <v>1283</v>
      </c>
    </row>
    <row r="353" spans="2:7" ht="15.5">
      <c r="B353" s="20" t="s">
        <v>1284</v>
      </c>
      <c r="C353" s="20"/>
      <c r="D353" s="23">
        <v>0.20833333333333334</v>
      </c>
      <c r="E353" s="31" t="s">
        <v>1283</v>
      </c>
      <c r="F353" s="25"/>
      <c r="G353" s="31" t="s">
        <v>773</v>
      </c>
    </row>
    <row r="354" spans="2:7" ht="15.5">
      <c r="B354" s="20" t="s">
        <v>1285</v>
      </c>
      <c r="C354" s="20"/>
      <c r="D354" s="23">
        <v>0.20833333333333334</v>
      </c>
      <c r="E354" s="31" t="s">
        <v>773</v>
      </c>
      <c r="F354" s="25"/>
      <c r="G354" s="31" t="s">
        <v>1229</v>
      </c>
    </row>
    <row r="355" spans="2:7" ht="15.5">
      <c r="B355" s="20" t="s">
        <v>1286</v>
      </c>
      <c r="C355" s="20"/>
      <c r="D355" s="23">
        <v>0.20833333333333334</v>
      </c>
      <c r="E355" s="31" t="s">
        <v>1229</v>
      </c>
      <c r="F355" s="25"/>
      <c r="G355" s="31" t="s">
        <v>750</v>
      </c>
    </row>
    <row r="356" spans="2:7" ht="15.5">
      <c r="B356" s="20" t="s">
        <v>1287</v>
      </c>
      <c r="C356" s="20"/>
      <c r="D356" s="23">
        <v>0.20833333333333334</v>
      </c>
      <c r="E356" s="31" t="s">
        <v>750</v>
      </c>
      <c r="F356" s="25"/>
      <c r="G356" s="31" t="s">
        <v>774</v>
      </c>
    </row>
    <row r="357" spans="2:7" ht="15.5">
      <c r="B357" s="20" t="s">
        <v>1288</v>
      </c>
      <c r="C357" s="20"/>
      <c r="D357" s="23">
        <v>0.20833333333333334</v>
      </c>
      <c r="E357" s="31" t="s">
        <v>774</v>
      </c>
      <c r="F357" s="25"/>
      <c r="G357" s="31" t="s">
        <v>1289</v>
      </c>
    </row>
    <row r="358" spans="2:7" ht="15.5">
      <c r="B358" s="20" t="s">
        <v>1290</v>
      </c>
      <c r="C358" s="20"/>
      <c r="D358" s="23">
        <v>0.20833333333333334</v>
      </c>
      <c r="E358" s="31" t="s">
        <v>1289</v>
      </c>
      <c r="F358" s="25"/>
      <c r="G358" s="31" t="s">
        <v>1291</v>
      </c>
    </row>
    <row r="359" spans="2:7" ht="15.5">
      <c r="B359" s="20" t="s">
        <v>1292</v>
      </c>
      <c r="C359" s="20"/>
      <c r="D359" s="23">
        <v>0.20833333333333334</v>
      </c>
      <c r="E359" s="31" t="s">
        <v>1291</v>
      </c>
      <c r="F359" s="25"/>
      <c r="G359" s="31" t="s">
        <v>1274</v>
      </c>
    </row>
    <row r="360" spans="2:7" ht="15.5">
      <c r="B360" s="20" t="s">
        <v>1293</v>
      </c>
      <c r="C360" s="20"/>
      <c r="D360" s="23">
        <v>0.20833333333333334</v>
      </c>
      <c r="E360" s="31" t="s">
        <v>1274</v>
      </c>
      <c r="F360" s="25"/>
      <c r="G360" s="31" t="s">
        <v>1045</v>
      </c>
    </row>
    <row r="361" spans="2:7" ht="15.5">
      <c r="B361" s="20" t="s">
        <v>1294</v>
      </c>
      <c r="C361" s="20"/>
      <c r="D361" s="23">
        <v>0.20833333333333334</v>
      </c>
      <c r="E361" s="31" t="s">
        <v>1045</v>
      </c>
      <c r="F361" s="25"/>
      <c r="G361" s="31" t="s">
        <v>1295</v>
      </c>
    </row>
    <row r="362" spans="2:7" ht="15.5">
      <c r="B362" s="20" t="s">
        <v>1296</v>
      </c>
      <c r="C362" s="20"/>
      <c r="D362" s="23">
        <v>0.20833333333333334</v>
      </c>
      <c r="E362" s="31" t="s">
        <v>1295</v>
      </c>
      <c r="F362" s="25"/>
      <c r="G362" s="31" t="s">
        <v>1297</v>
      </c>
    </row>
    <row r="363" spans="2:7" ht="15.5">
      <c r="B363" s="20" t="s">
        <v>1298</v>
      </c>
      <c r="C363" s="20"/>
      <c r="D363" s="23">
        <v>0.20833333333333334</v>
      </c>
      <c r="E363" s="31" t="s">
        <v>1297</v>
      </c>
      <c r="F363" s="25"/>
      <c r="G363" s="31" t="s">
        <v>1299</v>
      </c>
    </row>
    <row r="364" spans="2:7" ht="15.5">
      <c r="B364" s="20" t="s">
        <v>1300</v>
      </c>
      <c r="C364" s="20"/>
      <c r="D364" s="23">
        <v>0.20833333333333334</v>
      </c>
      <c r="E364" s="31" t="s">
        <v>1299</v>
      </c>
      <c r="F364" s="25"/>
      <c r="G364" s="31" t="s">
        <v>1299</v>
      </c>
    </row>
    <row r="365" spans="2:7" ht="15.5">
      <c r="B365" s="20" t="s">
        <v>1301</v>
      </c>
      <c r="C365" s="20"/>
      <c r="D365" s="23">
        <v>0.20833333333333334</v>
      </c>
      <c r="E365" s="31" t="s">
        <v>1299</v>
      </c>
      <c r="F365" s="25"/>
      <c r="G365" s="31" t="s">
        <v>1302</v>
      </c>
    </row>
    <row r="366" spans="2:7" ht="15.5">
      <c r="B366" s="20" t="s">
        <v>1303</v>
      </c>
      <c r="C366" s="20"/>
      <c r="D366" s="23">
        <v>0.20833333333333334</v>
      </c>
      <c r="E366" s="31" t="s">
        <v>1302</v>
      </c>
      <c r="F366" s="25"/>
      <c r="G366" s="31" t="s">
        <v>1268</v>
      </c>
    </row>
    <row r="367" spans="2:7" ht="15.5">
      <c r="B367" s="20" t="s">
        <v>1304</v>
      </c>
      <c r="C367" s="20"/>
      <c r="D367" s="23">
        <v>0.20833333333333334</v>
      </c>
      <c r="E367" s="31" t="s">
        <v>1268</v>
      </c>
      <c r="F367" s="25"/>
      <c r="G367" s="31" t="s">
        <v>1045</v>
      </c>
    </row>
    <row r="368" spans="2:7" ht="15.5">
      <c r="B368" s="20" t="s">
        <v>1305</v>
      </c>
      <c r="C368" s="20"/>
      <c r="D368" s="23">
        <v>0.20833333333333334</v>
      </c>
      <c r="E368" s="31" t="s">
        <v>1045</v>
      </c>
      <c r="F368" s="25"/>
      <c r="G368" s="31" t="s">
        <v>1306</v>
      </c>
    </row>
    <row r="369" spans="2:7" ht="15.5">
      <c r="B369" s="20" t="s">
        <v>1307</v>
      </c>
      <c r="C369" s="20"/>
      <c r="D369" s="23">
        <v>0.20833333333333334</v>
      </c>
      <c r="E369" s="31" t="s">
        <v>1306</v>
      </c>
      <c r="F369" s="25"/>
      <c r="G369" s="31" t="s">
        <v>1308</v>
      </c>
    </row>
    <row r="370" spans="2:7" ht="15.5">
      <c r="B370" s="20" t="s">
        <v>1309</v>
      </c>
      <c r="C370" s="20"/>
      <c r="D370" s="23">
        <v>0.20833333333333334</v>
      </c>
      <c r="E370" s="31" t="s">
        <v>1308</v>
      </c>
      <c r="F370" s="25"/>
      <c r="G370" s="31" t="s">
        <v>1310</v>
      </c>
    </row>
    <row r="371" spans="2:7" ht="15.5">
      <c r="B371" s="20" t="s">
        <v>1311</v>
      </c>
      <c r="C371" s="20"/>
      <c r="D371" s="23">
        <v>0.20833333333333334</v>
      </c>
      <c r="E371" s="31" t="s">
        <v>1310</v>
      </c>
      <c r="F371" s="25"/>
      <c r="G371" s="31" t="s">
        <v>1312</v>
      </c>
    </row>
    <row r="372" spans="2:7" ht="15.5">
      <c r="B372" s="20" t="s">
        <v>1313</v>
      </c>
      <c r="C372" s="20"/>
      <c r="D372" s="23">
        <v>0.20833333333333334</v>
      </c>
      <c r="E372" s="31" t="s">
        <v>1312</v>
      </c>
      <c r="F372" s="25"/>
      <c r="G372" s="31" t="s">
        <v>1314</v>
      </c>
    </row>
    <row r="373" spans="2:7" ht="15.5">
      <c r="B373" s="20" t="s">
        <v>1315</v>
      </c>
      <c r="C373" s="20"/>
      <c r="D373" s="23">
        <v>0.20833333333333334</v>
      </c>
      <c r="E373" s="31" t="s">
        <v>1314</v>
      </c>
      <c r="F373" s="25"/>
      <c r="G373" s="31" t="s">
        <v>1316</v>
      </c>
    </row>
    <row r="374" spans="2:7" ht="15.5">
      <c r="B374" s="20" t="s">
        <v>1317</v>
      </c>
      <c r="C374" s="20"/>
      <c r="D374" s="23">
        <v>0.20833333333333334</v>
      </c>
      <c r="E374" s="31" t="s">
        <v>1316</v>
      </c>
      <c r="F374" s="25"/>
      <c r="G374" s="31" t="s">
        <v>1318</v>
      </c>
    </row>
    <row r="375" spans="2:7" ht="15.5">
      <c r="B375" s="20" t="s">
        <v>1319</v>
      </c>
      <c r="C375" s="20"/>
      <c r="D375" s="23">
        <v>0.20833333333333334</v>
      </c>
      <c r="E375" s="31" t="s">
        <v>1318</v>
      </c>
      <c r="F375" s="25"/>
      <c r="G375" s="31" t="s">
        <v>1320</v>
      </c>
    </row>
    <row r="376" spans="2:7" ht="15.5">
      <c r="B376" s="20" t="s">
        <v>1321</v>
      </c>
      <c r="C376" s="20"/>
      <c r="D376" s="23">
        <v>0.20833333333333334</v>
      </c>
      <c r="E376" s="31" t="s">
        <v>1320</v>
      </c>
      <c r="F376" s="25"/>
      <c r="G376" s="31" t="s">
        <v>1322</v>
      </c>
    </row>
    <row r="377" spans="2:7" ht="15.5">
      <c r="B377" s="20" t="s">
        <v>1323</v>
      </c>
      <c r="C377" s="20"/>
      <c r="D377" s="23">
        <v>0.20833333333333334</v>
      </c>
      <c r="E377" s="31" t="s">
        <v>1322</v>
      </c>
      <c r="F377" s="25"/>
      <c r="G377" s="31" t="s">
        <v>1320</v>
      </c>
    </row>
    <row r="378" spans="2:7" ht="15.5">
      <c r="B378" s="20" t="s">
        <v>1324</v>
      </c>
      <c r="C378" s="20"/>
      <c r="D378" s="23">
        <v>0.20833333333333334</v>
      </c>
      <c r="E378" s="31" t="s">
        <v>1320</v>
      </c>
      <c r="F378" s="25"/>
      <c r="G378" s="31" t="s">
        <v>1325</v>
      </c>
    </row>
    <row r="379" spans="2:7" ht="15.5">
      <c r="B379" s="20" t="s">
        <v>1326</v>
      </c>
      <c r="C379" s="20"/>
      <c r="D379" s="23">
        <v>0.20833333333333334</v>
      </c>
      <c r="E379" s="31" t="s">
        <v>1325</v>
      </c>
      <c r="F379" s="25"/>
      <c r="G379" s="31" t="s">
        <v>1327</v>
      </c>
    </row>
    <row r="380" spans="2:7" ht="15.5">
      <c r="B380" s="20" t="s">
        <v>1328</v>
      </c>
      <c r="C380" s="20"/>
      <c r="D380" s="23">
        <v>0.20833333333333334</v>
      </c>
      <c r="E380" s="31" t="s">
        <v>1327</v>
      </c>
      <c r="F380" s="25"/>
      <c r="G380" s="31" t="s">
        <v>1329</v>
      </c>
    </row>
    <row r="381" spans="2:7" ht="15.5">
      <c r="B381" s="20" t="s">
        <v>1330</v>
      </c>
      <c r="C381" s="20"/>
      <c r="D381" s="23">
        <v>0.20833333333333334</v>
      </c>
      <c r="E381" s="31" t="s">
        <v>1329</v>
      </c>
      <c r="F381" s="25"/>
      <c r="G381" s="31" t="s">
        <v>1331</v>
      </c>
    </row>
    <row r="382" spans="2:7" ht="15.5">
      <c r="B382" s="20" t="s">
        <v>1332</v>
      </c>
      <c r="C382" s="20"/>
      <c r="D382" s="23">
        <v>0.20833333333333334</v>
      </c>
      <c r="E382" s="31" t="s">
        <v>1331</v>
      </c>
      <c r="F382" s="25"/>
      <c r="G382" s="31" t="s">
        <v>1333</v>
      </c>
    </row>
    <row r="383" spans="2:7" ht="15.5">
      <c r="B383" s="20" t="s">
        <v>1334</v>
      </c>
      <c r="C383" s="20"/>
      <c r="D383" s="23">
        <v>0.20833333333333334</v>
      </c>
      <c r="E383" s="31" t="s">
        <v>1333</v>
      </c>
      <c r="F383" s="25"/>
      <c r="G383" s="31" t="s">
        <v>1335</v>
      </c>
    </row>
    <row r="384" spans="2:7" ht="15.5">
      <c r="B384" s="20" t="s">
        <v>1336</v>
      </c>
      <c r="C384" s="20"/>
      <c r="D384" s="23">
        <v>0.20833333333333334</v>
      </c>
      <c r="E384" s="31" t="s">
        <v>1335</v>
      </c>
      <c r="F384" s="25"/>
      <c r="G384" s="31" t="s">
        <v>1325</v>
      </c>
    </row>
    <row r="385" spans="2:7" ht="15.5">
      <c r="B385" s="20" t="s">
        <v>1337</v>
      </c>
      <c r="C385" s="20"/>
      <c r="D385" s="23">
        <v>0.20833333333333334</v>
      </c>
      <c r="E385" s="31" t="s">
        <v>1325</v>
      </c>
      <c r="F385" s="25"/>
      <c r="G385" s="31" t="s">
        <v>1338</v>
      </c>
    </row>
    <row r="386" spans="2:7" ht="15.5">
      <c r="B386" s="20" t="s">
        <v>1339</v>
      </c>
      <c r="C386" s="20"/>
      <c r="D386" s="23">
        <v>0.20833333333333334</v>
      </c>
      <c r="E386" s="31" t="s">
        <v>1338</v>
      </c>
      <c r="F386" s="25"/>
      <c r="G386" s="31" t="s">
        <v>1338</v>
      </c>
    </row>
    <row r="387" spans="2:7" ht="15.5">
      <c r="B387" s="20" t="s">
        <v>1340</v>
      </c>
      <c r="C387" s="20"/>
      <c r="D387" s="23">
        <v>0.20833333333333334</v>
      </c>
      <c r="E387" s="31" t="s">
        <v>1338</v>
      </c>
      <c r="F387" s="25"/>
      <c r="G387" s="31" t="s">
        <v>1341</v>
      </c>
    </row>
    <row r="388" spans="2:7" ht="15.5">
      <c r="B388" s="20" t="s">
        <v>1342</v>
      </c>
      <c r="C388" s="20"/>
      <c r="D388" s="23">
        <v>0.20833333333333334</v>
      </c>
      <c r="E388" s="31" t="s">
        <v>1341</v>
      </c>
      <c r="F388" s="25"/>
      <c r="G388" s="31" t="s">
        <v>1343</v>
      </c>
    </row>
    <row r="389" spans="2:7" ht="15.5">
      <c r="B389" s="20" t="s">
        <v>1344</v>
      </c>
      <c r="C389" s="20"/>
      <c r="D389" s="23">
        <v>0.20833333333333334</v>
      </c>
      <c r="E389" s="31" t="s">
        <v>1343</v>
      </c>
      <c r="F389" s="25"/>
      <c r="G389" s="31" t="s">
        <v>1329</v>
      </c>
    </row>
    <row r="390" spans="2:7" ht="15.5">
      <c r="B390" s="20" t="s">
        <v>1345</v>
      </c>
      <c r="C390" s="20"/>
      <c r="D390" s="23">
        <v>0.20833333333333334</v>
      </c>
      <c r="E390" s="31" t="s">
        <v>1329</v>
      </c>
      <c r="F390" s="25"/>
      <c r="G390" s="31" t="s">
        <v>1346</v>
      </c>
    </row>
    <row r="391" spans="2:7" ht="15.5">
      <c r="B391" s="20" t="s">
        <v>1347</v>
      </c>
      <c r="C391" s="20"/>
      <c r="D391" s="23">
        <v>0.20833333333333334</v>
      </c>
      <c r="E391" s="31" t="s">
        <v>1346</v>
      </c>
      <c r="F391" s="25"/>
      <c r="G391" s="31" t="s">
        <v>1346</v>
      </c>
    </row>
    <row r="392" spans="2:7" ht="15.5">
      <c r="B392" s="20" t="s">
        <v>1348</v>
      </c>
      <c r="C392" s="20"/>
      <c r="D392" s="23">
        <v>0.20833333333333334</v>
      </c>
      <c r="E392" s="31" t="s">
        <v>1346</v>
      </c>
      <c r="F392" s="25"/>
      <c r="G392" s="31" t="s">
        <v>1349</v>
      </c>
    </row>
    <row r="393" spans="2:7" ht="15.5">
      <c r="B393" s="20" t="s">
        <v>1350</v>
      </c>
      <c r="C393" s="20"/>
      <c r="D393" s="23">
        <v>0.20833333333333334</v>
      </c>
      <c r="E393" s="31" t="s">
        <v>1349</v>
      </c>
      <c r="F393" s="25"/>
      <c r="G393" s="31" t="s">
        <v>1343</v>
      </c>
    </row>
    <row r="394" spans="2:7" ht="15.5">
      <c r="B394" s="20" t="s">
        <v>1351</v>
      </c>
      <c r="C394" s="20"/>
      <c r="D394" s="23">
        <v>0.20833333333333334</v>
      </c>
      <c r="E394" s="31" t="s">
        <v>1343</v>
      </c>
      <c r="F394" s="25"/>
      <c r="G394" s="31" t="s">
        <v>1352</v>
      </c>
    </row>
    <row r="395" spans="2:7" ht="15.5">
      <c r="B395" s="20" t="s">
        <v>1353</v>
      </c>
      <c r="C395" s="20"/>
      <c r="D395" s="23">
        <v>0.20833333333333334</v>
      </c>
      <c r="E395" s="31" t="s">
        <v>1352</v>
      </c>
      <c r="F395" s="25"/>
      <c r="G395" s="31" t="s">
        <v>1316</v>
      </c>
    </row>
    <row r="396" spans="2:7" ht="15.5">
      <c r="B396" s="20" t="s">
        <v>1354</v>
      </c>
      <c r="C396" s="20"/>
      <c r="D396" s="23">
        <v>0.20833333333333334</v>
      </c>
      <c r="E396" s="31" t="s">
        <v>1316</v>
      </c>
      <c r="F396" s="25"/>
      <c r="G396" s="31" t="s">
        <v>1355</v>
      </c>
    </row>
    <row r="397" spans="2:7" ht="15.5">
      <c r="B397" s="20" t="s">
        <v>1356</v>
      </c>
      <c r="C397" s="20"/>
      <c r="D397" s="23">
        <v>0.20833333333333334</v>
      </c>
      <c r="E397" s="31" t="s">
        <v>1355</v>
      </c>
      <c r="F397" s="25"/>
      <c r="G397" s="31" t="s">
        <v>1357</v>
      </c>
    </row>
    <row r="398" spans="2:7" ht="15.5">
      <c r="B398" s="20" t="s">
        <v>1358</v>
      </c>
      <c r="C398" s="20"/>
      <c r="D398" s="23">
        <v>0.20833333333333334</v>
      </c>
      <c r="E398" s="31" t="s">
        <v>1357</v>
      </c>
      <c r="F398" s="25"/>
      <c r="G398" s="31" t="s">
        <v>1359</v>
      </c>
    </row>
    <row r="399" spans="2:7" ht="15.5">
      <c r="B399" s="20" t="s">
        <v>1360</v>
      </c>
      <c r="C399" s="20"/>
      <c r="D399" s="23">
        <v>0.20833333333333334</v>
      </c>
      <c r="E399" s="31" t="s">
        <v>1359</v>
      </c>
      <c r="F399" s="25"/>
      <c r="G399" s="31" t="s">
        <v>1361</v>
      </c>
    </row>
    <row r="400" spans="2:7" ht="15.5">
      <c r="B400" s="20" t="s">
        <v>1362</v>
      </c>
      <c r="C400" s="20"/>
      <c r="D400" s="23">
        <v>0.20833333333333334</v>
      </c>
      <c r="E400" s="31" t="s">
        <v>1361</v>
      </c>
      <c r="F400" s="25"/>
      <c r="G400" s="31" t="s">
        <v>1316</v>
      </c>
    </row>
    <row r="401" spans="2:7" ht="15.5">
      <c r="B401" s="20" t="s">
        <v>1363</v>
      </c>
      <c r="C401" s="20"/>
      <c r="D401" s="23">
        <v>0.20833333333333334</v>
      </c>
      <c r="E401" s="31" t="s">
        <v>1316</v>
      </c>
      <c r="F401" s="25"/>
      <c r="G401" s="31" t="s">
        <v>1338</v>
      </c>
    </row>
    <row r="402" spans="2:7" ht="15.5">
      <c r="B402" s="20" t="s">
        <v>1364</v>
      </c>
      <c r="C402" s="20"/>
      <c r="D402" s="23">
        <v>0.20833333333333334</v>
      </c>
      <c r="E402" s="31" t="s">
        <v>1338</v>
      </c>
      <c r="F402" s="25"/>
      <c r="G402" s="31" t="s">
        <v>1365</v>
      </c>
    </row>
    <row r="403" spans="2:7" ht="15.5">
      <c r="B403" s="20" t="s">
        <v>1366</v>
      </c>
      <c r="C403" s="20"/>
      <c r="D403" s="23">
        <v>0.20833333333333334</v>
      </c>
      <c r="E403" s="31" t="s">
        <v>1365</v>
      </c>
      <c r="F403" s="25"/>
      <c r="G403" s="31" t="s">
        <v>1367</v>
      </c>
    </row>
    <row r="404" spans="2:7" ht="15.5">
      <c r="B404" s="20" t="s">
        <v>1368</v>
      </c>
      <c r="C404" s="20"/>
      <c r="D404" s="23">
        <v>0.20833333333333334</v>
      </c>
      <c r="E404" s="31" t="s">
        <v>1367</v>
      </c>
      <c r="F404" s="25"/>
      <c r="G404" s="31" t="s">
        <v>1369</v>
      </c>
    </row>
    <row r="405" spans="2:7" ht="15.5">
      <c r="B405" s="20" t="s">
        <v>1370</v>
      </c>
      <c r="C405" s="20"/>
      <c r="D405" s="23">
        <v>0.20833333333333334</v>
      </c>
      <c r="E405" s="31" t="s">
        <v>1369</v>
      </c>
      <c r="F405" s="25"/>
      <c r="G405" s="31" t="s">
        <v>1371</v>
      </c>
    </row>
    <row r="406" spans="2:7" ht="15.5">
      <c r="B406" s="20" t="s">
        <v>1372</v>
      </c>
      <c r="C406" s="20"/>
      <c r="D406" s="23">
        <v>0.20833333333333334</v>
      </c>
      <c r="E406" s="31" t="s">
        <v>1371</v>
      </c>
      <c r="F406" s="25"/>
      <c r="G406" s="31" t="s">
        <v>1302</v>
      </c>
    </row>
    <row r="407" spans="2:7" ht="15.5">
      <c r="B407" s="20" t="s">
        <v>1373</v>
      </c>
      <c r="C407" s="20"/>
      <c r="D407" s="23">
        <v>0.20833333333333334</v>
      </c>
      <c r="E407" s="31" t="s">
        <v>1302</v>
      </c>
      <c r="F407" s="25"/>
      <c r="G407" s="31" t="s">
        <v>1312</v>
      </c>
    </row>
    <row r="408" spans="2:7" ht="15.5">
      <c r="B408" s="20" t="s">
        <v>1374</v>
      </c>
      <c r="C408" s="20"/>
      <c r="D408" s="23">
        <v>0.20833333333333334</v>
      </c>
      <c r="E408" s="31" t="s">
        <v>1312</v>
      </c>
      <c r="F408" s="25"/>
      <c r="G408" s="31" t="s">
        <v>1325</v>
      </c>
    </row>
    <row r="409" spans="2:7" ht="15.5">
      <c r="B409" s="20" t="s">
        <v>1375</v>
      </c>
      <c r="C409" s="20"/>
      <c r="D409" s="23">
        <v>0.20833333333333334</v>
      </c>
      <c r="E409" s="31" t="s">
        <v>1325</v>
      </c>
      <c r="F409" s="25"/>
      <c r="G409" s="31" t="s">
        <v>1343</v>
      </c>
    </row>
    <row r="410" spans="2:7" ht="15.5">
      <c r="B410" s="20" t="s">
        <v>1376</v>
      </c>
      <c r="C410" s="20"/>
      <c r="D410" s="23">
        <v>0.20833333333333334</v>
      </c>
      <c r="E410" s="31" t="s">
        <v>1343</v>
      </c>
      <c r="F410" s="25"/>
      <c r="G410" s="31" t="s">
        <v>1377</v>
      </c>
    </row>
    <row r="411" spans="2:7" ht="15.5">
      <c r="B411" s="20" t="s">
        <v>1378</v>
      </c>
      <c r="C411" s="20"/>
      <c r="D411" s="23">
        <v>0.20833333333333334</v>
      </c>
      <c r="E411" s="31" t="s">
        <v>1377</v>
      </c>
      <c r="F411" s="25"/>
      <c r="G411" s="31" t="s">
        <v>1333</v>
      </c>
    </row>
    <row r="412" spans="2:7" ht="15.5">
      <c r="B412" s="20" t="s">
        <v>1379</v>
      </c>
      <c r="C412" s="20"/>
      <c r="D412" s="23">
        <v>0.20833333333333334</v>
      </c>
      <c r="E412" s="31" t="s">
        <v>1333</v>
      </c>
      <c r="F412" s="25"/>
      <c r="G412" s="31" t="s">
        <v>1380</v>
      </c>
    </row>
    <row r="413" spans="2:7" ht="15.5">
      <c r="B413" s="20" t="s">
        <v>1381</v>
      </c>
      <c r="C413" s="20"/>
      <c r="D413" s="23">
        <v>0.20833333333333334</v>
      </c>
      <c r="E413" s="31" t="s">
        <v>1380</v>
      </c>
      <c r="F413" s="25"/>
      <c r="G413" s="31" t="s">
        <v>1320</v>
      </c>
    </row>
    <row r="414" spans="2:7" ht="15.5">
      <c r="B414" s="20" t="s">
        <v>1382</v>
      </c>
      <c r="C414" s="20"/>
      <c r="D414" s="23">
        <v>0.20833333333333334</v>
      </c>
      <c r="E414" s="31" t="s">
        <v>1320</v>
      </c>
      <c r="F414" s="25"/>
      <c r="G414" s="31" t="s">
        <v>1297</v>
      </c>
    </row>
    <row r="415" spans="2:7" ht="15.5">
      <c r="B415" s="20" t="s">
        <v>1383</v>
      </c>
      <c r="C415" s="20"/>
      <c r="D415" s="23">
        <v>0.20833333333333334</v>
      </c>
      <c r="E415" s="31" t="s">
        <v>1297</v>
      </c>
      <c r="F415" s="25"/>
      <c r="G415" s="31" t="s">
        <v>1384</v>
      </c>
    </row>
    <row r="416" spans="2:7" ht="15.5">
      <c r="B416" s="20" t="s">
        <v>1385</v>
      </c>
      <c r="C416" s="20"/>
      <c r="D416" s="23">
        <v>0.20833333333333334</v>
      </c>
      <c r="E416" s="31" t="s">
        <v>1384</v>
      </c>
      <c r="F416" s="25"/>
      <c r="G416" s="31" t="s">
        <v>1386</v>
      </c>
    </row>
    <row r="417" spans="2:7" ht="15.5">
      <c r="B417" s="20" t="s">
        <v>1387</v>
      </c>
      <c r="C417" s="20"/>
      <c r="D417" s="23">
        <v>0.20833333333333334</v>
      </c>
      <c r="E417" s="31" t="s">
        <v>1386</v>
      </c>
      <c r="F417" s="25"/>
      <c r="G417" s="31" t="s">
        <v>1388</v>
      </c>
    </row>
    <row r="418" spans="2:7" ht="15.5">
      <c r="B418" s="20" t="s">
        <v>1389</v>
      </c>
      <c r="C418" s="20"/>
      <c r="D418" s="23">
        <v>0.20833333333333334</v>
      </c>
      <c r="E418" s="31" t="s">
        <v>1388</v>
      </c>
      <c r="F418" s="25"/>
      <c r="G418" s="31" t="s">
        <v>1390</v>
      </c>
    </row>
    <row r="419" spans="2:7" ht="15.5">
      <c r="B419" s="20" t="s">
        <v>1391</v>
      </c>
      <c r="C419" s="20"/>
      <c r="D419" s="23">
        <v>0.20833333333333334</v>
      </c>
      <c r="E419" s="31" t="s">
        <v>1390</v>
      </c>
      <c r="F419" s="25"/>
      <c r="G419" s="31" t="s">
        <v>1392</v>
      </c>
    </row>
    <row r="420" spans="2:7" ht="15.5">
      <c r="B420" s="20" t="s">
        <v>1393</v>
      </c>
      <c r="C420" s="20"/>
      <c r="D420" s="23">
        <v>0.20833333333333334</v>
      </c>
      <c r="E420" s="31" t="s">
        <v>1392</v>
      </c>
      <c r="F420" s="25"/>
      <c r="G420" s="31" t="s">
        <v>1390</v>
      </c>
    </row>
    <row r="421" spans="2:7" ht="15.5">
      <c r="B421" s="20" t="s">
        <v>1394</v>
      </c>
      <c r="C421" s="20"/>
      <c r="D421" s="23">
        <v>0.20833333333333334</v>
      </c>
      <c r="E421" s="31" t="s">
        <v>1390</v>
      </c>
      <c r="F421" s="25"/>
      <c r="G421" s="31" t="s">
        <v>1262</v>
      </c>
    </row>
    <row r="422" spans="2:7" ht="15.5">
      <c r="B422" s="20" t="s">
        <v>1395</v>
      </c>
      <c r="C422" s="20"/>
      <c r="D422" s="23">
        <v>0.20833333333333334</v>
      </c>
      <c r="E422" s="31" t="s">
        <v>1262</v>
      </c>
      <c r="F422" s="25"/>
      <c r="G422" s="31" t="s">
        <v>1302</v>
      </c>
    </row>
    <row r="423" spans="2:7" ht="15.5">
      <c r="B423" s="20" t="s">
        <v>1396</v>
      </c>
      <c r="C423" s="20"/>
      <c r="D423" s="23">
        <v>0.20833333333333334</v>
      </c>
      <c r="E423" s="31" t="s">
        <v>1302</v>
      </c>
      <c r="F423" s="25"/>
      <c r="G423" s="31" t="s">
        <v>1397</v>
      </c>
    </row>
    <row r="424" spans="2:7" ht="15.5">
      <c r="B424" s="20" t="s">
        <v>1398</v>
      </c>
      <c r="C424" s="20"/>
      <c r="D424" s="23">
        <v>0.20833333333333334</v>
      </c>
      <c r="E424" s="31" t="s">
        <v>1397</v>
      </c>
      <c r="F424" s="25"/>
      <c r="G424" s="31" t="s">
        <v>1312</v>
      </c>
    </row>
    <row r="425" spans="2:7" ht="15.5">
      <c r="B425" s="20" t="s">
        <v>1399</v>
      </c>
      <c r="C425" s="20"/>
      <c r="D425" s="23">
        <v>0.20833333333333334</v>
      </c>
      <c r="E425" s="31" t="s">
        <v>1312</v>
      </c>
      <c r="F425" s="25"/>
      <c r="G425" s="31" t="s">
        <v>1341</v>
      </c>
    </row>
    <row r="426" spans="2:7" ht="15.5">
      <c r="B426" s="20" t="s">
        <v>1400</v>
      </c>
      <c r="C426" s="20"/>
      <c r="D426" s="23">
        <v>0.20833333333333334</v>
      </c>
      <c r="E426" s="31" t="s">
        <v>1341</v>
      </c>
      <c r="F426" s="25"/>
      <c r="G426" s="31" t="s">
        <v>1329</v>
      </c>
    </row>
    <row r="427" spans="2:7" ht="15.5">
      <c r="B427" s="20" t="s">
        <v>1401</v>
      </c>
      <c r="C427" s="20"/>
      <c r="D427" s="23">
        <v>0.20833333333333334</v>
      </c>
      <c r="E427" s="31" t="s">
        <v>1329</v>
      </c>
      <c r="F427" s="25"/>
      <c r="G427" s="31" t="s">
        <v>1333</v>
      </c>
    </row>
    <row r="428" spans="2:7" ht="15.5">
      <c r="B428" s="20" t="s">
        <v>1402</v>
      </c>
      <c r="C428" s="20"/>
      <c r="D428" s="23">
        <v>0.20833333333333334</v>
      </c>
      <c r="E428" s="31" t="s">
        <v>1333</v>
      </c>
      <c r="F428" s="25"/>
      <c r="G428" s="31" t="s">
        <v>1341</v>
      </c>
    </row>
    <row r="429" spans="2:7" ht="15.5">
      <c r="B429" s="20" t="s">
        <v>1403</v>
      </c>
      <c r="C429" s="20"/>
      <c r="D429" s="23">
        <v>0.20833333333333334</v>
      </c>
      <c r="E429" s="31" t="s">
        <v>1341</v>
      </c>
      <c r="F429" s="25"/>
      <c r="G429" s="31" t="s">
        <v>1316</v>
      </c>
    </row>
    <row r="430" spans="2:7" ht="15.5">
      <c r="B430" s="20" t="s">
        <v>1404</v>
      </c>
      <c r="C430" s="20"/>
      <c r="D430" s="23">
        <v>0.20833333333333334</v>
      </c>
      <c r="E430" s="31" t="s">
        <v>1316</v>
      </c>
      <c r="F430" s="25"/>
      <c r="G430" s="31" t="s">
        <v>1312</v>
      </c>
    </row>
    <row r="431" spans="2:7" ht="15.5">
      <c r="B431" s="20" t="s">
        <v>1405</v>
      </c>
      <c r="C431" s="20"/>
      <c r="D431" s="23">
        <v>0.20833333333333334</v>
      </c>
      <c r="E431" s="31" t="s">
        <v>1312</v>
      </c>
      <c r="F431" s="25"/>
      <c r="G431" s="31" t="s">
        <v>1406</v>
      </c>
    </row>
    <row r="432" spans="2:7" ht="15.5">
      <c r="B432" s="20" t="s">
        <v>1407</v>
      </c>
      <c r="C432" s="20"/>
      <c r="D432" s="23">
        <v>0.20833333333333334</v>
      </c>
      <c r="E432" s="31" t="s">
        <v>1406</v>
      </c>
      <c r="F432" s="25"/>
      <c r="G432" s="31" t="s">
        <v>1318</v>
      </c>
    </row>
    <row r="433" spans="2:7" ht="15.5">
      <c r="B433" s="20" t="s">
        <v>1408</v>
      </c>
      <c r="C433" s="20"/>
      <c r="D433" s="23">
        <v>0.20833333333333334</v>
      </c>
      <c r="E433" s="31" t="s">
        <v>1318</v>
      </c>
      <c r="F433" s="25"/>
      <c r="G433" s="31" t="s">
        <v>1409</v>
      </c>
    </row>
    <row r="434" spans="2:7" ht="15.5">
      <c r="B434" s="20" t="s">
        <v>1410</v>
      </c>
      <c r="C434" s="20"/>
      <c r="D434" s="23">
        <v>0.20833333333333334</v>
      </c>
      <c r="E434" s="31" t="s">
        <v>1409</v>
      </c>
      <c r="F434" s="25"/>
      <c r="G434" s="31" t="s">
        <v>1365</v>
      </c>
    </row>
    <row r="435" spans="2:7" ht="15.5">
      <c r="B435" s="20" t="s">
        <v>1411</v>
      </c>
      <c r="C435" s="20"/>
      <c r="D435" s="23">
        <v>0.20833333333333334</v>
      </c>
      <c r="E435" s="31" t="s">
        <v>1365</v>
      </c>
      <c r="F435" s="25"/>
      <c r="G435" s="31" t="s">
        <v>1320</v>
      </c>
    </row>
    <row r="436" spans="2:7" ht="15.5">
      <c r="B436" s="20" t="s">
        <v>1412</v>
      </c>
      <c r="C436" s="20"/>
      <c r="D436" s="23">
        <v>0.20833333333333334</v>
      </c>
      <c r="E436" s="31" t="s">
        <v>1320</v>
      </c>
      <c r="F436" s="25"/>
      <c r="G436" s="31" t="s">
        <v>1413</v>
      </c>
    </row>
    <row r="437" spans="2:7" ht="15.5">
      <c r="B437" s="20" t="s">
        <v>1414</v>
      </c>
      <c r="C437" s="20"/>
      <c r="D437" s="23">
        <v>0.20833333333333334</v>
      </c>
      <c r="E437" s="31" t="s">
        <v>1413</v>
      </c>
      <c r="F437" s="25"/>
      <c r="G437" s="31" t="s">
        <v>1260</v>
      </c>
    </row>
    <row r="438" spans="2:7" ht="15.5">
      <c r="B438" s="20" t="s">
        <v>1415</v>
      </c>
      <c r="C438" s="20"/>
      <c r="D438" s="23">
        <v>0.20833333333333334</v>
      </c>
      <c r="E438" s="31" t="s">
        <v>1260</v>
      </c>
      <c r="F438" s="25"/>
      <c r="G438" s="31" t="s">
        <v>1371</v>
      </c>
    </row>
    <row r="439" spans="2:7" ht="15.5">
      <c r="B439" s="20" t="s">
        <v>1416</v>
      </c>
      <c r="C439" s="20"/>
      <c r="D439" s="23">
        <v>0.20833333333333334</v>
      </c>
      <c r="E439" s="31" t="s">
        <v>1371</v>
      </c>
      <c r="F439" s="25"/>
      <c r="G439" s="31" t="s">
        <v>1417</v>
      </c>
    </row>
    <row r="440" spans="2:7" ht="15.5">
      <c r="B440" s="20" t="s">
        <v>1418</v>
      </c>
      <c r="C440" s="20"/>
      <c r="D440" s="23">
        <v>0.20833333333333334</v>
      </c>
      <c r="E440" s="31" t="s">
        <v>1417</v>
      </c>
      <c r="F440" s="25"/>
      <c r="G440" s="31" t="s">
        <v>1419</v>
      </c>
    </row>
    <row r="441" spans="2:7" ht="15.5">
      <c r="B441" s="20" t="s">
        <v>1420</v>
      </c>
      <c r="C441" s="20"/>
      <c r="D441" s="23">
        <v>0.20833333333333334</v>
      </c>
      <c r="E441" s="31" t="s">
        <v>1419</v>
      </c>
      <c r="F441" s="25"/>
      <c r="G441" s="31" t="s">
        <v>1421</v>
      </c>
    </row>
    <row r="442" spans="2:7" ht="15.5">
      <c r="B442" s="20" t="s">
        <v>1422</v>
      </c>
      <c r="C442" s="20"/>
      <c r="D442" s="23">
        <v>0.20833333333333334</v>
      </c>
      <c r="E442" s="31" t="s">
        <v>1421</v>
      </c>
      <c r="F442" s="25"/>
      <c r="G442" s="31" t="s">
        <v>1421</v>
      </c>
    </row>
    <row r="443" spans="2:7" ht="15.5">
      <c r="B443" s="20" t="s">
        <v>1423</v>
      </c>
      <c r="C443" s="20"/>
      <c r="D443" s="23">
        <v>0.20833333333333334</v>
      </c>
      <c r="E443" s="31" t="s">
        <v>1421</v>
      </c>
      <c r="F443" s="25"/>
      <c r="G443" s="31" t="s">
        <v>1322</v>
      </c>
    </row>
    <row r="444" spans="2:7" ht="15.5">
      <c r="B444" s="20" t="s">
        <v>1424</v>
      </c>
      <c r="C444" s="20"/>
      <c r="D444" s="23">
        <v>0.20833333333333334</v>
      </c>
      <c r="E444" s="31" t="s">
        <v>1322</v>
      </c>
      <c r="F444" s="25"/>
      <c r="G444" s="31" t="s">
        <v>1299</v>
      </c>
    </row>
    <row r="445" spans="2:7" ht="15.5">
      <c r="B445" s="20" t="s">
        <v>1425</v>
      </c>
      <c r="C445" s="20"/>
      <c r="D445" s="23">
        <v>0.20833333333333334</v>
      </c>
      <c r="E445" s="31" t="s">
        <v>1299</v>
      </c>
      <c r="F445" s="25"/>
      <c r="G445" s="31" t="s">
        <v>1426</v>
      </c>
    </row>
    <row r="446" spans="2:7" ht="15.5">
      <c r="B446" s="20" t="s">
        <v>1427</v>
      </c>
      <c r="C446" s="20"/>
      <c r="D446" s="23">
        <v>0.20833333333333334</v>
      </c>
      <c r="E446" s="31" t="s">
        <v>1426</v>
      </c>
      <c r="F446" s="25"/>
      <c r="G446" s="31" t="s">
        <v>1367</v>
      </c>
    </row>
    <row r="447" spans="2:7" ht="15.5">
      <c r="B447" s="20" t="s">
        <v>1428</v>
      </c>
      <c r="C447" s="20"/>
      <c r="D447" s="23">
        <v>0.20833333333333334</v>
      </c>
      <c r="E447" s="31" t="s">
        <v>1367</v>
      </c>
      <c r="F447" s="25"/>
      <c r="G447" s="31" t="s">
        <v>1371</v>
      </c>
    </row>
    <row r="448" spans="2:7" ht="15.5">
      <c r="B448" s="20" t="s">
        <v>1429</v>
      </c>
      <c r="C448" s="20"/>
      <c r="D448" s="23">
        <v>0.20833333333333334</v>
      </c>
      <c r="E448" s="31" t="s">
        <v>1371</v>
      </c>
      <c r="F448" s="25"/>
      <c r="G448" s="31" t="s">
        <v>1359</v>
      </c>
    </row>
    <row r="449" spans="2:7" ht="15.5">
      <c r="B449" s="20" t="s">
        <v>1430</v>
      </c>
      <c r="C449" s="20"/>
      <c r="D449" s="23">
        <v>0.20833333333333334</v>
      </c>
      <c r="E449" s="31" t="s">
        <v>1359</v>
      </c>
      <c r="F449" s="25"/>
      <c r="G449" s="31" t="s">
        <v>1431</v>
      </c>
    </row>
    <row r="450" spans="2:7" ht="15.5">
      <c r="B450" s="20" t="s">
        <v>1432</v>
      </c>
      <c r="C450" s="20"/>
      <c r="D450" s="23">
        <v>0.20833333333333334</v>
      </c>
      <c r="E450" s="31" t="s">
        <v>1431</v>
      </c>
      <c r="F450" s="25"/>
      <c r="G450" s="31" t="s">
        <v>1433</v>
      </c>
    </row>
    <row r="451" spans="2:7" ht="15.5">
      <c r="B451" s="20" t="s">
        <v>1434</v>
      </c>
      <c r="C451" s="20"/>
      <c r="D451" s="23">
        <v>0.20833333333333334</v>
      </c>
      <c r="E451" s="31" t="s">
        <v>1433</v>
      </c>
      <c r="F451" s="25"/>
      <c r="G451" s="31" t="s">
        <v>1406</v>
      </c>
    </row>
    <row r="452" spans="2:7" ht="15.5">
      <c r="B452" s="20" t="s">
        <v>1435</v>
      </c>
      <c r="C452" s="20"/>
      <c r="D452" s="23">
        <v>0.20833333333333334</v>
      </c>
      <c r="E452" s="31" t="s">
        <v>1406</v>
      </c>
      <c r="F452" s="25"/>
      <c r="G452" s="31" t="s">
        <v>1406</v>
      </c>
    </row>
    <row r="453" spans="2:7" ht="15.5">
      <c r="B453" s="20" t="s">
        <v>1436</v>
      </c>
      <c r="C453" s="20"/>
      <c r="D453" s="23">
        <v>0.20833333333333334</v>
      </c>
      <c r="E453" s="31" t="s">
        <v>1406</v>
      </c>
      <c r="F453" s="25"/>
      <c r="G453" s="31" t="s">
        <v>1437</v>
      </c>
    </row>
    <row r="454" spans="2:7" ht="15.5">
      <c r="B454" s="20" t="s">
        <v>1438</v>
      </c>
      <c r="C454" s="20"/>
      <c r="D454" s="23">
        <v>0.20833333333333334</v>
      </c>
      <c r="E454" s="31" t="s">
        <v>1437</v>
      </c>
      <c r="F454" s="25"/>
      <c r="G454" s="31" t="s">
        <v>1312</v>
      </c>
    </row>
    <row r="455" spans="2:7" ht="15.5">
      <c r="B455" s="20" t="s">
        <v>1439</v>
      </c>
      <c r="C455" s="20"/>
      <c r="D455" s="23">
        <v>0.20833333333333334</v>
      </c>
      <c r="E455" s="31" t="s">
        <v>1312</v>
      </c>
      <c r="F455" s="25"/>
      <c r="G455" s="31" t="s">
        <v>1426</v>
      </c>
    </row>
    <row r="456" spans="2:7" ht="15.5">
      <c r="B456" s="20" t="s">
        <v>1440</v>
      </c>
      <c r="C456" s="20"/>
      <c r="D456" s="23">
        <v>0.20833333333333334</v>
      </c>
      <c r="E456" s="31" t="s">
        <v>1426</v>
      </c>
      <c r="F456" s="25"/>
      <c r="G456" s="31" t="s">
        <v>1343</v>
      </c>
    </row>
    <row r="457" spans="2:7" ht="15.5">
      <c r="B457" s="20" t="s">
        <v>1441</v>
      </c>
      <c r="C457" s="20"/>
      <c r="D457" s="23">
        <v>0.20833333333333334</v>
      </c>
      <c r="E457" s="31" t="s">
        <v>1343</v>
      </c>
      <c r="F457" s="25"/>
      <c r="G457" s="31" t="s">
        <v>1442</v>
      </c>
    </row>
    <row r="458" spans="2:7" ht="15.5">
      <c r="B458" s="20" t="s">
        <v>1443</v>
      </c>
      <c r="C458" s="20"/>
      <c r="D458" s="23">
        <v>0.20833333333333334</v>
      </c>
      <c r="E458" s="31" t="s">
        <v>1442</v>
      </c>
      <c r="F458" s="25"/>
      <c r="G458" s="31" t="s">
        <v>1444</v>
      </c>
    </row>
    <row r="459" spans="2:7" ht="15.5">
      <c r="B459" s="20" t="s">
        <v>1445</v>
      </c>
      <c r="C459" s="20"/>
      <c r="D459" s="23">
        <v>0.20833333333333334</v>
      </c>
      <c r="E459" s="31" t="s">
        <v>1444</v>
      </c>
      <c r="F459" s="25"/>
      <c r="G459" s="31" t="s">
        <v>1446</v>
      </c>
    </row>
    <row r="460" spans="2:7" ht="15.5">
      <c r="B460" s="20" t="s">
        <v>1447</v>
      </c>
      <c r="C460" s="20"/>
      <c r="D460" s="23">
        <v>0.20833333333333334</v>
      </c>
      <c r="E460" s="31" t="s">
        <v>1446</v>
      </c>
      <c r="F460" s="25"/>
      <c r="G460" s="31" t="s">
        <v>1446</v>
      </c>
    </row>
    <row r="461" spans="2:7" ht="15.5">
      <c r="B461" s="20" t="s">
        <v>1448</v>
      </c>
      <c r="C461" s="20"/>
      <c r="D461" s="23">
        <v>0.20833333333333334</v>
      </c>
      <c r="E461" s="31" t="s">
        <v>1446</v>
      </c>
      <c r="F461" s="25"/>
      <c r="G461" s="31" t="s">
        <v>1449</v>
      </c>
    </row>
    <row r="462" spans="2:7" ht="15.5">
      <c r="B462" s="20" t="s">
        <v>1450</v>
      </c>
      <c r="C462" s="20"/>
      <c r="D462" s="23">
        <v>0.20833333333333334</v>
      </c>
      <c r="E462" s="31" t="s">
        <v>1449</v>
      </c>
      <c r="F462" s="25"/>
      <c r="G462" s="31" t="s">
        <v>1451</v>
      </c>
    </row>
    <row r="463" spans="2:7" ht="15.5">
      <c r="B463" s="20" t="s">
        <v>1452</v>
      </c>
      <c r="C463" s="20"/>
      <c r="D463" s="23">
        <v>0.20833333333333334</v>
      </c>
      <c r="E463" s="31" t="s">
        <v>1451</v>
      </c>
      <c r="F463" s="25"/>
      <c r="G463" s="31" t="s">
        <v>1453</v>
      </c>
    </row>
    <row r="464" spans="2:7" ht="15.5">
      <c r="B464" s="20" t="s">
        <v>1454</v>
      </c>
      <c r="C464" s="20"/>
      <c r="D464" s="23">
        <v>0.20833333333333334</v>
      </c>
      <c r="E464" s="31" t="s">
        <v>1453</v>
      </c>
      <c r="F464" s="25"/>
      <c r="G464" s="31" t="s">
        <v>1453</v>
      </c>
    </row>
    <row r="465" spans="2:7" ht="15.5">
      <c r="B465" s="20" t="s">
        <v>1455</v>
      </c>
      <c r="C465" s="20"/>
      <c r="D465" s="23">
        <v>0.20833333333333334</v>
      </c>
      <c r="E465" s="31" t="s">
        <v>1453</v>
      </c>
      <c r="F465" s="25"/>
      <c r="G465" s="31" t="s">
        <v>1456</v>
      </c>
    </row>
    <row r="466" spans="2:7" ht="15.5">
      <c r="B466" s="20" t="s">
        <v>1457</v>
      </c>
      <c r="C466" s="20"/>
      <c r="D466" s="23">
        <v>0.20833333333333334</v>
      </c>
      <c r="E466" s="31" t="s">
        <v>1456</v>
      </c>
      <c r="F466" s="25"/>
      <c r="G466" s="31" t="s">
        <v>1456</v>
      </c>
    </row>
    <row r="467" spans="2:7" ht="15.5">
      <c r="B467" s="20" t="s">
        <v>1458</v>
      </c>
      <c r="C467" s="20"/>
      <c r="D467" s="23">
        <v>0.20833333333333334</v>
      </c>
      <c r="E467" s="31" t="s">
        <v>1456</v>
      </c>
      <c r="F467" s="25"/>
      <c r="G467" s="31" t="s">
        <v>1459</v>
      </c>
    </row>
    <row r="468" spans="2:7" ht="15.5">
      <c r="B468" s="20" t="s">
        <v>1460</v>
      </c>
      <c r="C468" s="20"/>
      <c r="D468" s="23">
        <v>0.20833333333333334</v>
      </c>
      <c r="E468" s="31" t="s">
        <v>1459</v>
      </c>
      <c r="F468" s="25"/>
      <c r="G468" s="31" t="s">
        <v>1461</v>
      </c>
    </row>
    <row r="469" spans="2:7" ht="15.5">
      <c r="B469" s="20" t="s">
        <v>1462</v>
      </c>
      <c r="C469" s="20"/>
      <c r="D469" s="23">
        <v>0.20833333333333334</v>
      </c>
      <c r="E469" s="31" t="s">
        <v>1461</v>
      </c>
      <c r="F469" s="25"/>
      <c r="G469" s="31" t="s">
        <v>1346</v>
      </c>
    </row>
    <row r="470" spans="2:7" ht="15.5">
      <c r="B470" s="20" t="s">
        <v>1463</v>
      </c>
      <c r="C470" s="20"/>
      <c r="D470" s="23">
        <v>0.20833333333333334</v>
      </c>
      <c r="E470" s="31" t="s">
        <v>1346</v>
      </c>
      <c r="F470" s="25"/>
      <c r="G470" s="31" t="s">
        <v>1464</v>
      </c>
    </row>
    <row r="471" spans="2:7" ht="15.5">
      <c r="B471" s="20" t="s">
        <v>1465</v>
      </c>
      <c r="C471" s="20"/>
      <c r="D471" s="23">
        <v>0.20833333333333334</v>
      </c>
      <c r="E471" s="31" t="s">
        <v>1464</v>
      </c>
      <c r="F471" s="25"/>
      <c r="G471" s="31" t="s">
        <v>1349</v>
      </c>
    </row>
    <row r="472" spans="2:7" ht="15.5">
      <c r="B472" s="20" t="s">
        <v>1466</v>
      </c>
      <c r="C472" s="20"/>
      <c r="D472" s="23">
        <v>0.20833333333333334</v>
      </c>
      <c r="E472" s="31" t="s">
        <v>1349</v>
      </c>
      <c r="F472" s="25"/>
      <c r="G472" s="31" t="s">
        <v>1467</v>
      </c>
    </row>
    <row r="473" spans="2:7" ht="15.5">
      <c r="B473" s="20" t="s">
        <v>1468</v>
      </c>
      <c r="C473" s="20"/>
      <c r="D473" s="23">
        <v>0.20833333333333334</v>
      </c>
      <c r="E473" s="31" t="s">
        <v>1467</v>
      </c>
      <c r="F473" s="25"/>
      <c r="G473" s="31" t="s">
        <v>1469</v>
      </c>
    </row>
    <row r="474" spans="2:7" ht="15.5">
      <c r="B474" s="20" t="s">
        <v>1470</v>
      </c>
      <c r="C474" s="20"/>
      <c r="D474" s="23">
        <v>0.20833333333333334</v>
      </c>
      <c r="E474" s="31" t="s">
        <v>1469</v>
      </c>
      <c r="F474" s="25"/>
      <c r="G474" s="31" t="s">
        <v>1471</v>
      </c>
    </row>
    <row r="475" spans="2:7" ht="15.5">
      <c r="B475" s="20" t="s">
        <v>1472</v>
      </c>
      <c r="C475" s="20"/>
      <c r="D475" s="23">
        <v>0.20833333333333334</v>
      </c>
      <c r="E475" s="31" t="s">
        <v>1471</v>
      </c>
      <c r="F475" s="25"/>
      <c r="G475" s="31" t="s">
        <v>1461</v>
      </c>
    </row>
    <row r="476" spans="2:7" ht="15.5">
      <c r="B476" s="20" t="s">
        <v>1473</v>
      </c>
      <c r="C476" s="20"/>
      <c r="D476" s="23">
        <v>0.20833333333333334</v>
      </c>
      <c r="E476" s="31" t="s">
        <v>1461</v>
      </c>
      <c r="F476" s="25"/>
      <c r="G476" s="31" t="s">
        <v>1474</v>
      </c>
    </row>
    <row r="477" spans="2:7" ht="15.5">
      <c r="B477" s="20" t="s">
        <v>1475</v>
      </c>
      <c r="C477" s="20"/>
      <c r="D477" s="23">
        <v>0.20833333333333334</v>
      </c>
      <c r="E477" s="31" t="s">
        <v>1474</v>
      </c>
      <c r="F477" s="25"/>
      <c r="G477" s="31" t="s">
        <v>1476</v>
      </c>
    </row>
    <row r="478" spans="2:7" ht="15.5">
      <c r="B478" s="20" t="s">
        <v>1477</v>
      </c>
      <c r="C478" s="20"/>
      <c r="D478" s="23">
        <v>0.20833333333333334</v>
      </c>
      <c r="E478" s="31" t="s">
        <v>1476</v>
      </c>
      <c r="F478" s="25"/>
      <c r="G478" s="31" t="s">
        <v>1478</v>
      </c>
    </row>
    <row r="479" spans="2:7" ht="15.5">
      <c r="B479" s="20" t="s">
        <v>1479</v>
      </c>
      <c r="C479" s="20"/>
      <c r="D479" s="23">
        <v>0.20833333333333334</v>
      </c>
      <c r="E479" s="31" t="s">
        <v>1478</v>
      </c>
      <c r="F479" s="25"/>
      <c r="G479" s="31" t="s">
        <v>1453</v>
      </c>
    </row>
    <row r="480" spans="2:7" ht="15.5">
      <c r="B480" s="20" t="s">
        <v>1480</v>
      </c>
      <c r="C480" s="20"/>
      <c r="D480" s="23">
        <v>0.20833333333333334</v>
      </c>
      <c r="E480" s="31" t="s">
        <v>1453</v>
      </c>
      <c r="F480" s="25"/>
      <c r="G480" s="31" t="s">
        <v>1478</v>
      </c>
    </row>
    <row r="481" spans="2:7" ht="15.5">
      <c r="B481" s="20" t="s">
        <v>1481</v>
      </c>
      <c r="C481" s="20"/>
      <c r="D481" s="23">
        <v>0.20833333333333334</v>
      </c>
      <c r="E481" s="31" t="s">
        <v>1478</v>
      </c>
      <c r="F481" s="25"/>
      <c r="G481" s="31" t="s">
        <v>1453</v>
      </c>
    </row>
    <row r="482" spans="2:7" ht="15.5">
      <c r="B482" s="20" t="s">
        <v>1482</v>
      </c>
      <c r="C482" s="20"/>
      <c r="D482" s="23">
        <v>0.20833333333333334</v>
      </c>
      <c r="E482" s="31" t="s">
        <v>1453</v>
      </c>
      <c r="F482" s="25"/>
      <c r="G482" s="31" t="s">
        <v>1483</v>
      </c>
    </row>
    <row r="483" spans="2:7" ht="15.5">
      <c r="B483" s="20" t="s">
        <v>1484</v>
      </c>
      <c r="C483" s="20"/>
      <c r="D483" s="23">
        <v>0.20833333333333334</v>
      </c>
      <c r="E483" s="31" t="s">
        <v>1483</v>
      </c>
      <c r="F483" s="25"/>
      <c r="G483" s="31" t="s">
        <v>1485</v>
      </c>
    </row>
    <row r="484" spans="2:7" ht="15.5">
      <c r="B484" s="20" t="s">
        <v>1486</v>
      </c>
      <c r="C484" s="20"/>
      <c r="D484" s="23">
        <v>0.20833333333333334</v>
      </c>
      <c r="E484" s="31" t="s">
        <v>1485</v>
      </c>
      <c r="F484" s="25"/>
      <c r="G484" s="31" t="s">
        <v>1487</v>
      </c>
    </row>
    <row r="485" spans="2:7" ht="15.5">
      <c r="B485" s="20" t="s">
        <v>1488</v>
      </c>
      <c r="C485" s="20"/>
      <c r="D485" s="23">
        <v>0.20833333333333334</v>
      </c>
      <c r="E485" s="31" t="s">
        <v>1487</v>
      </c>
      <c r="F485" s="25"/>
      <c r="G485" s="31" t="s">
        <v>1489</v>
      </c>
    </row>
    <row r="486" spans="2:7" ht="15.5">
      <c r="B486" s="20" t="s">
        <v>1490</v>
      </c>
      <c r="C486" s="20"/>
      <c r="D486" s="23">
        <v>0.20833333333333334</v>
      </c>
      <c r="E486" s="31" t="s">
        <v>1489</v>
      </c>
      <c r="F486" s="25"/>
      <c r="G486" s="31" t="s">
        <v>1491</v>
      </c>
    </row>
    <row r="487" spans="2:7" ht="15.5">
      <c r="B487" s="20" t="s">
        <v>1492</v>
      </c>
      <c r="C487" s="20"/>
      <c r="D487" s="23">
        <v>0.20833333333333334</v>
      </c>
      <c r="E487" s="31" t="s">
        <v>1491</v>
      </c>
      <c r="F487" s="25"/>
      <c r="G487" s="31" t="s">
        <v>1493</v>
      </c>
    </row>
    <row r="488" spans="2:7" ht="15.5">
      <c r="B488" s="20" t="s">
        <v>1494</v>
      </c>
      <c r="C488" s="20"/>
      <c r="D488" s="23">
        <v>0.20833333333333334</v>
      </c>
      <c r="E488" s="31" t="s">
        <v>1493</v>
      </c>
      <c r="F488" s="25"/>
      <c r="G488" s="31" t="s">
        <v>1495</v>
      </c>
    </row>
    <row r="489" spans="2:7" ht="15.5">
      <c r="B489" s="20" t="s">
        <v>1496</v>
      </c>
      <c r="C489" s="20"/>
      <c r="D489" s="23">
        <v>0.20833333333333334</v>
      </c>
      <c r="E489" s="31" t="s">
        <v>1495</v>
      </c>
      <c r="F489" s="25"/>
      <c r="G489" s="31" t="s">
        <v>1497</v>
      </c>
    </row>
    <row r="490" spans="2:7" ht="15.5">
      <c r="B490" s="20" t="s">
        <v>1498</v>
      </c>
      <c r="C490" s="20"/>
      <c r="D490" s="23">
        <v>0.20833333333333334</v>
      </c>
      <c r="E490" s="31" t="s">
        <v>1497</v>
      </c>
      <c r="F490" s="25"/>
      <c r="G490" s="31" t="s">
        <v>1499</v>
      </c>
    </row>
    <row r="491" spans="2:7" ht="15.5">
      <c r="B491" s="20" t="s">
        <v>1500</v>
      </c>
      <c r="C491" s="20"/>
      <c r="D491" s="23">
        <v>0.20833333333333334</v>
      </c>
      <c r="E491" s="31" t="s">
        <v>1499</v>
      </c>
      <c r="F491" s="25"/>
      <c r="G491" s="31" t="s">
        <v>1501</v>
      </c>
    </row>
    <row r="492" spans="2:7" ht="15.5">
      <c r="B492" s="20" t="s">
        <v>1502</v>
      </c>
      <c r="C492" s="20"/>
      <c r="D492" s="23">
        <v>0.20833333333333334</v>
      </c>
      <c r="E492" s="31" t="s">
        <v>1501</v>
      </c>
      <c r="F492" s="25"/>
      <c r="G492" s="31" t="s">
        <v>1503</v>
      </c>
    </row>
    <row r="493" spans="2:7" ht="15.5">
      <c r="B493" s="20" t="s">
        <v>1504</v>
      </c>
      <c r="C493" s="20"/>
      <c r="D493" s="23">
        <v>0.20833333333333334</v>
      </c>
      <c r="E493" s="31" t="s">
        <v>1503</v>
      </c>
      <c r="F493" s="25"/>
      <c r="G493" s="31" t="s">
        <v>1503</v>
      </c>
    </row>
    <row r="494" spans="2:7" ht="15.5">
      <c r="B494" s="20" t="s">
        <v>1505</v>
      </c>
      <c r="C494" s="20"/>
      <c r="D494" s="23">
        <v>0.20833333333333334</v>
      </c>
      <c r="E494" s="31" t="s">
        <v>1503</v>
      </c>
      <c r="F494" s="25"/>
      <c r="G494" s="31" t="s">
        <v>1506</v>
      </c>
    </row>
    <row r="495" spans="2:7" ht="15.5">
      <c r="B495" s="20" t="s">
        <v>1507</v>
      </c>
      <c r="C495" s="20"/>
      <c r="D495" s="23">
        <v>0.20833333333333334</v>
      </c>
      <c r="E495" s="31" t="s">
        <v>1506</v>
      </c>
      <c r="F495" s="25"/>
      <c r="G495" s="31" t="s">
        <v>1503</v>
      </c>
    </row>
    <row r="496" spans="2:7" ht="15.5">
      <c r="B496" s="20" t="s">
        <v>1508</v>
      </c>
      <c r="C496" s="20"/>
      <c r="D496" s="23">
        <v>0.20833333333333334</v>
      </c>
      <c r="E496" s="31" t="s">
        <v>1503</v>
      </c>
      <c r="F496" s="25"/>
      <c r="G496" s="31" t="s">
        <v>1509</v>
      </c>
    </row>
    <row r="497" spans="2:7" ht="15.5">
      <c r="B497" s="20" t="s">
        <v>1510</v>
      </c>
      <c r="C497" s="20"/>
      <c r="D497" s="23">
        <v>0.20833333333333334</v>
      </c>
      <c r="E497" s="31" t="s">
        <v>1509</v>
      </c>
      <c r="F497" s="25"/>
      <c r="G497" s="31" t="s">
        <v>1509</v>
      </c>
    </row>
    <row r="498" spans="2:7" ht="15.5">
      <c r="B498" s="20" t="s">
        <v>1511</v>
      </c>
      <c r="C498" s="20"/>
      <c r="D498" s="23">
        <v>0.20833333333333334</v>
      </c>
      <c r="E498" s="31" t="s">
        <v>1509</v>
      </c>
      <c r="F498" s="25"/>
      <c r="G498" s="31" t="s">
        <v>1512</v>
      </c>
    </row>
    <row r="499" spans="2:7" ht="15.5">
      <c r="B499" s="20" t="s">
        <v>1513</v>
      </c>
      <c r="C499" s="20"/>
      <c r="D499" s="23">
        <v>0.20833333333333334</v>
      </c>
      <c r="E499" s="31" t="s">
        <v>1512</v>
      </c>
      <c r="F499" s="25"/>
      <c r="G499" s="31" t="s">
        <v>1514</v>
      </c>
    </row>
    <row r="500" spans="2:7" ht="15.5">
      <c r="B500" s="20" t="s">
        <v>1515</v>
      </c>
      <c r="C500" s="20"/>
      <c r="D500" s="23">
        <v>0.20833333333333334</v>
      </c>
      <c r="E500" s="31" t="s">
        <v>1514</v>
      </c>
      <c r="F500" s="25"/>
      <c r="G500" s="31" t="s">
        <v>1514</v>
      </c>
    </row>
    <row r="501" spans="2:7" ht="15.5">
      <c r="B501" s="20" t="s">
        <v>1516</v>
      </c>
      <c r="C501" s="20"/>
      <c r="D501" s="23">
        <v>0.20833333333333334</v>
      </c>
      <c r="E501" s="31" t="s">
        <v>1514</v>
      </c>
      <c r="F501" s="25"/>
      <c r="G501" s="31" t="s">
        <v>1517</v>
      </c>
    </row>
    <row r="502" spans="2:7" ht="15.5">
      <c r="B502" s="20" t="s">
        <v>1518</v>
      </c>
      <c r="C502" s="20"/>
      <c r="D502" s="23">
        <v>0.20833333333333334</v>
      </c>
      <c r="E502" s="31" t="s">
        <v>1517</v>
      </c>
      <c r="F502" s="25"/>
      <c r="G502" s="31" t="s">
        <v>1519</v>
      </c>
    </row>
    <row r="503" spans="2:7" ht="15.5">
      <c r="B503" s="20" t="s">
        <v>1520</v>
      </c>
      <c r="C503" s="20"/>
      <c r="D503" s="23">
        <v>0.20833333333333334</v>
      </c>
      <c r="E503" s="31" t="s">
        <v>1519</v>
      </c>
      <c r="F503" s="25"/>
      <c r="G503" s="31" t="s">
        <v>1521</v>
      </c>
    </row>
    <row r="504" spans="2:7" ht="15.5">
      <c r="B504" s="20" t="s">
        <v>1522</v>
      </c>
      <c r="C504" s="20"/>
      <c r="D504" s="23">
        <v>0.20833333333333334</v>
      </c>
      <c r="E504" s="31" t="s">
        <v>1521</v>
      </c>
      <c r="F504" s="25"/>
      <c r="G504" s="31" t="s">
        <v>1523</v>
      </c>
    </row>
    <row r="505" spans="2:7" ht="15.5">
      <c r="B505" s="20" t="s">
        <v>1524</v>
      </c>
      <c r="C505" s="20"/>
      <c r="D505" s="23">
        <v>0.20833333333333334</v>
      </c>
      <c r="E505" s="31" t="s">
        <v>1523</v>
      </c>
      <c r="F505" s="25"/>
      <c r="G505" s="31" t="s">
        <v>1487</v>
      </c>
    </row>
    <row r="506" spans="2:7" ht="15.5">
      <c r="B506" s="20" t="s">
        <v>1525</v>
      </c>
      <c r="C506" s="20"/>
      <c r="D506" s="23">
        <v>0.20833333333333334</v>
      </c>
      <c r="E506" s="31" t="s">
        <v>1487</v>
      </c>
      <c r="F506" s="25"/>
      <c r="G506" s="31" t="s">
        <v>1526</v>
      </c>
    </row>
    <row r="507" spans="2:7" ht="15.5">
      <c r="B507" s="20" t="s">
        <v>1527</v>
      </c>
      <c r="C507" s="20"/>
      <c r="D507" s="23">
        <v>0.20833333333333334</v>
      </c>
      <c r="E507" s="31" t="s">
        <v>1526</v>
      </c>
      <c r="F507" s="25"/>
      <c r="G507" s="31" t="s">
        <v>1474</v>
      </c>
    </row>
    <row r="508" spans="2:7" ht="15.5">
      <c r="B508" s="20" t="s">
        <v>1528</v>
      </c>
      <c r="C508" s="20"/>
      <c r="D508" s="23">
        <v>0.20833333333333334</v>
      </c>
      <c r="E508" s="31" t="s">
        <v>1474</v>
      </c>
      <c r="F508" s="25"/>
      <c r="G508" s="31" t="s">
        <v>1485</v>
      </c>
    </row>
    <row r="509" spans="2:7" ht="15.5">
      <c r="B509" s="20" t="s">
        <v>1529</v>
      </c>
      <c r="C509" s="20"/>
      <c r="D509" s="23">
        <v>0.20833333333333334</v>
      </c>
      <c r="E509" s="31" t="s">
        <v>1485</v>
      </c>
      <c r="F509" s="25"/>
      <c r="G509" s="31" t="s">
        <v>1459</v>
      </c>
    </row>
    <row r="510" spans="2:7" ht="15.5">
      <c r="B510" s="20" t="s">
        <v>1530</v>
      </c>
      <c r="C510" s="20"/>
      <c r="D510" s="23">
        <v>0.20833333333333334</v>
      </c>
      <c r="E510" s="31" t="s">
        <v>1459</v>
      </c>
      <c r="F510" s="25"/>
      <c r="G510" s="31" t="s">
        <v>1476</v>
      </c>
    </row>
    <row r="511" spans="2:7" ht="15.5">
      <c r="B511" s="20" t="s">
        <v>1531</v>
      </c>
      <c r="C511" s="20"/>
      <c r="D511" s="23">
        <v>0.20833333333333334</v>
      </c>
      <c r="E511" s="31" t="s">
        <v>1476</v>
      </c>
      <c r="F511" s="25"/>
      <c r="G511" s="31" t="s">
        <v>1532</v>
      </c>
    </row>
    <row r="512" spans="2:7" ht="15.5">
      <c r="B512" s="20" t="s">
        <v>1533</v>
      </c>
      <c r="C512" s="20"/>
      <c r="D512" s="23">
        <v>0.20833333333333334</v>
      </c>
      <c r="E512" s="31" t="s">
        <v>1532</v>
      </c>
      <c r="F512" s="25"/>
      <c r="G512" s="31" t="s">
        <v>1534</v>
      </c>
    </row>
    <row r="513" spans="2:7" ht="15.5">
      <c r="B513" s="20" t="s">
        <v>1535</v>
      </c>
      <c r="C513" s="20"/>
      <c r="D513" s="23">
        <v>0.20833333333333334</v>
      </c>
      <c r="E513" s="31" t="s">
        <v>1534</v>
      </c>
      <c r="F513" s="25"/>
      <c r="G513" s="31" t="s">
        <v>1357</v>
      </c>
    </row>
    <row r="514" spans="2:7" ht="15.5">
      <c r="B514" s="20" t="s">
        <v>1536</v>
      </c>
      <c r="C514" s="20"/>
      <c r="D514" s="23">
        <v>0.20833333333333334</v>
      </c>
      <c r="E514" s="31" t="s">
        <v>1357</v>
      </c>
      <c r="F514" s="25"/>
      <c r="G514" s="31" t="s">
        <v>1338</v>
      </c>
    </row>
    <row r="515" spans="2:7" ht="15.5">
      <c r="B515" s="20" t="s">
        <v>1537</v>
      </c>
      <c r="C515" s="20"/>
      <c r="D515" s="23">
        <v>0.20833333333333334</v>
      </c>
      <c r="E515" s="31" t="s">
        <v>1338</v>
      </c>
      <c r="F515" s="25"/>
      <c r="G515" s="31" t="s">
        <v>1534</v>
      </c>
    </row>
    <row r="516" spans="2:7" ht="15.5">
      <c r="B516" s="20" t="s">
        <v>1538</v>
      </c>
      <c r="C516" s="20"/>
      <c r="D516" s="23">
        <v>0.20833333333333334</v>
      </c>
      <c r="E516" s="31" t="s">
        <v>1534</v>
      </c>
      <c r="F516" s="25"/>
      <c r="G516" s="31" t="s">
        <v>1464</v>
      </c>
    </row>
    <row r="517" spans="2:7" ht="15.5">
      <c r="B517" s="20" t="s">
        <v>1539</v>
      </c>
      <c r="C517" s="20"/>
      <c r="D517" s="23">
        <v>0.20833333333333334</v>
      </c>
      <c r="E517" s="31" t="s">
        <v>1464</v>
      </c>
      <c r="F517" s="25"/>
      <c r="G517" s="31" t="s">
        <v>1485</v>
      </c>
    </row>
    <row r="518" spans="2:7" ht="15.5">
      <c r="B518" s="20" t="s">
        <v>1540</v>
      </c>
      <c r="C518" s="20"/>
      <c r="D518" s="23">
        <v>0.20833333333333334</v>
      </c>
      <c r="E518" s="31" t="s">
        <v>1485</v>
      </c>
      <c r="F518" s="25"/>
      <c r="G518" s="31" t="s">
        <v>1541</v>
      </c>
    </row>
    <row r="519" spans="2:7" ht="15.5">
      <c r="B519" s="20" t="s">
        <v>1542</v>
      </c>
      <c r="C519" s="20"/>
      <c r="D519" s="23">
        <v>0.20833333333333334</v>
      </c>
      <c r="E519" s="31" t="s">
        <v>1541</v>
      </c>
      <c r="F519" s="25"/>
      <c r="G519" s="31" t="s">
        <v>1543</v>
      </c>
    </row>
    <row r="520" spans="2:7" ht="15.5">
      <c r="B520" s="20" t="s">
        <v>1544</v>
      </c>
      <c r="C520" s="20"/>
      <c r="D520" s="23">
        <v>0.20833333333333334</v>
      </c>
      <c r="E520" s="31" t="s">
        <v>1543</v>
      </c>
      <c r="F520" s="25"/>
      <c r="G520" s="31" t="s">
        <v>1444</v>
      </c>
    </row>
    <row r="521" spans="2:7" ht="15.5">
      <c r="B521" s="20" t="s">
        <v>1545</v>
      </c>
      <c r="C521" s="20"/>
      <c r="D521" s="23">
        <v>0.20833333333333334</v>
      </c>
      <c r="E521" s="31" t="s">
        <v>1444</v>
      </c>
      <c r="F521" s="25"/>
      <c r="G521" s="31" t="s">
        <v>1355</v>
      </c>
    </row>
    <row r="522" spans="2:7" ht="15.5">
      <c r="B522" s="20" t="s">
        <v>1546</v>
      </c>
      <c r="C522" s="20"/>
      <c r="D522" s="23">
        <v>0.20833333333333334</v>
      </c>
      <c r="E522" s="31" t="s">
        <v>1355</v>
      </c>
      <c r="F522" s="25"/>
      <c r="G522" s="31" t="s">
        <v>1437</v>
      </c>
    </row>
    <row r="523" spans="2:7" ht="15.5">
      <c r="B523" s="20" t="s">
        <v>1547</v>
      </c>
      <c r="C523" s="20"/>
      <c r="D523" s="23">
        <v>0.20833333333333334</v>
      </c>
      <c r="E523" s="31" t="s">
        <v>1437</v>
      </c>
      <c r="F523" s="25"/>
      <c r="G523" s="31" t="s">
        <v>1310</v>
      </c>
    </row>
    <row r="524" spans="2:7" ht="15.5">
      <c r="B524" s="20" t="s">
        <v>1548</v>
      </c>
      <c r="C524" s="20"/>
      <c r="D524" s="23">
        <v>0.20833333333333334</v>
      </c>
      <c r="E524" s="31" t="s">
        <v>1310</v>
      </c>
      <c r="F524" s="25"/>
      <c r="G524" s="31" t="s">
        <v>1549</v>
      </c>
    </row>
    <row r="525" spans="2:7" ht="15.5">
      <c r="B525" s="20" t="s">
        <v>1550</v>
      </c>
      <c r="C525" s="20"/>
      <c r="D525" s="23">
        <v>0.20833333333333334</v>
      </c>
      <c r="E525" s="31" t="s">
        <v>1549</v>
      </c>
      <c r="F525" s="25"/>
      <c r="G525" s="31" t="s">
        <v>1551</v>
      </c>
    </row>
    <row r="526" spans="2:7" ht="15.5">
      <c r="B526" s="20" t="s">
        <v>1552</v>
      </c>
      <c r="C526" s="20"/>
      <c r="D526" s="23">
        <v>0.20833333333333334</v>
      </c>
      <c r="E526" s="31" t="s">
        <v>1551</v>
      </c>
      <c r="F526" s="25"/>
      <c r="G526" s="31" t="s">
        <v>1553</v>
      </c>
    </row>
    <row r="527" spans="2:7" ht="15.5">
      <c r="B527" s="20" t="s">
        <v>1554</v>
      </c>
      <c r="C527" s="20"/>
      <c r="D527" s="23">
        <v>0.20833333333333334</v>
      </c>
      <c r="E527" s="31" t="s">
        <v>1553</v>
      </c>
      <c r="F527" s="25"/>
      <c r="G527" s="31" t="s">
        <v>1044</v>
      </c>
    </row>
    <row r="528" spans="2:7" ht="15.5">
      <c r="B528" s="20" t="s">
        <v>1555</v>
      </c>
      <c r="C528" s="20"/>
      <c r="D528" s="23">
        <v>0.20833333333333334</v>
      </c>
      <c r="E528" s="31" t="s">
        <v>1044</v>
      </c>
      <c r="F528" s="25"/>
      <c r="G528" s="31" t="s">
        <v>1276</v>
      </c>
    </row>
    <row r="529" spans="2:7" ht="15.5">
      <c r="B529" s="20" t="s">
        <v>1556</v>
      </c>
      <c r="C529" s="20"/>
      <c r="D529" s="23">
        <v>0.20833333333333334</v>
      </c>
      <c r="E529" s="31" t="s">
        <v>1276</v>
      </c>
      <c r="F529" s="25"/>
      <c r="G529" s="31" t="s">
        <v>1557</v>
      </c>
    </row>
    <row r="530" spans="2:7" ht="15.5">
      <c r="B530" s="20" t="s">
        <v>1558</v>
      </c>
      <c r="C530" s="20"/>
      <c r="D530" s="23">
        <v>0.20833333333333334</v>
      </c>
      <c r="E530" s="31" t="s">
        <v>1557</v>
      </c>
      <c r="F530" s="25"/>
      <c r="G530" s="31" t="s">
        <v>776</v>
      </c>
    </row>
    <row r="531" spans="2:7" ht="15.5">
      <c r="B531" s="20" t="s">
        <v>1559</v>
      </c>
      <c r="C531" s="20"/>
      <c r="D531" s="23">
        <v>0.20833333333333334</v>
      </c>
      <c r="E531" s="31" t="s">
        <v>776</v>
      </c>
      <c r="F531" s="25"/>
      <c r="G531" s="31" t="s">
        <v>1560</v>
      </c>
    </row>
    <row r="532" spans="2:7" ht="15.5">
      <c r="B532" s="20" t="s">
        <v>1561</v>
      </c>
      <c r="C532" s="20"/>
      <c r="D532" s="23">
        <v>0.20833333333333334</v>
      </c>
      <c r="E532" s="31" t="s">
        <v>1560</v>
      </c>
      <c r="F532" s="25"/>
      <c r="G532" s="31" t="s">
        <v>773</v>
      </c>
    </row>
    <row r="533" spans="2:7" ht="15.5">
      <c r="B533" s="20" t="s">
        <v>1562</v>
      </c>
      <c r="C533" s="20"/>
      <c r="D533" s="23">
        <v>0.20833333333333334</v>
      </c>
      <c r="E533" s="31" t="s">
        <v>773</v>
      </c>
      <c r="F533" s="25"/>
      <c r="G533" s="31" t="s">
        <v>1560</v>
      </c>
    </row>
    <row r="534" spans="2:7" ht="15.5">
      <c r="B534" s="20" t="s">
        <v>1563</v>
      </c>
      <c r="C534" s="20"/>
      <c r="D534" s="23">
        <v>0.20833333333333334</v>
      </c>
      <c r="E534" s="31" t="s">
        <v>1560</v>
      </c>
      <c r="F534" s="25"/>
      <c r="G534" s="31" t="s">
        <v>1564</v>
      </c>
    </row>
    <row r="535" spans="2:7" ht="15.5">
      <c r="B535" s="20" t="s">
        <v>1565</v>
      </c>
      <c r="C535" s="20"/>
      <c r="D535" s="23">
        <v>0.20833333333333334</v>
      </c>
      <c r="E535" s="31" t="s">
        <v>1564</v>
      </c>
      <c r="F535" s="25"/>
      <c r="G535" s="31" t="s">
        <v>1566</v>
      </c>
    </row>
    <row r="536" spans="2:7" ht="15.5">
      <c r="B536" s="20" t="s">
        <v>1567</v>
      </c>
      <c r="C536" s="20"/>
      <c r="D536" s="23">
        <v>0.20833333333333334</v>
      </c>
      <c r="E536" s="31" t="s">
        <v>1566</v>
      </c>
      <c r="F536" s="25"/>
      <c r="G536" s="31" t="s">
        <v>1568</v>
      </c>
    </row>
    <row r="537" spans="2:7" ht="15.5">
      <c r="B537" s="20" t="s">
        <v>1569</v>
      </c>
      <c r="C537" s="20"/>
      <c r="D537" s="23">
        <v>0.20833333333333334</v>
      </c>
      <c r="E537" s="31" t="s">
        <v>1568</v>
      </c>
      <c r="F537" s="25"/>
      <c r="G537" s="31" t="s">
        <v>765</v>
      </c>
    </row>
    <row r="538" spans="2:7" ht="15.5">
      <c r="B538" s="20" t="s">
        <v>1570</v>
      </c>
      <c r="C538" s="20"/>
      <c r="D538" s="23">
        <v>0.20833333333333334</v>
      </c>
      <c r="E538" s="31" t="s">
        <v>765</v>
      </c>
      <c r="F538" s="25"/>
      <c r="G538" s="31" t="s">
        <v>1289</v>
      </c>
    </row>
    <row r="539" spans="2:7" ht="15.5">
      <c r="B539" s="20" t="s">
        <v>1571</v>
      </c>
      <c r="C539" s="20"/>
      <c r="D539" s="23">
        <v>0.20833333333333334</v>
      </c>
      <c r="E539" s="31" t="s">
        <v>1289</v>
      </c>
      <c r="F539" s="25"/>
      <c r="G539" s="31" t="s">
        <v>773</v>
      </c>
    </row>
    <row r="540" spans="2:7" ht="15.5">
      <c r="B540" s="20" t="s">
        <v>1572</v>
      </c>
      <c r="C540" s="20"/>
      <c r="D540" s="23">
        <v>0.20833333333333334</v>
      </c>
      <c r="E540" s="31" t="s">
        <v>773</v>
      </c>
      <c r="F540" s="25"/>
      <c r="G540" s="31" t="s">
        <v>1560</v>
      </c>
    </row>
    <row r="541" spans="2:7" ht="15.5">
      <c r="B541" s="20" t="s">
        <v>1573</v>
      </c>
      <c r="C541" s="20"/>
      <c r="D541" s="23">
        <v>0.20833333333333334</v>
      </c>
      <c r="E541" s="31" t="s">
        <v>1560</v>
      </c>
      <c r="F541" s="25"/>
      <c r="G541" s="31" t="s">
        <v>1043</v>
      </c>
    </row>
    <row r="542" spans="2:7" ht="15.5">
      <c r="B542" s="20" t="s">
        <v>1574</v>
      </c>
      <c r="C542" s="20"/>
      <c r="D542" s="23">
        <v>0.20833333333333334</v>
      </c>
      <c r="E542" s="31" t="s">
        <v>1043</v>
      </c>
      <c r="F542" s="25"/>
      <c r="G542" s="31" t="s">
        <v>765</v>
      </c>
    </row>
    <row r="543" spans="2:7" ht="15.5">
      <c r="B543" s="20" t="s">
        <v>1575</v>
      </c>
      <c r="C543" s="20"/>
      <c r="D543" s="23">
        <v>0.20833333333333334</v>
      </c>
      <c r="E543" s="31" t="s">
        <v>765</v>
      </c>
      <c r="F543" s="25"/>
      <c r="G543" s="31" t="s">
        <v>776</v>
      </c>
    </row>
    <row r="544" spans="2:7" ht="15.5">
      <c r="B544" s="20" t="s">
        <v>1576</v>
      </c>
      <c r="C544" s="20"/>
      <c r="D544" s="23">
        <v>0.20833333333333334</v>
      </c>
      <c r="E544" s="31" t="s">
        <v>776</v>
      </c>
      <c r="F544" s="25"/>
      <c r="G544" s="31" t="s">
        <v>1278</v>
      </c>
    </row>
    <row r="545" spans="2:7" ht="15.5">
      <c r="B545" s="20" t="s">
        <v>1577</v>
      </c>
      <c r="C545" s="20"/>
      <c r="D545" s="23">
        <v>0.20833333333333334</v>
      </c>
      <c r="E545" s="31" t="s">
        <v>1278</v>
      </c>
      <c r="F545" s="25"/>
      <c r="G545" s="31" t="s">
        <v>1045</v>
      </c>
    </row>
    <row r="546" spans="2:7" ht="15.5">
      <c r="B546" s="20" t="s">
        <v>1578</v>
      </c>
      <c r="C546" s="20"/>
      <c r="D546" s="23">
        <v>0.20833333333333334</v>
      </c>
      <c r="E546" s="31" t="s">
        <v>1045</v>
      </c>
      <c r="F546" s="25"/>
      <c r="G546" s="31" t="s">
        <v>1417</v>
      </c>
    </row>
    <row r="547" spans="2:7" ht="15.5">
      <c r="B547" s="20" t="s">
        <v>1579</v>
      </c>
      <c r="C547" s="20"/>
      <c r="D547" s="23">
        <v>0.20833333333333334</v>
      </c>
      <c r="E547" s="31" t="s">
        <v>1417</v>
      </c>
      <c r="F547" s="25"/>
      <c r="G547" s="31" t="s">
        <v>1580</v>
      </c>
    </row>
    <row r="548" spans="2:7" ht="15.5">
      <c r="B548" s="20" t="s">
        <v>1581</v>
      </c>
      <c r="C548" s="20"/>
      <c r="D548" s="23">
        <v>0.20833333333333334</v>
      </c>
      <c r="E548" s="31" t="s">
        <v>1580</v>
      </c>
      <c r="F548" s="25"/>
      <c r="G548" s="31" t="s">
        <v>1564</v>
      </c>
    </row>
    <row r="549" spans="2:7" ht="15.5">
      <c r="B549" s="20" t="s">
        <v>1582</v>
      </c>
      <c r="C549" s="20"/>
      <c r="D549" s="23">
        <v>0.20833333333333334</v>
      </c>
      <c r="E549" s="31" t="s">
        <v>1564</v>
      </c>
      <c r="F549" s="25"/>
      <c r="G549" s="31" t="s">
        <v>1268</v>
      </c>
    </row>
    <row r="550" spans="2:7" ht="15.5">
      <c r="B550" s="20" t="s">
        <v>1583</v>
      </c>
      <c r="C550" s="20"/>
      <c r="D550" s="23">
        <v>0.20833333333333334</v>
      </c>
      <c r="E550" s="31" t="s">
        <v>1268</v>
      </c>
      <c r="F550" s="25"/>
      <c r="G550" s="31" t="s">
        <v>1272</v>
      </c>
    </row>
    <row r="551" spans="2:7" ht="15.5">
      <c r="B551" s="20" t="s">
        <v>1584</v>
      </c>
      <c r="C551" s="20"/>
      <c r="D551" s="23">
        <v>0.20833333333333334</v>
      </c>
      <c r="E551" s="31" t="s">
        <v>1272</v>
      </c>
      <c r="F551" s="25"/>
      <c r="G551" s="31" t="s">
        <v>1268</v>
      </c>
    </row>
    <row r="552" spans="2:7" ht="15.5">
      <c r="B552" s="20" t="s">
        <v>1585</v>
      </c>
      <c r="C552" s="20"/>
      <c r="D552" s="23">
        <v>0.20833333333333334</v>
      </c>
      <c r="E552" s="31" t="s">
        <v>1268</v>
      </c>
      <c r="F552" s="25"/>
      <c r="G552" s="31" t="s">
        <v>1260</v>
      </c>
    </row>
    <row r="553" spans="2:7" ht="15.5">
      <c r="B553" s="20" t="s">
        <v>1586</v>
      </c>
      <c r="C553" s="20"/>
      <c r="D553" s="23">
        <v>0.20833333333333334</v>
      </c>
      <c r="E553" s="31" t="s">
        <v>1260</v>
      </c>
      <c r="F553" s="25"/>
      <c r="G553" s="31" t="s">
        <v>1365</v>
      </c>
    </row>
    <row r="554" spans="2:7" ht="15.5">
      <c r="B554" s="20" t="s">
        <v>1587</v>
      </c>
      <c r="C554" s="20"/>
      <c r="D554" s="23">
        <v>0.20833333333333334</v>
      </c>
      <c r="E554" s="31" t="s">
        <v>1365</v>
      </c>
      <c r="F554" s="25"/>
      <c r="G554" s="31" t="s">
        <v>1413</v>
      </c>
    </row>
    <row r="555" spans="2:7" ht="15.5">
      <c r="B555" s="20" t="s">
        <v>1588</v>
      </c>
      <c r="C555" s="20"/>
      <c r="D555" s="23">
        <v>0.20833333333333334</v>
      </c>
      <c r="E555" s="31" t="s">
        <v>1413</v>
      </c>
      <c r="F555" s="25"/>
      <c r="G555" s="31" t="s">
        <v>1386</v>
      </c>
    </row>
    <row r="556" spans="2:7" ht="15.5">
      <c r="B556" s="20" t="s">
        <v>1589</v>
      </c>
      <c r="C556" s="20"/>
      <c r="D556" s="23">
        <v>0.20833333333333334</v>
      </c>
      <c r="E556" s="31" t="s">
        <v>1386</v>
      </c>
      <c r="F556" s="25"/>
      <c r="G556" s="31" t="s">
        <v>1388</v>
      </c>
    </row>
    <row r="557" spans="2:7" ht="15.5">
      <c r="B557" s="20" t="s">
        <v>1590</v>
      </c>
      <c r="C557" s="20"/>
      <c r="D557" s="23">
        <v>0.20833333333333334</v>
      </c>
      <c r="E557" s="31" t="s">
        <v>1388</v>
      </c>
      <c r="F557" s="25"/>
      <c r="G557" s="31" t="s">
        <v>1426</v>
      </c>
    </row>
    <row r="558" spans="2:7" ht="15.5">
      <c r="B558" s="20" t="s">
        <v>1591</v>
      </c>
      <c r="C558" s="20"/>
      <c r="D558" s="23">
        <v>0.20833333333333334</v>
      </c>
      <c r="E558" s="31" t="s">
        <v>1426</v>
      </c>
      <c r="F558" s="25"/>
      <c r="G558" s="31" t="s">
        <v>1397</v>
      </c>
    </row>
    <row r="559" spans="2:7" ht="15.5">
      <c r="B559" s="20" t="s">
        <v>1592</v>
      </c>
      <c r="C559" s="20"/>
      <c r="D559" s="23">
        <v>0.20833333333333334</v>
      </c>
      <c r="E559" s="31" t="s">
        <v>1397</v>
      </c>
      <c r="F559" s="25"/>
      <c r="G559" s="31" t="s">
        <v>1316</v>
      </c>
    </row>
    <row r="560" spans="2:7" ht="15.5">
      <c r="B560" s="20" t="s">
        <v>1593</v>
      </c>
      <c r="C560" s="20"/>
      <c r="D560" s="23">
        <v>0.20833333333333334</v>
      </c>
      <c r="E560" s="31" t="s">
        <v>1316</v>
      </c>
      <c r="F560" s="25"/>
      <c r="G560" s="31" t="s">
        <v>1361</v>
      </c>
    </row>
    <row r="561" spans="2:7" ht="15.5">
      <c r="B561" s="20" t="s">
        <v>1594</v>
      </c>
      <c r="C561" s="20"/>
      <c r="D561" s="23">
        <v>0.20833333333333334</v>
      </c>
      <c r="E561" s="31" t="s">
        <v>1361</v>
      </c>
      <c r="F561" s="25"/>
      <c r="G561" s="31" t="s">
        <v>1595</v>
      </c>
    </row>
    <row r="562" spans="2:7" ht="15.5">
      <c r="B562" s="20" t="s">
        <v>1596</v>
      </c>
      <c r="C562" s="20"/>
      <c r="D562" s="23">
        <v>0.20833333333333334</v>
      </c>
      <c r="E562" s="31" t="s">
        <v>1595</v>
      </c>
      <c r="F562" s="25"/>
      <c r="G562" s="31" t="s">
        <v>1357</v>
      </c>
    </row>
    <row r="563" spans="2:7" ht="15.5">
      <c r="B563" s="20" t="s">
        <v>1597</v>
      </c>
      <c r="C563" s="20"/>
      <c r="D563" s="23">
        <v>0.20833333333333334</v>
      </c>
      <c r="E563" s="31" t="s">
        <v>1357</v>
      </c>
      <c r="F563" s="25"/>
      <c r="G563" s="31" t="s">
        <v>1377</v>
      </c>
    </row>
    <row r="564" spans="2:7" ht="15.5">
      <c r="B564" s="20" t="s">
        <v>1598</v>
      </c>
      <c r="C564" s="20"/>
      <c r="D564" s="23">
        <v>0.20833333333333334</v>
      </c>
      <c r="E564" s="31" t="s">
        <v>1377</v>
      </c>
      <c r="F564" s="25"/>
      <c r="G564" s="31" t="s">
        <v>1599</v>
      </c>
    </row>
    <row r="565" spans="2:7" ht="15.5">
      <c r="B565" s="20" t="s">
        <v>1600</v>
      </c>
      <c r="C565" s="20"/>
      <c r="D565" s="23">
        <v>0.20833333333333334</v>
      </c>
      <c r="E565" s="31" t="s">
        <v>1599</v>
      </c>
      <c r="F565" s="25"/>
      <c r="G565" s="31" t="s">
        <v>1377</v>
      </c>
    </row>
    <row r="566" spans="2:7" ht="15.5">
      <c r="B566" s="20" t="s">
        <v>1601</v>
      </c>
      <c r="C566" s="20"/>
      <c r="D566" s="23">
        <v>0.20833333333333334</v>
      </c>
      <c r="E566" s="31" t="s">
        <v>1377</v>
      </c>
      <c r="F566" s="25"/>
      <c r="G566" s="31" t="s">
        <v>1446</v>
      </c>
    </row>
    <row r="567" spans="2:7" ht="15.5">
      <c r="B567" s="20" t="s">
        <v>1602</v>
      </c>
      <c r="C567" s="20"/>
      <c r="D567" s="23">
        <v>0.20833333333333334</v>
      </c>
      <c r="E567" s="31" t="s">
        <v>1446</v>
      </c>
      <c r="F567" s="25"/>
      <c r="G567" s="31" t="s">
        <v>1451</v>
      </c>
    </row>
    <row r="568" spans="2:7" ht="15.5">
      <c r="B568" s="20" t="s">
        <v>1603</v>
      </c>
      <c r="C568" s="20"/>
      <c r="D568" s="23">
        <v>0.20833333333333334</v>
      </c>
      <c r="E568" s="31" t="s">
        <v>1451</v>
      </c>
      <c r="F568" s="25"/>
      <c r="G568" s="31" t="s">
        <v>1346</v>
      </c>
    </row>
    <row r="569" spans="2:7" ht="15.5">
      <c r="B569" s="20" t="s">
        <v>1604</v>
      </c>
      <c r="C569" s="20"/>
      <c r="D569" s="23">
        <v>0.20833333333333334</v>
      </c>
      <c r="E569" s="31" t="s">
        <v>1346</v>
      </c>
      <c r="F569" s="25"/>
      <c r="G569" s="31" t="s">
        <v>1464</v>
      </c>
    </row>
    <row r="570" spans="2:7" ht="15.5">
      <c r="B570" s="20" t="s">
        <v>1605</v>
      </c>
      <c r="C570" s="20"/>
      <c r="D570" s="23">
        <v>0.20833333333333334</v>
      </c>
      <c r="E570" s="31" t="s">
        <v>1464</v>
      </c>
      <c r="F570" s="25"/>
      <c r="G570" s="31" t="s">
        <v>1606</v>
      </c>
    </row>
    <row r="571" spans="2:7" ht="15.5">
      <c r="B571" s="20" t="s">
        <v>1607</v>
      </c>
      <c r="C571" s="20"/>
      <c r="D571" s="23">
        <v>0.20833333333333334</v>
      </c>
      <c r="E571" s="31" t="s">
        <v>1606</v>
      </c>
      <c r="F571" s="25"/>
      <c r="G571" s="31" t="s">
        <v>1478</v>
      </c>
    </row>
    <row r="572" spans="2:7" ht="15.5">
      <c r="B572" s="20" t="s">
        <v>1608</v>
      </c>
      <c r="C572" s="20"/>
      <c r="D572" s="23">
        <v>0.20833333333333334</v>
      </c>
      <c r="E572" s="31" t="s">
        <v>1478</v>
      </c>
      <c r="F572" s="25"/>
      <c r="G572" s="31" t="s">
        <v>1483</v>
      </c>
    </row>
    <row r="573" spans="2:7" ht="15.5">
      <c r="B573" s="20" t="s">
        <v>1609</v>
      </c>
      <c r="C573" s="20"/>
      <c r="D573" s="23">
        <v>0.20833333333333334</v>
      </c>
      <c r="E573" s="31" t="s">
        <v>1483</v>
      </c>
      <c r="F573" s="25"/>
      <c r="G573" s="31" t="s">
        <v>1610</v>
      </c>
    </row>
    <row r="574" spans="2:7" ht="15.5">
      <c r="B574" s="20" t="s">
        <v>1611</v>
      </c>
      <c r="C574" s="20"/>
      <c r="D574" s="23">
        <v>0.20833333333333334</v>
      </c>
      <c r="E574" s="31" t="s">
        <v>1610</v>
      </c>
      <c r="F574" s="25"/>
      <c r="G574" s="31" t="s">
        <v>1526</v>
      </c>
    </row>
    <row r="575" spans="2:7" ht="15.5">
      <c r="B575" s="20" t="s">
        <v>1612</v>
      </c>
      <c r="C575" s="20"/>
      <c r="D575" s="23">
        <v>0.20833333333333334</v>
      </c>
      <c r="E575" s="31" t="s">
        <v>1526</v>
      </c>
      <c r="F575" s="25"/>
      <c r="G575" s="31" t="s">
        <v>1613</v>
      </c>
    </row>
    <row r="576" spans="2:7" ht="15.5">
      <c r="B576" s="20" t="s">
        <v>1614</v>
      </c>
      <c r="C576" s="20"/>
      <c r="D576" s="23">
        <v>0.20833333333333334</v>
      </c>
      <c r="E576" s="31" t="s">
        <v>1613</v>
      </c>
      <c r="F576" s="25"/>
      <c r="G576" s="31" t="s">
        <v>1615</v>
      </c>
    </row>
    <row r="577" spans="2:7" ht="15.5">
      <c r="B577" s="20" t="s">
        <v>1616</v>
      </c>
      <c r="C577" s="20"/>
      <c r="D577" s="23">
        <v>0.20833333333333334</v>
      </c>
      <c r="E577" s="31" t="s">
        <v>1615</v>
      </c>
      <c r="F577" s="25"/>
      <c r="G577" s="31" t="s">
        <v>1617</v>
      </c>
    </row>
    <row r="578" spans="2:7" ht="15.5">
      <c r="B578" s="20" t="s">
        <v>1618</v>
      </c>
      <c r="C578" s="20"/>
      <c r="D578" s="23">
        <v>0.20833333333333334</v>
      </c>
      <c r="E578" s="31" t="s">
        <v>1617</v>
      </c>
      <c r="F578" s="25"/>
      <c r="G578" s="31" t="s">
        <v>1619</v>
      </c>
    </row>
    <row r="579" spans="2:7" ht="15.5">
      <c r="B579" s="20" t="s">
        <v>1620</v>
      </c>
      <c r="C579" s="20"/>
      <c r="D579" s="23">
        <v>0.20833333333333334</v>
      </c>
      <c r="E579" s="31" t="s">
        <v>1619</v>
      </c>
      <c r="F579" s="25"/>
      <c r="G579" s="31" t="s">
        <v>1621</v>
      </c>
    </row>
    <row r="580" spans="2:7" ht="15.5">
      <c r="B580" s="20" t="s">
        <v>1622</v>
      </c>
      <c r="C580" s="20"/>
      <c r="D580" s="23">
        <v>0.20833333333333334</v>
      </c>
      <c r="E580" s="31" t="s">
        <v>1621</v>
      </c>
      <c r="F580" s="25"/>
      <c r="G580" s="31" t="s">
        <v>1493</v>
      </c>
    </row>
    <row r="581" spans="2:7" ht="15.5">
      <c r="B581" s="20" t="s">
        <v>1623</v>
      </c>
      <c r="C581" s="20"/>
      <c r="D581" s="23">
        <v>0.20833333333333334</v>
      </c>
      <c r="E581" s="31" t="s">
        <v>1493</v>
      </c>
      <c r="F581" s="25"/>
      <c r="G581" s="31" t="s">
        <v>1495</v>
      </c>
    </row>
    <row r="582" spans="2:7" ht="15.5">
      <c r="B582" s="20" t="s">
        <v>1624</v>
      </c>
      <c r="C582" s="20"/>
      <c r="D582" s="23">
        <v>0.20833333333333334</v>
      </c>
      <c r="E582" s="31" t="s">
        <v>1495</v>
      </c>
      <c r="F582" s="25"/>
      <c r="G582" s="31" t="s">
        <v>1625</v>
      </c>
    </row>
    <row r="583" spans="2:7" ht="15.5">
      <c r="B583" s="20" t="s">
        <v>1626</v>
      </c>
      <c r="C583" s="20"/>
      <c r="D583" s="23">
        <v>0.20833333333333334</v>
      </c>
      <c r="E583" s="31" t="s">
        <v>1625</v>
      </c>
      <c r="F583" s="25"/>
      <c r="G583" s="31" t="s">
        <v>1627</v>
      </c>
    </row>
    <row r="584" spans="2:7" ht="15.5">
      <c r="B584" s="20" t="s">
        <v>1628</v>
      </c>
      <c r="C584" s="20"/>
      <c r="D584" s="23">
        <v>0.20833333333333334</v>
      </c>
      <c r="E584" s="31" t="s">
        <v>1627</v>
      </c>
      <c r="F584" s="25"/>
      <c r="G584" s="31" t="s">
        <v>1497</v>
      </c>
    </row>
    <row r="585" spans="2:7" ht="15.5">
      <c r="B585" s="20" t="s">
        <v>1629</v>
      </c>
      <c r="C585" s="20"/>
      <c r="D585" s="23">
        <v>0.20833333333333334</v>
      </c>
      <c r="E585" s="31" t="s">
        <v>1497</v>
      </c>
      <c r="F585" s="25"/>
      <c r="G585" s="31" t="s">
        <v>1630</v>
      </c>
    </row>
    <row r="586" spans="2:7" ht="15.5">
      <c r="B586" s="20" t="s">
        <v>1631</v>
      </c>
      <c r="C586" s="20"/>
      <c r="D586" s="23">
        <v>0.20833333333333334</v>
      </c>
      <c r="E586" s="31" t="s">
        <v>1630</v>
      </c>
      <c r="F586" s="25"/>
      <c r="G586" s="31" t="s">
        <v>1632</v>
      </c>
    </row>
    <row r="587" spans="2:7" ht="15.5">
      <c r="B587" s="20" t="s">
        <v>1633</v>
      </c>
      <c r="C587" s="20"/>
      <c r="D587" s="23">
        <v>0.20833333333333334</v>
      </c>
      <c r="E587" s="31" t="s">
        <v>1632</v>
      </c>
      <c r="F587" s="25"/>
      <c r="G587" s="31" t="s">
        <v>1634</v>
      </c>
    </row>
    <row r="588" spans="2:7" ht="15.5">
      <c r="B588" s="20" t="s">
        <v>1635</v>
      </c>
      <c r="C588" s="20"/>
      <c r="D588" s="23">
        <v>0.20833333333333334</v>
      </c>
      <c r="E588" s="31" t="s">
        <v>1634</v>
      </c>
      <c r="F588" s="25"/>
      <c r="G588" s="31" t="s">
        <v>1493</v>
      </c>
    </row>
    <row r="589" spans="2:7" ht="15.5">
      <c r="B589" s="20" t="s">
        <v>1636</v>
      </c>
      <c r="C589" s="20"/>
      <c r="D589" s="23">
        <v>0.20833333333333334</v>
      </c>
      <c r="E589" s="31" t="s">
        <v>1493</v>
      </c>
      <c r="F589" s="25"/>
      <c r="G589" s="31" t="s">
        <v>1637</v>
      </c>
    </row>
    <row r="590" spans="2:7" ht="15.5">
      <c r="B590" s="20" t="s">
        <v>1638</v>
      </c>
      <c r="C590" s="20"/>
      <c r="D590" s="23">
        <v>0.20833333333333334</v>
      </c>
      <c r="E590" s="31" t="s">
        <v>1637</v>
      </c>
      <c r="F590" s="25"/>
      <c r="G590" s="31" t="s">
        <v>1639</v>
      </c>
    </row>
    <row r="591" spans="2:7" ht="15.5">
      <c r="B591" s="20" t="s">
        <v>1640</v>
      </c>
      <c r="C591" s="20"/>
      <c r="D591" s="23">
        <v>0.20833333333333334</v>
      </c>
      <c r="E591" s="31" t="s">
        <v>1639</v>
      </c>
      <c r="F591" s="25"/>
      <c r="G591" s="31" t="s">
        <v>1621</v>
      </c>
    </row>
    <row r="592" spans="2:7" ht="15.5">
      <c r="B592" s="20" t="s">
        <v>1641</v>
      </c>
      <c r="C592" s="20"/>
      <c r="D592" s="23">
        <v>0.20833333333333334</v>
      </c>
      <c r="E592" s="31" t="s">
        <v>1621</v>
      </c>
      <c r="F592" s="25"/>
      <c r="G592" s="31" t="s">
        <v>1642</v>
      </c>
    </row>
    <row r="593" spans="2:7" ht="15.5">
      <c r="B593" s="20" t="s">
        <v>1643</v>
      </c>
      <c r="C593" s="20"/>
      <c r="D593" s="23">
        <v>0.20833333333333334</v>
      </c>
      <c r="E593" s="31" t="s">
        <v>1642</v>
      </c>
      <c r="F593" s="25"/>
      <c r="G593" s="31" t="s">
        <v>1644</v>
      </c>
    </row>
    <row r="594" spans="2:7" ht="15.5">
      <c r="B594" s="20" t="s">
        <v>1645</v>
      </c>
      <c r="C594" s="20"/>
      <c r="D594" s="23">
        <v>0.20833333333333334</v>
      </c>
      <c r="E594" s="31" t="s">
        <v>1644</v>
      </c>
      <c r="F594" s="25"/>
      <c r="G594" s="31" t="s">
        <v>1646</v>
      </c>
    </row>
    <row r="595" spans="2:7" ht="15.5">
      <c r="B595" s="20" t="s">
        <v>1647</v>
      </c>
      <c r="C595" s="20"/>
      <c r="D595" s="23">
        <v>0.20833333333333334</v>
      </c>
      <c r="E595" s="31" t="s">
        <v>1646</v>
      </c>
      <c r="F595" s="25"/>
      <c r="G595" s="31" t="s">
        <v>1495</v>
      </c>
    </row>
    <row r="596" spans="2:7" ht="15.5">
      <c r="B596" s="20" t="s">
        <v>1648</v>
      </c>
      <c r="C596" s="20"/>
      <c r="D596" s="23">
        <v>0.20833333333333334</v>
      </c>
      <c r="E596" s="31" t="s">
        <v>1495</v>
      </c>
      <c r="F596" s="25"/>
      <c r="G596" s="31" t="s">
        <v>1649</v>
      </c>
    </row>
    <row r="597" spans="2:7" ht="15.5">
      <c r="B597" s="20" t="s">
        <v>1650</v>
      </c>
      <c r="C597" s="20"/>
      <c r="D597" s="23">
        <v>0.20833333333333334</v>
      </c>
      <c r="E597" s="31" t="s">
        <v>1649</v>
      </c>
      <c r="F597" s="25"/>
      <c r="G597" s="31" t="s">
        <v>1637</v>
      </c>
    </row>
    <row r="598" spans="2:7" ht="15.5">
      <c r="B598" s="20" t="s">
        <v>1651</v>
      </c>
      <c r="C598" s="20"/>
      <c r="D598" s="23">
        <v>0.20833333333333334</v>
      </c>
      <c r="E598" s="31" t="s">
        <v>1637</v>
      </c>
      <c r="F598" s="25"/>
      <c r="G598" s="31" t="s">
        <v>1652</v>
      </c>
    </row>
    <row r="599" spans="2:7" ht="15.5">
      <c r="B599" s="20" t="s">
        <v>1653</v>
      </c>
      <c r="C599" s="20"/>
      <c r="D599" s="23">
        <v>0.20833333333333334</v>
      </c>
      <c r="E599" s="31" t="s">
        <v>1652</v>
      </c>
      <c r="F599" s="25"/>
      <c r="G599" s="31" t="s">
        <v>1654</v>
      </c>
    </row>
    <row r="600" spans="2:7" ht="15.5">
      <c r="B600" s="20" t="s">
        <v>1655</v>
      </c>
      <c r="C600" s="20"/>
      <c r="D600" s="23">
        <v>0.20833333333333334</v>
      </c>
      <c r="E600" s="31" t="s">
        <v>1654</v>
      </c>
      <c r="F600" s="25"/>
      <c r="G600" s="31" t="s">
        <v>1521</v>
      </c>
    </row>
    <row r="601" spans="2:7" ht="15.5">
      <c r="B601" s="20" t="s">
        <v>1656</v>
      </c>
      <c r="C601" s="20"/>
      <c r="D601" s="23">
        <v>0.20833333333333334</v>
      </c>
      <c r="E601" s="31" t="s">
        <v>1521</v>
      </c>
      <c r="F601" s="25"/>
      <c r="G601" s="31" t="s">
        <v>1657</v>
      </c>
    </row>
    <row r="602" spans="2:7" ht="15.5">
      <c r="B602" s="20" t="s">
        <v>1658</v>
      </c>
      <c r="C602" s="20"/>
      <c r="D602" s="23">
        <v>0.20833333333333334</v>
      </c>
      <c r="E602" s="31" t="s">
        <v>1657</v>
      </c>
      <c r="F602" s="25"/>
      <c r="G602" s="31" t="s">
        <v>1659</v>
      </c>
    </row>
    <row r="603" spans="2:7" ht="15.5">
      <c r="B603" s="20" t="s">
        <v>1660</v>
      </c>
      <c r="C603" s="20"/>
      <c r="D603" s="23">
        <v>0.20833333333333334</v>
      </c>
      <c r="E603" s="31" t="s">
        <v>1659</v>
      </c>
      <c r="F603" s="25"/>
      <c r="G603" s="31" t="s">
        <v>1661</v>
      </c>
    </row>
    <row r="604" spans="2:7" ht="15.5">
      <c r="B604" s="20" t="s">
        <v>1662</v>
      </c>
      <c r="C604" s="20"/>
      <c r="D604" s="23">
        <v>0.20833333333333334</v>
      </c>
      <c r="E604" s="31" t="s">
        <v>1661</v>
      </c>
      <c r="F604" s="25"/>
      <c r="G604" s="31" t="s">
        <v>1663</v>
      </c>
    </row>
    <row r="605" spans="2:7" ht="15.5">
      <c r="B605" s="20" t="s">
        <v>1664</v>
      </c>
      <c r="C605" s="20"/>
      <c r="D605" s="23">
        <v>0.20833333333333334</v>
      </c>
      <c r="E605" s="31" t="s">
        <v>1663</v>
      </c>
      <c r="F605" s="25"/>
      <c r="G605" s="31" t="s">
        <v>1665</v>
      </c>
    </row>
    <row r="606" spans="2:7" ht="15.5">
      <c r="B606" s="20" t="s">
        <v>1666</v>
      </c>
      <c r="C606" s="20"/>
      <c r="D606" s="23">
        <v>0.20833333333333334</v>
      </c>
      <c r="E606" s="31" t="s">
        <v>1665</v>
      </c>
      <c r="F606" s="25"/>
      <c r="G606" s="31" t="s">
        <v>1489</v>
      </c>
    </row>
    <row r="607" spans="2:7" ht="15.5">
      <c r="B607" s="20" t="s">
        <v>1667</v>
      </c>
      <c r="C607" s="20"/>
      <c r="D607" s="23">
        <v>0.20833333333333334</v>
      </c>
      <c r="E607" s="31" t="s">
        <v>1489</v>
      </c>
      <c r="F607" s="25"/>
      <c r="G607" s="31" t="s">
        <v>1523</v>
      </c>
    </row>
    <row r="608" spans="2:7" ht="15.5">
      <c r="B608" s="20" t="s">
        <v>1668</v>
      </c>
      <c r="C608" s="20"/>
      <c r="D608" s="23">
        <v>0.20833333333333334</v>
      </c>
      <c r="E608" s="31" t="s">
        <v>1523</v>
      </c>
      <c r="F608" s="25"/>
      <c r="G608" s="31" t="s">
        <v>1644</v>
      </c>
    </row>
    <row r="609" spans="2:7" ht="15.5">
      <c r="B609" s="20" t="s">
        <v>1669</v>
      </c>
      <c r="C609" s="20"/>
      <c r="D609" s="23">
        <v>0.20833333333333334</v>
      </c>
      <c r="E609" s="31" t="s">
        <v>1644</v>
      </c>
      <c r="F609" s="25"/>
      <c r="G609" s="31" t="s">
        <v>1644</v>
      </c>
    </row>
    <row r="610" spans="2:7" ht="15.5">
      <c r="B610" s="20" t="s">
        <v>1670</v>
      </c>
      <c r="C610" s="20"/>
      <c r="D610" s="23">
        <v>0.20833333333333334</v>
      </c>
      <c r="E610" s="31" t="s">
        <v>1644</v>
      </c>
      <c r="F610" s="25"/>
      <c r="G610" s="31" t="s">
        <v>1521</v>
      </c>
    </row>
    <row r="611" spans="2:7" ht="15.5">
      <c r="B611" s="20" t="s">
        <v>1671</v>
      </c>
      <c r="C611" s="20"/>
      <c r="D611" s="23">
        <v>0.20833333333333334</v>
      </c>
      <c r="E611" s="31" t="s">
        <v>1521</v>
      </c>
      <c r="F611" s="25"/>
      <c r="G611" s="31" t="s">
        <v>1672</v>
      </c>
    </row>
    <row r="612" spans="2:7" ht="15.5">
      <c r="B612" s="20" t="s">
        <v>1673</v>
      </c>
      <c r="C612" s="20"/>
      <c r="D612" s="23">
        <v>0.20833333333333334</v>
      </c>
      <c r="E612" s="31" t="s">
        <v>1672</v>
      </c>
      <c r="F612" s="25"/>
      <c r="G612" s="31" t="s">
        <v>1674</v>
      </c>
    </row>
    <row r="613" spans="2:7" ht="15.5">
      <c r="B613" s="20" t="s">
        <v>1675</v>
      </c>
      <c r="C613" s="20"/>
      <c r="D613" s="23">
        <v>0.20833333333333334</v>
      </c>
      <c r="E613" s="31" t="s">
        <v>1674</v>
      </c>
      <c r="F613" s="25"/>
      <c r="G613" s="31" t="s">
        <v>1676</v>
      </c>
    </row>
    <row r="614" spans="2:7" ht="15.5">
      <c r="B614" s="20" t="s">
        <v>1677</v>
      </c>
      <c r="C614" s="20"/>
      <c r="D614" s="23">
        <v>0.20833333333333334</v>
      </c>
      <c r="E614" s="31" t="s">
        <v>1676</v>
      </c>
      <c r="F614" s="25"/>
      <c r="G614" s="31" t="s">
        <v>1627</v>
      </c>
    </row>
    <row r="615" spans="2:7" ht="15.5">
      <c r="B615" s="20" t="s">
        <v>1678</v>
      </c>
      <c r="C615" s="20"/>
      <c r="D615" s="23">
        <v>0.20833333333333334</v>
      </c>
      <c r="E615" s="31" t="s">
        <v>1627</v>
      </c>
      <c r="F615" s="25"/>
      <c r="G615" s="31" t="s">
        <v>1679</v>
      </c>
    </row>
    <row r="616" spans="2:7" ht="15.5">
      <c r="B616" s="20" t="s">
        <v>1680</v>
      </c>
      <c r="C616" s="20"/>
      <c r="D616" s="23">
        <v>0.20833333333333334</v>
      </c>
      <c r="E616" s="31" t="s">
        <v>1679</v>
      </c>
      <c r="F616" s="25"/>
      <c r="G616" s="31" t="s">
        <v>1519</v>
      </c>
    </row>
    <row r="617" spans="2:7" ht="15.5">
      <c r="B617" s="20" t="s">
        <v>1681</v>
      </c>
      <c r="C617" s="20"/>
      <c r="D617" s="23">
        <v>0.20833333333333334</v>
      </c>
      <c r="E617" s="31" t="s">
        <v>1519</v>
      </c>
      <c r="F617" s="25"/>
      <c r="G617" s="31" t="s">
        <v>1632</v>
      </c>
    </row>
    <row r="618" spans="2:7" ht="15.5">
      <c r="B618" s="20" t="s">
        <v>1682</v>
      </c>
      <c r="C618" s="20"/>
      <c r="D618" s="23">
        <v>0.20833333333333334</v>
      </c>
      <c r="E618" s="31" t="s">
        <v>1632</v>
      </c>
      <c r="F618" s="25"/>
      <c r="G618" s="31" t="s">
        <v>1683</v>
      </c>
    </row>
    <row r="619" spans="2:7" ht="15.5">
      <c r="B619" s="20" t="s">
        <v>1684</v>
      </c>
      <c r="C619" s="20"/>
      <c r="D619" s="23">
        <v>0.20833333333333334</v>
      </c>
      <c r="E619" s="31" t="s">
        <v>1683</v>
      </c>
      <c r="F619" s="25"/>
      <c r="G619" s="31" t="s">
        <v>1519</v>
      </c>
    </row>
    <row r="620" spans="2:7" ht="15.5">
      <c r="B620" s="20" t="s">
        <v>1685</v>
      </c>
      <c r="C620" s="20"/>
      <c r="D620" s="23">
        <v>0.20833333333333334</v>
      </c>
      <c r="E620" s="31" t="s">
        <v>1519</v>
      </c>
      <c r="F620" s="25"/>
      <c r="G620" s="31" t="s">
        <v>1686</v>
      </c>
    </row>
    <row r="621" spans="2:7" ht="15.5">
      <c r="B621" s="20" t="s">
        <v>1687</v>
      </c>
      <c r="C621" s="20"/>
      <c r="D621" s="23">
        <v>0.20833333333333334</v>
      </c>
      <c r="E621" s="31" t="s">
        <v>1686</v>
      </c>
      <c r="F621" s="25"/>
      <c r="G621" s="31" t="s">
        <v>1688</v>
      </c>
    </row>
    <row r="622" spans="2:7" ht="15.5">
      <c r="B622" s="20" t="s">
        <v>1689</v>
      </c>
      <c r="C622" s="20"/>
      <c r="D622" s="23">
        <v>0.20833333333333334</v>
      </c>
      <c r="E622" s="31" t="s">
        <v>1688</v>
      </c>
      <c r="F622" s="25"/>
      <c r="G622" s="31" t="s">
        <v>1688</v>
      </c>
    </row>
    <row r="623" spans="2:7" ht="15.5">
      <c r="B623" s="20" t="s">
        <v>1690</v>
      </c>
      <c r="C623" s="20"/>
      <c r="D623" s="23">
        <v>0.20833333333333334</v>
      </c>
      <c r="E623" s="31" t="s">
        <v>1688</v>
      </c>
      <c r="F623" s="25"/>
      <c r="G623" s="31" t="s">
        <v>1691</v>
      </c>
    </row>
    <row r="624" spans="2:7" ht="15.5">
      <c r="B624" s="20" t="s">
        <v>1692</v>
      </c>
      <c r="C624" s="20"/>
      <c r="D624" s="23">
        <v>0.20833333333333334</v>
      </c>
      <c r="E624" s="31" t="s">
        <v>1691</v>
      </c>
      <c r="F624" s="25"/>
      <c r="G624" s="31" t="s">
        <v>1691</v>
      </c>
    </row>
    <row r="625" spans="2:7" ht="15.5">
      <c r="B625" s="20" t="s">
        <v>1693</v>
      </c>
      <c r="C625" s="20"/>
      <c r="D625" s="23">
        <v>0.20833333333333334</v>
      </c>
      <c r="E625" s="31" t="s">
        <v>1691</v>
      </c>
      <c r="F625" s="25"/>
      <c r="G625" s="31" t="s">
        <v>1509</v>
      </c>
    </row>
    <row r="626" spans="2:7" ht="15.5">
      <c r="B626" s="20" t="s">
        <v>1694</v>
      </c>
      <c r="C626" s="20"/>
      <c r="D626" s="23">
        <v>0.20833333333333334</v>
      </c>
      <c r="E626" s="31" t="s">
        <v>1509</v>
      </c>
      <c r="F626" s="25"/>
      <c r="G626" s="31" t="s">
        <v>1695</v>
      </c>
    </row>
    <row r="627" spans="2:7" ht="15.5">
      <c r="B627" s="20" t="s">
        <v>1696</v>
      </c>
      <c r="C627" s="20"/>
      <c r="D627" s="23">
        <v>0.20833333333333334</v>
      </c>
      <c r="E627" s="31" t="s">
        <v>1695</v>
      </c>
      <c r="F627" s="25"/>
      <c r="G627" s="31" t="s">
        <v>1697</v>
      </c>
    </row>
    <row r="628" spans="2:7" ht="15.5">
      <c r="B628" s="20" t="s">
        <v>1698</v>
      </c>
      <c r="C628" s="20"/>
      <c r="D628" s="23">
        <v>0.20833333333333334</v>
      </c>
      <c r="E628" s="31" t="s">
        <v>1697</v>
      </c>
      <c r="F628" s="25"/>
      <c r="G628" s="31" t="s">
        <v>1699</v>
      </c>
    </row>
    <row r="629" spans="2:7" ht="15.5">
      <c r="B629" s="20" t="s">
        <v>1700</v>
      </c>
      <c r="C629" s="20"/>
      <c r="D629" s="23">
        <v>0.20833333333333334</v>
      </c>
      <c r="E629" s="31" t="s">
        <v>1699</v>
      </c>
      <c r="F629" s="25"/>
      <c r="G629" s="31" t="s">
        <v>1501</v>
      </c>
    </row>
    <row r="630" spans="2:7" ht="15.5">
      <c r="B630" s="20" t="s">
        <v>1701</v>
      </c>
      <c r="C630" s="20"/>
      <c r="D630" s="23">
        <v>0.20833333333333334</v>
      </c>
      <c r="E630" s="31" t="s">
        <v>1501</v>
      </c>
      <c r="F630" s="25"/>
      <c r="G630" s="31" t="s">
        <v>1512</v>
      </c>
    </row>
    <row r="631" spans="2:7" ht="15.5">
      <c r="B631" s="20" t="s">
        <v>1702</v>
      </c>
      <c r="C631" s="20"/>
      <c r="D631" s="23">
        <v>0.20833333333333334</v>
      </c>
      <c r="E631" s="31" t="s">
        <v>1512</v>
      </c>
      <c r="F631" s="25"/>
      <c r="G631" s="31" t="s">
        <v>1703</v>
      </c>
    </row>
    <row r="632" spans="2:7" ht="15.5">
      <c r="B632" s="20" t="s">
        <v>1704</v>
      </c>
      <c r="C632" s="20"/>
      <c r="D632" s="23">
        <v>0.20833333333333334</v>
      </c>
      <c r="E632" s="31" t="s">
        <v>1703</v>
      </c>
      <c r="F632" s="25"/>
      <c r="G632" s="31" t="s">
        <v>1705</v>
      </c>
    </row>
    <row r="633" spans="2:7" ht="15.5">
      <c r="B633" s="20" t="s">
        <v>1706</v>
      </c>
      <c r="C633" s="20"/>
      <c r="D633" s="23">
        <v>0.20833333333333334</v>
      </c>
      <c r="E633" s="31" t="s">
        <v>1705</v>
      </c>
      <c r="F633" s="25"/>
      <c r="G633" s="31" t="s">
        <v>1707</v>
      </c>
    </row>
    <row r="634" spans="2:7" ht="15.5">
      <c r="B634" s="20" t="s">
        <v>1708</v>
      </c>
      <c r="C634" s="20"/>
      <c r="D634" s="23">
        <v>0.20833333333333334</v>
      </c>
      <c r="E634" s="31" t="s">
        <v>1707</v>
      </c>
      <c r="F634" s="25"/>
      <c r="G634" s="31" t="s">
        <v>1709</v>
      </c>
    </row>
    <row r="635" spans="2:7" ht="15.5">
      <c r="B635" s="20" t="s">
        <v>1710</v>
      </c>
      <c r="C635" s="20"/>
      <c r="D635" s="23">
        <v>0.20833333333333334</v>
      </c>
      <c r="E635" s="31" t="s">
        <v>1709</v>
      </c>
      <c r="F635" s="25"/>
      <c r="G635" s="31" t="s">
        <v>1711</v>
      </c>
    </row>
    <row r="636" spans="2:7" ht="15.5">
      <c r="B636" s="20" t="s">
        <v>1712</v>
      </c>
      <c r="C636" s="20"/>
      <c r="D636" s="23">
        <v>0.20833333333333334</v>
      </c>
      <c r="E636" s="31" t="s">
        <v>1711</v>
      </c>
      <c r="F636" s="25"/>
      <c r="G636" s="31" t="s">
        <v>1713</v>
      </c>
    </row>
    <row r="637" spans="2:7" ht="15.5">
      <c r="B637" s="20" t="s">
        <v>1714</v>
      </c>
      <c r="C637" s="20"/>
      <c r="D637" s="23">
        <v>0.20833333333333334</v>
      </c>
      <c r="E637" s="31" t="s">
        <v>1713</v>
      </c>
      <c r="F637" s="25"/>
      <c r="G637" s="31" t="s">
        <v>1715</v>
      </c>
    </row>
    <row r="638" spans="2:7" ht="15.5">
      <c r="B638" s="20" t="s">
        <v>1716</v>
      </c>
      <c r="C638" s="20"/>
      <c r="D638" s="23">
        <v>0.20833333333333334</v>
      </c>
      <c r="E638" s="31" t="s">
        <v>1715</v>
      </c>
      <c r="F638" s="25"/>
      <c r="G638" s="31" t="s">
        <v>1717</v>
      </c>
    </row>
    <row r="639" spans="2:7" ht="15.5">
      <c r="B639" s="20" t="s">
        <v>1718</v>
      </c>
      <c r="C639" s="20"/>
      <c r="D639" s="23">
        <v>0.20833333333333334</v>
      </c>
      <c r="E639" s="31" t="s">
        <v>1717</v>
      </c>
      <c r="F639" s="25"/>
      <c r="G639" s="31" t="s">
        <v>1719</v>
      </c>
    </row>
    <row r="640" spans="2:7" ht="15.5">
      <c r="B640" s="20" t="s">
        <v>1720</v>
      </c>
      <c r="C640" s="20"/>
      <c r="D640" s="23">
        <v>0.20833333333333334</v>
      </c>
      <c r="E640" s="31" t="s">
        <v>1719</v>
      </c>
      <c r="F640" s="25"/>
      <c r="G640" s="31" t="s">
        <v>1721</v>
      </c>
    </row>
    <row r="641" spans="2:7" ht="15.5">
      <c r="B641" s="20" t="s">
        <v>1722</v>
      </c>
      <c r="C641" s="20"/>
      <c r="D641" s="23">
        <v>0.20833333333333334</v>
      </c>
      <c r="E641" s="31" t="s">
        <v>1721</v>
      </c>
      <c r="F641" s="25"/>
      <c r="G641" s="31" t="s">
        <v>1723</v>
      </c>
    </row>
    <row r="642" spans="2:7" ht="15.5">
      <c r="B642" s="20" t="s">
        <v>1724</v>
      </c>
      <c r="C642" s="20"/>
      <c r="D642" s="23">
        <v>0.20833333333333334</v>
      </c>
      <c r="E642" s="31" t="s">
        <v>1723</v>
      </c>
      <c r="F642" s="25"/>
      <c r="G642" s="31" t="s">
        <v>1717</v>
      </c>
    </row>
    <row r="643" spans="2:7" ht="15.5">
      <c r="B643" s="20" t="s">
        <v>1725</v>
      </c>
      <c r="C643" s="20"/>
      <c r="D643" s="23">
        <v>0.20833333333333334</v>
      </c>
      <c r="E643" s="31" t="s">
        <v>1717</v>
      </c>
      <c r="F643" s="25"/>
      <c r="G643" s="31" t="s">
        <v>1726</v>
      </c>
    </row>
    <row r="644" spans="2:7" ht="15.5">
      <c r="B644" s="20" t="s">
        <v>1727</v>
      </c>
      <c r="C644" s="20"/>
      <c r="D644" s="23">
        <v>0.20833333333333334</v>
      </c>
      <c r="E644" s="31" t="s">
        <v>1726</v>
      </c>
      <c r="F644" s="17"/>
      <c r="G644" s="17"/>
    </row>
    <row r="645" spans="2:7" ht="15.5">
      <c r="B645" s="17" t="s">
        <v>1764</v>
      </c>
      <c r="C645" s="17"/>
      <c r="D645" s="65">
        <v>0.41666666666666669</v>
      </c>
      <c r="E645" s="17"/>
      <c r="F645" s="17" t="s">
        <v>1281</v>
      </c>
      <c r="G645" s="17" t="s">
        <v>1227</v>
      </c>
    </row>
    <row r="646" spans="2:7" ht="15.5">
      <c r="B646" s="17" t="s">
        <v>1765</v>
      </c>
      <c r="C646" s="17"/>
      <c r="D646" s="65">
        <v>0.41666666666666669</v>
      </c>
      <c r="E646" s="17" t="s">
        <v>1227</v>
      </c>
      <c r="F646" s="17" t="s">
        <v>1766</v>
      </c>
      <c r="G646" s="17" t="s">
        <v>776</v>
      </c>
    </row>
    <row r="647" spans="2:7" ht="15.5">
      <c r="B647" s="17" t="s">
        <v>1767</v>
      </c>
      <c r="C647" s="17"/>
      <c r="D647" s="65">
        <v>0.45833333333333331</v>
      </c>
      <c r="E647" s="17" t="s">
        <v>774</v>
      </c>
      <c r="F647" s="17" t="s">
        <v>1042</v>
      </c>
      <c r="G647" s="17" t="s">
        <v>748</v>
      </c>
    </row>
    <row r="648" spans="2:7" ht="15.5">
      <c r="B648" s="17" t="s">
        <v>1768</v>
      </c>
      <c r="C648" s="17"/>
      <c r="D648" s="65">
        <v>0.45833333333333331</v>
      </c>
      <c r="E648" s="17" t="s">
        <v>1236</v>
      </c>
      <c r="F648" s="17" t="s">
        <v>764</v>
      </c>
      <c r="G648" s="17" t="s">
        <v>1568</v>
      </c>
    </row>
    <row r="649" spans="2:7" ht="15.5">
      <c r="B649" s="17" t="s">
        <v>1769</v>
      </c>
      <c r="C649" s="17"/>
      <c r="D649" s="65">
        <v>0.45833333333333331</v>
      </c>
      <c r="E649" s="17" t="s">
        <v>1568</v>
      </c>
      <c r="F649" s="17" t="s">
        <v>776</v>
      </c>
      <c r="G649" s="17" t="s">
        <v>773</v>
      </c>
    </row>
    <row r="650" spans="2:7" ht="15.5">
      <c r="B650" s="17" t="s">
        <v>1770</v>
      </c>
      <c r="C650" s="17"/>
      <c r="D650" s="65">
        <v>0.45833333333333331</v>
      </c>
      <c r="E650" s="17" t="s">
        <v>773</v>
      </c>
      <c r="F650" s="17" t="s">
        <v>1766</v>
      </c>
      <c r="G650" s="17" t="s">
        <v>1045</v>
      </c>
    </row>
    <row r="651" spans="2:7" ht="15.5">
      <c r="B651" s="17" t="s">
        <v>1771</v>
      </c>
      <c r="C651" s="17"/>
      <c r="D651" s="65">
        <v>0.41666666666666669</v>
      </c>
      <c r="E651" s="17" t="s">
        <v>1044</v>
      </c>
      <c r="F651" s="17" t="s">
        <v>1772</v>
      </c>
      <c r="G651" s="17" t="s">
        <v>1772</v>
      </c>
    </row>
    <row r="652" spans="2:7" ht="15.5">
      <c r="B652" s="17" t="s">
        <v>1773</v>
      </c>
      <c r="C652" s="17"/>
      <c r="D652" s="65">
        <v>0.41666666666666669</v>
      </c>
      <c r="E652" s="17" t="s">
        <v>1564</v>
      </c>
      <c r="F652" s="17" t="s">
        <v>1291</v>
      </c>
      <c r="G652" s="17" t="s">
        <v>773</v>
      </c>
    </row>
    <row r="653" spans="2:7" ht="15.5">
      <c r="B653" s="17" t="s">
        <v>1774</v>
      </c>
      <c r="C653" s="17"/>
      <c r="D653" s="65">
        <v>0.41666666666666669</v>
      </c>
      <c r="E653" s="17" t="s">
        <v>1766</v>
      </c>
      <c r="F653" s="17" t="s">
        <v>1553</v>
      </c>
      <c r="G653" s="17" t="s">
        <v>1417</v>
      </c>
    </row>
    <row r="654" spans="2:7" ht="15.5">
      <c r="B654" s="17" t="s">
        <v>1775</v>
      </c>
      <c r="C654" s="17"/>
      <c r="D654" s="65">
        <v>0.41666666666666669</v>
      </c>
      <c r="E654" s="17" t="s">
        <v>1580</v>
      </c>
      <c r="F654" s="17" t="s">
        <v>1560</v>
      </c>
      <c r="G654" s="17" t="s">
        <v>1252</v>
      </c>
    </row>
    <row r="655" spans="2:7" ht="15.5">
      <c r="B655" s="17" t="s">
        <v>1776</v>
      </c>
      <c r="C655" s="17"/>
      <c r="D655" s="65">
        <v>0.41666666666666669</v>
      </c>
      <c r="E655" s="17" t="s">
        <v>1252</v>
      </c>
      <c r="F655" s="17" t="s">
        <v>774</v>
      </c>
      <c r="G655" s="17" t="s">
        <v>1281</v>
      </c>
    </row>
    <row r="656" spans="2:7" ht="15.5">
      <c r="B656" s="17" t="s">
        <v>1777</v>
      </c>
      <c r="C656" s="17"/>
      <c r="D656" s="65">
        <v>0.41666666666666669</v>
      </c>
      <c r="E656" s="17" t="s">
        <v>1281</v>
      </c>
      <c r="F656" s="17" t="s">
        <v>1231</v>
      </c>
      <c r="G656" s="17" t="s">
        <v>1778</v>
      </c>
    </row>
    <row r="657" spans="2:7" ht="15.5">
      <c r="B657" s="17" t="s">
        <v>1779</v>
      </c>
      <c r="C657" s="17"/>
      <c r="D657" s="65">
        <v>0.41666666666666669</v>
      </c>
      <c r="E657" s="17" t="s">
        <v>764</v>
      </c>
      <c r="F657" s="17" t="s">
        <v>777</v>
      </c>
      <c r="G657" s="17" t="s">
        <v>779</v>
      </c>
    </row>
    <row r="658" spans="2:7" ht="15.5">
      <c r="B658" s="17" t="s">
        <v>1780</v>
      </c>
      <c r="C658" s="17"/>
      <c r="D658" s="65">
        <v>0.41666666666666669</v>
      </c>
      <c r="E658" s="17" t="s">
        <v>779</v>
      </c>
      <c r="F658" s="17" t="s">
        <v>1766</v>
      </c>
      <c r="G658" s="17" t="s">
        <v>765</v>
      </c>
    </row>
    <row r="659" spans="2:7" ht="15.5">
      <c r="B659" s="17" t="s">
        <v>1781</v>
      </c>
      <c r="C659" s="17"/>
      <c r="D659" s="65">
        <v>0.45833333333333331</v>
      </c>
      <c r="E659" s="17" t="s">
        <v>765</v>
      </c>
      <c r="F659" s="17" t="s">
        <v>773</v>
      </c>
      <c r="G659" s="17" t="s">
        <v>1772</v>
      </c>
    </row>
    <row r="660" spans="2:7" ht="15.5">
      <c r="B660" s="17" t="s">
        <v>1782</v>
      </c>
      <c r="C660" s="17"/>
      <c r="D660" s="65">
        <v>0.45833333333333331</v>
      </c>
      <c r="E660" s="17" t="s">
        <v>1270</v>
      </c>
      <c r="F660" s="17" t="s">
        <v>1276</v>
      </c>
      <c r="G660" s="17" t="s">
        <v>1276</v>
      </c>
    </row>
    <row r="661" spans="2:7" ht="15.5">
      <c r="B661" s="17" t="s">
        <v>1783</v>
      </c>
      <c r="C661" s="17"/>
      <c r="D661" s="65">
        <v>0.45833333333333331</v>
      </c>
      <c r="E661" s="17" t="s">
        <v>1276</v>
      </c>
      <c r="F661" s="17" t="s">
        <v>1270</v>
      </c>
      <c r="G661" s="17" t="s">
        <v>1784</v>
      </c>
    </row>
    <row r="662" spans="2:7" ht="15.5">
      <c r="B662" s="17" t="s">
        <v>1785</v>
      </c>
      <c r="C662" s="17"/>
      <c r="D662" s="65">
        <v>0.45833333333333331</v>
      </c>
      <c r="E662" s="17" t="s">
        <v>1784</v>
      </c>
      <c r="F662" s="17" t="s">
        <v>1417</v>
      </c>
      <c r="G662" s="17" t="s">
        <v>1766</v>
      </c>
    </row>
    <row r="663" spans="2:7" ht="15.5">
      <c r="B663" s="17" t="s">
        <v>1786</v>
      </c>
      <c r="C663" s="17"/>
      <c r="D663" s="65">
        <v>0.41666666666666669</v>
      </c>
      <c r="E663" s="17" t="s">
        <v>773</v>
      </c>
      <c r="F663" s="17" t="s">
        <v>1580</v>
      </c>
      <c r="G663" s="17" t="s">
        <v>1043</v>
      </c>
    </row>
    <row r="664" spans="2:7" ht="15.5">
      <c r="B664" s="17" t="s">
        <v>1787</v>
      </c>
      <c r="C664" s="17"/>
      <c r="D664" s="65">
        <v>0.41666666666666669</v>
      </c>
      <c r="E664" s="17" t="s">
        <v>1043</v>
      </c>
      <c r="F664" s="17" t="s">
        <v>769</v>
      </c>
      <c r="G664" s="17" t="s">
        <v>1788</v>
      </c>
    </row>
    <row r="665" spans="2:7" ht="15.5">
      <c r="B665" s="17" t="s">
        <v>1789</v>
      </c>
      <c r="C665" s="17"/>
      <c r="D665" s="65">
        <v>0.41666666666666669</v>
      </c>
      <c r="E665" s="17" t="s">
        <v>1788</v>
      </c>
      <c r="F665" s="17" t="s">
        <v>1568</v>
      </c>
      <c r="G665" s="17" t="s">
        <v>1790</v>
      </c>
    </row>
  </sheetData>
  <autoFilter ref="B2:G665" xr:uid="{AFD66F66-9470-4729-A732-A69AFAAF2A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Existing home sales</vt:lpstr>
      <vt:lpstr>NAR EHS NSA History</vt:lpstr>
      <vt:lpstr>Final clean sheet</vt:lpstr>
      <vt:lpstr>Existing Home Sales_2025 Apr</vt:lpstr>
      <vt:lpstr>_DLX1.USE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Zhong</dc:creator>
  <cp:lastModifiedBy>Sarthak Vij</cp:lastModifiedBy>
  <dcterms:created xsi:type="dcterms:W3CDTF">2023-09-12T13:40:27Z</dcterms:created>
  <dcterms:modified xsi:type="dcterms:W3CDTF">2025-04-19T17:15:30Z</dcterms:modified>
</cp:coreProperties>
</file>