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alg\python\loaner\tests\"/>
    </mc:Choice>
  </mc:AlternateContent>
  <xr:revisionPtr revIDLastSave="0" documentId="8_{C42A822F-3A8E-4C8D-8BE2-D2563D3B4FDE}" xr6:coauthVersionLast="45" xr6:coauthVersionMax="45" xr10:uidLastSave="{00000000-0000-0000-0000-000000000000}"/>
  <bookViews>
    <workbookView xWindow="-120" yWindow="-120" windowWidth="29040" windowHeight="15840" xr2:uid="{584078BF-C986-4387-9651-9FE44BF7B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" i="1" l="1"/>
  <c r="P63" i="1"/>
  <c r="Q63" i="1"/>
  <c r="L63" i="1"/>
  <c r="M61" i="1"/>
  <c r="K58" i="1"/>
  <c r="L58" i="1" s="1"/>
  <c r="O58" i="1"/>
  <c r="O59" i="1"/>
  <c r="O60" i="1"/>
  <c r="O61" i="1"/>
  <c r="K50" i="1"/>
  <c r="L50" i="1"/>
  <c r="N50" i="1" s="1"/>
  <c r="K51" i="1" s="1"/>
  <c r="O50" i="1"/>
  <c r="P50" i="1" s="1"/>
  <c r="Q50" i="1"/>
  <c r="O51" i="1"/>
  <c r="Q51" i="1"/>
  <c r="O52" i="1"/>
  <c r="Q52" i="1"/>
  <c r="O53" i="1"/>
  <c r="Q53" i="1"/>
  <c r="O54" i="1"/>
  <c r="Q54" i="1"/>
  <c r="O55" i="1"/>
  <c r="Q55" i="1"/>
  <c r="O56" i="1"/>
  <c r="Q56" i="1"/>
  <c r="O57" i="1"/>
  <c r="Q57" i="1"/>
  <c r="O43" i="1"/>
  <c r="O44" i="1"/>
  <c r="Q44" i="1"/>
  <c r="O45" i="1"/>
  <c r="O46" i="1"/>
  <c r="O47" i="1"/>
  <c r="O48" i="1"/>
  <c r="O49" i="1"/>
  <c r="O33" i="1"/>
  <c r="O34" i="1"/>
  <c r="Q34" i="1"/>
  <c r="O35" i="1"/>
  <c r="O36" i="1"/>
  <c r="Q36" i="1"/>
  <c r="O37" i="1"/>
  <c r="O38" i="1"/>
  <c r="Q38" i="1"/>
  <c r="O39" i="1"/>
  <c r="O40" i="1"/>
  <c r="O41" i="1"/>
  <c r="O42" i="1"/>
  <c r="Q42" i="1"/>
  <c r="K13" i="1"/>
  <c r="L13" i="1" s="1"/>
  <c r="O13" i="1"/>
  <c r="O14" i="1"/>
  <c r="Q14" i="1" s="1"/>
  <c r="O15" i="1"/>
  <c r="Q15" i="1"/>
  <c r="O16" i="1"/>
  <c r="Q16" i="1" s="1"/>
  <c r="O17" i="1"/>
  <c r="Q17" i="1"/>
  <c r="O18" i="1"/>
  <c r="Q18" i="1" s="1"/>
  <c r="O19" i="1"/>
  <c r="Q19" i="1"/>
  <c r="O20" i="1"/>
  <c r="Q20" i="1" s="1"/>
  <c r="O21" i="1"/>
  <c r="Q21" i="1"/>
  <c r="O22" i="1"/>
  <c r="Q22" i="1" s="1"/>
  <c r="O23" i="1"/>
  <c r="Q23" i="1"/>
  <c r="O24" i="1"/>
  <c r="Q24" i="1" s="1"/>
  <c r="O25" i="1"/>
  <c r="Q25" i="1"/>
  <c r="O26" i="1"/>
  <c r="Q26" i="1" s="1"/>
  <c r="O27" i="1"/>
  <c r="Q27" i="1"/>
  <c r="O28" i="1"/>
  <c r="Q28" i="1" s="1"/>
  <c r="O29" i="1"/>
  <c r="Q29" i="1"/>
  <c r="O30" i="1"/>
  <c r="Q30" i="1" s="1"/>
  <c r="O31" i="1"/>
  <c r="Q31" i="1"/>
  <c r="O32" i="1"/>
  <c r="Q32" i="1" s="1"/>
  <c r="O12" i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O5" i="1"/>
  <c r="Q5" i="1" s="1"/>
  <c r="O4" i="1"/>
  <c r="Q4" i="1" s="1"/>
  <c r="O3" i="1"/>
  <c r="Q3" i="1" s="1"/>
  <c r="O2" i="1"/>
  <c r="Q2" i="1" s="1"/>
  <c r="L2" i="1"/>
  <c r="N2" i="1" s="1"/>
  <c r="K3" i="1" s="1"/>
  <c r="G15" i="1"/>
  <c r="H15" i="1"/>
  <c r="D15" i="1"/>
  <c r="C15" i="1"/>
  <c r="C11" i="1"/>
  <c r="C3" i="1"/>
  <c r="E3" i="1" s="1"/>
  <c r="B4" i="1" s="1"/>
  <c r="C4" i="1" s="1"/>
  <c r="G2" i="1"/>
  <c r="E2" i="1"/>
  <c r="C2" i="1"/>
  <c r="F13" i="1"/>
  <c r="F4" i="1"/>
  <c r="F5" i="1"/>
  <c r="H5" i="1"/>
  <c r="F6" i="1"/>
  <c r="F7" i="1"/>
  <c r="H7" i="1"/>
  <c r="F8" i="1"/>
  <c r="F9" i="1"/>
  <c r="H9" i="1"/>
  <c r="F10" i="1"/>
  <c r="F11" i="1"/>
  <c r="H11" i="1"/>
  <c r="F12" i="1"/>
  <c r="F3" i="1"/>
  <c r="H3" i="1" s="1"/>
  <c r="H2" i="1"/>
  <c r="F2" i="1"/>
  <c r="P58" i="1" l="1"/>
  <c r="Q61" i="1"/>
  <c r="Q59" i="1"/>
  <c r="Q60" i="1"/>
  <c r="Q58" i="1"/>
  <c r="N58" i="1"/>
  <c r="K59" i="1" s="1"/>
  <c r="L51" i="1"/>
  <c r="P51" i="1" s="1"/>
  <c r="Q46" i="1"/>
  <c r="Q49" i="1"/>
  <c r="Q47" i="1"/>
  <c r="Q45" i="1"/>
  <c r="Q43" i="1"/>
  <c r="Q48" i="1"/>
  <c r="Q41" i="1"/>
  <c r="Q39" i="1"/>
  <c r="Q37" i="1"/>
  <c r="Q35" i="1"/>
  <c r="Q33" i="1"/>
  <c r="Q40" i="1"/>
  <c r="P13" i="1"/>
  <c r="Q13" i="1"/>
  <c r="N13" i="1"/>
  <c r="K14" i="1" s="1"/>
  <c r="L3" i="1"/>
  <c r="P2" i="1"/>
  <c r="E4" i="1"/>
  <c r="B5" i="1" s="1"/>
  <c r="B3" i="1"/>
  <c r="G4" i="1" s="1"/>
  <c r="H10" i="1"/>
  <c r="H8" i="1"/>
  <c r="H6" i="1"/>
  <c r="H4" i="1"/>
  <c r="L59" i="1" l="1"/>
  <c r="P59" i="1" s="1"/>
  <c r="N51" i="1"/>
  <c r="K52" i="1" s="1"/>
  <c r="L14" i="1"/>
  <c r="P14" i="1" s="1"/>
  <c r="N3" i="1"/>
  <c r="K4" i="1" s="1"/>
  <c r="P3" i="1"/>
  <c r="C5" i="1"/>
  <c r="E5" i="1" s="1"/>
  <c r="B6" i="1" s="1"/>
  <c r="G3" i="1"/>
  <c r="N59" i="1" l="1"/>
  <c r="K60" i="1" s="1"/>
  <c r="L52" i="1"/>
  <c r="P52" i="1" s="1"/>
  <c r="N14" i="1"/>
  <c r="K15" i="1" s="1"/>
  <c r="L15" i="1" s="1"/>
  <c r="P15" i="1" s="1"/>
  <c r="L4" i="1"/>
  <c r="C6" i="1"/>
  <c r="E6" i="1" s="1"/>
  <c r="B7" i="1" s="1"/>
  <c r="G5" i="1"/>
  <c r="G6" i="1"/>
  <c r="L60" i="1" l="1"/>
  <c r="P60" i="1" s="1"/>
  <c r="N60" i="1"/>
  <c r="K61" i="1" s="1"/>
  <c r="N52" i="1"/>
  <c r="K53" i="1" s="1"/>
  <c r="N15" i="1"/>
  <c r="K16" i="1" s="1"/>
  <c r="P4" i="1"/>
  <c r="N4" i="1"/>
  <c r="K5" i="1" s="1"/>
  <c r="C7" i="1"/>
  <c r="G7" i="1" s="1"/>
  <c r="L61" i="1" l="1"/>
  <c r="P61" i="1" s="1"/>
  <c r="L53" i="1"/>
  <c r="P53" i="1" s="1"/>
  <c r="L16" i="1"/>
  <c r="P16" i="1" s="1"/>
  <c r="L5" i="1"/>
  <c r="E7" i="1"/>
  <c r="B8" i="1" s="1"/>
  <c r="N61" i="1" l="1"/>
  <c r="N53" i="1"/>
  <c r="K54" i="1" s="1"/>
  <c r="N16" i="1"/>
  <c r="K17" i="1" s="1"/>
  <c r="L17" i="1"/>
  <c r="P17" i="1" s="1"/>
  <c r="P5" i="1"/>
  <c r="N5" i="1"/>
  <c r="K6" i="1" s="1"/>
  <c r="C8" i="1"/>
  <c r="G8" i="1" s="1"/>
  <c r="L54" i="1" l="1"/>
  <c r="P54" i="1" s="1"/>
  <c r="N17" i="1"/>
  <c r="K18" i="1" s="1"/>
  <c r="L18" i="1"/>
  <c r="P18" i="1" s="1"/>
  <c r="L6" i="1"/>
  <c r="E8" i="1"/>
  <c r="B9" i="1" s="1"/>
  <c r="N54" i="1" l="1"/>
  <c r="K55" i="1" s="1"/>
  <c r="N18" i="1"/>
  <c r="K19" i="1" s="1"/>
  <c r="P6" i="1"/>
  <c r="N6" i="1"/>
  <c r="K7" i="1" s="1"/>
  <c r="C9" i="1"/>
  <c r="G9" i="1" s="1"/>
  <c r="L55" i="1" l="1"/>
  <c r="P55" i="1" s="1"/>
  <c r="L19" i="1"/>
  <c r="P19" i="1" s="1"/>
  <c r="L7" i="1"/>
  <c r="P7" i="1" s="1"/>
  <c r="E9" i="1"/>
  <c r="B10" i="1" s="1"/>
  <c r="C10" i="1"/>
  <c r="N55" i="1" l="1"/>
  <c r="K56" i="1" s="1"/>
  <c r="N19" i="1"/>
  <c r="K20" i="1" s="1"/>
  <c r="L20" i="1"/>
  <c r="P20" i="1" s="1"/>
  <c r="N20" i="1"/>
  <c r="K21" i="1" s="1"/>
  <c r="N7" i="1"/>
  <c r="K8" i="1" s="1"/>
  <c r="G10" i="1"/>
  <c r="E10" i="1"/>
  <c r="B11" i="1" s="1"/>
  <c r="L56" i="1" l="1"/>
  <c r="P56" i="1" s="1"/>
  <c r="L21" i="1"/>
  <c r="P21" i="1" s="1"/>
  <c r="N21" i="1"/>
  <c r="K22" i="1" s="1"/>
  <c r="L8" i="1"/>
  <c r="P8" i="1" s="1"/>
  <c r="G11" i="1"/>
  <c r="E11" i="1"/>
  <c r="B12" i="1" s="1"/>
  <c r="N56" i="1" l="1"/>
  <c r="K57" i="1" s="1"/>
  <c r="L22" i="1"/>
  <c r="P22" i="1" s="1"/>
  <c r="N8" i="1"/>
  <c r="K9" i="1" s="1"/>
  <c r="C12" i="1"/>
  <c r="L57" i="1" l="1"/>
  <c r="P57" i="1" s="1"/>
  <c r="N22" i="1"/>
  <c r="K23" i="1" s="1"/>
  <c r="L9" i="1"/>
  <c r="P9" i="1" s="1"/>
  <c r="D12" i="1"/>
  <c r="G12" i="1"/>
  <c r="G14" i="1" s="1"/>
  <c r="C14" i="1"/>
  <c r="N57" i="1" l="1"/>
  <c r="L23" i="1"/>
  <c r="P23" i="1" s="1"/>
  <c r="N9" i="1"/>
  <c r="K10" i="1" s="1"/>
  <c r="D14" i="1"/>
  <c r="H12" i="1"/>
  <c r="H14" i="1" s="1"/>
  <c r="E12" i="1"/>
  <c r="N23" i="1" l="1"/>
  <c r="K24" i="1" s="1"/>
  <c r="L10" i="1"/>
  <c r="P10" i="1" s="1"/>
  <c r="L24" i="1" l="1"/>
  <c r="P24" i="1" s="1"/>
  <c r="N10" i="1"/>
  <c r="K11" i="1" s="1"/>
  <c r="N24" i="1" l="1"/>
  <c r="K25" i="1" s="1"/>
  <c r="L25" i="1" s="1"/>
  <c r="P25" i="1" s="1"/>
  <c r="L11" i="1"/>
  <c r="P11" i="1" s="1"/>
  <c r="N25" i="1" l="1"/>
  <c r="K26" i="1" s="1"/>
  <c r="N11" i="1"/>
  <c r="K12" i="1" s="1"/>
  <c r="L26" i="1" l="1"/>
  <c r="P26" i="1" s="1"/>
  <c r="L12" i="1"/>
  <c r="N26" i="1" l="1"/>
  <c r="K27" i="1" s="1"/>
  <c r="P12" i="1"/>
  <c r="N12" i="1"/>
  <c r="L27" i="1" l="1"/>
  <c r="P27" i="1" s="1"/>
  <c r="Q12" i="1"/>
  <c r="N27" i="1" l="1"/>
  <c r="K28" i="1" s="1"/>
  <c r="L28" i="1" l="1"/>
  <c r="P28" i="1" s="1"/>
  <c r="N28" i="1" l="1"/>
  <c r="K29" i="1" s="1"/>
  <c r="L29" i="1" l="1"/>
  <c r="P29" i="1" s="1"/>
  <c r="N29" i="1" l="1"/>
  <c r="K30" i="1" s="1"/>
  <c r="L30" i="1" l="1"/>
  <c r="P30" i="1" s="1"/>
  <c r="N30" i="1" l="1"/>
  <c r="K31" i="1" s="1"/>
  <c r="L31" i="1" l="1"/>
  <c r="P31" i="1" s="1"/>
  <c r="N31" i="1"/>
  <c r="K32" i="1" s="1"/>
  <c r="L32" i="1" l="1"/>
  <c r="P32" i="1" s="1"/>
  <c r="N32" i="1" l="1"/>
  <c r="K33" i="1" s="1"/>
  <c r="L33" i="1" s="1"/>
  <c r="N33" i="1" l="1"/>
  <c r="K34" i="1" s="1"/>
  <c r="P33" i="1"/>
  <c r="L34" i="1" l="1"/>
  <c r="P34" i="1" s="1"/>
  <c r="N34" i="1" l="1"/>
  <c r="K35" i="1" s="1"/>
  <c r="L35" i="1" l="1"/>
  <c r="P35" i="1" s="1"/>
  <c r="N35" i="1" l="1"/>
  <c r="K36" i="1" s="1"/>
  <c r="L36" i="1" l="1"/>
  <c r="P36" i="1" s="1"/>
  <c r="N36" i="1" l="1"/>
  <c r="K37" i="1" s="1"/>
  <c r="L37" i="1" l="1"/>
  <c r="P37" i="1" s="1"/>
  <c r="N37" i="1" l="1"/>
  <c r="K38" i="1" s="1"/>
  <c r="L38" i="1" l="1"/>
  <c r="P38" i="1" s="1"/>
  <c r="N38" i="1" l="1"/>
  <c r="K39" i="1" s="1"/>
  <c r="L39" i="1" l="1"/>
  <c r="P39" i="1" s="1"/>
  <c r="N39" i="1" l="1"/>
  <c r="K40" i="1" s="1"/>
  <c r="L40" i="1" l="1"/>
  <c r="P40" i="1" s="1"/>
  <c r="N40" i="1" l="1"/>
  <c r="K41" i="1" s="1"/>
  <c r="L41" i="1" l="1"/>
  <c r="P41" i="1" s="1"/>
  <c r="N41" i="1"/>
  <c r="K42" i="1" s="1"/>
  <c r="L42" i="1" l="1"/>
  <c r="P42" i="1" s="1"/>
  <c r="N42" i="1" l="1"/>
  <c r="K43" i="1" s="1"/>
  <c r="L43" i="1" s="1"/>
  <c r="N43" i="1" l="1"/>
  <c r="K44" i="1" s="1"/>
  <c r="P43" i="1"/>
  <c r="L44" i="1" l="1"/>
  <c r="P44" i="1" s="1"/>
  <c r="N44" i="1"/>
  <c r="K45" i="1" s="1"/>
  <c r="L45" i="1" l="1"/>
  <c r="P45" i="1" s="1"/>
  <c r="N45" i="1"/>
  <c r="K46" i="1" s="1"/>
  <c r="L46" i="1" l="1"/>
  <c r="P46" i="1" s="1"/>
  <c r="N46" i="1"/>
  <c r="K47" i="1" s="1"/>
  <c r="L47" i="1" l="1"/>
  <c r="P47" i="1" s="1"/>
  <c r="N47" i="1"/>
  <c r="K48" i="1" s="1"/>
  <c r="L48" i="1" l="1"/>
  <c r="P48" i="1" s="1"/>
  <c r="N48" i="1"/>
  <c r="K49" i="1" s="1"/>
  <c r="L49" i="1" l="1"/>
  <c r="P49" i="1" s="1"/>
  <c r="N49" i="1" l="1"/>
</calcChain>
</file>

<file path=xl/sharedStrings.xml><?xml version="1.0" encoding="utf-8"?>
<sst xmlns="http://schemas.openxmlformats.org/spreadsheetml/2006/main" count="17" uniqueCount="9">
  <si>
    <t>Open</t>
  </si>
  <si>
    <t>Int</t>
  </si>
  <si>
    <t>Pay</t>
  </si>
  <si>
    <t>Close</t>
  </si>
  <si>
    <t>PV Fact</t>
  </si>
  <si>
    <t>PV Int</t>
  </si>
  <si>
    <t>PV Pay</t>
  </si>
  <si>
    <t>ind</t>
  </si>
  <si>
    <t>adjust for roundoff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</si>
</sst>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598B-0E44-4479-A866-CF5E1AEAA7B1}">
  <dimension ref="A1:Q63"/>
  <sheetViews>
    <sheetView tabSelected="1" workbookViewId="0">
      <selection activeCell="N21" sqref="N21"/>
    </sheetView>
  </sheetViews>
  <sheetFormatPr defaultRowHeight="15" x14ac:dyDescent="0.25"/>
  <cols>
    <col min="2" max="2" width="11.5703125" bestFit="1" customWidth="1"/>
    <col min="3" max="3" width="9" bestFit="1" customWidth="1"/>
    <col min="4" max="4" width="11.5703125" bestFit="1" customWidth="1"/>
    <col min="5" max="5" width="10.5703125" bestFit="1" customWidth="1"/>
    <col min="6" max="7" width="9.42578125" bestFit="1" customWidth="1"/>
    <col min="8" max="8" width="11.5703125" bestFit="1" customWidth="1"/>
    <col min="10" max="10" width="3.85546875" bestFit="1" customWidth="1"/>
    <col min="11" max="11" width="11.5703125" bestFit="1" customWidth="1"/>
    <col min="12" max="12" width="10.5703125" bestFit="1" customWidth="1"/>
    <col min="13" max="13" width="11.5703125" bestFit="1" customWidth="1"/>
    <col min="14" max="14" width="10.5703125" bestFit="1" customWidth="1"/>
    <col min="15" max="15" width="7.42578125" bestFit="1" customWidth="1"/>
    <col min="16" max="16" width="10.5703125" bestFit="1" customWidth="1"/>
    <col min="17" max="17" width="11.5703125" bestFit="1" customWidth="1"/>
  </cols>
  <sheetData>
    <row r="1" spans="1:17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v>1</v>
      </c>
      <c r="B2" s="1">
        <v>10000</v>
      </c>
      <c r="C2" s="1">
        <f>ROUND(0.06/12*B2,2)</f>
        <v>50</v>
      </c>
      <c r="D2" s="1">
        <v>1000</v>
      </c>
      <c r="E2" s="1">
        <f>ROUND(B2+C2-D2,2)</f>
        <v>9050</v>
      </c>
      <c r="F2" s="2">
        <f>1/(1+0.015)^(A2/12)</f>
        <v>0.99876005166417869</v>
      </c>
      <c r="G2" s="1">
        <f>F2*C2</f>
        <v>49.938002583208934</v>
      </c>
      <c r="H2" s="1">
        <f>F2*D2</f>
        <v>998.76005166417872</v>
      </c>
      <c r="J2">
        <v>1</v>
      </c>
      <c r="K2" s="1">
        <v>10000</v>
      </c>
      <c r="L2" s="1">
        <f>ROUND(0.06/12*K2,2)</f>
        <v>50</v>
      </c>
      <c r="M2" s="1">
        <v>193.33</v>
      </c>
      <c r="N2" s="1">
        <f>ROUND(K2+L2-M2,2)</f>
        <v>9856.67</v>
      </c>
      <c r="O2" s="2">
        <f>1/(1+0.015)^(J2/12)</f>
        <v>0.99876005166417869</v>
      </c>
      <c r="P2" s="1">
        <f>O2*L2</f>
        <v>49.938002583208934</v>
      </c>
      <c r="Q2" s="1">
        <f>O2*M2</f>
        <v>193.09028078823567</v>
      </c>
    </row>
    <row r="3" spans="1:17" x14ac:dyDescent="0.25">
      <c r="A3">
        <v>2</v>
      </c>
      <c r="B3" s="1">
        <f>E2</f>
        <v>9050</v>
      </c>
      <c r="C3" s="1">
        <f>ROUND(0.06/12*B3,2)</f>
        <v>45.25</v>
      </c>
      <c r="D3" s="1">
        <v>1000</v>
      </c>
      <c r="E3" s="1">
        <f>ROUND(B3+C3-D3,2)</f>
        <v>8095.25</v>
      </c>
      <c r="F3" s="2">
        <f>1/(1+0.015)^(A3/12)</f>
        <v>0.99752164080023276</v>
      </c>
      <c r="G3" s="1">
        <f>F3*C3</f>
        <v>45.13785424621053</v>
      </c>
      <c r="H3" s="1">
        <f>F3*D3</f>
        <v>997.52164080023272</v>
      </c>
      <c r="J3">
        <v>2</v>
      </c>
      <c r="K3" s="1">
        <f>N2</f>
        <v>9856.67</v>
      </c>
      <c r="L3" s="1">
        <f>ROUND(0.06/12*K3,2)</f>
        <v>49.28</v>
      </c>
      <c r="M3" s="1">
        <v>193.33</v>
      </c>
      <c r="N3" s="1">
        <f>ROUND(K3+L3-M3,2)</f>
        <v>9712.6200000000008</v>
      </c>
      <c r="O3" s="2">
        <f>1/(1+0.015)^(J3/12)</f>
        <v>0.99752164080023276</v>
      </c>
      <c r="P3" s="1">
        <f>O3*L3</f>
        <v>49.157866458635475</v>
      </c>
      <c r="Q3" s="1">
        <f>O3*M3</f>
        <v>192.85085881590902</v>
      </c>
    </row>
    <row r="4" spans="1:17" x14ac:dyDescent="0.25">
      <c r="A4">
        <v>3</v>
      </c>
      <c r="B4" s="1">
        <f t="shared" ref="B4:B12" si="0">E3</f>
        <v>8095.25</v>
      </c>
      <c r="C4" s="1">
        <f t="shared" ref="C4:C12" si="1">ROUND(0.06/12*B4,2)</f>
        <v>40.479999999999997</v>
      </c>
      <c r="D4" s="1">
        <v>1000</v>
      </c>
      <c r="E4" s="1">
        <f t="shared" ref="E4:E12" si="2">ROUND(B4+C4-D4,2)</f>
        <v>7135.73</v>
      </c>
      <c r="F4" s="2">
        <f t="shared" ref="F4:F13" si="3">1/(1+0.015)^(A4/12)</f>
        <v>0.9962847655017768</v>
      </c>
      <c r="G4" s="1">
        <f t="shared" ref="G4:G12" si="4">F4*C4</f>
        <v>40.329607307511921</v>
      </c>
      <c r="H4" s="1">
        <f t="shared" ref="H4:H12" si="5">F4*D4</f>
        <v>996.28476550177675</v>
      </c>
      <c r="J4">
        <v>3</v>
      </c>
      <c r="K4" s="1">
        <f t="shared" ref="K4:K12" si="6">N3</f>
        <v>9712.6200000000008</v>
      </c>
      <c r="L4" s="1">
        <f t="shared" ref="L4:L61" si="7">ROUND(0.06/12*K4,2)</f>
        <v>48.56</v>
      </c>
      <c r="M4" s="1">
        <v>193.33</v>
      </c>
      <c r="N4" s="1">
        <f t="shared" ref="N4:N12" si="8">ROUND(K4+L4-M4,2)</f>
        <v>9567.85</v>
      </c>
      <c r="O4" s="2">
        <f t="shared" ref="O4:O13" si="9">1/(1+0.015)^(J4/12)</f>
        <v>0.9962847655017768</v>
      </c>
      <c r="P4" s="1">
        <f t="shared" ref="P4:P12" si="10">O4*L4</f>
        <v>48.379588212766286</v>
      </c>
      <c r="Q4" s="1">
        <f t="shared" ref="Q4:Q12" si="11">O4*M4</f>
        <v>192.61173371445852</v>
      </c>
    </row>
    <row r="5" spans="1:17" x14ac:dyDescent="0.25">
      <c r="A5">
        <v>4</v>
      </c>
      <c r="B5" s="1">
        <f t="shared" si="0"/>
        <v>7135.73</v>
      </c>
      <c r="C5" s="1">
        <f t="shared" si="1"/>
        <v>35.68</v>
      </c>
      <c r="D5" s="1">
        <v>1000</v>
      </c>
      <c r="E5" s="1">
        <f t="shared" si="2"/>
        <v>6171.41</v>
      </c>
      <c r="F5" s="2">
        <f t="shared" si="3"/>
        <v>0.99504942386478867</v>
      </c>
      <c r="G5" s="1">
        <f t="shared" si="4"/>
        <v>35.503363443495658</v>
      </c>
      <c r="H5" s="1">
        <f t="shared" si="5"/>
        <v>995.04942386478865</v>
      </c>
      <c r="J5">
        <v>4</v>
      </c>
      <c r="K5" s="1">
        <f t="shared" si="6"/>
        <v>9567.85</v>
      </c>
      <c r="L5" s="1">
        <f t="shared" si="7"/>
        <v>47.84</v>
      </c>
      <c r="M5" s="1">
        <v>193.33</v>
      </c>
      <c r="N5" s="1">
        <f t="shared" si="8"/>
        <v>9422.36</v>
      </c>
      <c r="O5" s="2">
        <f t="shared" si="9"/>
        <v>0.99504942386478867</v>
      </c>
      <c r="P5" s="1">
        <f t="shared" si="10"/>
        <v>47.603164437691497</v>
      </c>
      <c r="Q5" s="1">
        <f t="shared" si="11"/>
        <v>192.37290511577962</v>
      </c>
    </row>
    <row r="6" spans="1:17" x14ac:dyDescent="0.25">
      <c r="A6">
        <v>5</v>
      </c>
      <c r="B6" s="1">
        <f t="shared" si="0"/>
        <v>6171.41</v>
      </c>
      <c r="C6" s="1">
        <f t="shared" si="1"/>
        <v>30.86</v>
      </c>
      <c r="D6" s="1">
        <v>1000</v>
      </c>
      <c r="E6" s="1">
        <f t="shared" si="2"/>
        <v>5202.2700000000004</v>
      </c>
      <c r="F6" s="2">
        <f t="shared" si="3"/>
        <v>0.99381561398760754</v>
      </c>
      <c r="G6" s="1">
        <f t="shared" si="4"/>
        <v>30.669149847657568</v>
      </c>
      <c r="H6" s="1">
        <f t="shared" si="5"/>
        <v>993.81561398760755</v>
      </c>
      <c r="J6">
        <v>5</v>
      </c>
      <c r="K6" s="1">
        <f t="shared" si="6"/>
        <v>9422.36</v>
      </c>
      <c r="L6" s="1">
        <f t="shared" si="7"/>
        <v>47.11</v>
      </c>
      <c r="M6" s="1">
        <v>193.33</v>
      </c>
      <c r="N6" s="1">
        <f t="shared" si="8"/>
        <v>9276.14</v>
      </c>
      <c r="O6" s="2">
        <f t="shared" si="9"/>
        <v>0.99381561398760754</v>
      </c>
      <c r="P6" s="1">
        <f t="shared" si="10"/>
        <v>46.818653574956194</v>
      </c>
      <c r="Q6" s="1">
        <f t="shared" si="11"/>
        <v>192.13437265222419</v>
      </c>
    </row>
    <row r="7" spans="1:17" x14ac:dyDescent="0.25">
      <c r="A7">
        <v>6</v>
      </c>
      <c r="B7" s="1">
        <f t="shared" si="0"/>
        <v>5202.2700000000004</v>
      </c>
      <c r="C7" s="1">
        <f t="shared" si="1"/>
        <v>26.01</v>
      </c>
      <c r="D7" s="1">
        <v>1000</v>
      </c>
      <c r="E7" s="1">
        <f t="shared" si="2"/>
        <v>4228.28</v>
      </c>
      <c r="F7" s="2">
        <f t="shared" si="3"/>
        <v>0.99258333397093024</v>
      </c>
      <c r="G7" s="1">
        <f t="shared" si="4"/>
        <v>25.817092516583898</v>
      </c>
      <c r="H7" s="1">
        <f t="shared" si="5"/>
        <v>992.5833339709302</v>
      </c>
      <c r="J7">
        <v>6</v>
      </c>
      <c r="K7" s="1">
        <f t="shared" si="6"/>
        <v>9276.14</v>
      </c>
      <c r="L7" s="1">
        <f t="shared" si="7"/>
        <v>46.38</v>
      </c>
      <c r="M7" s="1">
        <v>193.33</v>
      </c>
      <c r="N7" s="1">
        <f t="shared" si="8"/>
        <v>9129.19</v>
      </c>
      <c r="O7" s="2">
        <f t="shared" si="9"/>
        <v>0.99258333397093024</v>
      </c>
      <c r="P7" s="1">
        <f t="shared" si="10"/>
        <v>46.03601502957175</v>
      </c>
      <c r="Q7" s="1">
        <f t="shared" si="11"/>
        <v>191.89613595659995</v>
      </c>
    </row>
    <row r="8" spans="1:17" x14ac:dyDescent="0.25">
      <c r="A8">
        <v>7</v>
      </c>
      <c r="B8" s="1">
        <f t="shared" si="0"/>
        <v>4228.28</v>
      </c>
      <c r="C8" s="1">
        <f t="shared" si="1"/>
        <v>21.14</v>
      </c>
      <c r="D8" s="1">
        <v>1000</v>
      </c>
      <c r="E8" s="1">
        <f t="shared" si="2"/>
        <v>3249.42</v>
      </c>
      <c r="F8" s="2">
        <f t="shared" si="3"/>
        <v>0.99135258191780906</v>
      </c>
      <c r="G8" s="1">
        <f t="shared" si="4"/>
        <v>20.957193581742484</v>
      </c>
      <c r="H8" s="1">
        <f t="shared" si="5"/>
        <v>991.35258191780906</v>
      </c>
      <c r="J8">
        <v>7</v>
      </c>
      <c r="K8" s="1">
        <f t="shared" si="6"/>
        <v>9129.19</v>
      </c>
      <c r="L8" s="1">
        <f t="shared" si="7"/>
        <v>45.65</v>
      </c>
      <c r="M8" s="1">
        <v>193.33</v>
      </c>
      <c r="N8" s="1">
        <f t="shared" si="8"/>
        <v>8981.51</v>
      </c>
      <c r="O8" s="2">
        <f t="shared" si="9"/>
        <v>0.99135258191780906</v>
      </c>
      <c r="P8" s="1">
        <f t="shared" si="10"/>
        <v>45.255245364547982</v>
      </c>
      <c r="Q8" s="1">
        <f t="shared" si="11"/>
        <v>191.65819466217005</v>
      </c>
    </row>
    <row r="9" spans="1:17" x14ac:dyDescent="0.25">
      <c r="A9">
        <v>8</v>
      </c>
      <c r="B9" s="1">
        <f t="shared" si="0"/>
        <v>3249.42</v>
      </c>
      <c r="C9" s="1">
        <f t="shared" si="1"/>
        <v>16.25</v>
      </c>
      <c r="D9" s="1">
        <v>1000</v>
      </c>
      <c r="E9" s="1">
        <f t="shared" si="2"/>
        <v>2265.67</v>
      </c>
      <c r="F9" s="2">
        <f t="shared" si="3"/>
        <v>0.99012335593364786</v>
      </c>
      <c r="G9" s="1">
        <f t="shared" si="4"/>
        <v>16.089504533921779</v>
      </c>
      <c r="H9" s="1">
        <f t="shared" si="5"/>
        <v>990.12335593364787</v>
      </c>
      <c r="J9">
        <v>8</v>
      </c>
      <c r="K9" s="1">
        <f t="shared" si="6"/>
        <v>8981.51</v>
      </c>
      <c r="L9" s="1">
        <f t="shared" si="7"/>
        <v>44.91</v>
      </c>
      <c r="M9" s="1">
        <v>193.33</v>
      </c>
      <c r="N9" s="1">
        <f t="shared" si="8"/>
        <v>8833.09</v>
      </c>
      <c r="O9" s="2">
        <f t="shared" si="9"/>
        <v>0.99012335593364786</v>
      </c>
      <c r="P9" s="1">
        <f t="shared" si="10"/>
        <v>44.466439914980121</v>
      </c>
      <c r="Q9" s="1">
        <f t="shared" si="11"/>
        <v>191.42054840265214</v>
      </c>
    </row>
    <row r="10" spans="1:17" x14ac:dyDescent="0.25">
      <c r="A10">
        <v>9</v>
      </c>
      <c r="B10" s="1">
        <f t="shared" si="0"/>
        <v>2265.67</v>
      </c>
      <c r="C10" s="1">
        <f t="shared" si="1"/>
        <v>11.33</v>
      </c>
      <c r="D10" s="1">
        <v>1000</v>
      </c>
      <c r="E10" s="1">
        <f t="shared" si="2"/>
        <v>1277</v>
      </c>
      <c r="F10" s="2">
        <f t="shared" si="3"/>
        <v>0.98889565412620006</v>
      </c>
      <c r="G10" s="1">
        <f t="shared" si="4"/>
        <v>11.204187761249846</v>
      </c>
      <c r="H10" s="1">
        <f t="shared" si="5"/>
        <v>988.89565412620004</v>
      </c>
      <c r="J10">
        <v>9</v>
      </c>
      <c r="K10" s="1">
        <f t="shared" si="6"/>
        <v>8833.09</v>
      </c>
      <c r="L10" s="1">
        <f t="shared" si="7"/>
        <v>44.17</v>
      </c>
      <c r="M10" s="1">
        <v>193.33</v>
      </c>
      <c r="N10" s="1">
        <f t="shared" si="8"/>
        <v>8683.93</v>
      </c>
      <c r="O10" s="2">
        <f t="shared" si="9"/>
        <v>0.98889565412620006</v>
      </c>
      <c r="P10" s="1">
        <f t="shared" si="10"/>
        <v>43.67952104275426</v>
      </c>
      <c r="Q10" s="1">
        <f t="shared" si="11"/>
        <v>191.18319681221828</v>
      </c>
    </row>
    <row r="11" spans="1:17" x14ac:dyDescent="0.25">
      <c r="A11">
        <v>10</v>
      </c>
      <c r="B11" s="1">
        <f t="shared" si="0"/>
        <v>1277</v>
      </c>
      <c r="C11" s="1">
        <f t="shared" si="1"/>
        <v>6.39</v>
      </c>
      <c r="D11" s="1">
        <v>1000</v>
      </c>
      <c r="E11" s="1">
        <f t="shared" si="2"/>
        <v>283.39</v>
      </c>
      <c r="F11" s="2">
        <f t="shared" si="3"/>
        <v>0.98766947460556531</v>
      </c>
      <c r="G11" s="1">
        <f t="shared" si="4"/>
        <v>6.3112079427295624</v>
      </c>
      <c r="H11" s="1">
        <f t="shared" si="5"/>
        <v>987.66947460556526</v>
      </c>
      <c r="J11">
        <v>10</v>
      </c>
      <c r="K11" s="1">
        <f t="shared" si="6"/>
        <v>8683.93</v>
      </c>
      <c r="L11" s="1">
        <f t="shared" si="7"/>
        <v>43.42</v>
      </c>
      <c r="M11" s="1">
        <v>193.33</v>
      </c>
      <c r="N11" s="1">
        <f t="shared" si="8"/>
        <v>8534.02</v>
      </c>
      <c r="O11" s="2">
        <f t="shared" si="9"/>
        <v>0.98766947460556531</v>
      </c>
      <c r="P11" s="1">
        <f t="shared" si="10"/>
        <v>42.884608587373648</v>
      </c>
      <c r="Q11" s="1">
        <f t="shared" si="11"/>
        <v>190.94613952549395</v>
      </c>
    </row>
    <row r="12" spans="1:17" x14ac:dyDescent="0.25">
      <c r="A12">
        <v>11</v>
      </c>
      <c r="B12" s="1">
        <f t="shared" si="0"/>
        <v>283.39</v>
      </c>
      <c r="C12" s="4">
        <f t="shared" si="1"/>
        <v>1.42</v>
      </c>
      <c r="D12" s="4">
        <f>B12+C12</f>
        <v>284.81</v>
      </c>
      <c r="E12" s="1">
        <f t="shared" si="2"/>
        <v>0</v>
      </c>
      <c r="F12" s="2">
        <f t="shared" si="3"/>
        <v>0.98644481548418661</v>
      </c>
      <c r="G12" s="1">
        <f t="shared" si="4"/>
        <v>1.4007516379875449</v>
      </c>
      <c r="H12" s="1">
        <f t="shared" si="5"/>
        <v>280.9493478980512</v>
      </c>
      <c r="J12">
        <v>11</v>
      </c>
      <c r="K12" s="1">
        <f t="shared" si="6"/>
        <v>8534.02</v>
      </c>
      <c r="L12" s="4">
        <f t="shared" si="7"/>
        <v>42.67</v>
      </c>
      <c r="M12" s="1">
        <v>193.33</v>
      </c>
      <c r="N12" s="1">
        <f t="shared" si="8"/>
        <v>8383.36</v>
      </c>
      <c r="O12" s="2">
        <f t="shared" si="9"/>
        <v>0.98644481548418661</v>
      </c>
      <c r="P12" s="1">
        <f t="shared" si="10"/>
        <v>42.091600276710246</v>
      </c>
      <c r="Q12" s="1">
        <f t="shared" si="11"/>
        <v>190.7093761775578</v>
      </c>
    </row>
    <row r="13" spans="1:17" x14ac:dyDescent="0.25">
      <c r="A13">
        <v>12</v>
      </c>
      <c r="F13" s="2">
        <f t="shared" si="3"/>
        <v>0.98522167487684742</v>
      </c>
      <c r="J13">
        <v>12</v>
      </c>
      <c r="K13" s="1">
        <f t="shared" ref="K13:K33" si="12">N12</f>
        <v>8383.36</v>
      </c>
      <c r="L13" s="4">
        <f t="shared" si="7"/>
        <v>41.92</v>
      </c>
      <c r="M13" s="1">
        <v>193.33</v>
      </c>
      <c r="N13" s="1">
        <f t="shared" ref="N13:N33" si="13">ROUND(K13+L13-M13,2)</f>
        <v>8231.9500000000007</v>
      </c>
      <c r="O13" s="2">
        <f t="shared" ref="O13:O33" si="14">1/(1+0.015)^(J13/12)</f>
        <v>0.98522167487684742</v>
      </c>
      <c r="P13" s="1">
        <f t="shared" ref="P13:P33" si="15">O13*L13</f>
        <v>41.300492610837445</v>
      </c>
      <c r="Q13" s="1">
        <f t="shared" ref="Q13:Q33" si="16">O13*M13</f>
        <v>190.47290640394093</v>
      </c>
    </row>
    <row r="14" spans="1:17" x14ac:dyDescent="0.25">
      <c r="C14" s="3">
        <f t="shared" ref="C14:F14" si="17">SUM(C2:C12)</f>
        <v>284.80999999999995</v>
      </c>
      <c r="D14" s="3">
        <f t="shared" si="17"/>
        <v>10284.81</v>
      </c>
      <c r="E14" s="3"/>
      <c r="F14" s="3"/>
      <c r="G14" s="3">
        <f>SUM(G2:G12)</f>
        <v>283.35791540229968</v>
      </c>
      <c r="H14" s="3">
        <f>SUM(H2:H12)</f>
        <v>10213.005244270787</v>
      </c>
      <c r="J14">
        <v>13</v>
      </c>
      <c r="K14" s="1">
        <f t="shared" si="12"/>
        <v>8231.9500000000007</v>
      </c>
      <c r="L14" s="4">
        <f t="shared" si="7"/>
        <v>41.16</v>
      </c>
      <c r="M14" s="1">
        <v>193.33</v>
      </c>
      <c r="N14" s="1">
        <f t="shared" si="13"/>
        <v>8079.78</v>
      </c>
      <c r="O14" s="2">
        <f t="shared" si="14"/>
        <v>0.98400005090066867</v>
      </c>
      <c r="P14" s="1">
        <f t="shared" si="15"/>
        <v>40.501442095071518</v>
      </c>
      <c r="Q14" s="1">
        <f t="shared" si="16"/>
        <v>190.23672984062628</v>
      </c>
    </row>
    <row r="15" spans="1:17" x14ac:dyDescent="0.25">
      <c r="B15" t="s">
        <v>8</v>
      </c>
      <c r="C15" s="3">
        <f>C14-0.01</f>
        <v>284.79999999999995</v>
      </c>
      <c r="D15" s="3">
        <f>D14-0.01</f>
        <v>10284.799999999999</v>
      </c>
      <c r="G15" s="3">
        <f>G14-0.01</f>
        <v>283.34791540229969</v>
      </c>
      <c r="H15" s="3">
        <f>H14-0.01</f>
        <v>10212.995244270787</v>
      </c>
      <c r="J15">
        <v>14</v>
      </c>
      <c r="K15" s="1">
        <f t="shared" si="12"/>
        <v>8079.78</v>
      </c>
      <c r="L15" s="4">
        <f t="shared" si="7"/>
        <v>40.4</v>
      </c>
      <c r="M15" s="1">
        <v>193.33</v>
      </c>
      <c r="N15" s="1">
        <f t="shared" si="13"/>
        <v>7926.85</v>
      </c>
      <c r="O15" s="2">
        <f t="shared" si="14"/>
        <v>0.98277994167510618</v>
      </c>
      <c r="P15" s="1">
        <f t="shared" si="15"/>
        <v>39.704309643674286</v>
      </c>
      <c r="Q15" s="1">
        <f t="shared" si="16"/>
        <v>190.00084612404828</v>
      </c>
    </row>
    <row r="16" spans="1:17" x14ac:dyDescent="0.25">
      <c r="J16">
        <v>15</v>
      </c>
      <c r="K16" s="1">
        <f t="shared" si="12"/>
        <v>7926.85</v>
      </c>
      <c r="L16" s="4">
        <f t="shared" si="7"/>
        <v>39.630000000000003</v>
      </c>
      <c r="M16" s="1">
        <v>193.33</v>
      </c>
      <c r="N16" s="1">
        <f t="shared" si="13"/>
        <v>7773.15</v>
      </c>
      <c r="O16" s="2">
        <f t="shared" si="14"/>
        <v>0.98156134532194772</v>
      </c>
      <c r="P16" s="1">
        <f t="shared" si="15"/>
        <v>38.89927611510879</v>
      </c>
      <c r="Q16" s="1">
        <f t="shared" si="16"/>
        <v>189.76525489109216</v>
      </c>
    </row>
    <row r="17" spans="10:17" x14ac:dyDescent="0.25">
      <c r="J17">
        <v>16</v>
      </c>
      <c r="K17" s="1">
        <f t="shared" si="12"/>
        <v>7773.15</v>
      </c>
      <c r="L17" s="4">
        <f t="shared" si="7"/>
        <v>38.869999999999997</v>
      </c>
      <c r="M17" s="1">
        <v>193.33</v>
      </c>
      <c r="N17" s="1">
        <f t="shared" si="13"/>
        <v>7618.69</v>
      </c>
      <c r="O17" s="2">
        <f t="shared" si="14"/>
        <v>0.98034425996530916</v>
      </c>
      <c r="P17" s="1">
        <f t="shared" si="15"/>
        <v>38.105981384851567</v>
      </c>
      <c r="Q17" s="1">
        <f t="shared" si="16"/>
        <v>189.52995577909323</v>
      </c>
    </row>
    <row r="18" spans="10:17" x14ac:dyDescent="0.25">
      <c r="J18">
        <v>17</v>
      </c>
      <c r="K18" s="1">
        <f t="shared" si="12"/>
        <v>7618.69</v>
      </c>
      <c r="L18" s="4">
        <f t="shared" si="7"/>
        <v>38.090000000000003</v>
      </c>
      <c r="M18" s="1">
        <v>193.33</v>
      </c>
      <c r="N18" s="1">
        <f t="shared" si="13"/>
        <v>7463.45</v>
      </c>
      <c r="O18" s="2">
        <f t="shared" si="14"/>
        <v>0.9791286837316332</v>
      </c>
      <c r="P18" s="1">
        <f t="shared" si="15"/>
        <v>37.295011563337908</v>
      </c>
      <c r="Q18" s="1">
        <f t="shared" si="16"/>
        <v>189.29494842583665</v>
      </c>
    </row>
    <row r="19" spans="10:17" x14ac:dyDescent="0.25">
      <c r="J19">
        <v>18</v>
      </c>
      <c r="K19" s="1">
        <f t="shared" si="12"/>
        <v>7463.45</v>
      </c>
      <c r="L19" s="4">
        <f t="shared" si="7"/>
        <v>37.32</v>
      </c>
      <c r="M19" s="1">
        <v>193.33</v>
      </c>
      <c r="N19" s="1">
        <f t="shared" si="13"/>
        <v>7307.44</v>
      </c>
      <c r="O19" s="2">
        <f t="shared" si="14"/>
        <v>0.97791461474968511</v>
      </c>
      <c r="P19" s="1">
        <f t="shared" si="15"/>
        <v>36.49577342245825</v>
      </c>
      <c r="Q19" s="1">
        <f t="shared" si="16"/>
        <v>189.06023246955664</v>
      </c>
    </row>
    <row r="20" spans="10:17" x14ac:dyDescent="0.25">
      <c r="J20">
        <v>19</v>
      </c>
      <c r="K20" s="1">
        <f t="shared" si="12"/>
        <v>7307.44</v>
      </c>
      <c r="L20" s="4">
        <f t="shared" si="7"/>
        <v>36.54</v>
      </c>
      <c r="M20" s="1">
        <v>193.33</v>
      </c>
      <c r="N20" s="1">
        <f t="shared" si="13"/>
        <v>7150.65</v>
      </c>
      <c r="O20" s="2">
        <f t="shared" si="14"/>
        <v>0.97670205115055087</v>
      </c>
      <c r="P20" s="1">
        <f t="shared" si="15"/>
        <v>35.688692949041126</v>
      </c>
      <c r="Q20" s="1">
        <f t="shared" si="16"/>
        <v>188.82580754893601</v>
      </c>
    </row>
    <row r="21" spans="10:17" x14ac:dyDescent="0.25">
      <c r="J21">
        <v>20</v>
      </c>
      <c r="K21" s="1">
        <f t="shared" si="12"/>
        <v>7150.65</v>
      </c>
      <c r="L21" s="4">
        <f t="shared" si="7"/>
        <v>35.75</v>
      </c>
      <c r="M21" s="1">
        <v>193.33</v>
      </c>
      <c r="N21" s="1">
        <f t="shared" si="13"/>
        <v>6993.07</v>
      </c>
      <c r="O21" s="2">
        <f t="shared" si="14"/>
        <v>0.97549099106763337</v>
      </c>
      <c r="P21" s="1">
        <f t="shared" si="15"/>
        <v>34.873802930667892</v>
      </c>
      <c r="Q21" s="1">
        <f t="shared" si="16"/>
        <v>188.59167330310558</v>
      </c>
    </row>
    <row r="22" spans="10:17" x14ac:dyDescent="0.25">
      <c r="J22">
        <v>21</v>
      </c>
      <c r="K22" s="1">
        <f t="shared" si="12"/>
        <v>6993.07</v>
      </c>
      <c r="L22" s="4">
        <f t="shared" si="7"/>
        <v>34.97</v>
      </c>
      <c r="M22" s="1">
        <v>193.33</v>
      </c>
      <c r="N22" s="1">
        <f t="shared" si="13"/>
        <v>6834.71</v>
      </c>
      <c r="O22" s="2">
        <f t="shared" si="14"/>
        <v>0.97428143263665057</v>
      </c>
      <c r="P22" s="1">
        <f t="shared" si="15"/>
        <v>34.070621699303672</v>
      </c>
      <c r="Q22" s="1">
        <f t="shared" si="16"/>
        <v>188.35782937164367</v>
      </c>
    </row>
    <row r="23" spans="10:17" x14ac:dyDescent="0.25">
      <c r="J23">
        <v>22</v>
      </c>
      <c r="K23" s="1">
        <f t="shared" si="12"/>
        <v>6834.71</v>
      </c>
      <c r="L23" s="4">
        <f t="shared" si="7"/>
        <v>34.17</v>
      </c>
      <c r="M23" s="1">
        <v>193.33</v>
      </c>
      <c r="N23" s="1">
        <f t="shared" si="13"/>
        <v>6675.55</v>
      </c>
      <c r="O23" s="2">
        <f t="shared" si="14"/>
        <v>0.97307337399563087</v>
      </c>
      <c r="P23" s="1">
        <f t="shared" si="15"/>
        <v>33.249917189430711</v>
      </c>
      <c r="Q23" s="1">
        <f t="shared" si="16"/>
        <v>188.12427539457533</v>
      </c>
    </row>
    <row r="24" spans="10:17" x14ac:dyDescent="0.25">
      <c r="J24">
        <v>23</v>
      </c>
      <c r="K24" s="1">
        <f t="shared" si="12"/>
        <v>6675.55</v>
      </c>
      <c r="L24" s="4">
        <f t="shared" si="7"/>
        <v>33.380000000000003</v>
      </c>
      <c r="M24" s="1">
        <v>193.33</v>
      </c>
      <c r="N24" s="1">
        <f t="shared" si="13"/>
        <v>6515.6</v>
      </c>
      <c r="O24" s="2">
        <f t="shared" si="14"/>
        <v>0.97186681328491287</v>
      </c>
      <c r="P24" s="1">
        <f t="shared" si="15"/>
        <v>32.440914227450392</v>
      </c>
      <c r="Q24" s="1">
        <f t="shared" si="16"/>
        <v>187.89101101237222</v>
      </c>
    </row>
    <row r="25" spans="10:17" x14ac:dyDescent="0.25">
      <c r="J25">
        <v>24</v>
      </c>
      <c r="K25" s="1">
        <f t="shared" si="12"/>
        <v>6515.6</v>
      </c>
      <c r="L25" s="4">
        <f t="shared" si="7"/>
        <v>32.58</v>
      </c>
      <c r="M25" s="1">
        <v>193.33</v>
      </c>
      <c r="N25" s="1">
        <f t="shared" si="13"/>
        <v>6354.85</v>
      </c>
      <c r="O25" s="2">
        <f t="shared" si="14"/>
        <v>0.9706617486471405</v>
      </c>
      <c r="P25" s="1">
        <f t="shared" si="15"/>
        <v>31.624159770923836</v>
      </c>
      <c r="Q25" s="1">
        <f t="shared" si="16"/>
        <v>187.65803586595169</v>
      </c>
    </row>
    <row r="26" spans="10:17" x14ac:dyDescent="0.25">
      <c r="J26">
        <v>25</v>
      </c>
      <c r="K26" s="1">
        <f t="shared" si="12"/>
        <v>6354.85</v>
      </c>
      <c r="L26" s="4">
        <f t="shared" si="7"/>
        <v>31.77</v>
      </c>
      <c r="M26" s="1">
        <v>193.33</v>
      </c>
      <c r="N26" s="1">
        <f t="shared" si="13"/>
        <v>6193.29</v>
      </c>
      <c r="O26" s="2">
        <f t="shared" si="14"/>
        <v>0.96945817822725988</v>
      </c>
      <c r="P26" s="1">
        <f t="shared" si="15"/>
        <v>30.799686322280046</v>
      </c>
      <c r="Q26" s="1">
        <f t="shared" si="16"/>
        <v>187.42534959667617</v>
      </c>
    </row>
    <row r="27" spans="10:17" x14ac:dyDescent="0.25">
      <c r="J27">
        <v>26</v>
      </c>
      <c r="K27" s="1">
        <f t="shared" si="12"/>
        <v>6193.29</v>
      </c>
      <c r="L27" s="4">
        <f t="shared" si="7"/>
        <v>30.97</v>
      </c>
      <c r="M27" s="1">
        <v>193.33</v>
      </c>
      <c r="N27" s="1">
        <f t="shared" si="13"/>
        <v>6030.93</v>
      </c>
      <c r="O27" s="2">
        <f t="shared" si="14"/>
        <v>0.96825610017251851</v>
      </c>
      <c r="P27" s="1">
        <f t="shared" si="15"/>
        <v>29.986891422342897</v>
      </c>
      <c r="Q27" s="1">
        <f t="shared" si="16"/>
        <v>187.19295184635303</v>
      </c>
    </row>
    <row r="28" spans="10:17" x14ac:dyDescent="0.25">
      <c r="J28">
        <v>27</v>
      </c>
      <c r="K28" s="1">
        <f t="shared" si="12"/>
        <v>6030.93</v>
      </c>
      <c r="L28" s="4">
        <f t="shared" si="7"/>
        <v>30.15</v>
      </c>
      <c r="M28" s="1">
        <v>193.33</v>
      </c>
      <c r="N28" s="1">
        <f t="shared" si="13"/>
        <v>5867.75</v>
      </c>
      <c r="O28" s="2">
        <f t="shared" si="14"/>
        <v>0.96705551263246092</v>
      </c>
      <c r="P28" s="1">
        <f t="shared" si="15"/>
        <v>29.156723705868696</v>
      </c>
      <c r="Q28" s="1">
        <f t="shared" si="16"/>
        <v>186.96084225723368</v>
      </c>
    </row>
    <row r="29" spans="10:17" x14ac:dyDescent="0.25">
      <c r="J29">
        <v>28</v>
      </c>
      <c r="K29" s="1">
        <f t="shared" si="12"/>
        <v>5867.75</v>
      </c>
      <c r="L29" s="4">
        <f t="shared" si="7"/>
        <v>29.34</v>
      </c>
      <c r="M29" s="1">
        <v>193.33</v>
      </c>
      <c r="N29" s="1">
        <f t="shared" si="13"/>
        <v>5703.76</v>
      </c>
      <c r="O29" s="2">
        <f t="shared" si="14"/>
        <v>0.96585641375892528</v>
      </c>
      <c r="P29" s="1">
        <f t="shared" si="15"/>
        <v>28.338227179686868</v>
      </c>
      <c r="Q29" s="1">
        <f t="shared" si="16"/>
        <v>186.72902047201305</v>
      </c>
    </row>
    <row r="30" spans="10:17" x14ac:dyDescent="0.25">
      <c r="J30">
        <v>29</v>
      </c>
      <c r="K30" s="1">
        <f t="shared" si="12"/>
        <v>5703.76</v>
      </c>
      <c r="L30" s="4">
        <f t="shared" si="7"/>
        <v>28.52</v>
      </c>
      <c r="M30" s="1">
        <v>193.33</v>
      </c>
      <c r="N30" s="1">
        <f t="shared" si="13"/>
        <v>5538.95</v>
      </c>
      <c r="O30" s="2">
        <f t="shared" si="14"/>
        <v>0.96465880170604257</v>
      </c>
      <c r="P30" s="1">
        <f t="shared" si="15"/>
        <v>27.512069024656334</v>
      </c>
      <c r="Q30" s="1">
        <f t="shared" si="16"/>
        <v>186.49748613382923</v>
      </c>
    </row>
    <row r="31" spans="10:17" x14ac:dyDescent="0.25">
      <c r="J31">
        <v>30</v>
      </c>
      <c r="K31" s="1">
        <f t="shared" si="12"/>
        <v>5538.95</v>
      </c>
      <c r="L31" s="4">
        <f t="shared" si="7"/>
        <v>27.69</v>
      </c>
      <c r="M31" s="1">
        <v>193.33</v>
      </c>
      <c r="N31" s="1">
        <f t="shared" si="13"/>
        <v>5373.31</v>
      </c>
      <c r="O31" s="2">
        <f t="shared" si="14"/>
        <v>0.96346267463023172</v>
      </c>
      <c r="P31" s="1">
        <f t="shared" si="15"/>
        <v>26.678281460511119</v>
      </c>
      <c r="Q31" s="1">
        <f t="shared" si="16"/>
        <v>186.2662388862627</v>
      </c>
    </row>
    <row r="32" spans="10:17" x14ac:dyDescent="0.25">
      <c r="J32">
        <v>31</v>
      </c>
      <c r="K32" s="1">
        <f t="shared" si="12"/>
        <v>5373.31</v>
      </c>
      <c r="L32" s="4">
        <f t="shared" si="7"/>
        <v>26.87</v>
      </c>
      <c r="M32" s="1">
        <v>193.33</v>
      </c>
      <c r="N32" s="1">
        <f t="shared" si="13"/>
        <v>5206.8500000000004</v>
      </c>
      <c r="O32" s="2">
        <f t="shared" si="14"/>
        <v>0.96226803069019806</v>
      </c>
      <c r="P32" s="1">
        <f t="shared" si="15"/>
        <v>25.856141984645625</v>
      </c>
      <c r="Q32" s="1">
        <f t="shared" si="16"/>
        <v>186.03527837333601</v>
      </c>
    </row>
    <row r="33" spans="10:17" x14ac:dyDescent="0.25">
      <c r="J33">
        <v>32</v>
      </c>
      <c r="K33" s="1">
        <f t="shared" si="12"/>
        <v>5206.8500000000004</v>
      </c>
      <c r="L33" s="4">
        <f t="shared" si="7"/>
        <v>26.03</v>
      </c>
      <c r="M33" s="1">
        <v>193.33</v>
      </c>
      <c r="N33" s="1">
        <f t="shared" si="13"/>
        <v>5039.55</v>
      </c>
      <c r="O33" s="2">
        <f t="shared" si="14"/>
        <v>0.96107486804692965</v>
      </c>
      <c r="P33" s="1">
        <f t="shared" si="15"/>
        <v>25.016778815261581</v>
      </c>
      <c r="Q33" s="1">
        <f t="shared" si="16"/>
        <v>185.80460423951291</v>
      </c>
    </row>
    <row r="34" spans="10:17" x14ac:dyDescent="0.25">
      <c r="J34">
        <v>33</v>
      </c>
      <c r="K34" s="1">
        <f t="shared" ref="K34:K49" si="18">N33</f>
        <v>5039.55</v>
      </c>
      <c r="L34" s="4">
        <f t="shared" si="7"/>
        <v>25.2</v>
      </c>
      <c r="M34" s="1">
        <v>193.33</v>
      </c>
      <c r="N34" s="1">
        <f t="shared" ref="N34:N49" si="19">ROUND(K34+L34-M34,2)</f>
        <v>4871.42</v>
      </c>
      <c r="O34" s="2">
        <f t="shared" ref="O34:O49" si="20">1/(1+0.015)^(J34/12)</f>
        <v>0.95988318486369495</v>
      </c>
      <c r="P34" s="1">
        <f t="shared" ref="P34:P49" si="21">O34*L34</f>
        <v>24.189056258565113</v>
      </c>
      <c r="Q34" s="1">
        <f t="shared" ref="Q34:Q49" si="22">O34*M34</f>
        <v>185.57421612969816</v>
      </c>
    </row>
    <row r="35" spans="10:17" x14ac:dyDescent="0.25">
      <c r="J35">
        <v>34</v>
      </c>
      <c r="K35" s="1">
        <f t="shared" si="18"/>
        <v>4871.42</v>
      </c>
      <c r="L35" s="4">
        <f t="shared" si="7"/>
        <v>24.36</v>
      </c>
      <c r="M35" s="1">
        <v>193.33</v>
      </c>
      <c r="N35" s="1">
        <f t="shared" si="19"/>
        <v>4702.45</v>
      </c>
      <c r="O35" s="2">
        <f t="shared" si="20"/>
        <v>0.95869297930604047</v>
      </c>
      <c r="P35" s="1">
        <f t="shared" si="21"/>
        <v>23.353760975895145</v>
      </c>
      <c r="Q35" s="1">
        <f t="shared" si="22"/>
        <v>185.34411368923682</v>
      </c>
    </row>
    <row r="36" spans="10:17" x14ac:dyDescent="0.25">
      <c r="J36">
        <v>35</v>
      </c>
      <c r="K36" s="1">
        <f t="shared" si="18"/>
        <v>4702.45</v>
      </c>
      <c r="L36" s="4">
        <f t="shared" si="7"/>
        <v>23.51</v>
      </c>
      <c r="M36" s="1">
        <v>193.33</v>
      </c>
      <c r="N36" s="1">
        <f t="shared" si="19"/>
        <v>4532.63</v>
      </c>
      <c r="O36" s="2">
        <f t="shared" si="20"/>
        <v>0.95750424954178626</v>
      </c>
      <c r="P36" s="1">
        <f t="shared" si="21"/>
        <v>22.510924906727396</v>
      </c>
      <c r="Q36" s="1">
        <f t="shared" si="22"/>
        <v>185.11429656391354</v>
      </c>
    </row>
    <row r="37" spans="10:17" x14ac:dyDescent="0.25">
      <c r="J37">
        <v>36</v>
      </c>
      <c r="K37" s="1">
        <f t="shared" si="18"/>
        <v>4532.63</v>
      </c>
      <c r="L37" s="4">
        <f t="shared" si="7"/>
        <v>22.66</v>
      </c>
      <c r="M37" s="1">
        <v>193.33</v>
      </c>
      <c r="N37" s="1">
        <f t="shared" si="19"/>
        <v>4361.96</v>
      </c>
      <c r="O37" s="2">
        <f t="shared" si="20"/>
        <v>0.95631699374102519</v>
      </c>
      <c r="P37" s="1">
        <f t="shared" si="21"/>
        <v>21.67014307817163</v>
      </c>
      <c r="Q37" s="1">
        <f t="shared" si="22"/>
        <v>184.88476439995242</v>
      </c>
    </row>
    <row r="38" spans="10:17" x14ac:dyDescent="0.25">
      <c r="J38">
        <v>37</v>
      </c>
      <c r="K38" s="1">
        <f t="shared" si="18"/>
        <v>4361.96</v>
      </c>
      <c r="L38" s="4">
        <f t="shared" si="7"/>
        <v>21.81</v>
      </c>
      <c r="M38" s="1">
        <v>193.33</v>
      </c>
      <c r="N38" s="1">
        <f t="shared" si="19"/>
        <v>4190.4399999999996</v>
      </c>
      <c r="O38" s="2">
        <f t="shared" si="20"/>
        <v>0.95513121007611823</v>
      </c>
      <c r="P38" s="1">
        <f t="shared" si="21"/>
        <v>20.831411691760138</v>
      </c>
      <c r="Q38" s="1">
        <f t="shared" si="22"/>
        <v>184.65551684401595</v>
      </c>
    </row>
    <row r="39" spans="10:17" x14ac:dyDescent="0.25">
      <c r="J39">
        <v>38</v>
      </c>
      <c r="K39" s="1">
        <f t="shared" si="18"/>
        <v>4190.4399999999996</v>
      </c>
      <c r="L39" s="4">
        <f t="shared" si="7"/>
        <v>20.95</v>
      </c>
      <c r="M39" s="1">
        <v>193.33</v>
      </c>
      <c r="N39" s="1">
        <f t="shared" si="19"/>
        <v>4018.06</v>
      </c>
      <c r="O39" s="2">
        <f t="shared" si="20"/>
        <v>0.9539468967216933</v>
      </c>
      <c r="P39" s="1">
        <f t="shared" si="21"/>
        <v>19.985187486319475</v>
      </c>
      <c r="Q39" s="1">
        <f t="shared" si="22"/>
        <v>184.42655354320499</v>
      </c>
    </row>
    <row r="40" spans="10:17" x14ac:dyDescent="0.25">
      <c r="J40">
        <v>39</v>
      </c>
      <c r="K40" s="1">
        <f t="shared" si="18"/>
        <v>4018.06</v>
      </c>
      <c r="L40" s="4">
        <f t="shared" si="7"/>
        <v>20.09</v>
      </c>
      <c r="M40" s="1">
        <v>193.33</v>
      </c>
      <c r="N40" s="1">
        <f t="shared" si="19"/>
        <v>3844.82</v>
      </c>
      <c r="O40" s="2">
        <f t="shared" si="20"/>
        <v>0.9527640518546413</v>
      </c>
      <c r="P40" s="1">
        <f t="shared" si="21"/>
        <v>19.141029801759743</v>
      </c>
      <c r="Q40" s="1">
        <f t="shared" si="22"/>
        <v>184.19787414505782</v>
      </c>
    </row>
    <row r="41" spans="10:17" x14ac:dyDescent="0.25">
      <c r="J41">
        <v>40</v>
      </c>
      <c r="K41" s="1">
        <f t="shared" si="18"/>
        <v>3844.82</v>
      </c>
      <c r="L41" s="4">
        <f t="shared" si="7"/>
        <v>19.22</v>
      </c>
      <c r="M41" s="1">
        <v>193.33</v>
      </c>
      <c r="N41" s="1">
        <f t="shared" si="19"/>
        <v>3670.71</v>
      </c>
      <c r="O41" s="2">
        <f t="shared" si="20"/>
        <v>0.95158267365411364</v>
      </c>
      <c r="P41" s="1">
        <f t="shared" si="21"/>
        <v>18.289418987632065</v>
      </c>
      <c r="Q41" s="1">
        <f t="shared" si="22"/>
        <v>183.96947829754981</v>
      </c>
    </row>
    <row r="42" spans="10:17" x14ac:dyDescent="0.25">
      <c r="J42">
        <v>41</v>
      </c>
      <c r="K42" s="1">
        <f t="shared" si="18"/>
        <v>3670.71</v>
      </c>
      <c r="L42" s="4">
        <f t="shared" si="7"/>
        <v>18.350000000000001</v>
      </c>
      <c r="M42" s="1">
        <v>193.33</v>
      </c>
      <c r="N42" s="1">
        <f t="shared" si="19"/>
        <v>3495.73</v>
      </c>
      <c r="O42" s="2">
        <f t="shared" si="20"/>
        <v>0.95040276030151982</v>
      </c>
      <c r="P42" s="1">
        <f t="shared" si="21"/>
        <v>17.439890651532892</v>
      </c>
      <c r="Q42" s="1">
        <f t="shared" si="22"/>
        <v>183.74136564909284</v>
      </c>
    </row>
    <row r="43" spans="10:17" x14ac:dyDescent="0.25">
      <c r="J43">
        <v>42</v>
      </c>
      <c r="K43" s="1">
        <f t="shared" si="18"/>
        <v>3495.73</v>
      </c>
      <c r="L43" s="4">
        <f t="shared" si="7"/>
        <v>17.48</v>
      </c>
      <c r="M43" s="1">
        <v>193.33</v>
      </c>
      <c r="N43" s="1">
        <f t="shared" si="19"/>
        <v>3319.88</v>
      </c>
      <c r="O43" s="2">
        <f t="shared" si="20"/>
        <v>0.94922430998052398</v>
      </c>
      <c r="P43" s="1">
        <f t="shared" si="21"/>
        <v>16.592440938459561</v>
      </c>
      <c r="Q43" s="1">
        <f t="shared" si="22"/>
        <v>183.5135358485347</v>
      </c>
    </row>
    <row r="44" spans="10:17" x14ac:dyDescent="0.25">
      <c r="J44">
        <v>43</v>
      </c>
      <c r="K44" s="1">
        <f t="shared" si="18"/>
        <v>3319.88</v>
      </c>
      <c r="L44" s="4">
        <f t="shared" si="7"/>
        <v>16.600000000000001</v>
      </c>
      <c r="M44" s="1">
        <v>193.33</v>
      </c>
      <c r="N44" s="1">
        <f t="shared" si="19"/>
        <v>3143.15</v>
      </c>
      <c r="O44" s="2">
        <f t="shared" si="20"/>
        <v>0.94804732087704247</v>
      </c>
      <c r="P44" s="1">
        <f t="shared" si="21"/>
        <v>15.737585526558906</v>
      </c>
      <c r="Q44" s="1">
        <f t="shared" si="22"/>
        <v>183.28598854515863</v>
      </c>
    </row>
    <row r="45" spans="10:17" x14ac:dyDescent="0.25">
      <c r="J45">
        <v>44</v>
      </c>
      <c r="K45" s="1">
        <f t="shared" si="18"/>
        <v>3143.15</v>
      </c>
      <c r="L45" s="4">
        <f t="shared" si="7"/>
        <v>15.72</v>
      </c>
      <c r="M45" s="1">
        <v>193.33</v>
      </c>
      <c r="N45" s="1">
        <f t="shared" si="19"/>
        <v>2965.54</v>
      </c>
      <c r="O45" s="2">
        <f t="shared" si="20"/>
        <v>0.94687179117924103</v>
      </c>
      <c r="P45" s="1">
        <f t="shared" si="21"/>
        <v>14.884824557337669</v>
      </c>
      <c r="Q45" s="1">
        <f t="shared" si="22"/>
        <v>183.05872338868269</v>
      </c>
    </row>
    <row r="46" spans="10:17" x14ac:dyDescent="0.25">
      <c r="J46">
        <v>45</v>
      </c>
      <c r="K46" s="1">
        <f t="shared" si="18"/>
        <v>2965.54</v>
      </c>
      <c r="L46" s="4">
        <f t="shared" si="7"/>
        <v>14.83</v>
      </c>
      <c r="M46" s="1">
        <v>193.33</v>
      </c>
      <c r="N46" s="1">
        <f t="shared" si="19"/>
        <v>2787.04</v>
      </c>
      <c r="O46" s="2">
        <f t="shared" si="20"/>
        <v>0.9456977190775322</v>
      </c>
      <c r="P46" s="1">
        <f t="shared" si="21"/>
        <v>14.024697173919803</v>
      </c>
      <c r="Q46" s="1">
        <f t="shared" si="22"/>
        <v>182.83174002925932</v>
      </c>
    </row>
    <row r="47" spans="10:17" x14ac:dyDescent="0.25">
      <c r="J47">
        <v>46</v>
      </c>
      <c r="K47" s="1">
        <f t="shared" si="18"/>
        <v>2787.04</v>
      </c>
      <c r="L47" s="4">
        <f t="shared" si="7"/>
        <v>13.94</v>
      </c>
      <c r="M47" s="1">
        <v>193.33</v>
      </c>
      <c r="N47" s="1">
        <f t="shared" si="19"/>
        <v>2607.65</v>
      </c>
      <c r="O47" s="2">
        <f t="shared" si="20"/>
        <v>0.94452510276457191</v>
      </c>
      <c r="P47" s="1">
        <f t="shared" si="21"/>
        <v>13.166679932538132</v>
      </c>
      <c r="Q47" s="1">
        <f t="shared" si="22"/>
        <v>182.60503811747469</v>
      </c>
    </row>
    <row r="48" spans="10:17" x14ac:dyDescent="0.25">
      <c r="J48">
        <v>47</v>
      </c>
      <c r="K48" s="1">
        <f t="shared" si="18"/>
        <v>2607.65</v>
      </c>
      <c r="L48" s="4">
        <f t="shared" si="7"/>
        <v>13.04</v>
      </c>
      <c r="M48" s="1">
        <v>193.33</v>
      </c>
      <c r="N48" s="1">
        <f t="shared" si="19"/>
        <v>2427.36</v>
      </c>
      <c r="O48" s="2">
        <f t="shared" si="20"/>
        <v>0.94335394043525744</v>
      </c>
      <c r="P48" s="1">
        <f t="shared" si="21"/>
        <v>12.301335383275756</v>
      </c>
      <c r="Q48" s="1">
        <f t="shared" si="22"/>
        <v>182.37861730434832</v>
      </c>
    </row>
    <row r="49" spans="10:17" x14ac:dyDescent="0.25">
      <c r="J49">
        <v>48</v>
      </c>
      <c r="K49" s="1">
        <f t="shared" si="18"/>
        <v>2427.36</v>
      </c>
      <c r="L49" s="4">
        <f t="shared" si="7"/>
        <v>12.14</v>
      </c>
      <c r="M49" s="1">
        <v>193.33</v>
      </c>
      <c r="N49" s="1">
        <f t="shared" si="19"/>
        <v>2246.17</v>
      </c>
      <c r="O49" s="2">
        <f t="shared" si="20"/>
        <v>0.94218423028672449</v>
      </c>
      <c r="P49" s="1">
        <f t="shared" si="21"/>
        <v>11.438116555680836</v>
      </c>
      <c r="Q49" s="1">
        <f t="shared" si="22"/>
        <v>182.15247724133246</v>
      </c>
    </row>
    <row r="50" spans="10:17" x14ac:dyDescent="0.25">
      <c r="J50">
        <v>49</v>
      </c>
      <c r="K50" s="1">
        <f t="shared" ref="K50:K59" si="23">N49</f>
        <v>2246.17</v>
      </c>
      <c r="L50" s="4">
        <f t="shared" si="7"/>
        <v>11.23</v>
      </c>
      <c r="M50" s="1">
        <v>193.33</v>
      </c>
      <c r="N50" s="1">
        <f t="shared" ref="N50:N59" si="24">ROUND(K50+L50-M50,2)</f>
        <v>2064.0700000000002</v>
      </c>
      <c r="O50" s="2">
        <f t="shared" ref="O50:O59" si="25">1/(1+0.015)^(J50/12)</f>
        <v>0.94101597051834307</v>
      </c>
      <c r="P50" s="1">
        <f t="shared" ref="P50:P59" si="26">O50*L50</f>
        <v>10.567609348920993</v>
      </c>
      <c r="Q50" s="1">
        <f t="shared" ref="Q50:Q59" si="27">O50*M50</f>
        <v>181.92661758031127</v>
      </c>
    </row>
    <row r="51" spans="10:17" x14ac:dyDescent="0.25">
      <c r="J51">
        <v>50</v>
      </c>
      <c r="K51" s="1">
        <f t="shared" si="23"/>
        <v>2064.0700000000002</v>
      </c>
      <c r="L51" s="4">
        <f t="shared" si="7"/>
        <v>10.32</v>
      </c>
      <c r="M51" s="1">
        <v>193.33</v>
      </c>
      <c r="N51" s="1">
        <f t="shared" si="24"/>
        <v>1881.06</v>
      </c>
      <c r="O51" s="2">
        <f t="shared" si="25"/>
        <v>0.93984915933171764</v>
      </c>
      <c r="P51" s="1">
        <f t="shared" si="26"/>
        <v>9.6992433243033265</v>
      </c>
      <c r="Q51" s="1">
        <f t="shared" si="27"/>
        <v>181.70103797360099</v>
      </c>
    </row>
    <row r="52" spans="10:17" x14ac:dyDescent="0.25">
      <c r="J52">
        <v>51</v>
      </c>
      <c r="K52" s="1">
        <f t="shared" si="23"/>
        <v>1881.06</v>
      </c>
      <c r="L52" s="4">
        <f t="shared" si="7"/>
        <v>9.41</v>
      </c>
      <c r="M52" s="1">
        <v>193.33</v>
      </c>
      <c r="N52" s="1">
        <f t="shared" si="24"/>
        <v>1697.14</v>
      </c>
      <c r="O52" s="2">
        <f t="shared" si="25"/>
        <v>0.93868379493068121</v>
      </c>
      <c r="P52" s="1">
        <f t="shared" si="26"/>
        <v>8.8330145102977102</v>
      </c>
      <c r="Q52" s="1">
        <f t="shared" si="27"/>
        <v>181.47573807394861</v>
      </c>
    </row>
    <row r="53" spans="10:17" x14ac:dyDescent="0.25">
      <c r="J53">
        <v>52</v>
      </c>
      <c r="K53" s="1">
        <f t="shared" si="23"/>
        <v>1697.14</v>
      </c>
      <c r="L53" s="4">
        <f t="shared" si="7"/>
        <v>8.49</v>
      </c>
      <c r="M53" s="1">
        <v>193.33</v>
      </c>
      <c r="N53" s="1">
        <f t="shared" si="24"/>
        <v>1512.3</v>
      </c>
      <c r="O53" s="2">
        <f t="shared" si="25"/>
        <v>0.93751987552129445</v>
      </c>
      <c r="P53" s="1">
        <f t="shared" si="26"/>
        <v>7.9595437431757903</v>
      </c>
      <c r="Q53" s="1">
        <f t="shared" si="27"/>
        <v>181.25071753453187</v>
      </c>
    </row>
    <row r="54" spans="10:17" x14ac:dyDescent="0.25">
      <c r="J54">
        <v>53</v>
      </c>
      <c r="K54" s="1">
        <f t="shared" si="23"/>
        <v>1512.3</v>
      </c>
      <c r="L54" s="4">
        <f t="shared" si="7"/>
        <v>7.56</v>
      </c>
      <c r="M54" s="1">
        <v>193.33</v>
      </c>
      <c r="N54" s="1">
        <f t="shared" si="24"/>
        <v>1326.53</v>
      </c>
      <c r="O54" s="2">
        <f t="shared" si="25"/>
        <v>0.93635739931184225</v>
      </c>
      <c r="P54" s="1">
        <f t="shared" si="26"/>
        <v>7.0788619387975267</v>
      </c>
      <c r="Q54" s="1">
        <f t="shared" si="27"/>
        <v>181.02597600895848</v>
      </c>
    </row>
    <row r="55" spans="10:17" x14ac:dyDescent="0.25">
      <c r="J55">
        <v>54</v>
      </c>
      <c r="K55" s="1">
        <f t="shared" si="23"/>
        <v>1326.53</v>
      </c>
      <c r="L55" s="4">
        <f t="shared" si="7"/>
        <v>6.63</v>
      </c>
      <c r="M55" s="1">
        <v>193.33</v>
      </c>
      <c r="N55" s="1">
        <f t="shared" si="24"/>
        <v>1139.83</v>
      </c>
      <c r="O55" s="2">
        <f t="shared" si="25"/>
        <v>0.93519636451283172</v>
      </c>
      <c r="P55" s="1">
        <f t="shared" si="26"/>
        <v>6.2003518967200746</v>
      </c>
      <c r="Q55" s="1">
        <f t="shared" si="27"/>
        <v>180.80151315126577</v>
      </c>
    </row>
    <row r="56" spans="10:17" x14ac:dyDescent="0.25">
      <c r="J56">
        <v>55</v>
      </c>
      <c r="K56" s="1">
        <f t="shared" si="23"/>
        <v>1139.83</v>
      </c>
      <c r="L56" s="4">
        <f t="shared" si="7"/>
        <v>5.7</v>
      </c>
      <c r="M56" s="1">
        <v>193.33</v>
      </c>
      <c r="N56" s="1">
        <f t="shared" si="24"/>
        <v>952.2</v>
      </c>
      <c r="O56" s="2">
        <f t="shared" si="25"/>
        <v>0.93403676933698776</v>
      </c>
      <c r="P56" s="1">
        <f t="shared" si="26"/>
        <v>5.3240095852208302</v>
      </c>
      <c r="Q56" s="1">
        <f t="shared" si="27"/>
        <v>180.57732861591987</v>
      </c>
    </row>
    <row r="57" spans="10:17" x14ac:dyDescent="0.25">
      <c r="J57">
        <v>56</v>
      </c>
      <c r="K57" s="1">
        <f t="shared" si="23"/>
        <v>952.2</v>
      </c>
      <c r="L57" s="4">
        <f t="shared" si="7"/>
        <v>4.76</v>
      </c>
      <c r="M57" s="1">
        <v>193.33</v>
      </c>
      <c r="N57" s="1">
        <f t="shared" si="24"/>
        <v>763.63</v>
      </c>
      <c r="O57" s="2">
        <f t="shared" si="25"/>
        <v>0.93287861199925237</v>
      </c>
      <c r="P57" s="1">
        <f t="shared" si="26"/>
        <v>4.4405021931164415</v>
      </c>
      <c r="Q57" s="1">
        <f t="shared" si="27"/>
        <v>180.35342205781546</v>
      </c>
    </row>
    <row r="58" spans="10:17" x14ac:dyDescent="0.25">
      <c r="J58">
        <v>57</v>
      </c>
      <c r="K58" s="1">
        <f t="shared" si="23"/>
        <v>763.63</v>
      </c>
      <c r="L58" s="4">
        <f t="shared" si="7"/>
        <v>3.82</v>
      </c>
      <c r="M58" s="1">
        <v>193.33</v>
      </c>
      <c r="N58" s="1">
        <f t="shared" si="24"/>
        <v>574.12</v>
      </c>
      <c r="O58" s="2">
        <f t="shared" si="25"/>
        <v>0.93172189071678069</v>
      </c>
      <c r="P58" s="1">
        <f t="shared" si="26"/>
        <v>3.559177622538102</v>
      </c>
      <c r="Q58" s="1">
        <f t="shared" si="27"/>
        <v>180.12979313227521</v>
      </c>
    </row>
    <row r="59" spans="10:17" x14ac:dyDescent="0.25">
      <c r="J59">
        <v>58</v>
      </c>
      <c r="K59" s="1">
        <f t="shared" si="23"/>
        <v>574.12</v>
      </c>
      <c r="L59" s="4">
        <f t="shared" si="7"/>
        <v>2.87</v>
      </c>
      <c r="M59" s="1">
        <v>193.33</v>
      </c>
      <c r="N59" s="1">
        <f t="shared" si="24"/>
        <v>383.66</v>
      </c>
      <c r="O59" s="2">
        <f t="shared" si="25"/>
        <v>0.93056660370893796</v>
      </c>
      <c r="P59" s="1">
        <f t="shared" si="26"/>
        <v>2.6707261526446522</v>
      </c>
      <c r="Q59" s="1">
        <f t="shared" si="27"/>
        <v>179.90644149504899</v>
      </c>
    </row>
    <row r="60" spans="10:17" x14ac:dyDescent="0.25">
      <c r="J60">
        <v>59</v>
      </c>
      <c r="K60" s="1">
        <f t="shared" ref="K60:K61" si="28">N59</f>
        <v>383.66</v>
      </c>
      <c r="L60" s="4">
        <f t="shared" si="7"/>
        <v>1.92</v>
      </c>
      <c r="M60" s="1">
        <v>193.33</v>
      </c>
      <c r="N60" s="1">
        <f t="shared" ref="N60:N61" si="29">ROUND(K60+L60-M60,2)</f>
        <v>192.25</v>
      </c>
      <c r="O60" s="2">
        <f t="shared" ref="O60:O61" si="30">1/(1+0.015)^(J60/12)</f>
        <v>0.92941274919729822</v>
      </c>
      <c r="P60" s="1">
        <f t="shared" ref="P60:P61" si="31">O60*L60</f>
        <v>1.7844724784588124</v>
      </c>
      <c r="Q60" s="1">
        <f t="shared" ref="Q60:Q61" si="32">O60*M60</f>
        <v>179.68336680231369</v>
      </c>
    </row>
    <row r="61" spans="10:17" x14ac:dyDescent="0.25">
      <c r="J61">
        <v>60</v>
      </c>
      <c r="K61" s="1">
        <f t="shared" si="28"/>
        <v>192.25</v>
      </c>
      <c r="L61" s="4">
        <f t="shared" si="7"/>
        <v>0.96</v>
      </c>
      <c r="M61" s="1">
        <f>K61+L61</f>
        <v>193.21</v>
      </c>
      <c r="N61" s="1">
        <f t="shared" si="29"/>
        <v>0</v>
      </c>
      <c r="O61" s="2">
        <f t="shared" si="30"/>
        <v>0.92826032540563996</v>
      </c>
      <c r="P61" s="1">
        <f t="shared" si="31"/>
        <v>0.8911299123894143</v>
      </c>
      <c r="Q61" s="1">
        <f t="shared" si="32"/>
        <v>179.3491774716237</v>
      </c>
    </row>
    <row r="63" spans="10:17" x14ac:dyDescent="0.25">
      <c r="L63" s="3">
        <f>SUM(L2:L61)</f>
        <v>1599.68</v>
      </c>
      <c r="M63" s="3">
        <f t="shared" ref="M63:Q63" si="33">SUM(M2:M61)</f>
        <v>11599.679999999997</v>
      </c>
      <c r="N63" s="3"/>
      <c r="O63" s="3"/>
      <c r="P63" s="3">
        <f t="shared" si="33"/>
        <v>1558.4710476133246</v>
      </c>
      <c r="Q63" s="3">
        <f t="shared" si="33"/>
        <v>11171.510450493426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Dalgliesh</dc:creator>
  <cp:lastModifiedBy>Scott Dalgliesh</cp:lastModifiedBy>
  <dcterms:created xsi:type="dcterms:W3CDTF">2020-12-05T04:19:00Z</dcterms:created>
  <dcterms:modified xsi:type="dcterms:W3CDTF">2020-12-09T02:15:56Z</dcterms:modified>
</cp:coreProperties>
</file>