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tables/table11.xml" ContentType="application/vnd.openxmlformats-officedocument.spreadsheetml.table+xml"/>
  <Override PartName="/xl/drawings/drawing5.xml" ContentType="application/vnd.openxmlformats-officedocument.drawing+xml"/>
  <Override PartName="/xl/tables/table12.xml" ContentType="application/vnd.openxmlformats-officedocument.spreadsheetml.table+xml"/>
  <Override PartName="/xl/drawings/drawing6.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drawings/drawing7.xml" ContentType="application/vnd.openxmlformats-officedocument.drawing+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cottejames/Projects/DownsmanCheckpoint/Templates/"/>
    </mc:Choice>
  </mc:AlternateContent>
  <xr:revisionPtr revIDLastSave="0" documentId="8_{DE9A3D16-2CCD-B648-B28F-21B375A274A0}" xr6:coauthVersionLast="47" xr6:coauthVersionMax="47" xr10:uidLastSave="{00000000-0000-0000-0000-000000000000}"/>
  <bookViews>
    <workbookView xWindow="0" yWindow="0" windowWidth="28800" windowHeight="18000" xr2:uid="{A5EAFFD2-7621-4DB1-844A-A4C421512459}"/>
  </bookViews>
  <sheets>
    <sheet name="Master sheet" sheetId="2" r:id="rId1"/>
    <sheet name="Joining Instructions" sheetId="14" r:id="rId2"/>
    <sheet name="Kit List" sheetId="5" r:id="rId3"/>
    <sheet name="Staff instructions &amp; Site RA" sheetId="6" r:id="rId4"/>
    <sheet name="Event RA" sheetId="4" r:id="rId5"/>
    <sheet name="CP Score sheet" sheetId="9" r:id="rId6"/>
    <sheet name="&quot;Walk to&quot; grid ref" sheetId="3" r:id="rId7"/>
    <sheet name="Safety plan" sheetId="11" r:id="rId8"/>
    <sheet name="Comms" sheetId="7" r:id="rId9"/>
    <sheet name="Contacts" sheetId="13" r:id="rId10"/>
    <sheet name="Search &amp; Rescue Log" sheetId="12" r:id="rId11"/>
    <sheet name="Log Card" sheetId="10" r:id="rId12"/>
    <sheet name="Master Points" sheetId="8" r:id="rId13"/>
    <sheet name="Data" sheetId="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 l="1"/>
  <c r="E7" i="2"/>
  <c r="E8" i="2"/>
  <c r="E9" i="2"/>
  <c r="E10" i="2"/>
  <c r="B7" i="14"/>
  <c r="B15" i="14" l="1"/>
  <c r="B6" i="14"/>
  <c r="B5" i="14"/>
  <c r="A8" i="13"/>
  <c r="B8" i="13"/>
  <c r="C8" i="13"/>
  <c r="C12" i="1"/>
  <c r="B14" i="14" s="1"/>
  <c r="B6" i="2"/>
  <c r="B19" i="14"/>
  <c r="D1" i="2"/>
  <c r="B17" i="14"/>
  <c r="B4" i="13"/>
  <c r="B5" i="13"/>
  <c r="B6" i="13"/>
  <c r="B7" i="13"/>
  <c r="B9" i="13"/>
  <c r="B10" i="13"/>
  <c r="B11" i="13"/>
  <c r="B12" i="13"/>
  <c r="B13" i="13"/>
  <c r="B14" i="13"/>
  <c r="B15" i="13"/>
  <c r="B16" i="13"/>
  <c r="B17" i="13"/>
  <c r="B18" i="13"/>
  <c r="B19" i="13"/>
  <c r="B20" i="13"/>
  <c r="B21" i="13"/>
  <c r="C4" i="13"/>
  <c r="A4" i="13"/>
  <c r="A5" i="13"/>
  <c r="A6" i="13"/>
  <c r="A7" i="13"/>
  <c r="A9" i="13"/>
  <c r="A10" i="13"/>
  <c r="A11" i="13"/>
  <c r="A12" i="13"/>
  <c r="A13" i="13"/>
  <c r="A14" i="13"/>
  <c r="A15" i="13"/>
  <c r="A16" i="13"/>
  <c r="A17" i="13"/>
  <c r="A18" i="13"/>
  <c r="A19" i="13"/>
  <c r="A20" i="13"/>
  <c r="A21" i="13"/>
  <c r="C5" i="13"/>
  <c r="C6" i="13"/>
  <c r="C7" i="13"/>
  <c r="C9" i="13"/>
  <c r="C10" i="13"/>
  <c r="C11" i="13"/>
  <c r="C12" i="13"/>
  <c r="C13" i="13"/>
  <c r="C14" i="13"/>
  <c r="C15" i="13"/>
  <c r="C16" i="13"/>
  <c r="C17" i="13"/>
  <c r="C18" i="13"/>
  <c r="C19" i="13"/>
  <c r="C20" i="13"/>
  <c r="C21" i="13"/>
  <c r="B6" i="6"/>
  <c r="I7" i="8"/>
  <c r="I8" i="8"/>
  <c r="I9" i="8"/>
  <c r="I10" i="8"/>
  <c r="I11" i="8"/>
  <c r="I12" i="8"/>
  <c r="I13" i="8"/>
  <c r="I14" i="8"/>
  <c r="I15" i="8"/>
  <c r="I6" i="8"/>
  <c r="E37" i="10"/>
  <c r="E34" i="10"/>
  <c r="C31" i="10"/>
  <c r="C15" i="10"/>
  <c r="A6" i="9"/>
  <c r="A7" i="9" s="1"/>
  <c r="A8" i="9" s="1"/>
  <c r="A9" i="9" s="1"/>
  <c r="A10" i="9" s="1"/>
  <c r="A11" i="9" s="1"/>
  <c r="A12" i="9" s="1"/>
  <c r="A13" i="9" s="1"/>
  <c r="A14" i="9" s="1"/>
  <c r="A15" i="9" s="1"/>
  <c r="A16" i="9" s="1"/>
  <c r="A17" i="9" s="1"/>
  <c r="A18" i="9" s="1"/>
  <c r="A19" i="9" s="1"/>
  <c r="A20" i="9" s="1"/>
  <c r="A21" i="9" s="1"/>
  <c r="A22" i="9" s="1"/>
  <c r="A23" i="9" s="1"/>
  <c r="A24" i="9" s="1"/>
  <c r="B6" i="9"/>
  <c r="B7" i="9" s="1"/>
  <c r="B8" i="9" s="1"/>
  <c r="B9" i="9" s="1"/>
  <c r="B10" i="9" s="1"/>
  <c r="B11" i="9" s="1"/>
  <c r="B12" i="9" s="1"/>
  <c r="B13" i="9" s="1"/>
  <c r="B14" i="9" s="1"/>
  <c r="B15" i="9" s="1"/>
  <c r="B16" i="9" s="1"/>
  <c r="B17" i="9" s="1"/>
  <c r="B18" i="9" s="1"/>
  <c r="B19" i="9" s="1"/>
  <c r="B20" i="9" s="1"/>
  <c r="B21" i="9" s="1"/>
  <c r="B22" i="9" s="1"/>
  <c r="B23" i="9" s="1"/>
  <c r="B24" i="9" s="1"/>
  <c r="F2" i="9"/>
  <c r="C6" i="9"/>
  <c r="C7" i="9" s="1"/>
  <c r="C8" i="9" s="1"/>
  <c r="C9" i="9" s="1"/>
  <c r="C10" i="9" s="1"/>
  <c r="C11" i="9" s="1"/>
  <c r="C12" i="9" s="1"/>
  <c r="C13" i="9" s="1"/>
  <c r="C14" i="9" s="1"/>
  <c r="C15" i="9" s="1"/>
  <c r="C16" i="9" s="1"/>
  <c r="C17" i="9" s="1"/>
  <c r="C18" i="9" s="1"/>
  <c r="C19" i="9" s="1"/>
  <c r="C20" i="9" s="1"/>
  <c r="C21" i="9" s="1"/>
  <c r="C22" i="9" s="1"/>
  <c r="C23" i="9" s="1"/>
  <c r="C24" i="9" s="1"/>
  <c r="F110" i="9"/>
  <c r="C114" i="9"/>
  <c r="C115" i="9" s="1"/>
  <c r="C116" i="9" s="1"/>
  <c r="C117" i="9" s="1"/>
  <c r="C118" i="9" s="1"/>
  <c r="C119" i="9" s="1"/>
  <c r="C120" i="9" s="1"/>
  <c r="C121" i="9" s="1"/>
  <c r="C122" i="9" s="1"/>
  <c r="C123" i="9" s="1"/>
  <c r="C124" i="9" s="1"/>
  <c r="C125" i="9" s="1"/>
  <c r="C126" i="9" s="1"/>
  <c r="C127" i="9" s="1"/>
  <c r="C128" i="9" s="1"/>
  <c r="C129" i="9" s="1"/>
  <c r="C130" i="9" s="1"/>
  <c r="C131" i="9" s="1"/>
  <c r="C132" i="9" s="1"/>
  <c r="B114" i="9"/>
  <c r="B115" i="9" s="1"/>
  <c r="B116" i="9" s="1"/>
  <c r="B117" i="9" s="1"/>
  <c r="B118" i="9" s="1"/>
  <c r="B119" i="9" s="1"/>
  <c r="B120" i="9" s="1"/>
  <c r="B121" i="9" s="1"/>
  <c r="B122" i="9" s="1"/>
  <c r="B123" i="9" s="1"/>
  <c r="B124" i="9" s="1"/>
  <c r="B125" i="9" s="1"/>
  <c r="B126" i="9" s="1"/>
  <c r="B127" i="9" s="1"/>
  <c r="B128" i="9" s="1"/>
  <c r="B129" i="9" s="1"/>
  <c r="B130" i="9" s="1"/>
  <c r="B131" i="9" s="1"/>
  <c r="B132" i="9" s="1"/>
  <c r="F83" i="9"/>
  <c r="C87" i="9"/>
  <c r="C88" i="9" s="1"/>
  <c r="C89" i="9" s="1"/>
  <c r="C90" i="9" s="1"/>
  <c r="C91" i="9" s="1"/>
  <c r="C92" i="9" s="1"/>
  <c r="C93" i="9" s="1"/>
  <c r="C94" i="9" s="1"/>
  <c r="C95" i="9" s="1"/>
  <c r="C96" i="9" s="1"/>
  <c r="C97" i="9" s="1"/>
  <c r="C98" i="9" s="1"/>
  <c r="C99" i="9" s="1"/>
  <c r="C100" i="9" s="1"/>
  <c r="C101" i="9" s="1"/>
  <c r="C102" i="9" s="1"/>
  <c r="C103" i="9" s="1"/>
  <c r="C104" i="9" s="1"/>
  <c r="C105" i="9" s="1"/>
  <c r="B87" i="9"/>
  <c r="B88" i="9" s="1"/>
  <c r="B89" i="9" s="1"/>
  <c r="B90" i="9" s="1"/>
  <c r="B91" i="9" s="1"/>
  <c r="B92" i="9" s="1"/>
  <c r="B93" i="9" s="1"/>
  <c r="B94" i="9" s="1"/>
  <c r="B95" i="9" s="1"/>
  <c r="B96" i="9" s="1"/>
  <c r="B97" i="9" s="1"/>
  <c r="B98" i="9" s="1"/>
  <c r="B99" i="9" s="1"/>
  <c r="B100" i="9" s="1"/>
  <c r="B101" i="9" s="1"/>
  <c r="B102" i="9" s="1"/>
  <c r="B103" i="9" s="1"/>
  <c r="B104" i="9" s="1"/>
  <c r="B105" i="9" s="1"/>
  <c r="F56" i="9"/>
  <c r="C60" i="9"/>
  <c r="C61" i="9" s="1"/>
  <c r="C62" i="9" s="1"/>
  <c r="C63" i="9" s="1"/>
  <c r="C64" i="9" s="1"/>
  <c r="C65" i="9" s="1"/>
  <c r="C66" i="9" s="1"/>
  <c r="C67" i="9" s="1"/>
  <c r="C68" i="9" s="1"/>
  <c r="C69" i="9" s="1"/>
  <c r="C70" i="9" s="1"/>
  <c r="C71" i="9" s="1"/>
  <c r="C72" i="9" s="1"/>
  <c r="C73" i="9" s="1"/>
  <c r="C74" i="9" s="1"/>
  <c r="C75" i="9" s="1"/>
  <c r="C76" i="9" s="1"/>
  <c r="C77" i="9" s="1"/>
  <c r="C78" i="9" s="1"/>
  <c r="B60" i="9"/>
  <c r="B61" i="9" s="1"/>
  <c r="B62" i="9" s="1"/>
  <c r="B63" i="9" s="1"/>
  <c r="B64" i="9" s="1"/>
  <c r="B65" i="9" s="1"/>
  <c r="B66" i="9" s="1"/>
  <c r="B67" i="9" s="1"/>
  <c r="B68" i="9" s="1"/>
  <c r="B69" i="9" s="1"/>
  <c r="B70" i="9" s="1"/>
  <c r="B71" i="9" s="1"/>
  <c r="B72" i="9" s="1"/>
  <c r="B73" i="9" s="1"/>
  <c r="B74" i="9" s="1"/>
  <c r="B75" i="9" s="1"/>
  <c r="B76" i="9" s="1"/>
  <c r="B77" i="9" s="1"/>
  <c r="B78" i="9" s="1"/>
  <c r="F29" i="9"/>
  <c r="B33" i="9"/>
  <c r="B34" i="9" s="1"/>
  <c r="B35" i="9" s="1"/>
  <c r="B36" i="9" s="1"/>
  <c r="B37" i="9" s="1"/>
  <c r="B38" i="9" s="1"/>
  <c r="B39" i="9" s="1"/>
  <c r="B40" i="9" s="1"/>
  <c r="B41" i="9" s="1"/>
  <c r="B42" i="9" s="1"/>
  <c r="B43" i="9" s="1"/>
  <c r="B44" i="9" s="1"/>
  <c r="B45" i="9" s="1"/>
  <c r="B46" i="9" s="1"/>
  <c r="B47" i="9" s="1"/>
  <c r="B48" i="9" s="1"/>
  <c r="B49" i="9" s="1"/>
  <c r="B50" i="9" s="1"/>
  <c r="B51" i="9" s="1"/>
  <c r="C33" i="9"/>
  <c r="C34" i="9" s="1"/>
  <c r="C35" i="9" s="1"/>
  <c r="C36" i="9" s="1"/>
  <c r="C37" i="9" s="1"/>
  <c r="C38" i="9" s="1"/>
  <c r="C39" i="9" s="1"/>
  <c r="C40" i="9" s="1"/>
  <c r="C41" i="9" s="1"/>
  <c r="C42" i="9" s="1"/>
  <c r="C43" i="9" s="1"/>
  <c r="C44" i="9" s="1"/>
  <c r="C45" i="9" s="1"/>
  <c r="C46" i="9" s="1"/>
  <c r="C47" i="9" s="1"/>
  <c r="C48" i="9" s="1"/>
  <c r="C49" i="9" s="1"/>
  <c r="C50" i="9" s="1"/>
  <c r="C51" i="9" s="1"/>
  <c r="B7" i="6"/>
  <c r="B5" i="6"/>
  <c r="D4" i="4"/>
  <c r="A6" i="2"/>
  <c r="C6" i="2"/>
  <c r="H6" i="2"/>
  <c r="K6" i="2"/>
  <c r="J7" i="8" l="1"/>
  <c r="J11" i="8"/>
  <c r="J8" i="8"/>
  <c r="J12" i="8"/>
  <c r="J6" i="8"/>
  <c r="J9" i="8"/>
  <c r="J13" i="8"/>
  <c r="J14" i="8"/>
  <c r="J10" i="8"/>
  <c r="J15" i="8"/>
  <c r="B26" i="3"/>
  <c r="B22" i="3"/>
  <c r="B19" i="3"/>
  <c r="B15" i="3"/>
  <c r="B8" i="3"/>
  <c r="B12" i="3"/>
  <c r="B5" i="3"/>
  <c r="B1" i="3"/>
  <c r="E1" i="2"/>
  <c r="A7" i="2"/>
  <c r="A8" i="2"/>
  <c r="A9" i="2"/>
  <c r="A10" i="2"/>
  <c r="B7" i="2"/>
  <c r="B8" i="2"/>
  <c r="B9" i="2"/>
  <c r="B10" i="2"/>
  <c r="C7" i="2"/>
  <c r="C8" i="2"/>
  <c r="C9" i="2"/>
  <c r="C10" i="2"/>
  <c r="H7" i="2"/>
  <c r="H8" i="2"/>
  <c r="H9" i="2"/>
  <c r="H10" i="2"/>
  <c r="I6" i="1"/>
  <c r="F6" i="1"/>
  <c r="J6" i="2" s="1"/>
  <c r="B9" i="14" s="1"/>
  <c r="H6" i="1"/>
  <c r="H7" i="1"/>
  <c r="I7" i="1" s="1"/>
  <c r="H8" i="1"/>
  <c r="H9" i="1"/>
  <c r="H10" i="1"/>
  <c r="E6" i="1"/>
  <c r="I6" i="2" s="1"/>
  <c r="E7" i="1"/>
  <c r="E8" i="1"/>
  <c r="E9" i="1"/>
  <c r="E10" i="1"/>
  <c r="A113" i="9" l="1"/>
  <c r="A114" i="9" s="1"/>
  <c r="A115" i="9" s="1"/>
  <c r="A116" i="9" s="1"/>
  <c r="A117" i="9" s="1"/>
  <c r="A118" i="9" s="1"/>
  <c r="A119" i="9" s="1"/>
  <c r="A120" i="9" s="1"/>
  <c r="A121" i="9" s="1"/>
  <c r="A122" i="9" s="1"/>
  <c r="A123" i="9" s="1"/>
  <c r="A124" i="9" s="1"/>
  <c r="A125" i="9" s="1"/>
  <c r="A126" i="9" s="1"/>
  <c r="A127" i="9" s="1"/>
  <c r="A128" i="9" s="1"/>
  <c r="A129" i="9" s="1"/>
  <c r="A130" i="9" s="1"/>
  <c r="A131" i="9" s="1"/>
  <c r="A132" i="9" s="1"/>
  <c r="B12" i="14"/>
  <c r="I9" i="2"/>
  <c r="A86" i="9"/>
  <c r="A87" i="9" s="1"/>
  <c r="A88" i="9" s="1"/>
  <c r="A89" i="9" s="1"/>
  <c r="A90" i="9" s="1"/>
  <c r="A91" i="9" s="1"/>
  <c r="A92" i="9" s="1"/>
  <c r="A93" i="9" s="1"/>
  <c r="A94" i="9" s="1"/>
  <c r="A95" i="9" s="1"/>
  <c r="A96" i="9" s="1"/>
  <c r="A97" i="9" s="1"/>
  <c r="A98" i="9" s="1"/>
  <c r="A99" i="9" s="1"/>
  <c r="A100" i="9" s="1"/>
  <c r="A101" i="9" s="1"/>
  <c r="A102" i="9" s="1"/>
  <c r="A103" i="9" s="1"/>
  <c r="A104" i="9" s="1"/>
  <c r="A105" i="9" s="1"/>
  <c r="I8" i="2"/>
  <c r="A59" i="9"/>
  <c r="A60" i="9" s="1"/>
  <c r="A61" i="9" s="1"/>
  <c r="A62" i="9" s="1"/>
  <c r="A63" i="9" s="1"/>
  <c r="A64" i="9" s="1"/>
  <c r="A65" i="9" s="1"/>
  <c r="A66" i="9" s="1"/>
  <c r="A67" i="9" s="1"/>
  <c r="A68" i="9" s="1"/>
  <c r="A69" i="9" s="1"/>
  <c r="A70" i="9" s="1"/>
  <c r="A71" i="9" s="1"/>
  <c r="A72" i="9" s="1"/>
  <c r="A73" i="9" s="1"/>
  <c r="A74" i="9" s="1"/>
  <c r="A75" i="9" s="1"/>
  <c r="A76" i="9" s="1"/>
  <c r="A77" i="9" s="1"/>
  <c r="A78" i="9" s="1"/>
  <c r="I7" i="2"/>
  <c r="A32" i="9"/>
  <c r="A33" i="9" s="1"/>
  <c r="A34" i="9" s="1"/>
  <c r="A35" i="9" s="1"/>
  <c r="A36" i="9" s="1"/>
  <c r="A37" i="9" s="1"/>
  <c r="A38" i="9" s="1"/>
  <c r="A39" i="9" s="1"/>
  <c r="A40" i="9" s="1"/>
  <c r="A41" i="9" s="1"/>
  <c r="A42" i="9" s="1"/>
  <c r="A43" i="9" s="1"/>
  <c r="A44" i="9" s="1"/>
  <c r="A45" i="9" s="1"/>
  <c r="A46" i="9" s="1"/>
  <c r="A47" i="9" s="1"/>
  <c r="A48" i="9" s="1"/>
  <c r="A49" i="9" s="1"/>
  <c r="A50" i="9" s="1"/>
  <c r="A51" i="9" s="1"/>
  <c r="I10" i="2"/>
  <c r="F7" i="1"/>
  <c r="G7" i="1" s="1"/>
  <c r="F8" i="1" s="1"/>
  <c r="G8" i="1" s="1"/>
  <c r="F9" i="1" s="1"/>
  <c r="J7" i="2" l="1"/>
  <c r="G7" i="2" s="1"/>
  <c r="G9" i="1"/>
  <c r="F10" i="1" s="1"/>
  <c r="B10" i="14" s="1"/>
  <c r="J9" i="2"/>
  <c r="G9" i="2" s="1"/>
  <c r="J8" i="2"/>
  <c r="G8" i="2" s="1"/>
  <c r="G10" i="1" l="1"/>
  <c r="J10" i="2"/>
  <c r="G10" i="2" s="1"/>
  <c r="J7" i="1" l="1"/>
  <c r="I8" i="1" s="1"/>
  <c r="J8" i="1" s="1"/>
  <c r="I9" i="1" l="1"/>
  <c r="J9" i="1" s="1"/>
  <c r="K8" i="2"/>
  <c r="K7" i="2"/>
  <c r="I10" i="1" l="1"/>
  <c r="J10" i="1" s="1"/>
  <c r="B11" i="14" s="1"/>
  <c r="K9" i="2"/>
  <c r="K10" i="2" l="1"/>
</calcChain>
</file>

<file path=xl/sharedStrings.xml><?xml version="1.0" encoding="utf-8"?>
<sst xmlns="http://schemas.openxmlformats.org/spreadsheetml/2006/main" count="413" uniqueCount="287">
  <si>
    <t>Speed (MPH) of team=</t>
  </si>
  <si>
    <t>Estimated speed (MPH) of slower teams=</t>
  </si>
  <si>
    <t>Checkpoint</t>
  </si>
  <si>
    <t>Location</t>
  </si>
  <si>
    <t>Time allowed</t>
  </si>
  <si>
    <t>First team arrival</t>
  </si>
  <si>
    <t>First team departure</t>
  </si>
  <si>
    <t>Estimated time for slowest team</t>
  </si>
  <si>
    <t>Last team arrival</t>
  </si>
  <si>
    <t>Last team departure</t>
  </si>
  <si>
    <t>Start</t>
  </si>
  <si>
    <t>Finish</t>
  </si>
  <si>
    <t>Time Allowed</t>
  </si>
  <si>
    <t>Distance (miles) from previous checkpoint</t>
  </si>
  <si>
    <t>Enter values in yellow boxes</t>
  </si>
  <si>
    <t>Map Reference</t>
  </si>
  <si>
    <t>Picture</t>
  </si>
  <si>
    <t>Staff</t>
  </si>
  <si>
    <t>Activity</t>
  </si>
  <si>
    <t>Miles from previous CP</t>
  </si>
  <si>
    <t>Checkpoint Open time</t>
  </si>
  <si>
    <t>Date of hike=</t>
  </si>
  <si>
    <t>Overland Training Hike</t>
  </si>
  <si>
    <t>Start to CP1</t>
  </si>
  <si>
    <t xml:space="preserve">Walk To Grid Reference: </t>
  </si>
  <si>
    <t>CP1 to CP2</t>
  </si>
  <si>
    <t>CP2 to CP3</t>
  </si>
  <si>
    <t>Date of Next Review</t>
  </si>
  <si>
    <t>Date of Event</t>
  </si>
  <si>
    <t>Person doing this RA</t>
  </si>
  <si>
    <t>Chris Searle</t>
  </si>
  <si>
    <t>Event Risk Assessment for Mid Sussex District Training Hikes</t>
  </si>
  <si>
    <t>What hazard have you identified?
What are the risks from it?</t>
  </si>
  <si>
    <t>Who is at risk?</t>
  </si>
  <si>
    <t>What has changed that needs to be thought about and controlled?</t>
  </si>
  <si>
    <t>How are the risks already controlled?
What extra controls are needed?</t>
  </si>
  <si>
    <t>Risk of incidents consequent of insufficient organisation and planning</t>
  </si>
  <si>
    <t>All participants</t>
  </si>
  <si>
    <t>Risk of incident or injury consequent of insufficient preparation for the terrain.</t>
  </si>
  <si>
    <t>Date of RA</t>
  </si>
  <si>
    <t xml:space="preserve">Organisers have checked and confirmed that the route is defined as (POR) Rule 9.28 Terrain Zero.
</t>
  </si>
  <si>
    <t>Risk of incident consequent of poor communications</t>
  </si>
  <si>
    <t>Organisers to comply with the In Touch (POR) rule 9.3
OSM will collect contact details of parents, leaders and support staff.
Hikers will provide a mobile telephone number for their team.
The Leader in Charge will carry the District mobile telephone, the number will be shared with all parties.</t>
  </si>
  <si>
    <t>Risk of an inadequate response to serious accident, injury or incident</t>
  </si>
  <si>
    <t>Organisers to follow Purple Card procedure as required, to include escalation to 999 services as necessary.</t>
  </si>
  <si>
    <t>Risk of inadequate adult supervision</t>
  </si>
  <si>
    <t xml:space="preserve">Organisers to comply with the rules for adult to young person ratios </t>
  </si>
  <si>
    <t>Risk of accident or injury when using your own car</t>
  </si>
  <si>
    <t>All Drivers</t>
  </si>
  <si>
    <t>All drivers of personal vehicles to read and comply with the ‘Using your own car for Scouting activities’ document.</t>
  </si>
  <si>
    <t>Risk of unauthorised photographs being taken</t>
  </si>
  <si>
    <t>Joining instructions will include a notification to parents that photographs may be taken of the Scouts and shared on the 'closed' Mid Sussex Scout Hikes Facebook page, in accordance with the legitimate interest section of the policy for 'photography, video and audio recording at Scout events.'</t>
  </si>
  <si>
    <t>Lack of diversity and inclusion</t>
  </si>
  <si>
    <t>The event is open and accessible to all members of the Scout and Explorer Sections.</t>
  </si>
  <si>
    <t>Risk of teams being unsuitably equipped.</t>
  </si>
  <si>
    <t>Kit List</t>
  </si>
  <si>
    <t>Personal Kit:</t>
  </si>
  <si>
    <t>Waterproof lined rucksack</t>
  </si>
  <si>
    <t>Waterproof coat with taped seams</t>
  </si>
  <si>
    <t>Waterproof bottoms with taped seams</t>
  </si>
  <si>
    <t>Waterproof hiking boots with ankle support</t>
  </si>
  <si>
    <t>Long trousers</t>
  </si>
  <si>
    <t>Long sleeved top</t>
  </si>
  <si>
    <t>Fleece jumper</t>
  </si>
  <si>
    <t>Warm hat</t>
  </si>
  <si>
    <t>Gloves</t>
  </si>
  <si>
    <t>Spare fleece</t>
  </si>
  <si>
    <t>Packed lunch and drink</t>
  </si>
  <si>
    <t>Troop or unit neckerchief</t>
  </si>
  <si>
    <t>Prohibited items:</t>
  </si>
  <si>
    <t>Jeans</t>
  </si>
  <si>
    <t>Shorts</t>
  </si>
  <si>
    <t>Trainers</t>
  </si>
  <si>
    <t>Team Equipment:</t>
  </si>
  <si>
    <t>2x maps</t>
  </si>
  <si>
    <t>2x map cases</t>
  </si>
  <si>
    <t>2x compass</t>
  </si>
  <si>
    <t>2x whistles</t>
  </si>
  <si>
    <t>2x watches</t>
  </si>
  <si>
    <t>2x survival bags</t>
  </si>
  <si>
    <t>2x foil blankets</t>
  </si>
  <si>
    <t>Paper &amp; pencil</t>
  </si>
  <si>
    <t>Risk of inexperience</t>
  </si>
  <si>
    <t>Route Planning and Navigation</t>
  </si>
  <si>
    <t>Leaders must arrange adult supervision for teams that lack the experience and competence to complete the hike unsupervised.
Teams hiking without an adult must be competent to navigate footpaths and bridleways using map and compass and can do so in limited visibility i.e. fog, mist and darkness.</t>
  </si>
  <si>
    <t xml:space="preserve">Risk of Losing a Team/Individual.  </t>
  </si>
  <si>
    <t>Risk of Injury - First Aid</t>
  </si>
  <si>
    <t>Equipment list mandates the use of appropriate hiking footwear for all participants. Participants will include experienced hikers who will train inexperienced hikers to observe all normal precautions. The event routing will be over established public rights of way. Teams must not intentionally deviate.</t>
  </si>
  <si>
    <t>Risk of Adverse Weather.</t>
  </si>
  <si>
    <t>Risk of Hypothermia, dehydration, Exhaustion (Fatigue), Burns/blisters/sprains/ insect bites</t>
  </si>
  <si>
    <t>The risk of traffic danger.</t>
  </si>
  <si>
    <t>Risk of teams not following the Country Code</t>
  </si>
  <si>
    <t>Leaders to train all participants the Countryside Code as part of their eligibility to participate.</t>
  </si>
  <si>
    <t>Risk of Drowning</t>
  </si>
  <si>
    <t>There are no rivers on this route. Teams must remain a safe distance from the waters edge when walking past ponds and cross streams using the public rights of way.</t>
  </si>
  <si>
    <t xml:space="preserve">Risk of incident or injury at checkpoint and service area locations </t>
  </si>
  <si>
    <t>Organisers have produced site specific Risk Assessments for each checkpoint location. This RA will be included in the checkpoint packs and issued to check staff accordingly.
Checkpoint staff must create a Risk Assessment for their checkpoint activity which must be submitted for approval to the Leader in Charge prior to the hike.</t>
  </si>
  <si>
    <t>Risk of mobile telephone coverage blackspots or outages adversely affecting incident management and tracking of teams.</t>
  </si>
  <si>
    <t>Use of mobile phone technology is used in support of traditional methods of tracking teams, such as recording team arrival and departure times at checkpoints.</t>
  </si>
  <si>
    <t>Risk of incident or injury at future Scouting events consequent from failing to report a near miss.</t>
  </si>
  <si>
    <t>2x mobile phones with the what3words app downloaded (if able)</t>
  </si>
  <si>
    <t>Staff Instructions</t>
  </si>
  <si>
    <t>If your location is adjacent to a road or has regular vehicle access, ensure staff moving around the checkpoint wear suitable High Visibility clothing.</t>
  </si>
  <si>
    <t>Location Specific Information</t>
  </si>
  <si>
    <t>Misc</t>
  </si>
  <si>
    <t>The Leader in Charge for this hike is:</t>
  </si>
  <si>
    <t>Call the Leader in Charge if any problems arise during the hike.</t>
  </si>
  <si>
    <t>Do not leave checkpoints unattended for any reason before you have been officially closed down.</t>
  </si>
  <si>
    <t>Type an apostrophy before entering your number</t>
  </si>
  <si>
    <t>Thank you for volunteering to support this hike. Your time is very much appreciated.</t>
  </si>
  <si>
    <t>Record arrival &amp; departure times on control sheets and team log cards.</t>
  </si>
  <si>
    <t>Be contactable by phone (and provide a contact number for your location to the Leader in Charge).</t>
  </si>
  <si>
    <t>Prior to the hike, email the Leader in Charge a copy of your Risk Assessment for risks associated with performing your checkpoint challenge.</t>
  </si>
  <si>
    <r>
      <rPr>
        <b/>
        <sz val="11"/>
        <rFont val="Calibri"/>
        <family val="2"/>
        <scheme val="minor"/>
      </rPr>
      <t>Checkpoint Equipment</t>
    </r>
    <r>
      <rPr>
        <sz val="11"/>
        <rFont val="Calibri"/>
        <family val="2"/>
        <scheme val="minor"/>
      </rPr>
      <t>:</t>
    </r>
    <r>
      <rPr>
        <b/>
        <u/>
        <sz val="11"/>
        <rFont val="Calibri"/>
        <family val="2"/>
        <scheme val="minor"/>
      </rPr>
      <t xml:space="preserve">
</t>
    </r>
    <r>
      <rPr>
        <sz val="11"/>
        <rFont val="Calibri"/>
        <family val="2"/>
        <scheme val="minor"/>
      </rPr>
      <t>• Full first aid kit
• Drinking water for teams
• Stopwatch/timer/watch for timing the challenge.
• Materials/equipment for your challenge</t>
    </r>
    <r>
      <rPr>
        <b/>
        <u/>
        <sz val="11"/>
        <rFont val="Calibri"/>
        <family val="2"/>
        <scheme val="minor"/>
      </rPr>
      <t xml:space="preserve">
</t>
    </r>
  </si>
  <si>
    <t>Thoroughly read the Event Risk Assessment.</t>
  </si>
  <si>
    <t>You will only be closed down when the last team reaches the next checkpoint.</t>
  </si>
  <si>
    <t>Organisers will monitor weather reports and actual conditions on the day. Teams must wear appropriate waterproof boots and clothing for the prevailing and forecast conditions. Scout &amp; Unit Leaders to brief their teams of the need to monitor the weather throughout the hike and wear/change into appropriate clothing from their kit.
The Leader in Charge will stop the event if weather conditions are unsafe.</t>
  </si>
  <si>
    <t>Check teams are wearing waterproofs if it's raining.
Check shoelaces are tied.</t>
  </si>
  <si>
    <t xml:space="preserve">To help ensure that an incident won’t happen again to someone else, leading to injury or damage. The Leader in Charge will log any ‘near miss’ potentially unsafe incidents with UK Headquarters. </t>
  </si>
  <si>
    <t>Checkpoint Staff Instructions &amp; Site Risk Assessment</t>
  </si>
  <si>
    <t>If a team or individual withdraws from the hike, contact the Leader in Charge who will arrange collection.</t>
  </si>
  <si>
    <t>"Walk to" grid ref'!A1</t>
  </si>
  <si>
    <t>Clearly display the next 'walk to' grid reference.
Validate next checkpoint is correctly plotted and the intended route is understood by teams.
Ensure Scouts leave in the correct direction.</t>
  </si>
  <si>
    <t>The Scout and Unit Leaders of teams are responsible for ensuring that participants carry a minimum of all items that are detailed on the Kit List</t>
  </si>
  <si>
    <t xml:space="preserve">Use of GPS Tracker was considered but is unviable due to a lack of funds. Inexperienced teams will be escorted or shadowed by an adult.
All teams to have good knowledge &amp; experience using Ordnance Survey Grid References.
A minimum of two mobile phones to be carried by the team for emergency use. Leader in Charge will have a copy of these phone numbers.
Teams are requested (if able) to download the what3words app onto their phones and be familiar with its use.
Frequent checkpoints to be positioned along the route to monitor and record team progress.
Teams to have the emergency telephone number written on their route card.
Leaders to ensure that team members are trained upon the procedure for calling the emergency services.
Support staff include a Search and rescue team.
Organisers to produce a Safety &amp; Emergency Plan and follow the plan as required.
Leader in Charge to record all search and rescue activity on a written log.
Participants to wear Hi-Vis
Leaders to train teams how to use all of their emergency equipment prior to the hike e.g., 6 short sharp blasts of whistle repeated every minute etc.
Teammates must hike closely bunched together. If anyone gets separated, then the team should stop and immediately call the Leader in Charge.
</t>
  </si>
  <si>
    <t>Dehydration - All participants will carry a personal water supply that must be replenished at each checkpoint.
Hypothermia – The Equipment List and rules mandates the wearing of appropriate clothing, the carrying (or wearing) of wet weather clothing &amp; spare dry clothing, the carrying of 2x bivi or survival bag.
Scout and Unit Leaders are responsible for checking or suitability and completeness of clothing and all other items on the kit list.
Leader in Charge to monitor weather conditions.
Exhaustion – Pace to be set by the slowest member of the team.  Teams to carry lunch and snacks.
Insect Bites, Burns, Blisters, Sprains – First aid to be administered as required.
Teams to phone Leader in Charge to request medical assistance for all of the above as required, or report to checkpoint staff if becoming symptomatic at a checkpoint.
Team members must be trained in recognising the signs of distress in other team members.
Checkpoint staff to perform a welfare check at checkpoints.
Leaders to familiarise and train their teams to use the first aid kit that they carry with them on the hike as required.</t>
  </si>
  <si>
    <t>Terrain. Risk of slips, trips and falls due to ground conditions such as slopes, obstacles, mud, uneven surface, frost, ice &amp; snow etc)</t>
  </si>
  <si>
    <t>Be in position by the opening time stipulated for your location that's detailed on the master sheet. Call the Leader in Charge to advise that your checkpoint is now open.
Keep your location open until you receive instruction from the Leader in Charge (or delegated authority) to close it.</t>
  </si>
  <si>
    <r>
      <rPr>
        <b/>
        <sz val="11"/>
        <rFont val="Calibri"/>
        <family val="2"/>
        <scheme val="minor"/>
      </rPr>
      <t>First Aid:</t>
    </r>
    <r>
      <rPr>
        <sz val="11"/>
        <rFont val="Calibri"/>
        <family val="2"/>
        <scheme val="minor"/>
      </rPr>
      <t xml:space="preserve">
Carry out a very brief welfare check on each team. This means a visual check as the team’s approach, looking for signs of fatigue or injury, e.g. limping, blisters, sprains, hypothermia, dehydration etc. Ask each team:
1. about the welfare of each member.
2. to confirm that each team member wants to continue.
If staff have any doubt about a team’s condition, they should contact the Leader in Charge and perform or request a First Aid assessment.
Prompt the team to use their own emergency equipment/provisions as required.
You are requested to have an adequate first aid kit and blankets available.</t>
    </r>
  </si>
  <si>
    <t>Check Teams Hi-Vis is still visible i.e. they've not covered it up with coats.</t>
  </si>
  <si>
    <t>Each location will receive a checkpoint pack. Please note that, on some occasions, this maybe a soft copy for checkpoint staff to print as required. The hard copies of the checkpoint packs i.e. timings and score sheet will be collected by the Leader in Charge or delegated authority when your checkpoint is closed.</t>
  </si>
  <si>
    <t>Reflective items (on person and rucksack)</t>
  </si>
  <si>
    <t>250g boiled sweets or chocolate</t>
  </si>
  <si>
    <t>MASTER POINTS CONTROL SHEET</t>
  </si>
  <si>
    <t>TROOP</t>
  </si>
  <si>
    <t>Team Number</t>
  </si>
  <si>
    <t>CP1</t>
  </si>
  <si>
    <t>CP2</t>
  </si>
  <si>
    <t>CP4</t>
  </si>
  <si>
    <t>CP6</t>
  </si>
  <si>
    <t>Hike Points</t>
  </si>
  <si>
    <t>Total Points</t>
  </si>
  <si>
    <t>Position</t>
  </si>
  <si>
    <t>Available points</t>
  </si>
  <si>
    <t xml:space="preserve">Enter values in yellow boxes </t>
  </si>
  <si>
    <t>CP5</t>
  </si>
  <si>
    <t>CP3</t>
  </si>
  <si>
    <t>CP7</t>
  </si>
  <si>
    <t>Mid Sussex District Scouts</t>
  </si>
  <si>
    <t>Checkpoint Score Sheet</t>
  </si>
  <si>
    <t>Column1</t>
  </si>
  <si>
    <t>Column2</t>
  </si>
  <si>
    <t>Time Taken</t>
  </si>
  <si>
    <t>Arrival Time</t>
  </si>
  <si>
    <t>Departure Time</t>
  </si>
  <si>
    <t>Incident Points</t>
  </si>
  <si>
    <t>Signed</t>
  </si>
  <si>
    <t>Hike Points2</t>
  </si>
  <si>
    <t xml:space="preserve">Checkpoint </t>
  </si>
  <si>
    <t>Signature</t>
  </si>
  <si>
    <t>Total Hike Points=</t>
  </si>
  <si>
    <t>Emergency Contact Number</t>
  </si>
  <si>
    <t>07926925715</t>
  </si>
  <si>
    <t>Emergency Contact  Number</t>
  </si>
  <si>
    <t xml:space="preserve">Log Card
Overland Training Hike
</t>
  </si>
  <si>
    <t>Organisers have produced a safety plan and a lines of communication flow chart. Key roles include: leader in charge, lead first aid, search &amp; rescue and checkpoint staff.</t>
  </si>
  <si>
    <t>Overland Training Hikes Safety Plan</t>
  </si>
  <si>
    <t>3. All search and rescues to be logged and recorded.</t>
  </si>
  <si>
    <t>4. When a team is considered overdue they are to be contacted on their mobile phone by the Leader in Charge or delegated authority</t>
  </si>
  <si>
    <t>4a. If a team is contacted and lost, a search and rescue will be started. This will be based on:</t>
  </si>
  <si>
    <t>The checkpoint that the team were last known to depart.</t>
  </si>
  <si>
    <t>4b. If a team know where they are and are being withdrawn then the Leader in Charge will arrange recovery of the team.</t>
  </si>
  <si>
    <t>4c. If no contact is made with the team by mobile phone then a search will be initiated.</t>
  </si>
  <si>
    <t>8. A log is to be kept of areas searched and at what time.</t>
  </si>
  <si>
    <t>12. Search will continue until the team is found.</t>
  </si>
  <si>
    <t>The information the team can give.</t>
  </si>
  <si>
    <t>5. The Leader in Charge will nominate a rendezvous point for search teams based on the information from the teams last known position. Staff will have access to maps of the route with known vehicle access and egress points.</t>
  </si>
  <si>
    <t>6. The Leader in Charge will dispatch search teams to the position.</t>
  </si>
  <si>
    <t>7. Should the team not be at the last known position, then other areas will be searched as directed by the Leader in Charge.</t>
  </si>
  <si>
    <t>9. If an incident requires first aid, the Lead First Aider will be called to a location decided by the Leader in Charge. Until help arrives, staff may prompt the team to use appropriate emergency equipment that the team is mandated to carry e.g. survival bag, first aid kit, emergency food/drink etc.</t>
  </si>
  <si>
    <t>10. Search and Rescue team to drive on any roads that the team may be walking on, this is to be logged.</t>
  </si>
  <si>
    <t>11. Leader in Charge to instigate purple card procedure if required, to include escalation to 999 services as necessary.</t>
  </si>
  <si>
    <t>13. If the entire event becomes too unsafe to continue e.g. due to extreme weather conditions, then the event will be closed by stopping teams at checkpoints, whereby their staff and In-Touch contacts will organise their collection and departure from the event. Team departures will be recorded by checkpoint staff and communicated back to the Leader in Charge.</t>
  </si>
  <si>
    <t>1. Search and Rescue will be coordinated by the Leader in Charge.</t>
  </si>
  <si>
    <t>Last known location</t>
  </si>
  <si>
    <t>Time at location</t>
  </si>
  <si>
    <t>Walking to</t>
  </si>
  <si>
    <t>Search &amp; Rescue Log</t>
  </si>
  <si>
    <t>Search Log Number</t>
  </si>
  <si>
    <t>Team number</t>
  </si>
  <si>
    <t>Start Location</t>
  </si>
  <si>
    <t>Grid Ref</t>
  </si>
  <si>
    <t>Finish Location</t>
  </si>
  <si>
    <t>Grid Ref2</t>
  </si>
  <si>
    <t>Start Time</t>
  </si>
  <si>
    <t>Direction</t>
  </si>
  <si>
    <t>Searched by</t>
  </si>
  <si>
    <t>Finish Time</t>
  </si>
  <si>
    <t>Comments:</t>
  </si>
  <si>
    <t>Contacts</t>
  </si>
  <si>
    <t>Role</t>
  </si>
  <si>
    <t>Name</t>
  </si>
  <si>
    <t>Phone Number</t>
  </si>
  <si>
    <t>Leader in Charge</t>
  </si>
  <si>
    <t>The Leader in Charge may also be contacted on their personal phone (if happy to share)</t>
  </si>
  <si>
    <t>Purple Card Contact</t>
  </si>
  <si>
    <t>District mobile number</t>
  </si>
  <si>
    <t>Number</t>
  </si>
  <si>
    <t>Lead First Aider</t>
  </si>
  <si>
    <t>Search &amp; Rescue 1</t>
  </si>
  <si>
    <t>Search &amp; Rescue 2</t>
  </si>
  <si>
    <t>Search &amp; Rescue 3</t>
  </si>
  <si>
    <t>Search &amp; Rescue 4</t>
  </si>
  <si>
    <t>Joining Instructions</t>
  </si>
  <si>
    <t>District Event</t>
  </si>
  <si>
    <t>Parent drop off time</t>
  </si>
  <si>
    <t>Earliest estimated finish time</t>
  </si>
  <si>
    <t>Latest estimated Finish time</t>
  </si>
  <si>
    <t>Total Mileage</t>
  </si>
  <si>
    <t>Event Description</t>
  </si>
  <si>
    <t>Distance of route in miles</t>
  </si>
  <si>
    <t>Difficulty level of map reading; Easy/moderate/hard</t>
  </si>
  <si>
    <r>
      <t>In-Touch. Please follow In-Touch instruction provided to you by your Scout or Unit Leader.</t>
    </r>
    <r>
      <rPr>
        <b/>
        <sz val="11"/>
        <color theme="1"/>
        <rFont val="Calibri"/>
        <family val="2"/>
        <scheme val="minor"/>
      </rPr>
      <t xml:space="preserve"> In an emergency</t>
    </r>
    <r>
      <rPr>
        <sz val="11"/>
        <color theme="1"/>
        <rFont val="Calibri"/>
        <family val="2"/>
        <scheme val="minor"/>
      </rPr>
      <t>, the nominated In-Touch person may contact the Leader in Charge on the District Mobile Telephone.</t>
    </r>
  </si>
  <si>
    <t xml:space="preserve">Scout &amp; Unit Leaders are responsible for checking completeness and suitability of all items listed on the kit list </t>
  </si>
  <si>
    <t>Risk Assessment - Please see attached Risk Assessment</t>
  </si>
  <si>
    <t>Here</t>
  </si>
  <si>
    <t xml:space="preserve">One of the checkpoint challenges will be inspired by </t>
  </si>
  <si>
    <t>Comprehensive first aid kit (see Rule book for reference http://www.overlandhike.com/)</t>
  </si>
  <si>
    <t>https://www.scouts.org.uk/volunteers/staying-safe-and-safeguarding/supporting-life-issues-and-young-people/digital-safeguarding/photography-video-and-audio-recording-at-scout-events/</t>
  </si>
  <si>
    <t>Please be notified that photographs may be taken of Scouts/teams by staff and posted on the 'closed' Mid Sussex Scout Hikes Facebook group</t>
  </si>
  <si>
    <t>The Leader in Charge can be contacted on the Districts' mobile phone.</t>
  </si>
  <si>
    <r>
      <t xml:space="preserve">Run checkpoint challenges and record points on scoresheet:
</t>
    </r>
    <r>
      <rPr>
        <b/>
        <u/>
        <sz val="11"/>
        <rFont val="Calibri"/>
        <family val="2"/>
        <scheme val="minor"/>
      </rPr>
      <t>Checkpoint Challenges</t>
    </r>
    <r>
      <rPr>
        <sz val="11"/>
        <rFont val="Calibri"/>
        <family val="2"/>
        <scheme val="minor"/>
      </rPr>
      <t xml:space="preserve">
Print instructions of your challenge for the team to read. Where able, the challenge should be a practical “hands-on” task. Paper based quizzes are discouraged. 20 points are available for the challenge, apportion some points for teamwork. Do not give verbal assistance unless they are without a clue. Teams have a maximum of 10 minutes to complete the challenge, timed by the checkpoint staff, starting when you hand them the instruction sheet. Please stop them when their time is up.
Checkpoint staff may need to be able to run their incident for a minimum of 2x teams simultaneously.
See the Master Sheet for details of the challenge that has been assigned to your checkpoint.
</t>
    </r>
  </si>
  <si>
    <t>2. Search and Rescue could be conducted by any of, or by combination of, the following:
Search &amp; Rescue Team(S).
Other teams in close proximity.
Staff at checkpoints that have previously been made aware that they may be called upon to assist.
Emergency Services (purple card procedure).</t>
  </si>
  <si>
    <t>Mark Scholfield</t>
  </si>
  <si>
    <t>07921020154</t>
  </si>
  <si>
    <t>Maps</t>
  </si>
  <si>
    <t>OL11 Brighton &amp; Hove</t>
  </si>
  <si>
    <t>Checkpoint 3 photo.</t>
  </si>
  <si>
    <t>Teams will be prompted to call for their lift home as they pass through the last checkpoint, which is approximately the following amount of minutes from the finish:</t>
  </si>
  <si>
    <t>These hikes are a great opportunity to help prepare teams for the Overland Hiking competition and are open to everyone, including those that may be too young to enter the Overland itself. There are frequent checkpoints enroute for monitoring progress and where they will also tackle a fun checkpoint challenge.</t>
  </si>
  <si>
    <t>Map</t>
  </si>
  <si>
    <t>In any First Aid situation the fellow team members should instruct the individual to carry out any treatment themselves, if practical. If not practical the First Aider (Team member or Leader) should wear surgical gloves while carrying out first aid.
Each team to carry a first aid kit including all first aid items listed within Overland rulebook.
Each Search &amp; Rescue vehicle must carry a comprehensive first aid kit.
Any injuries must be phoned through to the Leader in Charge.
Leader in Charge may deploy the Lead First Aider to tend to the casualty as required.
Checkpoint staff to complete a quick welfare check as teams pass through, to include checking for anybody that’s limping, in obvious pain, suffering from exposure etc.
111 can be called for advice regarding treatments of a minor nature.
Purple Card procedure will be followed in the event of serious accident or injury, to include calling for 999 services as required.</t>
  </si>
  <si>
    <t>Fred Thomas</t>
  </si>
  <si>
    <t>'07899934036</t>
  </si>
  <si>
    <t>'07553922144</t>
  </si>
  <si>
    <t>Nights Away Permit Holder</t>
  </si>
  <si>
    <t>Sleep bag, Roll mat
Spare underwear &amp; socks, Spare trousers, Spare long sleeve top
Snacks,  drink
Troop or unit neckerchief
Knife, Fork, Spoon, Plate, Bowl, Mug
Torch.</t>
  </si>
  <si>
    <t>Staff to place “caution walkers crossing” signs to warn traffic on approach to busy road crossings.
Teams to use the highway code when walking and crossing minor roads.
The wearing of Hi-Vis is mandatory at all times.
Inexperienced teams will be escorted by an adult who will supervise crossings and compliance to the highway code.</t>
  </si>
  <si>
    <t>Moderate - (Please could leaders arrange for an adult to escort teams with limited map reading experience)</t>
  </si>
  <si>
    <t>Start, photo.</t>
  </si>
  <si>
    <t>Checkpoint 2 photo and route across the open access land.</t>
  </si>
  <si>
    <t>Finish, photo.</t>
  </si>
  <si>
    <t>The route predominately follows footpaths and bridleways. At the start and at each checkpoint, teams will be advised of the grid reference for the next checkpoint that they will be walking to. Checkpoint staff will check with the team that they have plotted and will follow the intended route prior to departure.</t>
  </si>
  <si>
    <t>CP3 to Finish</t>
  </si>
  <si>
    <t>6th Lewes HQ</t>
  </si>
  <si>
    <t>Swanborough Manor</t>
  </si>
  <si>
    <t>Balsdean</t>
  </si>
  <si>
    <t>Woodingdean</t>
  </si>
  <si>
    <t>Teams are also requested to download the GPS location app what3words https://what3words.com/products/what3words-app.</t>
  </si>
  <si>
    <r>
      <rPr>
        <b/>
        <sz val="11"/>
        <rFont val="Calibri"/>
        <family val="2"/>
        <scheme val="minor"/>
      </rPr>
      <t>Start.</t>
    </r>
    <r>
      <rPr>
        <sz val="11"/>
        <rFont val="Calibri"/>
        <family val="2"/>
        <scheme val="minor"/>
      </rPr>
      <t xml:space="preserve">
6th Lewes Scout HQ
Description: Scout Hut, Ham Ln, Lewes BN7 3PS.
Landowner: 6th Lewes (Fred is the lead contact for booking).
Hazards: See separate attachment for Scout Hut RA.
Comments:
Start:
Check team details are correct with attendees.
Record 2x contact phone numbers for each team and check that these phones have ringers turned on to max volume.
Brief teams to use the emergency number on the log card if they get into difficulty.
Validate that teams are aware of correct route.
Issue log card.
</t>
    </r>
  </si>
  <si>
    <t>https://w3w.co/scripted.assure.gives</t>
  </si>
  <si>
    <t>https://w3w.co/alarm.wicked.than</t>
  </si>
  <si>
    <t>Checkpoint 1 photo</t>
  </si>
  <si>
    <t>https://w3w.co/spring.frames.trash</t>
  </si>
  <si>
    <t>https://w3w.co/flattery.outwards.really</t>
  </si>
  <si>
    <t xml:space="preserve">Finish.
Woodingdean, B2123.
Description: Public Car Park.
Landowner: Local Authority.
Hazards: Traffic.
Persons &amp; property at risk: All participants.
Risk controls in place: Nil.
Action to mitigate risk: Staff and Teams to wear Hi-Vis. Safely muster teams away from the roadside.
Comments:Collect log card. Check all team members are collected together (do not be left 1:1 with a scout).
</t>
  </si>
  <si>
    <t>Swanborough Hill</t>
  </si>
  <si>
    <t>TQ 421 094</t>
  </si>
  <si>
    <t>TQ 401 077</t>
  </si>
  <si>
    <t>TQ 390 068</t>
  </si>
  <si>
    <t>TQ 356 063</t>
  </si>
  <si>
    <t>12th March</t>
  </si>
  <si>
    <r>
      <rPr>
        <b/>
        <sz val="11"/>
        <rFont val="Calibri"/>
        <family val="2"/>
        <scheme val="minor"/>
      </rPr>
      <t>Checkpoint 2</t>
    </r>
    <r>
      <rPr>
        <sz val="11"/>
        <rFont val="Calibri"/>
        <family val="2"/>
        <scheme val="minor"/>
      </rPr>
      <t>.
Swanborough Hill.
Description: Farm track, end of concrete road.
Landowner: 
Hazards: Slow moving farm traffic.
Persons &amp; property at Risk: All participants.
Risk Controls in place: Nil.
Actions to mitigate risk: Staff and participants must wear hi-vis.
Comments:
Validate that teams have marked the next checkpoint correctly on their map and 
will follow the intended route. See photo of checkpoint 2 below.</t>
    </r>
  </si>
  <si>
    <r>
      <t xml:space="preserve">Checkpoint 3
Balsdean.
Description: Farm track by path intersection.
Landowner:
Hazards: Slow farm traffic.
Risk controls in place: Nil
Comments: Muster teams safely away from traffic.
</t>
    </r>
    <r>
      <rPr>
        <b/>
        <sz val="11"/>
        <rFont val="Calibri"/>
        <family val="2"/>
        <scheme val="minor"/>
      </rPr>
      <t>Instruct teams to call their lift home to advise that they are approximately 30 minutes from the finish.</t>
    </r>
    <r>
      <rPr>
        <sz val="11"/>
        <rFont val="Calibri"/>
        <family val="2"/>
        <scheme val="minor"/>
      </rPr>
      <t xml:space="preserve">
Validate that teams have marked the next checkpoint correctly on their map and 
will follow the intended route. See photo of checkpoint 3 below.
</t>
    </r>
  </si>
  <si>
    <t>Finish - What3words</t>
  </si>
  <si>
    <t>Finish - Grid Reference</t>
  </si>
  <si>
    <t>TQ 377 050</t>
  </si>
  <si>
    <t>https://w3w.co/fuzz.retraced.proofread</t>
  </si>
  <si>
    <r>
      <rPr>
        <b/>
        <sz val="11"/>
        <rFont val="Calibri"/>
        <family val="2"/>
        <scheme val="minor"/>
      </rPr>
      <t>Checkpoint 1
Name: Swanborough Manor</t>
    </r>
    <r>
      <rPr>
        <sz val="11"/>
        <rFont val="Calibri"/>
        <family val="2"/>
        <scheme val="minor"/>
      </rPr>
      <t xml:space="preserve">
Description: Roadside, road crossing.
Landowner: Local authority.
Hazards: Traffic on road, limited sighting of southbound traffic.
Persons &amp; property at risk: All participants.
Risk controls in place: 50mph speed limit.
Action to mitigate risk: Staff and teams to wear Hi-Viz. Staff will supervise teams when crossing the road. Important – wait for a gap in the traffic, do not attempt to stop the traffic.
Comments: Staff must intercept teams before they cross. 4x4 team to put out caution walkerws crossing signs.
Permission granted from Rhino Asphalt to park outside their offices (they're based on Swanborough Farm).
Validate that teams have marked the next checkpoint correctly on their map and will follow the intended route.
Sign team log cards.
Please see picture below.
</t>
    </r>
  </si>
  <si>
    <t>Fred, Keith, Leanne, Chris</t>
  </si>
  <si>
    <t>Trident ESU. Laura, Ben</t>
  </si>
  <si>
    <t>1st HH. Graham, Mike</t>
  </si>
  <si>
    <t>5th HH. Louise, Helen</t>
  </si>
  <si>
    <t>Keith, Fred, Chris</t>
  </si>
  <si>
    <t>Pioneering (broom sticks)</t>
  </si>
  <si>
    <t>Cities in Africa &amp; S. America</t>
  </si>
  <si>
    <t>Planning a scout camp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</si>
</sst>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u/>
      <sz val="11"/>
      <color theme="1"/>
      <name val="Calibri"/>
      <family val="2"/>
      <scheme val="minor"/>
    </font>
    <font>
      <sz val="72"/>
      <color theme="1"/>
      <name val="Calibri"/>
      <family val="2"/>
      <scheme val="minor"/>
    </font>
    <font>
      <sz val="48"/>
      <color theme="1"/>
      <name val="Calibri"/>
      <family val="2"/>
      <scheme val="minor"/>
    </font>
    <font>
      <sz val="8"/>
      <name val="Calibri"/>
      <family val="2"/>
      <scheme val="minor"/>
    </font>
    <font>
      <b/>
      <u/>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b/>
      <sz val="11"/>
      <name val="Calibri"/>
      <family val="2"/>
      <scheme val="minor"/>
    </font>
    <font>
      <b/>
      <u/>
      <sz val="11"/>
      <name val="Calibri"/>
      <family val="2"/>
      <scheme val="minor"/>
    </font>
    <font>
      <b/>
      <sz val="11"/>
      <color rgb="FFFF0000"/>
      <name val="Calibri"/>
      <family val="2"/>
      <scheme val="minor"/>
    </font>
    <font>
      <b/>
      <sz val="16"/>
      <name val="Comic Sans MS"/>
      <family val="4"/>
    </font>
    <font>
      <b/>
      <sz val="12"/>
      <name val="Comic Sans MS"/>
      <family val="4"/>
    </font>
    <font>
      <sz val="12"/>
      <name val="Comic Sans MS"/>
      <family val="4"/>
    </font>
    <font>
      <sz val="12"/>
      <name val="Arial"/>
      <family val="2"/>
    </font>
    <font>
      <b/>
      <sz val="12"/>
      <name val="Arial"/>
      <family val="2"/>
    </font>
    <font>
      <strike/>
      <sz val="11"/>
      <color theme="1"/>
      <name val="Calibri"/>
      <family val="2"/>
      <scheme val="minor"/>
    </font>
    <font>
      <b/>
      <u/>
      <sz val="16"/>
      <color theme="1"/>
      <name val="Calibri"/>
      <family val="2"/>
      <scheme val="minor"/>
    </font>
    <font>
      <b/>
      <sz val="16"/>
      <color theme="1"/>
      <name val="Calibri"/>
      <family val="2"/>
      <scheme val="minor"/>
    </font>
    <font>
      <sz val="12"/>
      <color theme="1"/>
      <name val="Calibri"/>
      <family val="2"/>
      <scheme val="minor"/>
    </font>
    <font>
      <b/>
      <sz val="14"/>
      <color theme="1"/>
      <name val="Calibri"/>
      <family val="2"/>
      <scheme val="minor"/>
    </font>
    <font>
      <b/>
      <u/>
      <sz val="18"/>
      <color theme="1"/>
      <name val="Calibri"/>
      <family val="2"/>
      <scheme val="minor"/>
    </font>
    <font>
      <b/>
      <sz val="24"/>
      <color theme="1"/>
      <name val="Calibri"/>
      <family val="2"/>
      <scheme val="minor"/>
    </font>
    <font>
      <b/>
      <sz val="18"/>
      <color theme="1"/>
      <name val="Calibri"/>
      <family val="2"/>
      <scheme val="minor"/>
    </font>
    <font>
      <u/>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499984740745262"/>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theme="9"/>
      </left>
      <right/>
      <top style="medium">
        <color theme="9"/>
      </top>
      <bottom style="medium">
        <color theme="9"/>
      </bottom>
      <diagonal/>
    </border>
    <border>
      <left/>
      <right/>
      <top style="medium">
        <color theme="9"/>
      </top>
      <bottom style="medium">
        <color theme="9"/>
      </bottom>
      <diagonal/>
    </border>
    <border>
      <left/>
      <right style="medium">
        <color theme="9"/>
      </right>
      <top style="medium">
        <color theme="9"/>
      </top>
      <bottom style="medium">
        <color theme="9"/>
      </bottom>
      <diagonal/>
    </border>
    <border>
      <left style="thin">
        <color theme="9"/>
      </left>
      <right style="thin">
        <color theme="9"/>
      </right>
      <top style="thin">
        <color theme="9"/>
      </top>
      <bottom style="medium">
        <color theme="9"/>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0" fontId="7" fillId="0" borderId="0" applyNumberFormat="0" applyFill="0" applyBorder="0" applyAlignment="0" applyProtection="0"/>
  </cellStyleXfs>
  <cellXfs count="119">
    <xf numFmtId="0" fontId="0" fillId="0" borderId="0" xfId="0"/>
    <xf numFmtId="0" fontId="0" fillId="0" borderId="0" xfId="0" applyAlignment="1">
      <alignment wrapText="1"/>
    </xf>
    <xf numFmtId="0" fontId="0" fillId="2" borderId="3" xfId="0" applyFill="1" applyBorder="1" applyAlignment="1">
      <alignment horizontal="left"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2" borderId="0" xfId="0" applyFill="1" applyAlignment="1">
      <alignment horizontal="center" vertical="center" wrapText="1"/>
    </xf>
    <xf numFmtId="20" fontId="0" fillId="0" borderId="4" xfId="0" applyNumberFormat="1" applyBorder="1" applyAlignment="1">
      <alignment horizontal="center" vertical="center" wrapText="1"/>
    </xf>
    <xf numFmtId="20" fontId="0" fillId="0" borderId="0" xfId="0" applyNumberFormat="1" applyAlignment="1">
      <alignment horizontal="center" vertical="center" wrapText="1"/>
    </xf>
    <xf numFmtId="20" fontId="0" fillId="2" borderId="5" xfId="0" applyNumberFormat="1" applyFill="1" applyBorder="1" applyAlignment="1">
      <alignment horizontal="center" vertical="center" wrapText="1"/>
    </xf>
    <xf numFmtId="20" fontId="0" fillId="0" borderId="5" xfId="0" applyNumberFormat="1" applyBorder="1" applyAlignment="1">
      <alignment horizontal="center" vertical="center" wrapText="1"/>
    </xf>
    <xf numFmtId="0" fontId="0" fillId="0" borderId="0" xfId="0" applyAlignment="1">
      <alignment horizontal="center" wrapText="1"/>
    </xf>
    <xf numFmtId="0" fontId="0" fillId="0" borderId="0" xfId="0" applyAlignment="1">
      <alignment horizontal="center" vertical="center" textRotation="180" wrapText="1"/>
    </xf>
    <xf numFmtId="0" fontId="0" fillId="0" borderId="0" xfId="0" applyAlignment="1">
      <alignment horizontal="right"/>
    </xf>
    <xf numFmtId="0" fontId="2" fillId="0" borderId="0" xfId="0" applyFont="1" applyAlignment="1">
      <alignment wrapText="1"/>
    </xf>
    <xf numFmtId="0" fontId="3" fillId="0" borderId="0" xfId="0" applyFont="1"/>
    <xf numFmtId="0" fontId="4" fillId="0" borderId="0" xfId="0" applyFont="1"/>
    <xf numFmtId="0" fontId="1" fillId="0" borderId="0" xfId="0" applyFont="1"/>
    <xf numFmtId="0" fontId="6" fillId="0" borderId="0" xfId="0" applyFont="1"/>
    <xf numFmtId="0" fontId="7" fillId="0" borderId="0" xfId="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1" fillId="0" borderId="6" xfId="0" applyFont="1" applyBorder="1" applyAlignment="1">
      <alignment horizontal="left" vertical="top" wrapText="1"/>
    </xf>
    <xf numFmtId="0" fontId="0" fillId="0" borderId="0" xfId="0" applyAlignment="1">
      <alignment vertical="top"/>
    </xf>
    <xf numFmtId="0" fontId="8" fillId="0" borderId="0" xfId="0" applyFont="1" applyAlignment="1">
      <alignment vertical="top" wrapText="1"/>
    </xf>
    <xf numFmtId="0" fontId="6" fillId="0" borderId="0" xfId="0" applyFont="1" applyAlignment="1">
      <alignment vertical="top" wrapText="1"/>
    </xf>
    <xf numFmtId="14" fontId="0" fillId="0" borderId="0" xfId="0" applyNumberFormat="1" applyAlignment="1">
      <alignment horizontal="left" vertical="top" wrapText="1"/>
    </xf>
    <xf numFmtId="0" fontId="1" fillId="0" borderId="7" xfId="0" applyFont="1" applyBorder="1" applyAlignment="1">
      <alignment vertical="top" wrapText="1"/>
    </xf>
    <xf numFmtId="0" fontId="0" fillId="0" borderId="7" xfId="0" applyBorder="1" applyAlignment="1">
      <alignment vertical="top" wrapText="1"/>
    </xf>
    <xf numFmtId="0" fontId="1" fillId="0" borderId="8" xfId="0" applyFont="1" applyBorder="1" applyAlignment="1">
      <alignment vertical="top" wrapText="1"/>
    </xf>
    <xf numFmtId="0" fontId="7" fillId="0" borderId="0" xfId="1" applyAlignment="1">
      <alignment vertical="top" wrapText="1"/>
    </xf>
    <xf numFmtId="0" fontId="7" fillId="0" borderId="0" xfId="1" applyAlignment="1">
      <alignment vertical="top"/>
    </xf>
    <xf numFmtId="14" fontId="0" fillId="0" borderId="0" xfId="0" applyNumberFormat="1" applyAlignment="1">
      <alignment horizontal="center" wrapText="1"/>
    </xf>
    <xf numFmtId="0" fontId="9" fillId="0" borderId="0" xfId="0" applyFont="1" applyAlignment="1">
      <alignment horizontal="left" vertical="top"/>
    </xf>
    <xf numFmtId="0" fontId="9" fillId="0" borderId="0" xfId="0" applyFont="1" applyAlignment="1">
      <alignment horizontal="left" vertical="top" wrapText="1"/>
    </xf>
    <xf numFmtId="1" fontId="9" fillId="0" borderId="0" xfId="0" applyNumberFormat="1" applyFont="1" applyAlignment="1">
      <alignment horizontal="left" vertical="top" wrapText="1"/>
    </xf>
    <xf numFmtId="0" fontId="12" fillId="0" borderId="0" xfId="0" applyFont="1" applyAlignment="1">
      <alignment horizontal="left" vertical="top" wrapText="1"/>
    </xf>
    <xf numFmtId="0" fontId="11" fillId="0" borderId="0" xfId="0" applyFont="1" applyAlignment="1">
      <alignment horizontal="left" vertical="top" wrapText="1"/>
    </xf>
    <xf numFmtId="0" fontId="11" fillId="0" borderId="0" xfId="0" applyFont="1" applyAlignment="1">
      <alignment horizontal="left" vertical="top"/>
    </xf>
    <xf numFmtId="0" fontId="7" fillId="0" borderId="0" xfId="1" quotePrefix="1" applyAlignment="1">
      <alignment horizontal="left" vertical="top" wrapText="1"/>
    </xf>
    <xf numFmtId="0" fontId="13" fillId="0" borderId="0" xfId="0" applyFont="1"/>
    <xf numFmtId="0" fontId="15" fillId="0" borderId="14" xfId="0" applyFont="1" applyBorder="1" applyAlignment="1">
      <alignment wrapText="1"/>
    </xf>
    <xf numFmtId="0" fontId="14" fillId="0" borderId="15" xfId="0" applyFont="1" applyBorder="1" applyAlignment="1">
      <alignment wrapText="1"/>
    </xf>
    <xf numFmtId="0" fontId="14" fillId="0" borderId="15" xfId="0" applyFont="1" applyBorder="1" applyAlignment="1">
      <alignment horizontal="center" wrapText="1"/>
    </xf>
    <xf numFmtId="0" fontId="14" fillId="0" borderId="17" xfId="0" applyFont="1" applyBorder="1"/>
    <xf numFmtId="0" fontId="17" fillId="0" borderId="18" xfId="0" applyFont="1" applyBorder="1" applyAlignment="1">
      <alignment horizontal="center"/>
    </xf>
    <xf numFmtId="0" fontId="14" fillId="0" borderId="19" xfId="0" applyFont="1" applyBorder="1"/>
    <xf numFmtId="0" fontId="14" fillId="0" borderId="11" xfId="0" applyFont="1" applyBorder="1" applyAlignment="1">
      <alignment horizontal="center" vertical="center" textRotation="180" wrapText="1"/>
    </xf>
    <xf numFmtId="0" fontId="14" fillId="0" borderId="12" xfId="0" applyFont="1" applyBorder="1" applyAlignment="1">
      <alignment horizontal="center" vertical="center" textRotation="180" wrapText="1"/>
    </xf>
    <xf numFmtId="0" fontId="15" fillId="0" borderId="13" xfId="0" applyFont="1" applyBorder="1" applyAlignment="1">
      <alignment horizontal="center" vertical="center" textRotation="180" wrapText="1"/>
    </xf>
    <xf numFmtId="0" fontId="16" fillId="2" borderId="17" xfId="0" applyFont="1" applyFill="1" applyBorder="1" applyAlignment="1">
      <alignment horizontal="center"/>
    </xf>
    <xf numFmtId="0" fontId="16" fillId="2" borderId="19" xfId="0" applyFont="1" applyFill="1" applyBorder="1" applyAlignment="1">
      <alignment horizontal="center"/>
    </xf>
    <xf numFmtId="0" fontId="6" fillId="0" borderId="0" xfId="0" applyFont="1" applyAlignment="1">
      <alignment horizontal="left"/>
    </xf>
    <xf numFmtId="0" fontId="0" fillId="0" borderId="1" xfId="0" applyBorder="1" applyAlignment="1">
      <alignment horizontal="center" vertical="center" wrapText="1"/>
    </xf>
    <xf numFmtId="0" fontId="0" fillId="0" borderId="3" xfId="0" applyBorder="1" applyAlignment="1">
      <alignment horizontal="center" vertical="center" wrapText="1"/>
    </xf>
    <xf numFmtId="20" fontId="0" fillId="0" borderId="4"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18" fillId="0" borderId="1" xfId="0" applyFont="1" applyBorder="1" applyAlignment="1">
      <alignment horizontal="center" vertical="center" wrapText="1"/>
    </xf>
    <xf numFmtId="0" fontId="18" fillId="0" borderId="3" xfId="0" applyFont="1" applyBorder="1" applyAlignment="1">
      <alignment horizontal="center" vertical="center" wrapText="1"/>
    </xf>
    <xf numFmtId="20" fontId="18" fillId="0" borderId="4" xfId="0" applyNumberFormat="1" applyFont="1" applyBorder="1" applyAlignment="1">
      <alignment horizontal="center" vertical="center"/>
    </xf>
    <xf numFmtId="0" fontId="18" fillId="0" borderId="5" xfId="0" applyFont="1" applyBorder="1" applyAlignment="1">
      <alignment horizontal="center" vertical="center"/>
    </xf>
    <xf numFmtId="0" fontId="18" fillId="0" borderId="0" xfId="0" applyFont="1" applyAlignment="1">
      <alignment horizontal="center" vertical="center" wrapText="1"/>
    </xf>
    <xf numFmtId="0" fontId="0" fillId="2" borderId="17" xfId="0" applyFill="1" applyBorder="1" applyAlignment="1">
      <alignment wrapText="1"/>
    </xf>
    <xf numFmtId="0" fontId="0" fillId="2" borderId="17" xfId="0" quotePrefix="1" applyFill="1" applyBorder="1"/>
    <xf numFmtId="0" fontId="0" fillId="2" borderId="17" xfId="0" applyFill="1" applyBorder="1"/>
    <xf numFmtId="0" fontId="19" fillId="0" borderId="0" xfId="0" applyFont="1"/>
    <xf numFmtId="0" fontId="21" fillId="0" borderId="0" xfId="0" applyFont="1"/>
    <xf numFmtId="0" fontId="21" fillId="0" borderId="23" xfId="0" applyFont="1" applyBorder="1"/>
    <xf numFmtId="0" fontId="23" fillId="0" borderId="0" xfId="0" applyFont="1"/>
    <xf numFmtId="0" fontId="22" fillId="0" borderId="22" xfId="0" applyFont="1" applyBorder="1"/>
    <xf numFmtId="0" fontId="21" fillId="3" borderId="0" xfId="0" applyFont="1" applyFill="1"/>
    <xf numFmtId="0" fontId="21" fillId="4" borderId="0" xfId="0" applyFont="1" applyFill="1"/>
    <xf numFmtId="0" fontId="0" fillId="0" borderId="0" xfId="0" applyAlignment="1">
      <alignment horizontal="right" wrapText="1"/>
    </xf>
    <xf numFmtId="0" fontId="24" fillId="0" borderId="0" xfId="0" quotePrefix="1" applyFont="1"/>
    <xf numFmtId="0" fontId="20" fillId="0" borderId="0" xfId="0" applyFont="1" applyAlignment="1">
      <alignment vertical="center" wrapText="1"/>
    </xf>
    <xf numFmtId="0" fontId="22" fillId="0" borderId="0" xfId="0" applyFont="1" applyAlignment="1">
      <alignment vertical="center"/>
    </xf>
    <xf numFmtId="0" fontId="25" fillId="0" borderId="0" xfId="0" applyFont="1" applyAlignment="1">
      <alignment vertical="center" wrapText="1"/>
    </xf>
    <xf numFmtId="0" fontId="0" fillId="3" borderId="0" xfId="0" applyFill="1" applyAlignment="1">
      <alignment horizontal="center" vertical="center"/>
    </xf>
    <xf numFmtId="0" fontId="11" fillId="0" borderId="0" xfId="0" applyFont="1" applyAlignment="1">
      <alignment wrapText="1"/>
    </xf>
    <xf numFmtId="0" fontId="9" fillId="0" borderId="0" xfId="0" applyFont="1" applyAlignment="1">
      <alignment wrapText="1"/>
    </xf>
    <xf numFmtId="0" fontId="9" fillId="0" borderId="0" xfId="0" applyFont="1" applyAlignment="1">
      <alignment vertical="center" wrapText="1"/>
    </xf>
    <xf numFmtId="0" fontId="9" fillId="0" borderId="0" xfId="0" applyFont="1" applyAlignment="1">
      <alignment horizontal="left" vertical="center" wrapText="1" indent="1"/>
    </xf>
    <xf numFmtId="0" fontId="26" fillId="0" borderId="0" xfId="1" applyFont="1" applyAlignment="1">
      <alignment horizontal="left" vertical="center" wrapText="1" indent="1"/>
    </xf>
    <xf numFmtId="0" fontId="9" fillId="0" borderId="0" xfId="0" applyFont="1" applyAlignment="1">
      <alignment vertical="top" wrapText="1"/>
    </xf>
    <xf numFmtId="0" fontId="9" fillId="0" borderId="0" xfId="0" applyFont="1"/>
    <xf numFmtId="0" fontId="0" fillId="0" borderId="17" xfId="0" applyBorder="1"/>
    <xf numFmtId="0" fontId="0" fillId="0" borderId="17"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16" xfId="0" applyBorder="1" applyAlignment="1">
      <alignment horizontal="center" vertical="center"/>
    </xf>
    <xf numFmtId="0" fontId="1" fillId="0" borderId="9" xfId="0" applyFont="1" applyBorder="1" applyAlignment="1">
      <alignment horizontal="center" vertical="center" textRotation="180" wrapText="1"/>
    </xf>
    <xf numFmtId="0" fontId="0" fillId="3" borderId="0" xfId="0" applyFill="1"/>
    <xf numFmtId="14" fontId="0" fillId="2" borderId="19" xfId="0" applyNumberFormat="1" applyFill="1" applyBorder="1" applyAlignment="1">
      <alignment horizontal="center"/>
    </xf>
    <xf numFmtId="14" fontId="0" fillId="3" borderId="26" xfId="0" applyNumberFormat="1" applyFill="1" applyBorder="1" applyAlignment="1">
      <alignment horizontal="center"/>
    </xf>
    <xf numFmtId="0" fontId="0" fillId="0" borderId="17" xfId="0" applyBorder="1" applyAlignment="1">
      <alignment horizontal="left"/>
    </xf>
    <xf numFmtId="0" fontId="0" fillId="0" borderId="17" xfId="0" applyBorder="1" applyAlignment="1">
      <alignment wrapText="1"/>
    </xf>
    <xf numFmtId="0" fontId="0" fillId="0" borderId="17" xfId="0" applyBorder="1" applyAlignment="1">
      <alignment horizontal="left" wrapText="1"/>
    </xf>
    <xf numFmtId="0" fontId="0" fillId="0" borderId="0" xfId="0" applyAlignment="1">
      <alignment horizontal="left" vertical="top"/>
    </xf>
    <xf numFmtId="20" fontId="0" fillId="0" borderId="0" xfId="0" applyNumberFormat="1" applyAlignment="1">
      <alignment horizontal="left" vertical="top"/>
    </xf>
    <xf numFmtId="0" fontId="7" fillId="0" borderId="0" xfId="1" applyAlignment="1">
      <alignment horizontal="left" vertical="top"/>
    </xf>
    <xf numFmtId="0" fontId="9" fillId="0" borderId="0" xfId="1" applyFont="1" applyAlignment="1">
      <alignment horizontal="left" vertical="top" wrapText="1"/>
    </xf>
    <xf numFmtId="0" fontId="0" fillId="2" borderId="17" xfId="0" applyFill="1" applyBorder="1" applyAlignment="1">
      <alignment horizontal="left"/>
    </xf>
    <xf numFmtId="14" fontId="0" fillId="3" borderId="0" xfId="0" applyNumberFormat="1" applyFill="1" applyAlignment="1">
      <alignment horizontal="center"/>
    </xf>
    <xf numFmtId="0" fontId="0" fillId="2" borderId="17" xfId="0" quotePrefix="1" applyFill="1" applyBorder="1" applyAlignment="1">
      <alignment wrapText="1"/>
    </xf>
    <xf numFmtId="0" fontId="0" fillId="2" borderId="17" xfId="0" quotePrefix="1" applyFill="1" applyBorder="1" applyAlignment="1">
      <alignment vertical="top" wrapText="1"/>
    </xf>
    <xf numFmtId="14" fontId="0" fillId="3" borderId="17" xfId="0" applyNumberFormat="1" applyFill="1" applyBorder="1" applyAlignment="1">
      <alignment horizontal="center"/>
    </xf>
    <xf numFmtId="20" fontId="18" fillId="0" borderId="0" xfId="0" applyNumberFormat="1" applyFont="1" applyAlignment="1">
      <alignment horizontal="left" vertical="top"/>
    </xf>
    <xf numFmtId="0" fontId="7" fillId="0" borderId="0" xfId="1" applyAlignment="1">
      <alignment horizontal="left" vertical="top" textRotation="180" wrapText="1"/>
    </xf>
    <xf numFmtId="0" fontId="0" fillId="0" borderId="17" xfId="0" applyBorder="1" applyAlignment="1">
      <alignment horizontal="center" vertical="center"/>
    </xf>
    <xf numFmtId="0" fontId="0" fillId="0" borderId="24" xfId="0" applyBorder="1" applyAlignment="1">
      <alignment horizontal="center" vertical="center"/>
    </xf>
    <xf numFmtId="0" fontId="0" fillId="0" borderId="16" xfId="0" applyBorder="1" applyAlignment="1">
      <alignment horizontal="center" vertical="center"/>
    </xf>
    <xf numFmtId="0" fontId="22" fillId="0" borderId="0" xfId="0" applyFont="1" applyAlignment="1">
      <alignment horizontal="right"/>
    </xf>
    <xf numFmtId="0" fontId="14" fillId="0" borderId="20" xfId="0" applyFont="1" applyBorder="1" applyAlignment="1">
      <alignment horizontal="center" vertical="center" textRotation="180" wrapText="1"/>
    </xf>
    <xf numFmtId="0" fontId="14" fillId="0" borderId="10" xfId="0" applyFont="1" applyBorder="1" applyAlignment="1">
      <alignment horizontal="center" vertical="center" textRotation="180" wrapText="1"/>
    </xf>
    <xf numFmtId="0" fontId="15" fillId="2" borderId="21" xfId="0" applyFont="1" applyFill="1" applyBorder="1" applyAlignment="1">
      <alignment horizontal="center"/>
    </xf>
    <xf numFmtId="0" fontId="15" fillId="2" borderId="16" xfId="0" applyFont="1" applyFill="1" applyBorder="1" applyAlignment="1">
      <alignment horizontal="center"/>
    </xf>
    <xf numFmtId="0" fontId="0" fillId="0" borderId="1" xfId="0" applyBorder="1" applyAlignment="1">
      <alignment horizontal="right" wrapText="1"/>
    </xf>
    <xf numFmtId="0" fontId="0" fillId="0" borderId="2" xfId="0" applyBorder="1" applyAlignment="1">
      <alignment horizontal="right" wrapText="1"/>
    </xf>
  </cellXfs>
  <cellStyles count="2">
    <cellStyle name="Hyperlink" xfId="1" builtinId="8"/>
    <cellStyle name="Normal" xfId="0" builtinId="0"/>
  </cellStyles>
  <dxfs count="122">
    <dxf>
      <numFmt numFmtId="25" formatCode="hh:mm"/>
      <alignment horizontal="center" vertical="center" textRotation="0" wrapText="1" indent="0" justifyLastLine="0" shrinkToFit="0" readingOrder="0"/>
      <border diagonalUp="0" diagonalDown="0">
        <left/>
        <right style="medium">
          <color indexed="64"/>
        </right>
        <top/>
        <bottom/>
      </border>
    </dxf>
    <dxf>
      <numFmt numFmtId="25" formatCode="hh:mm"/>
      <alignment horizontal="center" vertical="center" textRotation="0" wrapText="1" indent="0" justifyLastLine="0" shrinkToFit="0" readingOrder="0"/>
    </dxf>
    <dxf>
      <numFmt numFmtId="25" formatCode="hh:mm"/>
      <alignment horizontal="center" vertical="center" textRotation="0" wrapText="1" indent="0" justifyLastLine="0" shrinkToFit="0" readingOrder="0"/>
      <border diagonalUp="0" diagonalDown="0">
        <left style="medium">
          <color indexed="64"/>
        </left>
        <right/>
        <top/>
        <bottom/>
      </border>
    </dxf>
    <dxf>
      <numFmt numFmtId="25" formatCode="hh:mm"/>
      <alignment horizontal="center" vertical="center" textRotation="0" wrapText="1" indent="0" justifyLastLine="0" shrinkToFit="0" readingOrder="0"/>
      <border diagonalUp="0" diagonalDown="0">
        <left/>
        <right style="medium">
          <color indexed="64"/>
        </right>
        <top/>
        <bottom/>
      </border>
    </dxf>
    <dxf>
      <numFmt numFmtId="25" formatCode="hh:mm"/>
      <alignment horizontal="center" vertical="center" textRotation="0" wrapText="1" indent="0" justifyLastLine="0" shrinkToFit="0" readingOrder="0"/>
    </dxf>
    <dxf>
      <numFmt numFmtId="25" formatCode="hh:mm"/>
      <alignment horizontal="center" vertical="center" textRotation="0" wrapText="1" indent="0" justifyLastLine="0" shrinkToFit="0" readingOrder="0"/>
      <border diagonalUp="0" diagonalDown="0">
        <left style="medium">
          <color indexed="64"/>
        </left>
        <right/>
        <top/>
        <bottom/>
      </border>
    </dxf>
    <dxf>
      <alignment horizontal="center" vertical="center" textRotation="0" wrapText="1" indent="0" justifyLastLine="0" shrinkToFit="0" readingOrder="0"/>
    </dxf>
    <dxf>
      <fill>
        <patternFill patternType="solid">
          <fgColor indexed="64"/>
          <bgColor rgb="FFFFFF00"/>
        </patternFill>
      </fill>
      <alignment horizontal="center" vertical="center" textRotation="0" wrapText="1" indent="0" justifyLastLine="0" shrinkToFit="0" readingOrder="0"/>
    </dxf>
    <dxf>
      <fill>
        <patternFill patternType="solid">
          <fgColor indexed="64"/>
          <bgColor rgb="FFFFFF00"/>
        </patternFill>
      </fill>
      <alignment horizontal="center" vertical="center" textRotation="0" wrapText="1" indent="0" justifyLastLine="0" shrinkToFit="0" readingOrder="0"/>
    </dxf>
    <dxf>
      <fill>
        <patternFill patternType="solid">
          <fgColor indexed="64"/>
          <bgColor rgb="FFFFFF00"/>
        </patternFill>
      </fil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alignment horizontal="center" vertical="center" textRotation="180" wrapText="1" indent="0" justifyLastLine="0" shrinkToFit="0" readingOrder="0"/>
    </dxf>
    <dxf>
      <numFmt numFmtId="0" formatCode="General"/>
      <alignment horizontal="general" vertical="bottom" textRotation="0" wrapText="1" indent="0" justifyLastLine="0" shrinkToFit="0" readingOrder="0"/>
    </dxf>
    <dxf>
      <numFmt numFmtId="0" formatCode="General"/>
    </dxf>
    <dxf>
      <fill>
        <patternFill patternType="solid">
          <fgColor indexed="64"/>
          <bgColor theme="0"/>
        </patternFill>
      </fill>
      <alignment horizontal="center" vertical="center" textRotation="0" indent="0" justifyLastLine="0" shrinkToFit="0" readingOrder="0"/>
    </dxf>
    <dxf>
      <fill>
        <patternFill patternType="solid">
          <fgColor indexed="64"/>
          <bgColor theme="0"/>
        </patternFill>
      </fill>
      <alignment horizontal="center" vertical="center" textRotation="0" indent="0" justifyLastLine="0" shrinkToFit="0" readingOrder="0"/>
    </dxf>
    <dxf>
      <fill>
        <patternFill patternType="solid">
          <fgColor indexed="64"/>
          <bgColor theme="0"/>
        </patternFill>
      </fill>
      <alignment horizontal="center" vertical="center" textRotation="0" indent="0" justifyLastLine="0" shrinkToFit="0" readingOrder="0"/>
    </dxf>
    <dxf>
      <fill>
        <patternFill patternType="solid">
          <fgColor indexed="64"/>
          <bgColor theme="0"/>
        </patternFill>
      </fill>
      <alignment horizontal="center" vertical="center" textRotation="0" indent="0" justifyLastLine="0" shrinkToFit="0" readingOrder="0"/>
    </dxf>
    <dxf>
      <fill>
        <patternFill patternType="solid">
          <fgColor indexed="64"/>
          <bgColor theme="0"/>
        </patternFill>
      </fill>
      <alignment horizontal="center" vertical="center" textRotation="0" indent="0" justifyLastLine="0" shrinkToFit="0" readingOrder="0"/>
    </dxf>
    <dxf>
      <alignment horizontal="center" vertical="center" textRotation="0" indent="0" justifyLastLine="0" shrinkToFit="0" readingOrder="0"/>
    </dxf>
    <dxf>
      <font>
        <b val="0"/>
        <i val="0"/>
        <strike/>
        <outline val="0"/>
        <shadow val="0"/>
        <u val="none"/>
        <vertAlign val="baseline"/>
        <sz val="11"/>
        <color theme="1"/>
        <name val="Calibri"/>
        <family val="2"/>
        <scheme val="minor"/>
      </font>
      <alignment horizontal="center" vertical="center" textRotation="0" indent="0" justifyLastLine="0" shrinkToFit="0" readingOrder="0"/>
      <border diagonalUp="0" diagonalDown="0">
        <left/>
        <right style="medium">
          <color indexed="64"/>
        </right>
        <top/>
        <bottom/>
      </border>
    </dxf>
    <dxf>
      <font>
        <b val="0"/>
        <i val="0"/>
        <strike/>
        <outline val="0"/>
        <shadow val="0"/>
        <u val="none"/>
        <vertAlign val="baseline"/>
        <sz val="11"/>
        <color theme="1"/>
        <name val="Calibri"/>
        <family val="2"/>
        <scheme val="minor"/>
      </font>
      <numFmt numFmtId="25" formatCode="hh:mm"/>
      <alignment horizontal="center" vertical="center" textRotation="0" indent="0" justifyLastLine="0" shrinkToFit="0" readingOrder="0"/>
      <border diagonalUp="0" diagonalDown="0">
        <left style="medium">
          <color indexed="64"/>
        </left>
        <right/>
        <top/>
        <bottom/>
      </border>
    </dxf>
    <dxf>
      <alignment horizontal="center" vertical="center" textRotation="0" indent="0" justifyLastLine="0" shrinkToFit="0" readingOrder="0"/>
    </dxf>
    <dxf>
      <alignment horizontal="center" vertical="center" textRotation="0" wrapText="1" indent="0" justifyLastLine="0" shrinkToFit="0" readingOrder="0"/>
    </dxf>
    <dxf>
      <fill>
        <patternFill patternType="solid">
          <fgColor indexed="64"/>
          <bgColor theme="0"/>
        </patternFill>
      </fill>
      <alignment horizontal="center" vertical="center" textRotation="0" indent="0" justifyLastLine="0" shrinkToFit="0" readingOrder="0"/>
    </dxf>
    <dxf>
      <fill>
        <patternFill patternType="solid">
          <fgColor indexed="64"/>
          <bgColor theme="0"/>
        </patternFill>
      </fill>
      <alignment horizontal="center" vertical="center" textRotation="0" indent="0" justifyLastLine="0" shrinkToFit="0" readingOrder="0"/>
    </dxf>
    <dxf>
      <fill>
        <patternFill patternType="solid">
          <fgColor indexed="64"/>
          <bgColor theme="0"/>
        </patternFill>
      </fill>
      <alignment horizontal="center" vertical="center" textRotation="0" indent="0" justifyLastLine="0" shrinkToFit="0" readingOrder="0"/>
    </dxf>
    <dxf>
      <fill>
        <patternFill patternType="solid">
          <fgColor indexed="64"/>
          <bgColor theme="0"/>
        </patternFill>
      </fill>
      <alignment horizontal="center" vertical="center" textRotation="0" indent="0" justifyLastLine="0" shrinkToFit="0" readingOrder="0"/>
    </dxf>
    <dxf>
      <fill>
        <patternFill patternType="solid">
          <fgColor indexed="64"/>
          <bgColor theme="0"/>
        </patternFill>
      </fill>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border diagonalUp="0" diagonalDown="0" outline="0">
        <left/>
        <right style="medium">
          <color indexed="64"/>
        </right>
        <top/>
        <bottom/>
      </border>
    </dxf>
    <dxf>
      <numFmt numFmtId="25" formatCode="hh:mm"/>
      <alignment horizontal="center" vertical="center" textRotation="0" indent="0" justifyLastLine="0" shrinkToFit="0" readingOrder="0"/>
      <border diagonalUp="0" diagonalDown="0" outline="0">
        <left style="medium">
          <color indexed="64"/>
        </left>
        <right/>
        <top/>
        <bottom/>
      </border>
    </dxf>
    <dxf>
      <alignment horizontal="center" vertical="center" textRotation="0" indent="0" justifyLastLine="0" shrinkToFit="0" readingOrder="0"/>
    </dxf>
    <dxf>
      <alignment horizontal="center" vertical="center" textRotation="0" wrapText="1" indent="0" justifyLastLine="0" shrinkToFit="0" readingOrder="0"/>
    </dxf>
    <dxf>
      <fill>
        <patternFill patternType="solid">
          <fgColor indexed="64"/>
          <bgColor theme="0"/>
        </patternFill>
      </fill>
      <alignment horizontal="center" vertical="center" textRotation="0" indent="0" justifyLastLine="0" shrinkToFit="0" readingOrder="0"/>
    </dxf>
    <dxf>
      <fill>
        <patternFill patternType="solid">
          <fgColor indexed="64"/>
          <bgColor theme="0"/>
        </patternFill>
      </fill>
      <alignment horizontal="center" vertical="center" textRotation="0" indent="0" justifyLastLine="0" shrinkToFit="0" readingOrder="0"/>
    </dxf>
    <dxf>
      <fill>
        <patternFill patternType="solid">
          <fgColor indexed="64"/>
          <bgColor theme="0"/>
        </patternFill>
      </fill>
      <alignment horizontal="center" vertical="center" textRotation="0" indent="0" justifyLastLine="0" shrinkToFit="0" readingOrder="0"/>
    </dxf>
    <dxf>
      <fill>
        <patternFill patternType="solid">
          <fgColor indexed="64"/>
          <bgColor theme="0"/>
        </patternFill>
      </fill>
      <alignment horizontal="center" vertical="center" textRotation="0" indent="0" justifyLastLine="0" shrinkToFit="0" readingOrder="0"/>
    </dxf>
    <dxf>
      <fill>
        <patternFill patternType="solid">
          <fgColor indexed="64"/>
          <bgColor theme="0"/>
        </patternFill>
      </fill>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border diagonalUp="0" diagonalDown="0" outline="0">
        <left/>
        <right style="medium">
          <color indexed="64"/>
        </right>
        <top/>
        <bottom/>
      </border>
    </dxf>
    <dxf>
      <numFmt numFmtId="25" formatCode="hh:mm"/>
      <alignment horizontal="center" vertical="center" textRotation="0" indent="0" justifyLastLine="0" shrinkToFit="0" readingOrder="0"/>
      <border diagonalUp="0" diagonalDown="0" outline="0">
        <left style="medium">
          <color indexed="64"/>
        </left>
        <right/>
        <top/>
        <bottom/>
      </border>
    </dxf>
    <dxf>
      <alignment horizontal="center" vertical="center" textRotation="0" indent="0" justifyLastLine="0" shrinkToFit="0" readingOrder="0"/>
    </dxf>
    <dxf>
      <alignment horizontal="center" vertical="center" textRotation="0" wrapText="1" indent="0" justifyLastLine="0" shrinkToFit="0" readingOrder="0"/>
    </dxf>
    <dxf>
      <fill>
        <patternFill patternType="solid">
          <fgColor indexed="64"/>
          <bgColor theme="0"/>
        </patternFill>
      </fill>
      <alignment horizontal="center" vertical="center" textRotation="0" indent="0" justifyLastLine="0" shrinkToFit="0" readingOrder="0"/>
    </dxf>
    <dxf>
      <fill>
        <patternFill patternType="solid">
          <fgColor indexed="64"/>
          <bgColor theme="0"/>
        </patternFill>
      </fill>
      <alignment horizontal="center" vertical="center" textRotation="0" indent="0" justifyLastLine="0" shrinkToFit="0" readingOrder="0"/>
    </dxf>
    <dxf>
      <fill>
        <patternFill patternType="solid">
          <fgColor indexed="64"/>
          <bgColor theme="0"/>
        </patternFill>
      </fill>
      <alignment horizontal="center" vertical="center" textRotation="0" indent="0" justifyLastLine="0" shrinkToFit="0" readingOrder="0"/>
    </dxf>
    <dxf>
      <fill>
        <patternFill patternType="solid">
          <fgColor indexed="64"/>
          <bgColor theme="0"/>
        </patternFill>
      </fill>
      <alignment horizontal="center" vertical="center" textRotation="0" indent="0" justifyLastLine="0" shrinkToFit="0" readingOrder="0"/>
    </dxf>
    <dxf>
      <fill>
        <patternFill patternType="solid">
          <fgColor indexed="64"/>
          <bgColor theme="0"/>
        </patternFill>
      </fill>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border diagonalUp="0" diagonalDown="0" outline="0">
        <left/>
        <right style="medium">
          <color indexed="64"/>
        </right>
        <top/>
        <bottom/>
      </border>
    </dxf>
    <dxf>
      <numFmt numFmtId="25" formatCode="hh:mm"/>
      <alignment horizontal="center" vertical="center" textRotation="0" indent="0" justifyLastLine="0" shrinkToFit="0" readingOrder="0"/>
      <border diagonalUp="0" diagonalDown="0" outline="0">
        <left style="medium">
          <color indexed="64"/>
        </left>
        <right/>
        <top/>
        <bottom/>
      </border>
    </dxf>
    <dxf>
      <alignment horizontal="center" vertical="center" textRotation="0" indent="0" justifyLastLine="0" shrinkToFit="0" readingOrder="0"/>
    </dxf>
    <dxf>
      <alignment horizontal="center" vertical="center" textRotation="0" wrapText="1" indent="0" justifyLastLine="0" shrinkToFit="0" readingOrder="0"/>
    </dxf>
    <dxf>
      <fill>
        <patternFill patternType="solid">
          <fgColor indexed="64"/>
          <bgColor theme="0"/>
        </patternFill>
      </fill>
      <alignment horizontal="center" vertical="center" textRotation="0" indent="0" justifyLastLine="0" shrinkToFit="0" readingOrder="0"/>
    </dxf>
    <dxf>
      <fill>
        <patternFill patternType="solid">
          <fgColor indexed="64"/>
          <bgColor theme="0"/>
        </patternFill>
      </fill>
      <alignment horizontal="center" vertical="center" textRotation="0" indent="0" justifyLastLine="0" shrinkToFit="0" readingOrder="0"/>
    </dxf>
    <dxf>
      <fill>
        <patternFill patternType="solid">
          <fgColor indexed="64"/>
          <bgColor theme="0"/>
        </patternFill>
      </fill>
      <alignment horizontal="center" vertical="center" textRotation="0" indent="0" justifyLastLine="0" shrinkToFit="0" readingOrder="0"/>
    </dxf>
    <dxf>
      <fill>
        <patternFill patternType="solid">
          <fgColor indexed="64"/>
          <bgColor theme="0"/>
        </patternFill>
      </fill>
      <alignment horizontal="center" vertical="center" textRotation="0" indent="0" justifyLastLine="0" shrinkToFit="0" readingOrder="0"/>
    </dxf>
    <dxf>
      <fill>
        <patternFill patternType="solid">
          <fgColor indexed="64"/>
          <bgColor theme="0"/>
        </patternFill>
      </fill>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border diagonalUp="0" diagonalDown="0" outline="0">
        <left/>
        <right style="medium">
          <color indexed="64"/>
        </right>
        <top/>
        <bottom/>
      </border>
    </dxf>
    <dxf>
      <numFmt numFmtId="25" formatCode="hh:mm"/>
      <alignment horizontal="center" vertical="center" textRotation="0" indent="0" justifyLastLine="0" shrinkToFit="0" readingOrder="0"/>
      <border diagonalUp="0" diagonalDown="0" outline="0">
        <left style="medium">
          <color indexed="64"/>
        </left>
        <right/>
        <top/>
        <bottom/>
      </border>
    </dxf>
    <dxf>
      <alignment horizontal="center" vertical="center" textRotation="0" indent="0" justifyLastLine="0" shrinkToFit="0" readingOrder="0"/>
    </dxf>
    <dxf>
      <alignment horizontal="center" vertical="center" textRotation="0" wrapText="1" indent="0" justifyLastLine="0" shrinkToFit="0" readingOrder="0"/>
    </dxf>
    <dxf>
      <font>
        <strike val="0"/>
        <outline val="0"/>
        <shadow val="0"/>
        <vertAlign val="baseline"/>
        <sz val="1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alignment horizontal="left" vertical="top" textRotation="0" wrapText="1" indent="0" justifyLastLine="0" shrinkToFit="0" readingOrder="0"/>
    </dxf>
    <dxf>
      <border>
        <bottom style="medium">
          <color theme="9"/>
        </bottom>
      </border>
    </dxf>
    <dxf>
      <font>
        <strike val="0"/>
        <outline val="0"/>
        <shadow val="0"/>
        <vertAlign val="baseline"/>
        <sz val="11"/>
        <name val="Calibri"/>
        <family val="2"/>
        <scheme val="minor"/>
      </font>
      <alignment vertical="top" textRotation="0" wrapText="1" indent="0" justifyLastLine="0" shrinkToFit="0" readingOrder="0"/>
      <border diagonalUp="0" diagonalDown="0" outline="0">
        <left/>
        <right/>
        <top/>
        <bottom/>
      </border>
    </dxf>
    <dxf>
      <font>
        <strike val="0"/>
        <outline val="0"/>
        <shadow val="0"/>
        <vertAlign val="baseline"/>
        <sz val="1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alignment horizontal="center" vertical="top" textRotation="0" wrapText="1" indent="0" justifyLastLine="0" shrinkToFit="0" readingOrder="0"/>
    </dxf>
    <dxf>
      <font>
        <strike val="0"/>
        <outline val="0"/>
        <shadow val="0"/>
        <vertAlign val="baseline"/>
        <sz val="11"/>
        <name val="Calibri"/>
        <family val="2"/>
        <scheme val="minor"/>
      </font>
      <alignment horizontal="center" vertical="top" textRotation="0" wrapText="1" indent="0" justifyLastLine="0" shrinkToFit="0" readingOrder="0"/>
    </dxf>
    <dxf>
      <font>
        <strike val="0"/>
        <outline val="0"/>
        <shadow val="0"/>
        <u val="none"/>
        <vertAlign val="baseline"/>
        <sz val="11"/>
        <color auto="1"/>
        <name val="Calibri"/>
        <family val="2"/>
        <scheme val="minor"/>
      </font>
      <alignment horizontal="left" vertical="top" textRotation="0" indent="0" justifyLastLine="0" shrinkToFit="0" readingOrder="0"/>
    </dxf>
    <dxf>
      <font>
        <strike val="0"/>
        <outline val="0"/>
        <shadow val="0"/>
        <u val="none"/>
        <vertAlign val="baseline"/>
        <sz val="11"/>
        <color auto="1"/>
        <name val="Calibri"/>
        <family val="2"/>
        <scheme val="minor"/>
      </font>
      <alignment horizontal="left" vertical="top" textRotation="0" wrapText="1" indent="0" justifyLastLine="0" shrinkToFit="0" readingOrder="0"/>
    </dxf>
    <dxf>
      <font>
        <strike val="0"/>
        <outline val="0"/>
        <shadow val="0"/>
        <u val="none"/>
        <vertAlign val="baseline"/>
        <sz val="11"/>
        <color auto="1"/>
        <name val="Calibri"/>
        <family val="2"/>
        <scheme val="minor"/>
      </font>
      <alignment horizontal="left" vertical="top" textRotation="0" indent="0" justifyLastLine="0" shrinkToFit="0" readingOrder="0"/>
    </dxf>
    <dxf>
      <font>
        <strike val="0"/>
        <outline val="0"/>
        <shadow val="0"/>
        <u val="none"/>
        <vertAlign val="baseline"/>
        <sz val="11"/>
        <color auto="1"/>
        <name val="Calibri"/>
        <family val="2"/>
        <scheme val="minor"/>
      </font>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25" formatCode="hh:mm"/>
      <alignment horizontal="center" vertical="center" textRotation="0" wrapText="1" indent="0" justifyLastLine="0" shrinkToFit="0" readingOrder="0"/>
    </dxf>
    <dxf>
      <numFmt numFmtId="25" formatCode="hh:mm"/>
      <alignment horizontal="center" vertical="center" textRotation="0" wrapText="1" indent="0" justifyLastLine="0" shrinkToFit="0" readingOrder="0"/>
    </dxf>
    <dxf>
      <numFmt numFmtId="25" formatCode="hh:mm"/>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25" formatCode="hh:mm"/>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18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0</xdr:rowOff>
    </xdr:from>
    <xdr:to>
      <xdr:col>3</xdr:col>
      <xdr:colOff>1025665</xdr:colOff>
      <xdr:row>5</xdr:row>
      <xdr:rowOff>390525</xdr:rowOff>
    </xdr:to>
    <xdr:pic>
      <xdr:nvPicPr>
        <xdr:cNvPr id="4" name="Picture 3">
          <a:extLst>
            <a:ext uri="{FF2B5EF4-FFF2-40B4-BE49-F238E27FC236}">
              <a16:creationId xmlns:a16="http://schemas.microsoft.com/office/drawing/2014/main" id="{C1F6FBFD-692E-47DC-9E34-C13B8F7BE315}"/>
            </a:ext>
          </a:extLst>
        </xdr:cNvPr>
        <xdr:cNvPicPr>
          <a:picLocks noChangeAspect="1"/>
        </xdr:cNvPicPr>
      </xdr:nvPicPr>
      <xdr:blipFill>
        <a:blip xmlns:r="http://schemas.openxmlformats.org/officeDocument/2006/relationships" r:embed="rId1"/>
        <a:stretch>
          <a:fillRect/>
        </a:stretch>
      </xdr:blipFill>
      <xdr:spPr>
        <a:xfrm>
          <a:off x="2800350" y="2047875"/>
          <a:ext cx="1025665" cy="390525"/>
        </a:xfrm>
        <a:prstGeom prst="rect">
          <a:avLst/>
        </a:prstGeom>
      </xdr:spPr>
    </xdr:pic>
    <xdr:clientData/>
  </xdr:twoCellAnchor>
  <xdr:twoCellAnchor>
    <xdr:from>
      <xdr:col>3</xdr:col>
      <xdr:colOff>0</xdr:colOff>
      <xdr:row>6</xdr:row>
      <xdr:rowOff>0</xdr:rowOff>
    </xdr:from>
    <xdr:to>
      <xdr:col>3</xdr:col>
      <xdr:colOff>1028700</xdr:colOff>
      <xdr:row>6</xdr:row>
      <xdr:rowOff>394989</xdr:rowOff>
    </xdr:to>
    <xdr:pic>
      <xdr:nvPicPr>
        <xdr:cNvPr id="6" name="Picture 5">
          <a:extLst>
            <a:ext uri="{FF2B5EF4-FFF2-40B4-BE49-F238E27FC236}">
              <a16:creationId xmlns:a16="http://schemas.microsoft.com/office/drawing/2014/main" id="{74B31869-8404-468B-A8F1-60BFE21BA453}"/>
            </a:ext>
          </a:extLst>
        </xdr:cNvPr>
        <xdr:cNvPicPr>
          <a:picLocks noChangeAspect="1"/>
        </xdr:cNvPicPr>
      </xdr:nvPicPr>
      <xdr:blipFill>
        <a:blip xmlns:r="http://schemas.openxmlformats.org/officeDocument/2006/relationships" r:embed="rId2"/>
        <a:stretch>
          <a:fillRect/>
        </a:stretch>
      </xdr:blipFill>
      <xdr:spPr>
        <a:xfrm>
          <a:off x="2800350" y="2743200"/>
          <a:ext cx="1028700" cy="394989"/>
        </a:xfrm>
        <a:prstGeom prst="rect">
          <a:avLst/>
        </a:prstGeom>
      </xdr:spPr>
    </xdr:pic>
    <xdr:clientData/>
  </xdr:twoCellAnchor>
  <xdr:twoCellAnchor>
    <xdr:from>
      <xdr:col>3</xdr:col>
      <xdr:colOff>0</xdr:colOff>
      <xdr:row>9</xdr:row>
      <xdr:rowOff>0</xdr:rowOff>
    </xdr:from>
    <xdr:to>
      <xdr:col>4</xdr:col>
      <xdr:colOff>0</xdr:colOff>
      <xdr:row>9</xdr:row>
      <xdr:rowOff>513677</xdr:rowOff>
    </xdr:to>
    <xdr:pic>
      <xdr:nvPicPr>
        <xdr:cNvPr id="10" name="Picture 9">
          <a:extLst>
            <a:ext uri="{FF2B5EF4-FFF2-40B4-BE49-F238E27FC236}">
              <a16:creationId xmlns:a16="http://schemas.microsoft.com/office/drawing/2014/main" id="{56BA7459-57B2-4040-B43F-FC5E85FDA166}"/>
            </a:ext>
          </a:extLst>
        </xdr:cNvPr>
        <xdr:cNvPicPr>
          <a:picLocks noChangeAspect="1"/>
        </xdr:cNvPicPr>
      </xdr:nvPicPr>
      <xdr:blipFill>
        <a:blip xmlns:r="http://schemas.openxmlformats.org/officeDocument/2006/relationships" r:embed="rId3"/>
        <a:stretch>
          <a:fillRect/>
        </a:stretch>
      </xdr:blipFill>
      <xdr:spPr>
        <a:xfrm>
          <a:off x="2800350" y="4829175"/>
          <a:ext cx="1038225" cy="513677"/>
        </a:xfrm>
        <a:prstGeom prst="rect">
          <a:avLst/>
        </a:prstGeom>
      </xdr:spPr>
    </xdr:pic>
    <xdr:clientData/>
  </xdr:twoCellAnchor>
  <xdr:twoCellAnchor>
    <xdr:from>
      <xdr:col>3</xdr:col>
      <xdr:colOff>0</xdr:colOff>
      <xdr:row>8</xdr:row>
      <xdr:rowOff>0</xdr:rowOff>
    </xdr:from>
    <xdr:to>
      <xdr:col>3</xdr:col>
      <xdr:colOff>1028700</xdr:colOff>
      <xdr:row>8</xdr:row>
      <xdr:rowOff>587829</xdr:rowOff>
    </xdr:to>
    <xdr:pic>
      <xdr:nvPicPr>
        <xdr:cNvPr id="3" name="Picture 2">
          <a:extLst>
            <a:ext uri="{FF2B5EF4-FFF2-40B4-BE49-F238E27FC236}">
              <a16:creationId xmlns:a16="http://schemas.microsoft.com/office/drawing/2014/main" id="{B2FA12CF-9802-46DD-ACEF-9726BE9C6B5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00350" y="4133850"/>
          <a:ext cx="1028700" cy="587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30</xdr:row>
      <xdr:rowOff>0</xdr:rowOff>
    </xdr:from>
    <xdr:to>
      <xdr:col>0</xdr:col>
      <xdr:colOff>304800</xdr:colOff>
      <xdr:row>30</xdr:row>
      <xdr:rowOff>304800</xdr:rowOff>
    </xdr:to>
    <xdr:sp macro="" textlink="">
      <xdr:nvSpPr>
        <xdr:cNvPr id="6150" name="AutoShape 6">
          <a:extLst>
            <a:ext uri="{FF2B5EF4-FFF2-40B4-BE49-F238E27FC236}">
              <a16:creationId xmlns:a16="http://schemas.microsoft.com/office/drawing/2014/main" id="{E01EF69B-A0BD-B7A6-8B00-5A3A45560D8E}"/>
            </a:ext>
          </a:extLst>
        </xdr:cNvPr>
        <xdr:cNvSpPr>
          <a:spLocks noChangeAspect="1" noChangeArrowheads="1"/>
        </xdr:cNvSpPr>
      </xdr:nvSpPr>
      <xdr:spPr bwMode="auto">
        <a:xfrm>
          <a:off x="0" y="2326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304800</xdr:colOff>
      <xdr:row>30</xdr:row>
      <xdr:rowOff>304800</xdr:rowOff>
    </xdr:to>
    <xdr:sp macro="" textlink="">
      <xdr:nvSpPr>
        <xdr:cNvPr id="6152" name="AutoShape 8">
          <a:extLst>
            <a:ext uri="{FF2B5EF4-FFF2-40B4-BE49-F238E27FC236}">
              <a16:creationId xmlns:a16="http://schemas.microsoft.com/office/drawing/2014/main" id="{284E858B-8D80-DFA6-E0A9-297668DDB0ED}"/>
            </a:ext>
          </a:extLst>
        </xdr:cNvPr>
        <xdr:cNvSpPr>
          <a:spLocks noChangeAspect="1" noChangeArrowheads="1"/>
        </xdr:cNvSpPr>
      </xdr:nvSpPr>
      <xdr:spPr bwMode="auto">
        <a:xfrm>
          <a:off x="0" y="2326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1</xdr:colOff>
      <xdr:row>26</xdr:row>
      <xdr:rowOff>0</xdr:rowOff>
    </xdr:from>
    <xdr:to>
      <xdr:col>0</xdr:col>
      <xdr:colOff>4114801</xdr:colOff>
      <xdr:row>26</xdr:row>
      <xdr:rowOff>1566723</xdr:rowOff>
    </xdr:to>
    <xdr:pic>
      <xdr:nvPicPr>
        <xdr:cNvPr id="2" name="Picture 1">
          <a:extLst>
            <a:ext uri="{FF2B5EF4-FFF2-40B4-BE49-F238E27FC236}">
              <a16:creationId xmlns:a16="http://schemas.microsoft.com/office/drawing/2014/main" id="{C8579A99-6834-5F81-D119-71A26AE18215}"/>
            </a:ext>
          </a:extLst>
        </xdr:cNvPr>
        <xdr:cNvPicPr>
          <a:picLocks noChangeAspect="1"/>
        </xdr:cNvPicPr>
      </xdr:nvPicPr>
      <xdr:blipFill>
        <a:blip xmlns:r="http://schemas.openxmlformats.org/officeDocument/2006/relationships" r:embed="rId1"/>
        <a:stretch>
          <a:fillRect/>
        </a:stretch>
      </xdr:blipFill>
      <xdr:spPr>
        <a:xfrm>
          <a:off x="1" y="16859250"/>
          <a:ext cx="4114800" cy="1566723"/>
        </a:xfrm>
        <a:prstGeom prst="rect">
          <a:avLst/>
        </a:prstGeom>
      </xdr:spPr>
    </xdr:pic>
    <xdr:clientData/>
  </xdr:twoCellAnchor>
  <xdr:twoCellAnchor>
    <xdr:from>
      <xdr:col>0</xdr:col>
      <xdr:colOff>1</xdr:colOff>
      <xdr:row>28</xdr:row>
      <xdr:rowOff>0</xdr:rowOff>
    </xdr:from>
    <xdr:to>
      <xdr:col>0</xdr:col>
      <xdr:colOff>4738073</xdr:colOff>
      <xdr:row>28</xdr:row>
      <xdr:rowOff>1819275</xdr:rowOff>
    </xdr:to>
    <xdr:pic>
      <xdr:nvPicPr>
        <xdr:cNvPr id="3" name="Picture 2">
          <a:extLst>
            <a:ext uri="{FF2B5EF4-FFF2-40B4-BE49-F238E27FC236}">
              <a16:creationId xmlns:a16="http://schemas.microsoft.com/office/drawing/2014/main" id="{D47F2E46-9848-B543-6E76-6FD7A7FE094B}"/>
            </a:ext>
          </a:extLst>
        </xdr:cNvPr>
        <xdr:cNvPicPr>
          <a:picLocks noChangeAspect="1"/>
        </xdr:cNvPicPr>
      </xdr:nvPicPr>
      <xdr:blipFill>
        <a:blip xmlns:r="http://schemas.openxmlformats.org/officeDocument/2006/relationships" r:embed="rId2"/>
        <a:stretch>
          <a:fillRect/>
        </a:stretch>
      </xdr:blipFill>
      <xdr:spPr>
        <a:xfrm>
          <a:off x="1" y="21516975"/>
          <a:ext cx="4738072" cy="1819275"/>
        </a:xfrm>
        <a:prstGeom prst="rect">
          <a:avLst/>
        </a:prstGeom>
      </xdr:spPr>
    </xdr:pic>
    <xdr:clientData/>
  </xdr:twoCellAnchor>
  <xdr:twoCellAnchor>
    <xdr:from>
      <xdr:col>0</xdr:col>
      <xdr:colOff>2</xdr:colOff>
      <xdr:row>30</xdr:row>
      <xdr:rowOff>1</xdr:rowOff>
    </xdr:from>
    <xdr:to>
      <xdr:col>0</xdr:col>
      <xdr:colOff>3743326</xdr:colOff>
      <xdr:row>30</xdr:row>
      <xdr:rowOff>2322525</xdr:rowOff>
    </xdr:to>
    <xdr:pic>
      <xdr:nvPicPr>
        <xdr:cNvPr id="5" name="Picture 4">
          <a:extLst>
            <a:ext uri="{FF2B5EF4-FFF2-40B4-BE49-F238E27FC236}">
              <a16:creationId xmlns:a16="http://schemas.microsoft.com/office/drawing/2014/main" id="{2F769A08-0F00-8BF2-596F-5982C72FF971}"/>
            </a:ext>
          </a:extLst>
        </xdr:cNvPr>
        <xdr:cNvPicPr>
          <a:picLocks noChangeAspect="1"/>
        </xdr:cNvPicPr>
      </xdr:nvPicPr>
      <xdr:blipFill>
        <a:blip xmlns:r="http://schemas.openxmlformats.org/officeDocument/2006/relationships" r:embed="rId3"/>
        <a:stretch>
          <a:fillRect/>
        </a:stretch>
      </xdr:blipFill>
      <xdr:spPr>
        <a:xfrm>
          <a:off x="2" y="26212801"/>
          <a:ext cx="3743324" cy="2322524"/>
        </a:xfrm>
        <a:prstGeom prst="rect">
          <a:avLst/>
        </a:prstGeom>
      </xdr:spPr>
    </xdr:pic>
    <xdr:clientData/>
  </xdr:twoCellAnchor>
  <xdr:twoCellAnchor>
    <xdr:from>
      <xdr:col>0</xdr:col>
      <xdr:colOff>1</xdr:colOff>
      <xdr:row>34</xdr:row>
      <xdr:rowOff>0</xdr:rowOff>
    </xdr:from>
    <xdr:to>
      <xdr:col>0</xdr:col>
      <xdr:colOff>4743451</xdr:colOff>
      <xdr:row>34</xdr:row>
      <xdr:rowOff>2346890</xdr:rowOff>
    </xdr:to>
    <xdr:pic>
      <xdr:nvPicPr>
        <xdr:cNvPr id="7" name="Picture 6">
          <a:extLst>
            <a:ext uri="{FF2B5EF4-FFF2-40B4-BE49-F238E27FC236}">
              <a16:creationId xmlns:a16="http://schemas.microsoft.com/office/drawing/2014/main" id="{9F57A650-72AC-FAAC-1C4D-20E34DC0E459}"/>
            </a:ext>
          </a:extLst>
        </xdr:cNvPr>
        <xdr:cNvPicPr>
          <a:picLocks noChangeAspect="1"/>
        </xdr:cNvPicPr>
      </xdr:nvPicPr>
      <xdr:blipFill>
        <a:blip xmlns:r="http://schemas.openxmlformats.org/officeDocument/2006/relationships" r:embed="rId4"/>
        <a:stretch>
          <a:fillRect/>
        </a:stretch>
      </xdr:blipFill>
      <xdr:spPr>
        <a:xfrm>
          <a:off x="1" y="36985575"/>
          <a:ext cx="4743450" cy="2346890"/>
        </a:xfrm>
        <a:prstGeom prst="rect">
          <a:avLst/>
        </a:prstGeom>
      </xdr:spPr>
    </xdr:pic>
    <xdr:clientData/>
  </xdr:twoCellAnchor>
  <xdr:twoCellAnchor>
    <xdr:from>
      <xdr:col>0</xdr:col>
      <xdr:colOff>0</xdr:colOff>
      <xdr:row>32</xdr:row>
      <xdr:rowOff>0</xdr:rowOff>
    </xdr:from>
    <xdr:to>
      <xdr:col>0</xdr:col>
      <xdr:colOff>4114800</xdr:colOff>
      <xdr:row>32</xdr:row>
      <xdr:rowOff>2351314</xdr:rowOff>
    </xdr:to>
    <xdr:pic>
      <xdr:nvPicPr>
        <xdr:cNvPr id="8" name="Picture 7">
          <a:extLst>
            <a:ext uri="{FF2B5EF4-FFF2-40B4-BE49-F238E27FC236}">
              <a16:creationId xmlns:a16="http://schemas.microsoft.com/office/drawing/2014/main" id="{36035D17-F7BF-B6E3-E0F6-E3C7241AD08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1022925"/>
          <a:ext cx="4114800" cy="235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64280</xdr:colOff>
      <xdr:row>0</xdr:row>
      <xdr:rowOff>85724</xdr:rowOff>
    </xdr:from>
    <xdr:to>
      <xdr:col>11</xdr:col>
      <xdr:colOff>619125</xdr:colOff>
      <xdr:row>0</xdr:row>
      <xdr:rowOff>752475</xdr:rowOff>
    </xdr:to>
    <xdr:pic>
      <xdr:nvPicPr>
        <xdr:cNvPr id="3" name="Picture 2">
          <a:extLst>
            <a:ext uri="{FF2B5EF4-FFF2-40B4-BE49-F238E27FC236}">
              <a16:creationId xmlns:a16="http://schemas.microsoft.com/office/drawing/2014/main" id="{D59D70A6-8785-40C9-A132-51D27C1802BE}"/>
            </a:ext>
          </a:extLst>
        </xdr:cNvPr>
        <xdr:cNvPicPr>
          <a:picLocks noChangeAspect="1"/>
        </xdr:cNvPicPr>
      </xdr:nvPicPr>
      <xdr:blipFill>
        <a:blip xmlns:r="http://schemas.openxmlformats.org/officeDocument/2006/relationships" r:embed="rId1"/>
        <a:stretch>
          <a:fillRect/>
        </a:stretch>
      </xdr:blipFill>
      <xdr:spPr>
        <a:xfrm>
          <a:off x="6493655" y="85724"/>
          <a:ext cx="1983595" cy="666751"/>
        </a:xfrm>
        <a:prstGeom prst="rect">
          <a:avLst/>
        </a:prstGeom>
      </xdr:spPr>
    </xdr:pic>
    <xdr:clientData/>
  </xdr:twoCellAnchor>
  <xdr:twoCellAnchor>
    <xdr:from>
      <xdr:col>9</xdr:col>
      <xdr:colOff>64280</xdr:colOff>
      <xdr:row>7</xdr:row>
      <xdr:rowOff>85724</xdr:rowOff>
    </xdr:from>
    <xdr:to>
      <xdr:col>11</xdr:col>
      <xdr:colOff>619125</xdr:colOff>
      <xdr:row>7</xdr:row>
      <xdr:rowOff>752475</xdr:rowOff>
    </xdr:to>
    <xdr:pic>
      <xdr:nvPicPr>
        <xdr:cNvPr id="4" name="Picture 3">
          <a:extLst>
            <a:ext uri="{FF2B5EF4-FFF2-40B4-BE49-F238E27FC236}">
              <a16:creationId xmlns:a16="http://schemas.microsoft.com/office/drawing/2014/main" id="{78B45F3A-B90F-414D-8E54-72A88F42DF21}"/>
            </a:ext>
          </a:extLst>
        </xdr:cNvPr>
        <xdr:cNvPicPr>
          <a:picLocks noChangeAspect="1"/>
        </xdr:cNvPicPr>
      </xdr:nvPicPr>
      <xdr:blipFill>
        <a:blip xmlns:r="http://schemas.openxmlformats.org/officeDocument/2006/relationships" r:embed="rId1"/>
        <a:stretch>
          <a:fillRect/>
        </a:stretch>
      </xdr:blipFill>
      <xdr:spPr>
        <a:xfrm>
          <a:off x="6493655" y="85724"/>
          <a:ext cx="1983595" cy="666751"/>
        </a:xfrm>
        <a:prstGeom prst="rect">
          <a:avLst/>
        </a:prstGeom>
      </xdr:spPr>
    </xdr:pic>
    <xdr:clientData/>
  </xdr:twoCellAnchor>
  <xdr:twoCellAnchor>
    <xdr:from>
      <xdr:col>9</xdr:col>
      <xdr:colOff>64280</xdr:colOff>
      <xdr:row>14</xdr:row>
      <xdr:rowOff>85724</xdr:rowOff>
    </xdr:from>
    <xdr:to>
      <xdr:col>11</xdr:col>
      <xdr:colOff>619125</xdr:colOff>
      <xdr:row>14</xdr:row>
      <xdr:rowOff>752475</xdr:rowOff>
    </xdr:to>
    <xdr:pic>
      <xdr:nvPicPr>
        <xdr:cNvPr id="5" name="Picture 4">
          <a:extLst>
            <a:ext uri="{FF2B5EF4-FFF2-40B4-BE49-F238E27FC236}">
              <a16:creationId xmlns:a16="http://schemas.microsoft.com/office/drawing/2014/main" id="{3A59F4B0-E172-4767-865C-37F96EDF6E71}"/>
            </a:ext>
          </a:extLst>
        </xdr:cNvPr>
        <xdr:cNvPicPr>
          <a:picLocks noChangeAspect="1"/>
        </xdr:cNvPicPr>
      </xdr:nvPicPr>
      <xdr:blipFill>
        <a:blip xmlns:r="http://schemas.openxmlformats.org/officeDocument/2006/relationships" r:embed="rId1"/>
        <a:stretch>
          <a:fillRect/>
        </a:stretch>
      </xdr:blipFill>
      <xdr:spPr>
        <a:xfrm>
          <a:off x="6493655" y="5943599"/>
          <a:ext cx="1983595" cy="666751"/>
        </a:xfrm>
        <a:prstGeom prst="rect">
          <a:avLst/>
        </a:prstGeom>
      </xdr:spPr>
    </xdr:pic>
    <xdr:clientData/>
  </xdr:twoCellAnchor>
  <xdr:twoCellAnchor>
    <xdr:from>
      <xdr:col>9</xdr:col>
      <xdr:colOff>64280</xdr:colOff>
      <xdr:row>21</xdr:row>
      <xdr:rowOff>85724</xdr:rowOff>
    </xdr:from>
    <xdr:to>
      <xdr:col>11</xdr:col>
      <xdr:colOff>619125</xdr:colOff>
      <xdr:row>21</xdr:row>
      <xdr:rowOff>752475</xdr:rowOff>
    </xdr:to>
    <xdr:pic>
      <xdr:nvPicPr>
        <xdr:cNvPr id="8" name="Picture 7">
          <a:extLst>
            <a:ext uri="{FF2B5EF4-FFF2-40B4-BE49-F238E27FC236}">
              <a16:creationId xmlns:a16="http://schemas.microsoft.com/office/drawing/2014/main" id="{40057197-7D24-4F9F-947E-D0F811EA23D1}"/>
            </a:ext>
          </a:extLst>
        </xdr:cNvPr>
        <xdr:cNvPicPr>
          <a:picLocks noChangeAspect="1"/>
        </xdr:cNvPicPr>
      </xdr:nvPicPr>
      <xdr:blipFill>
        <a:blip xmlns:r="http://schemas.openxmlformats.org/officeDocument/2006/relationships" r:embed="rId1"/>
        <a:stretch>
          <a:fillRect/>
        </a:stretch>
      </xdr:blipFill>
      <xdr:spPr>
        <a:xfrm>
          <a:off x="6493655" y="11801474"/>
          <a:ext cx="1983595" cy="6667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140738</xdr:rowOff>
    </xdr:from>
    <xdr:to>
      <xdr:col>4</xdr:col>
      <xdr:colOff>86793</xdr:colOff>
      <xdr:row>11</xdr:row>
      <xdr:rowOff>159416</xdr:rowOff>
    </xdr:to>
    <xdr:grpSp>
      <xdr:nvGrpSpPr>
        <xdr:cNvPr id="129" name="Group 128">
          <a:extLst>
            <a:ext uri="{FF2B5EF4-FFF2-40B4-BE49-F238E27FC236}">
              <a16:creationId xmlns:a16="http://schemas.microsoft.com/office/drawing/2014/main" id="{2004DE2F-AE2A-4DC4-924E-E07111362439}"/>
            </a:ext>
          </a:extLst>
        </xdr:cNvPr>
        <xdr:cNvGrpSpPr/>
      </xdr:nvGrpSpPr>
      <xdr:grpSpPr>
        <a:xfrm>
          <a:off x="0" y="1093238"/>
          <a:ext cx="2779193" cy="1161678"/>
          <a:chOff x="4366883" y="-3294430"/>
          <a:chExt cx="2041577" cy="1647171"/>
        </a:xfrm>
      </xdr:grpSpPr>
      <xdr:sp macro="" textlink="">
        <xdr:nvSpPr>
          <xdr:cNvPr id="175" name="Rectangle: Rounded Corners 174">
            <a:extLst>
              <a:ext uri="{FF2B5EF4-FFF2-40B4-BE49-F238E27FC236}">
                <a16:creationId xmlns:a16="http://schemas.microsoft.com/office/drawing/2014/main" id="{AAB671B9-95D1-42A9-98A2-AD5CEDE5CD13}"/>
              </a:ext>
            </a:extLst>
          </xdr:cNvPr>
          <xdr:cNvSpPr/>
        </xdr:nvSpPr>
        <xdr:spPr>
          <a:xfrm>
            <a:off x="4366883" y="-3294430"/>
            <a:ext cx="2041577" cy="1647171"/>
          </a:xfrm>
          <a:prstGeom prst="roundRect">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81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176" name="TextBox 8">
            <a:extLst>
              <a:ext uri="{FF2B5EF4-FFF2-40B4-BE49-F238E27FC236}">
                <a16:creationId xmlns:a16="http://schemas.microsoft.com/office/drawing/2014/main" id="{E512EA5F-F01A-4138-97F6-35716C00F07F}"/>
              </a:ext>
            </a:extLst>
          </xdr:cNvPr>
          <xdr:cNvSpPr txBox="1"/>
        </xdr:nvSpPr>
        <xdr:spPr>
          <a:xfrm>
            <a:off x="4429399" y="-2996886"/>
            <a:ext cx="1918728" cy="74188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400" b="1">
                <a:latin typeface="Arial" panose="020B0604020202020204" pitchFamily="34" charset="0"/>
                <a:cs typeface="Arial" panose="020B0604020202020204" pitchFamily="34" charset="0"/>
              </a:rPr>
              <a:t>Major incident or injury</a:t>
            </a:r>
          </a:p>
          <a:p>
            <a:pPr algn="ctr"/>
            <a:r>
              <a:rPr lang="en-GB" sz="1400" b="1">
                <a:latin typeface="Arial" panose="020B0604020202020204" pitchFamily="34" charset="0"/>
                <a:cs typeface="Arial" panose="020B0604020202020204" pitchFamily="34" charset="0"/>
              </a:rPr>
              <a:t>(Purple Card Emergency)</a:t>
            </a:r>
          </a:p>
        </xdr:txBody>
      </xdr:sp>
    </xdr:grpSp>
    <xdr:clientData/>
  </xdr:twoCellAnchor>
  <xdr:twoCellAnchor>
    <xdr:from>
      <xdr:col>5</xdr:col>
      <xdr:colOff>6241</xdr:colOff>
      <xdr:row>5</xdr:row>
      <xdr:rowOff>118304</xdr:rowOff>
    </xdr:from>
    <xdr:to>
      <xdr:col>9</xdr:col>
      <xdr:colOff>364305</xdr:colOff>
      <xdr:row>9</xdr:row>
      <xdr:rowOff>80944</xdr:rowOff>
    </xdr:to>
    <xdr:sp macro="" textlink="">
      <xdr:nvSpPr>
        <xdr:cNvPr id="130" name="Rectangle 129">
          <a:extLst>
            <a:ext uri="{FF2B5EF4-FFF2-40B4-BE49-F238E27FC236}">
              <a16:creationId xmlns:a16="http://schemas.microsoft.com/office/drawing/2014/main" id="{C7F685E2-94E6-4084-9FE5-3F506167F2F6}"/>
            </a:ext>
          </a:extLst>
        </xdr:cNvPr>
        <xdr:cNvSpPr/>
      </xdr:nvSpPr>
      <xdr:spPr>
        <a:xfrm>
          <a:off x="3054241" y="1070804"/>
          <a:ext cx="2796464" cy="724640"/>
        </a:xfrm>
        <a:prstGeom prst="rect">
          <a:avLst/>
        </a:prstGeom>
        <a:gradFill flip="none" rotWithShape="1">
          <a:gsLst>
            <a:gs pos="0">
              <a:srgbClr val="7030A0">
                <a:tint val="66000"/>
                <a:satMod val="160000"/>
              </a:srgbClr>
            </a:gs>
            <a:gs pos="50000">
              <a:srgbClr val="7030A0">
                <a:tint val="44500"/>
                <a:satMod val="160000"/>
              </a:srgbClr>
            </a:gs>
            <a:gs pos="100000">
              <a:srgbClr val="7030A0">
                <a:tint val="23500"/>
                <a:satMod val="160000"/>
              </a:srgbClr>
            </a:gs>
          </a:gsLst>
          <a:lin ang="54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400" b="1">
              <a:solidFill>
                <a:schemeClr val="tx1"/>
              </a:solidFill>
              <a:latin typeface="Arial" panose="020B0604020202020204" pitchFamily="34" charset="0"/>
              <a:cs typeface="Arial" panose="020B0604020202020204" pitchFamily="34" charset="0"/>
            </a:rPr>
            <a:t>District Commissioner </a:t>
          </a:r>
          <a:r>
            <a:rPr lang="en-GB" sz="1400">
              <a:solidFill>
                <a:schemeClr val="tx1"/>
              </a:solidFill>
              <a:latin typeface="Arial" panose="020B0604020202020204" pitchFamily="34" charset="0"/>
              <a:cs typeface="Arial" panose="020B0604020202020204" pitchFamily="34" charset="0"/>
            </a:rPr>
            <a:t>or Designate (Purple Card Emergency)</a:t>
          </a:r>
        </a:p>
      </xdr:txBody>
    </xdr:sp>
    <xdr:clientData/>
  </xdr:twoCellAnchor>
  <xdr:twoCellAnchor>
    <xdr:from>
      <xdr:col>4</xdr:col>
      <xdr:colOff>121318</xdr:colOff>
      <xdr:row>0</xdr:row>
      <xdr:rowOff>104775</xdr:rowOff>
    </xdr:from>
    <xdr:to>
      <xdr:col>10</xdr:col>
      <xdr:colOff>212403</xdr:colOff>
      <xdr:row>3</xdr:row>
      <xdr:rowOff>84728</xdr:rowOff>
    </xdr:to>
    <xdr:sp macro="" textlink="">
      <xdr:nvSpPr>
        <xdr:cNvPr id="131" name="Rectangle 130">
          <a:extLst>
            <a:ext uri="{FF2B5EF4-FFF2-40B4-BE49-F238E27FC236}">
              <a16:creationId xmlns:a16="http://schemas.microsoft.com/office/drawing/2014/main" id="{A6FD5CE1-FC40-461F-BE76-8D9838B64468}"/>
            </a:ext>
          </a:extLst>
        </xdr:cNvPr>
        <xdr:cNvSpPr/>
      </xdr:nvSpPr>
      <xdr:spPr>
        <a:xfrm>
          <a:off x="2559718" y="104775"/>
          <a:ext cx="3748685" cy="551453"/>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2800" b="1"/>
            <a:t>Lines of Communication</a:t>
          </a:r>
        </a:p>
      </xdr:txBody>
    </xdr:sp>
    <xdr:clientData/>
  </xdr:twoCellAnchor>
  <xdr:twoCellAnchor>
    <xdr:from>
      <xdr:col>0</xdr:col>
      <xdr:colOff>4443</xdr:colOff>
      <xdr:row>25</xdr:row>
      <xdr:rowOff>80836</xdr:rowOff>
    </xdr:from>
    <xdr:to>
      <xdr:col>5</xdr:col>
      <xdr:colOff>61914</xdr:colOff>
      <xdr:row>32</xdr:row>
      <xdr:rowOff>0</xdr:rowOff>
    </xdr:to>
    <xdr:sp macro="" textlink="">
      <xdr:nvSpPr>
        <xdr:cNvPr id="132" name="Rectangle 131">
          <a:extLst>
            <a:ext uri="{FF2B5EF4-FFF2-40B4-BE49-F238E27FC236}">
              <a16:creationId xmlns:a16="http://schemas.microsoft.com/office/drawing/2014/main" id="{A8E38571-E7CB-4807-9E49-7E775ADDF7E4}"/>
            </a:ext>
          </a:extLst>
        </xdr:cNvPr>
        <xdr:cNvSpPr/>
      </xdr:nvSpPr>
      <xdr:spPr>
        <a:xfrm flipH="1">
          <a:off x="4443" y="4843336"/>
          <a:ext cx="3105471" cy="125266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0</xdr:col>
      <xdr:colOff>550769</xdr:colOff>
      <xdr:row>25</xdr:row>
      <xdr:rowOff>106932</xdr:rowOff>
    </xdr:from>
    <xdr:to>
      <xdr:col>1</xdr:col>
      <xdr:colOff>138842</xdr:colOff>
      <xdr:row>26</xdr:row>
      <xdr:rowOff>145906</xdr:rowOff>
    </xdr:to>
    <xdr:sp macro="" textlink="">
      <xdr:nvSpPr>
        <xdr:cNvPr id="133" name="Rectangle 132">
          <a:extLst>
            <a:ext uri="{FF2B5EF4-FFF2-40B4-BE49-F238E27FC236}">
              <a16:creationId xmlns:a16="http://schemas.microsoft.com/office/drawing/2014/main" id="{C896D4D8-661C-4C66-8512-4594EA1C92D2}"/>
            </a:ext>
          </a:extLst>
        </xdr:cNvPr>
        <xdr:cNvSpPr/>
      </xdr:nvSpPr>
      <xdr:spPr>
        <a:xfrm>
          <a:off x="550769" y="4869432"/>
          <a:ext cx="197673" cy="229474"/>
        </a:xfrm>
        <a:prstGeom prst="rect">
          <a:avLst/>
        </a:prstGeom>
        <a:gradFill flip="none" rotWithShape="1">
          <a:gsLst>
            <a:gs pos="0">
              <a:srgbClr val="66FF66">
                <a:tint val="66000"/>
                <a:satMod val="160000"/>
              </a:srgbClr>
            </a:gs>
            <a:gs pos="50000">
              <a:srgbClr val="66FF66">
                <a:tint val="44500"/>
                <a:satMod val="160000"/>
              </a:srgbClr>
            </a:gs>
            <a:gs pos="100000">
              <a:srgbClr val="66FF66">
                <a:tint val="23500"/>
                <a:satMod val="160000"/>
              </a:srgbClr>
            </a:gs>
          </a:gsLst>
          <a:lin ang="81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0</xdr:col>
      <xdr:colOff>550768</xdr:colOff>
      <xdr:row>27</xdr:row>
      <xdr:rowOff>9109</xdr:rowOff>
    </xdr:from>
    <xdr:to>
      <xdr:col>1</xdr:col>
      <xdr:colOff>138841</xdr:colOff>
      <xdr:row>28</xdr:row>
      <xdr:rowOff>48083</xdr:rowOff>
    </xdr:to>
    <xdr:sp macro="" textlink="">
      <xdr:nvSpPr>
        <xdr:cNvPr id="134" name="Rectangle 133">
          <a:extLst>
            <a:ext uri="{FF2B5EF4-FFF2-40B4-BE49-F238E27FC236}">
              <a16:creationId xmlns:a16="http://schemas.microsoft.com/office/drawing/2014/main" id="{4FEA1E8D-232C-491E-BDCA-220C3DF79420}"/>
            </a:ext>
          </a:extLst>
        </xdr:cNvPr>
        <xdr:cNvSpPr/>
      </xdr:nvSpPr>
      <xdr:spPr>
        <a:xfrm>
          <a:off x="550768" y="5152609"/>
          <a:ext cx="197673" cy="229474"/>
        </a:xfrm>
        <a:prstGeom prst="rect">
          <a:avLst/>
        </a:prstGeom>
        <a:gradFill flip="none" rotWithShape="1">
          <a:gsLst>
            <a:gs pos="0">
              <a:srgbClr val="FF0000">
                <a:tint val="66000"/>
                <a:satMod val="160000"/>
              </a:srgbClr>
            </a:gs>
            <a:gs pos="50000">
              <a:srgbClr val="FF0000">
                <a:tint val="44500"/>
                <a:satMod val="160000"/>
              </a:srgbClr>
            </a:gs>
            <a:gs pos="100000">
              <a:srgbClr val="FF0000">
                <a:tint val="23500"/>
                <a:satMod val="160000"/>
              </a:srgbClr>
            </a:gs>
          </a:gsLst>
          <a:lin ang="81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xdr:col>
      <xdr:colOff>278412</xdr:colOff>
      <xdr:row>25</xdr:row>
      <xdr:rowOff>67292</xdr:rowOff>
    </xdr:from>
    <xdr:to>
      <xdr:col>3</xdr:col>
      <xdr:colOff>148470</xdr:colOff>
      <xdr:row>26</xdr:row>
      <xdr:rowOff>184569</xdr:rowOff>
    </xdr:to>
    <xdr:sp macro="" textlink="">
      <xdr:nvSpPr>
        <xdr:cNvPr id="135" name="TextBox 14">
          <a:extLst>
            <a:ext uri="{FF2B5EF4-FFF2-40B4-BE49-F238E27FC236}">
              <a16:creationId xmlns:a16="http://schemas.microsoft.com/office/drawing/2014/main" id="{9C70C682-E57B-4294-AE63-600C770775D5}"/>
            </a:ext>
          </a:extLst>
        </xdr:cNvPr>
        <xdr:cNvSpPr txBox="1"/>
      </xdr:nvSpPr>
      <xdr:spPr>
        <a:xfrm>
          <a:off x="888012" y="4829792"/>
          <a:ext cx="1089258"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400">
              <a:latin typeface="Arial" panose="020B0604020202020204" pitchFamily="34" charset="0"/>
              <a:cs typeface="Arial" panose="020B0604020202020204" pitchFamily="34" charset="0"/>
            </a:rPr>
            <a:t>In the Field</a:t>
          </a:r>
        </a:p>
      </xdr:txBody>
    </xdr:sp>
    <xdr:clientData/>
  </xdr:twoCellAnchor>
  <xdr:twoCellAnchor>
    <xdr:from>
      <xdr:col>1</xdr:col>
      <xdr:colOff>278412</xdr:colOff>
      <xdr:row>26</xdr:row>
      <xdr:rowOff>160457</xdr:rowOff>
    </xdr:from>
    <xdr:to>
      <xdr:col>2</xdr:col>
      <xdr:colOff>549587</xdr:colOff>
      <xdr:row>28</xdr:row>
      <xdr:rowOff>87234</xdr:rowOff>
    </xdr:to>
    <xdr:sp macro="" textlink="">
      <xdr:nvSpPr>
        <xdr:cNvPr id="136" name="TextBox 15">
          <a:extLst>
            <a:ext uri="{FF2B5EF4-FFF2-40B4-BE49-F238E27FC236}">
              <a16:creationId xmlns:a16="http://schemas.microsoft.com/office/drawing/2014/main" id="{73C4E5FF-73F9-4588-BB62-9BC4ACB7F138}"/>
            </a:ext>
          </a:extLst>
        </xdr:cNvPr>
        <xdr:cNvSpPr txBox="1"/>
      </xdr:nvSpPr>
      <xdr:spPr>
        <a:xfrm>
          <a:off x="888012" y="5113457"/>
          <a:ext cx="880775"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400">
              <a:latin typeface="Arial" panose="020B0604020202020204" pitchFamily="34" charset="0"/>
              <a:cs typeface="Arial" panose="020B0604020202020204" pitchFamily="34" charset="0"/>
            </a:rPr>
            <a:t>Remote</a:t>
          </a:r>
        </a:p>
      </xdr:txBody>
    </xdr:sp>
    <xdr:clientData/>
  </xdr:twoCellAnchor>
  <xdr:twoCellAnchor>
    <xdr:from>
      <xdr:col>0</xdr:col>
      <xdr:colOff>4448</xdr:colOff>
      <xdr:row>25</xdr:row>
      <xdr:rowOff>67292</xdr:rowOff>
    </xdr:from>
    <xdr:to>
      <xdr:col>0</xdr:col>
      <xdr:colOff>517745</xdr:colOff>
      <xdr:row>26</xdr:row>
      <xdr:rowOff>184569</xdr:rowOff>
    </xdr:to>
    <xdr:sp macro="" textlink="">
      <xdr:nvSpPr>
        <xdr:cNvPr id="137" name="TextBox 16">
          <a:extLst>
            <a:ext uri="{FF2B5EF4-FFF2-40B4-BE49-F238E27FC236}">
              <a16:creationId xmlns:a16="http://schemas.microsoft.com/office/drawing/2014/main" id="{D461F536-A6B3-461A-8ED4-EB9CD0112AC3}"/>
            </a:ext>
          </a:extLst>
        </xdr:cNvPr>
        <xdr:cNvSpPr txBox="1"/>
      </xdr:nvSpPr>
      <xdr:spPr>
        <a:xfrm>
          <a:off x="4448" y="4829792"/>
          <a:ext cx="513297"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400" u="sng">
              <a:latin typeface="Arial" panose="020B0604020202020204" pitchFamily="34" charset="0"/>
              <a:cs typeface="Arial" panose="020B0604020202020204" pitchFamily="34" charset="0"/>
            </a:rPr>
            <a:t>Key</a:t>
          </a:r>
        </a:p>
      </xdr:txBody>
    </xdr:sp>
    <xdr:clientData/>
  </xdr:twoCellAnchor>
  <xdr:twoCellAnchor>
    <xdr:from>
      <xdr:col>0</xdr:col>
      <xdr:colOff>0</xdr:colOff>
      <xdr:row>12</xdr:row>
      <xdr:rowOff>91948</xdr:rowOff>
    </xdr:from>
    <xdr:to>
      <xdr:col>4</xdr:col>
      <xdr:colOff>86793</xdr:colOff>
      <xdr:row>18</xdr:row>
      <xdr:rowOff>60168</xdr:rowOff>
    </xdr:to>
    <xdr:grpSp>
      <xdr:nvGrpSpPr>
        <xdr:cNvPr id="138" name="Group 137">
          <a:extLst>
            <a:ext uri="{FF2B5EF4-FFF2-40B4-BE49-F238E27FC236}">
              <a16:creationId xmlns:a16="http://schemas.microsoft.com/office/drawing/2014/main" id="{CB2D6606-E045-462E-A9FC-0CD8A945F572}"/>
            </a:ext>
          </a:extLst>
        </xdr:cNvPr>
        <xdr:cNvGrpSpPr/>
      </xdr:nvGrpSpPr>
      <xdr:grpSpPr>
        <a:xfrm>
          <a:off x="0" y="2377948"/>
          <a:ext cx="2779193" cy="1111220"/>
          <a:chOff x="1818045" y="5543395"/>
          <a:chExt cx="2041577" cy="1647171"/>
        </a:xfrm>
      </xdr:grpSpPr>
      <xdr:sp macro="" textlink="">
        <xdr:nvSpPr>
          <xdr:cNvPr id="173" name="Rectangle: Rounded Corners 172">
            <a:extLst>
              <a:ext uri="{FF2B5EF4-FFF2-40B4-BE49-F238E27FC236}">
                <a16:creationId xmlns:a16="http://schemas.microsoft.com/office/drawing/2014/main" id="{40AB40CE-79BF-4CEE-8AA3-3BA19B796EE0}"/>
              </a:ext>
            </a:extLst>
          </xdr:cNvPr>
          <xdr:cNvSpPr/>
        </xdr:nvSpPr>
        <xdr:spPr>
          <a:xfrm>
            <a:off x="1818045" y="5543395"/>
            <a:ext cx="2041577" cy="1647171"/>
          </a:xfrm>
          <a:prstGeom prst="roundRect">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81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174" name="TextBox 22">
            <a:extLst>
              <a:ext uri="{FF2B5EF4-FFF2-40B4-BE49-F238E27FC236}">
                <a16:creationId xmlns:a16="http://schemas.microsoft.com/office/drawing/2014/main" id="{6FAF7AAE-2E4E-4308-847C-89E7808E47B4}"/>
              </a:ext>
            </a:extLst>
          </xdr:cNvPr>
          <xdr:cNvSpPr txBox="1"/>
        </xdr:nvSpPr>
        <xdr:spPr>
          <a:xfrm>
            <a:off x="2203839" y="5979194"/>
            <a:ext cx="1259731" cy="77557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400" b="1">
                <a:latin typeface="Arial" panose="020B0604020202020204" pitchFamily="34" charset="0"/>
                <a:cs typeface="Arial" panose="020B0604020202020204" pitchFamily="34" charset="0"/>
              </a:rPr>
              <a:t>Minor incident or injury </a:t>
            </a:r>
          </a:p>
        </xdr:txBody>
      </xdr:sp>
    </xdr:grpSp>
    <xdr:clientData/>
  </xdr:twoCellAnchor>
  <xdr:twoCellAnchor>
    <xdr:from>
      <xdr:col>0</xdr:col>
      <xdr:colOff>550768</xdr:colOff>
      <xdr:row>28</xdr:row>
      <xdr:rowOff>111330</xdr:rowOff>
    </xdr:from>
    <xdr:to>
      <xdr:col>1</xdr:col>
      <xdr:colOff>138841</xdr:colOff>
      <xdr:row>29</xdr:row>
      <xdr:rowOff>150304</xdr:rowOff>
    </xdr:to>
    <xdr:sp macro="" textlink="">
      <xdr:nvSpPr>
        <xdr:cNvPr id="139" name="Rectangle 138">
          <a:extLst>
            <a:ext uri="{FF2B5EF4-FFF2-40B4-BE49-F238E27FC236}">
              <a16:creationId xmlns:a16="http://schemas.microsoft.com/office/drawing/2014/main" id="{1AA1A86A-F35E-42EC-8061-8A8F89274D26}"/>
            </a:ext>
          </a:extLst>
        </xdr:cNvPr>
        <xdr:cNvSpPr/>
      </xdr:nvSpPr>
      <xdr:spPr>
        <a:xfrm>
          <a:off x="550768" y="5445330"/>
          <a:ext cx="197673" cy="229474"/>
        </a:xfrm>
        <a:prstGeom prst="rect">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81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xdr:col>
      <xdr:colOff>287745</xdr:colOff>
      <xdr:row>28</xdr:row>
      <xdr:rowOff>67699</xdr:rowOff>
    </xdr:from>
    <xdr:to>
      <xdr:col>5</xdr:col>
      <xdr:colOff>285750</xdr:colOff>
      <xdr:row>29</xdr:row>
      <xdr:rowOff>184976</xdr:rowOff>
    </xdr:to>
    <xdr:sp macro="" textlink="">
      <xdr:nvSpPr>
        <xdr:cNvPr id="140" name="TextBox 25">
          <a:extLst>
            <a:ext uri="{FF2B5EF4-FFF2-40B4-BE49-F238E27FC236}">
              <a16:creationId xmlns:a16="http://schemas.microsoft.com/office/drawing/2014/main" id="{570A6362-4D33-4235-8F36-1EDE5AA5E887}"/>
            </a:ext>
          </a:extLst>
        </xdr:cNvPr>
        <xdr:cNvSpPr txBox="1"/>
      </xdr:nvSpPr>
      <xdr:spPr>
        <a:xfrm>
          <a:off x="897345" y="5401699"/>
          <a:ext cx="2436405"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400">
              <a:latin typeface="Arial" panose="020B0604020202020204" pitchFamily="34" charset="0"/>
              <a:cs typeface="Arial" panose="020B0604020202020204" pitchFamily="34" charset="0"/>
            </a:rPr>
            <a:t>Incident management</a:t>
          </a:r>
        </a:p>
      </xdr:txBody>
    </xdr:sp>
    <xdr:clientData/>
  </xdr:twoCellAnchor>
  <xdr:twoCellAnchor>
    <xdr:from>
      <xdr:col>5</xdr:col>
      <xdr:colOff>6241</xdr:colOff>
      <xdr:row>14</xdr:row>
      <xdr:rowOff>187271</xdr:rowOff>
    </xdr:from>
    <xdr:to>
      <xdr:col>9</xdr:col>
      <xdr:colOff>333013</xdr:colOff>
      <xdr:row>18</xdr:row>
      <xdr:rowOff>135381</xdr:rowOff>
    </xdr:to>
    <xdr:grpSp>
      <xdr:nvGrpSpPr>
        <xdr:cNvPr id="141" name="Group 140">
          <a:extLst>
            <a:ext uri="{FF2B5EF4-FFF2-40B4-BE49-F238E27FC236}">
              <a16:creationId xmlns:a16="http://schemas.microsoft.com/office/drawing/2014/main" id="{4E58F621-78FE-4752-B2FB-B423343C3A33}"/>
            </a:ext>
          </a:extLst>
        </xdr:cNvPr>
        <xdr:cNvGrpSpPr/>
      </xdr:nvGrpSpPr>
      <xdr:grpSpPr>
        <a:xfrm>
          <a:off x="3371741" y="2854271"/>
          <a:ext cx="3019172" cy="710110"/>
          <a:chOff x="4650427" y="3720954"/>
          <a:chExt cx="1678372" cy="710110"/>
        </a:xfrm>
      </xdr:grpSpPr>
      <xdr:sp macro="" textlink="">
        <xdr:nvSpPr>
          <xdr:cNvPr id="171" name="Rectangle 170">
            <a:extLst>
              <a:ext uri="{FF2B5EF4-FFF2-40B4-BE49-F238E27FC236}">
                <a16:creationId xmlns:a16="http://schemas.microsoft.com/office/drawing/2014/main" id="{E95C0B4E-ABD2-465D-B8F4-70CD57499489}"/>
              </a:ext>
            </a:extLst>
          </xdr:cNvPr>
          <xdr:cNvSpPr/>
        </xdr:nvSpPr>
        <xdr:spPr>
          <a:xfrm>
            <a:off x="4650427" y="3720954"/>
            <a:ext cx="1678372" cy="710110"/>
          </a:xfrm>
          <a:prstGeom prst="rect">
            <a:avLst/>
          </a:prstGeom>
          <a:gradFill flip="none" rotWithShape="1">
            <a:gsLst>
              <a:gs pos="0">
                <a:srgbClr val="FF0000">
                  <a:tint val="66000"/>
                  <a:satMod val="160000"/>
                </a:srgbClr>
              </a:gs>
              <a:gs pos="50000">
                <a:srgbClr val="FF0000">
                  <a:tint val="44500"/>
                  <a:satMod val="160000"/>
                </a:srgbClr>
              </a:gs>
              <a:gs pos="100000">
                <a:srgbClr val="FF0000">
                  <a:tint val="23500"/>
                  <a:satMod val="160000"/>
                </a:srgbClr>
              </a:gs>
            </a:gsLst>
            <a:lin ang="81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sz="1400">
              <a:latin typeface="Arial" panose="020B0604020202020204" pitchFamily="34" charset="0"/>
              <a:cs typeface="Arial" panose="020B0604020202020204" pitchFamily="34" charset="0"/>
            </a:endParaRPr>
          </a:p>
        </xdr:txBody>
      </xdr:sp>
      <xdr:sp macro="" textlink="">
        <xdr:nvSpPr>
          <xdr:cNvPr id="172" name="TextBox 28">
            <a:extLst>
              <a:ext uri="{FF2B5EF4-FFF2-40B4-BE49-F238E27FC236}">
                <a16:creationId xmlns:a16="http://schemas.microsoft.com/office/drawing/2014/main" id="{3CBF961E-B062-443F-BD2B-07C66999EB05}"/>
              </a:ext>
            </a:extLst>
          </xdr:cNvPr>
          <xdr:cNvSpPr txBox="1"/>
        </xdr:nvSpPr>
        <xdr:spPr>
          <a:xfrm>
            <a:off x="4982026" y="3870832"/>
            <a:ext cx="1134889"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400" b="1">
                <a:latin typeface="Arial" panose="020B0604020202020204" pitchFamily="34" charset="0"/>
                <a:cs typeface="Arial" panose="020B0604020202020204" pitchFamily="34" charset="0"/>
              </a:rPr>
              <a:t>In-Touch Contact</a:t>
            </a:r>
          </a:p>
        </xdr:txBody>
      </xdr:sp>
    </xdr:grpSp>
    <xdr:clientData/>
  </xdr:twoCellAnchor>
  <xdr:twoCellAnchor>
    <xdr:from>
      <xdr:col>5</xdr:col>
      <xdr:colOff>11426</xdr:colOff>
      <xdr:row>10</xdr:row>
      <xdr:rowOff>37842</xdr:rowOff>
    </xdr:from>
    <xdr:to>
      <xdr:col>9</xdr:col>
      <xdr:colOff>336734</xdr:colOff>
      <xdr:row>13</xdr:row>
      <xdr:rowOff>176452</xdr:rowOff>
    </xdr:to>
    <xdr:sp macro="" textlink="">
      <xdr:nvSpPr>
        <xdr:cNvPr id="142" name="Rectangle 141">
          <a:extLst>
            <a:ext uri="{FF2B5EF4-FFF2-40B4-BE49-F238E27FC236}">
              <a16:creationId xmlns:a16="http://schemas.microsoft.com/office/drawing/2014/main" id="{1BB4F46A-AB93-4872-BE72-B2C064CD2EC7}"/>
            </a:ext>
          </a:extLst>
        </xdr:cNvPr>
        <xdr:cNvSpPr/>
      </xdr:nvSpPr>
      <xdr:spPr>
        <a:xfrm>
          <a:off x="3059426" y="1942842"/>
          <a:ext cx="2763708" cy="710110"/>
        </a:xfrm>
        <a:prstGeom prst="rect">
          <a:avLst/>
        </a:prstGeom>
        <a:gradFill flip="none" rotWithShape="1">
          <a:gsLst>
            <a:gs pos="0">
              <a:srgbClr val="66FF66">
                <a:tint val="66000"/>
                <a:satMod val="160000"/>
              </a:srgbClr>
            </a:gs>
            <a:gs pos="50000">
              <a:srgbClr val="66FF66">
                <a:tint val="44500"/>
                <a:satMod val="160000"/>
              </a:srgbClr>
            </a:gs>
            <a:gs pos="100000">
              <a:srgbClr val="66FF66">
                <a:tint val="23500"/>
                <a:satMod val="160000"/>
              </a:srgbClr>
            </a:gs>
          </a:gsLst>
          <a:lin ang="81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sz="1400">
            <a:latin typeface="Arial" panose="020B0604020202020204" pitchFamily="34" charset="0"/>
            <a:cs typeface="Arial" panose="020B0604020202020204" pitchFamily="34" charset="0"/>
          </a:endParaRPr>
        </a:p>
      </xdr:txBody>
    </xdr:sp>
    <xdr:clientData/>
  </xdr:twoCellAnchor>
  <xdr:twoCellAnchor>
    <xdr:from>
      <xdr:col>5</xdr:col>
      <xdr:colOff>588091</xdr:colOff>
      <xdr:row>11</xdr:row>
      <xdr:rowOff>62843</xdr:rowOff>
    </xdr:from>
    <xdr:to>
      <xdr:col>8</xdr:col>
      <xdr:colOff>473220</xdr:colOff>
      <xdr:row>12</xdr:row>
      <xdr:rowOff>171143</xdr:rowOff>
    </xdr:to>
    <xdr:sp macro="" textlink="">
      <xdr:nvSpPr>
        <xdr:cNvPr id="143" name="TextBox 30">
          <a:extLst>
            <a:ext uri="{FF2B5EF4-FFF2-40B4-BE49-F238E27FC236}">
              <a16:creationId xmlns:a16="http://schemas.microsoft.com/office/drawing/2014/main" id="{3E82A44C-AE42-4F4D-8A4D-62CEF612972C}"/>
            </a:ext>
          </a:extLst>
        </xdr:cNvPr>
        <xdr:cNvSpPr txBox="1"/>
      </xdr:nvSpPr>
      <xdr:spPr>
        <a:xfrm>
          <a:off x="3636091" y="2158343"/>
          <a:ext cx="1713929" cy="29880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400" b="1">
              <a:latin typeface="Arial" panose="020B0604020202020204" pitchFamily="34" charset="0"/>
              <a:cs typeface="Arial" panose="020B0604020202020204" pitchFamily="34" charset="0"/>
            </a:rPr>
            <a:t>Leader In Charge</a:t>
          </a:r>
        </a:p>
      </xdr:txBody>
    </xdr:sp>
    <xdr:clientData/>
  </xdr:twoCellAnchor>
  <xdr:twoCellAnchor>
    <xdr:from>
      <xdr:col>4</xdr:col>
      <xdr:colOff>606316</xdr:colOff>
      <xdr:row>20</xdr:row>
      <xdr:rowOff>13101</xdr:rowOff>
    </xdr:from>
    <xdr:to>
      <xdr:col>9</xdr:col>
      <xdr:colOff>349137</xdr:colOff>
      <xdr:row>23</xdr:row>
      <xdr:rowOff>151711</xdr:rowOff>
    </xdr:to>
    <xdr:grpSp>
      <xdr:nvGrpSpPr>
        <xdr:cNvPr id="144" name="Group 143">
          <a:extLst>
            <a:ext uri="{FF2B5EF4-FFF2-40B4-BE49-F238E27FC236}">
              <a16:creationId xmlns:a16="http://schemas.microsoft.com/office/drawing/2014/main" id="{7D01F559-8EAF-4A3C-9DB0-E05CAC5D0C31}"/>
            </a:ext>
          </a:extLst>
        </xdr:cNvPr>
        <xdr:cNvGrpSpPr/>
      </xdr:nvGrpSpPr>
      <xdr:grpSpPr>
        <a:xfrm>
          <a:off x="3298716" y="3823101"/>
          <a:ext cx="3108321" cy="710110"/>
          <a:chOff x="4826587" y="3749529"/>
          <a:chExt cx="1541248" cy="710110"/>
        </a:xfrm>
      </xdr:grpSpPr>
      <xdr:sp macro="" textlink="">
        <xdr:nvSpPr>
          <xdr:cNvPr id="169" name="Rectangle 168">
            <a:extLst>
              <a:ext uri="{FF2B5EF4-FFF2-40B4-BE49-F238E27FC236}">
                <a16:creationId xmlns:a16="http://schemas.microsoft.com/office/drawing/2014/main" id="{AD118BCD-2655-4B78-A1B3-6287ADDFDC30}"/>
              </a:ext>
            </a:extLst>
          </xdr:cNvPr>
          <xdr:cNvSpPr/>
        </xdr:nvSpPr>
        <xdr:spPr>
          <a:xfrm>
            <a:off x="4826587" y="3749529"/>
            <a:ext cx="1541248" cy="710110"/>
          </a:xfrm>
          <a:prstGeom prst="rect">
            <a:avLst/>
          </a:prstGeom>
          <a:gradFill flip="none" rotWithShape="1">
            <a:gsLst>
              <a:gs pos="0">
                <a:srgbClr val="FF0000">
                  <a:tint val="66000"/>
                  <a:satMod val="160000"/>
                </a:srgbClr>
              </a:gs>
              <a:gs pos="50000">
                <a:srgbClr val="FF0000">
                  <a:tint val="44500"/>
                  <a:satMod val="160000"/>
                </a:srgbClr>
              </a:gs>
              <a:gs pos="100000">
                <a:srgbClr val="FF0000">
                  <a:tint val="23500"/>
                  <a:satMod val="160000"/>
                </a:srgbClr>
              </a:gs>
            </a:gsLst>
            <a:lin ang="81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sz="1400">
              <a:latin typeface="Arial" panose="020B0604020202020204" pitchFamily="34" charset="0"/>
              <a:cs typeface="Arial" panose="020B0604020202020204" pitchFamily="34" charset="0"/>
            </a:endParaRPr>
          </a:p>
        </xdr:txBody>
      </xdr:sp>
      <xdr:sp macro="" textlink="">
        <xdr:nvSpPr>
          <xdr:cNvPr id="170" name="TextBox 33">
            <a:extLst>
              <a:ext uri="{FF2B5EF4-FFF2-40B4-BE49-F238E27FC236}">
                <a16:creationId xmlns:a16="http://schemas.microsoft.com/office/drawing/2014/main" id="{966CCB2F-FDB4-440F-AC62-5D5FB68AE16A}"/>
              </a:ext>
            </a:extLst>
          </xdr:cNvPr>
          <xdr:cNvSpPr txBox="1"/>
        </xdr:nvSpPr>
        <xdr:spPr>
          <a:xfrm>
            <a:off x="5034759" y="3881791"/>
            <a:ext cx="1134889"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400" b="1">
                <a:latin typeface="Arial" panose="020B0604020202020204" pitchFamily="34" charset="0"/>
                <a:cs typeface="Arial" panose="020B0604020202020204" pitchFamily="34" charset="0"/>
              </a:rPr>
              <a:t>Parents</a:t>
            </a:r>
          </a:p>
        </xdr:txBody>
      </xdr:sp>
    </xdr:grpSp>
    <xdr:clientData/>
  </xdr:twoCellAnchor>
  <xdr:twoCellAnchor>
    <xdr:from>
      <xdr:col>10</xdr:col>
      <xdr:colOff>590549</xdr:colOff>
      <xdr:row>10</xdr:row>
      <xdr:rowOff>99558</xdr:rowOff>
    </xdr:from>
    <xdr:to>
      <xdr:col>13</xdr:col>
      <xdr:colOff>514350</xdr:colOff>
      <xdr:row>13</xdr:row>
      <xdr:rowOff>180975</xdr:rowOff>
    </xdr:to>
    <xdr:sp macro="" textlink="">
      <xdr:nvSpPr>
        <xdr:cNvPr id="145" name="Rectangle 144">
          <a:extLst>
            <a:ext uri="{FF2B5EF4-FFF2-40B4-BE49-F238E27FC236}">
              <a16:creationId xmlns:a16="http://schemas.microsoft.com/office/drawing/2014/main" id="{16A08839-80B9-46A7-BC0A-9C6E706E57E0}"/>
            </a:ext>
          </a:extLst>
        </xdr:cNvPr>
        <xdr:cNvSpPr/>
      </xdr:nvSpPr>
      <xdr:spPr>
        <a:xfrm>
          <a:off x="6686549" y="2004558"/>
          <a:ext cx="1752601" cy="652917"/>
        </a:xfrm>
        <a:prstGeom prst="rect">
          <a:avLst/>
        </a:prstGeom>
        <a:gradFill flip="none" rotWithShape="1">
          <a:gsLst>
            <a:gs pos="0">
              <a:srgbClr val="66FF66">
                <a:tint val="66000"/>
                <a:satMod val="160000"/>
              </a:srgbClr>
            </a:gs>
            <a:gs pos="50000">
              <a:srgbClr val="66FF66">
                <a:tint val="44500"/>
                <a:satMod val="160000"/>
              </a:srgbClr>
            </a:gs>
            <a:gs pos="100000">
              <a:srgbClr val="66FF66">
                <a:tint val="23500"/>
                <a:satMod val="160000"/>
              </a:srgbClr>
            </a:gs>
          </a:gsLst>
          <a:lin ang="81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sz="1400">
            <a:latin typeface="Arial" panose="020B0604020202020204" pitchFamily="34" charset="0"/>
            <a:cs typeface="Arial" panose="020B0604020202020204" pitchFamily="34" charset="0"/>
          </a:endParaRPr>
        </a:p>
      </xdr:txBody>
    </xdr:sp>
    <xdr:clientData/>
  </xdr:twoCellAnchor>
  <xdr:twoCellAnchor>
    <xdr:from>
      <xdr:col>10</xdr:col>
      <xdr:colOff>571499</xdr:colOff>
      <xdr:row>11</xdr:row>
      <xdr:rowOff>100335</xdr:rowOff>
    </xdr:from>
    <xdr:to>
      <xdr:col>13</xdr:col>
      <xdr:colOff>496968</xdr:colOff>
      <xdr:row>13</xdr:row>
      <xdr:rowOff>27112</xdr:rowOff>
    </xdr:to>
    <xdr:sp macro="" textlink="">
      <xdr:nvSpPr>
        <xdr:cNvPr id="146" name="TextBox 35">
          <a:extLst>
            <a:ext uri="{FF2B5EF4-FFF2-40B4-BE49-F238E27FC236}">
              <a16:creationId xmlns:a16="http://schemas.microsoft.com/office/drawing/2014/main" id="{50D8C573-5C83-4080-98A1-27F15EABF6F7}"/>
            </a:ext>
          </a:extLst>
        </xdr:cNvPr>
        <xdr:cNvSpPr txBox="1"/>
      </xdr:nvSpPr>
      <xdr:spPr>
        <a:xfrm>
          <a:off x="6667499" y="2195835"/>
          <a:ext cx="1754269"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400" b="1">
              <a:latin typeface="Arial" panose="020B0604020202020204" pitchFamily="34" charset="0"/>
              <a:cs typeface="Arial" panose="020B0604020202020204" pitchFamily="34" charset="0"/>
            </a:rPr>
            <a:t>Search &amp; Rescue</a:t>
          </a:r>
        </a:p>
      </xdr:txBody>
    </xdr:sp>
    <xdr:clientData/>
  </xdr:twoCellAnchor>
  <xdr:twoCellAnchor>
    <xdr:from>
      <xdr:col>10</xdr:col>
      <xdr:colOff>581025</xdr:colOff>
      <xdr:row>5</xdr:row>
      <xdr:rowOff>150087</xdr:rowOff>
    </xdr:from>
    <xdr:to>
      <xdr:col>13</xdr:col>
      <xdr:colOff>514350</xdr:colOff>
      <xdr:row>9</xdr:row>
      <xdr:rowOff>98197</xdr:rowOff>
    </xdr:to>
    <xdr:sp macro="" textlink="">
      <xdr:nvSpPr>
        <xdr:cNvPr id="147" name="Rectangle 146">
          <a:extLst>
            <a:ext uri="{FF2B5EF4-FFF2-40B4-BE49-F238E27FC236}">
              <a16:creationId xmlns:a16="http://schemas.microsoft.com/office/drawing/2014/main" id="{809AD3E4-356F-405D-9785-32896045D9D2}"/>
            </a:ext>
          </a:extLst>
        </xdr:cNvPr>
        <xdr:cNvSpPr/>
      </xdr:nvSpPr>
      <xdr:spPr>
        <a:xfrm>
          <a:off x="6677025" y="1102587"/>
          <a:ext cx="1762125" cy="710110"/>
        </a:xfrm>
        <a:prstGeom prst="rect">
          <a:avLst/>
        </a:prstGeom>
        <a:gradFill flip="none" rotWithShape="1">
          <a:gsLst>
            <a:gs pos="0">
              <a:srgbClr val="66FF66">
                <a:tint val="66000"/>
                <a:satMod val="160000"/>
              </a:srgbClr>
            </a:gs>
            <a:gs pos="50000">
              <a:srgbClr val="66FF66">
                <a:tint val="44500"/>
                <a:satMod val="160000"/>
              </a:srgbClr>
            </a:gs>
            <a:gs pos="100000">
              <a:srgbClr val="66FF66">
                <a:tint val="23500"/>
                <a:satMod val="160000"/>
              </a:srgbClr>
            </a:gs>
          </a:gsLst>
          <a:lin ang="81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sz="1400">
            <a:latin typeface="Arial" panose="020B0604020202020204" pitchFamily="34" charset="0"/>
            <a:cs typeface="Arial" panose="020B0604020202020204" pitchFamily="34" charset="0"/>
          </a:endParaRPr>
        </a:p>
      </xdr:txBody>
    </xdr:sp>
    <xdr:clientData/>
  </xdr:twoCellAnchor>
  <xdr:twoCellAnchor>
    <xdr:from>
      <xdr:col>11</xdr:col>
      <xdr:colOff>0</xdr:colOff>
      <xdr:row>6</xdr:row>
      <xdr:rowOff>184995</xdr:rowOff>
    </xdr:from>
    <xdr:to>
      <xdr:col>13</xdr:col>
      <xdr:colOff>429386</xdr:colOff>
      <xdr:row>8</xdr:row>
      <xdr:rowOff>111772</xdr:rowOff>
    </xdr:to>
    <xdr:sp macro="" textlink="">
      <xdr:nvSpPr>
        <xdr:cNvPr id="148" name="TextBox 39">
          <a:extLst>
            <a:ext uri="{FF2B5EF4-FFF2-40B4-BE49-F238E27FC236}">
              <a16:creationId xmlns:a16="http://schemas.microsoft.com/office/drawing/2014/main" id="{DD3F858F-E515-459E-8C58-D573EF1432F4}"/>
            </a:ext>
          </a:extLst>
        </xdr:cNvPr>
        <xdr:cNvSpPr txBox="1"/>
      </xdr:nvSpPr>
      <xdr:spPr>
        <a:xfrm>
          <a:off x="6705600" y="1327995"/>
          <a:ext cx="1648586"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400" b="1">
              <a:latin typeface="Arial" panose="020B0604020202020204" pitchFamily="34" charset="0"/>
              <a:cs typeface="Arial" panose="020B0604020202020204" pitchFamily="34" charset="0"/>
            </a:rPr>
            <a:t>Checkpoint Staff</a:t>
          </a:r>
        </a:p>
      </xdr:txBody>
    </xdr:sp>
    <xdr:clientData/>
  </xdr:twoCellAnchor>
  <xdr:twoCellAnchor>
    <xdr:from>
      <xdr:col>10</xdr:col>
      <xdr:colOff>600076</xdr:colOff>
      <xdr:row>20</xdr:row>
      <xdr:rowOff>6911</xdr:rowOff>
    </xdr:from>
    <xdr:to>
      <xdr:col>13</xdr:col>
      <xdr:colOff>523876</xdr:colOff>
      <xdr:row>23</xdr:row>
      <xdr:rowOff>145521</xdr:rowOff>
    </xdr:to>
    <xdr:grpSp>
      <xdr:nvGrpSpPr>
        <xdr:cNvPr id="149" name="Group 148">
          <a:extLst>
            <a:ext uri="{FF2B5EF4-FFF2-40B4-BE49-F238E27FC236}">
              <a16:creationId xmlns:a16="http://schemas.microsoft.com/office/drawing/2014/main" id="{05015467-F8BD-4411-AC83-F980A7AB60D2}"/>
            </a:ext>
          </a:extLst>
        </xdr:cNvPr>
        <xdr:cNvGrpSpPr/>
      </xdr:nvGrpSpPr>
      <xdr:grpSpPr>
        <a:xfrm>
          <a:off x="7331076" y="3816911"/>
          <a:ext cx="1943100" cy="710110"/>
          <a:chOff x="2960094" y="5781976"/>
          <a:chExt cx="1678372" cy="710110"/>
        </a:xfrm>
        <a:solidFill>
          <a:srgbClr val="BDFFBD"/>
        </a:solidFill>
      </xdr:grpSpPr>
      <xdr:sp macro="" textlink="">
        <xdr:nvSpPr>
          <xdr:cNvPr id="167" name="Rectangle 166">
            <a:extLst>
              <a:ext uri="{FF2B5EF4-FFF2-40B4-BE49-F238E27FC236}">
                <a16:creationId xmlns:a16="http://schemas.microsoft.com/office/drawing/2014/main" id="{A8C3DDD3-600D-4CC9-B8EC-D466BB8CB1BA}"/>
              </a:ext>
            </a:extLst>
          </xdr:cNvPr>
          <xdr:cNvSpPr/>
        </xdr:nvSpPr>
        <xdr:spPr>
          <a:xfrm>
            <a:off x="2960094" y="5781976"/>
            <a:ext cx="1678372" cy="710110"/>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sz="1400">
              <a:latin typeface="Arial" panose="020B0604020202020204" pitchFamily="34" charset="0"/>
              <a:cs typeface="Arial" panose="020B0604020202020204" pitchFamily="34" charset="0"/>
            </a:endParaRPr>
          </a:p>
        </xdr:txBody>
      </xdr:sp>
      <xdr:sp macro="" textlink="">
        <xdr:nvSpPr>
          <xdr:cNvPr id="168" name="TextBox 44">
            <a:extLst>
              <a:ext uri="{FF2B5EF4-FFF2-40B4-BE49-F238E27FC236}">
                <a16:creationId xmlns:a16="http://schemas.microsoft.com/office/drawing/2014/main" id="{4AACA7CC-67D3-48DF-8AC6-FFE1F66F1D57}"/>
              </a:ext>
            </a:extLst>
          </xdr:cNvPr>
          <xdr:cNvSpPr txBox="1"/>
        </xdr:nvSpPr>
        <xdr:spPr>
          <a:xfrm>
            <a:off x="3081523" y="5937760"/>
            <a:ext cx="1474848" cy="307777"/>
          </a:xfrm>
          <a:prstGeom prst="rect">
            <a:avLst/>
          </a:prstGeom>
          <a:grp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400" b="1">
                <a:latin typeface="Arial" panose="020B0604020202020204" pitchFamily="34" charset="0"/>
                <a:cs typeface="Arial" panose="020B0604020202020204" pitchFamily="34" charset="0"/>
              </a:rPr>
              <a:t>Lead First Aider</a:t>
            </a:r>
          </a:p>
        </xdr:txBody>
      </xdr:sp>
    </xdr:grpSp>
    <xdr:clientData/>
  </xdr:twoCellAnchor>
  <xdr:twoCellAnchor>
    <xdr:from>
      <xdr:col>4</xdr:col>
      <xdr:colOff>100041</xdr:colOff>
      <xdr:row>10</xdr:row>
      <xdr:rowOff>133350</xdr:rowOff>
    </xdr:from>
    <xdr:to>
      <xdr:col>5</xdr:col>
      <xdr:colOff>9525</xdr:colOff>
      <xdr:row>10</xdr:row>
      <xdr:rowOff>143874</xdr:rowOff>
    </xdr:to>
    <xdr:cxnSp macro="">
      <xdr:nvCxnSpPr>
        <xdr:cNvPr id="150" name="Straight Arrow Connector 149">
          <a:extLst>
            <a:ext uri="{FF2B5EF4-FFF2-40B4-BE49-F238E27FC236}">
              <a16:creationId xmlns:a16="http://schemas.microsoft.com/office/drawing/2014/main" id="{D528BE7F-BCEF-4DFE-9C12-90248DABC0DA}"/>
            </a:ext>
          </a:extLst>
        </xdr:cNvPr>
        <xdr:cNvCxnSpPr>
          <a:cxnSpLocks/>
        </xdr:cNvCxnSpPr>
      </xdr:nvCxnSpPr>
      <xdr:spPr>
        <a:xfrm flipV="1">
          <a:off x="2538441" y="2038350"/>
          <a:ext cx="519084" cy="10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187193</xdr:colOff>
      <xdr:row>9</xdr:row>
      <xdr:rowOff>79147</xdr:rowOff>
    </xdr:from>
    <xdr:to>
      <xdr:col>7</xdr:col>
      <xdr:colOff>187193</xdr:colOff>
      <xdr:row>10</xdr:row>
      <xdr:rowOff>44659</xdr:rowOff>
    </xdr:to>
    <xdr:cxnSp macro="">
      <xdr:nvCxnSpPr>
        <xdr:cNvPr id="151" name="Straight Arrow Connector 150">
          <a:extLst>
            <a:ext uri="{FF2B5EF4-FFF2-40B4-BE49-F238E27FC236}">
              <a16:creationId xmlns:a16="http://schemas.microsoft.com/office/drawing/2014/main" id="{0AE8F298-230C-4FCD-AB06-C978552A70D0}"/>
            </a:ext>
          </a:extLst>
        </xdr:cNvPr>
        <xdr:cNvCxnSpPr>
          <a:cxnSpLocks/>
        </xdr:cNvCxnSpPr>
      </xdr:nvCxnSpPr>
      <xdr:spPr>
        <a:xfrm flipV="1">
          <a:off x="4454393" y="1793647"/>
          <a:ext cx="0" cy="156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196718</xdr:colOff>
      <xdr:row>13</xdr:row>
      <xdr:rowOff>176076</xdr:rowOff>
    </xdr:from>
    <xdr:to>
      <xdr:col>7</xdr:col>
      <xdr:colOff>196718</xdr:colOff>
      <xdr:row>15</xdr:row>
      <xdr:rowOff>10991</xdr:rowOff>
    </xdr:to>
    <xdr:cxnSp macro="">
      <xdr:nvCxnSpPr>
        <xdr:cNvPr id="152" name="Straight Arrow Connector 151">
          <a:extLst>
            <a:ext uri="{FF2B5EF4-FFF2-40B4-BE49-F238E27FC236}">
              <a16:creationId xmlns:a16="http://schemas.microsoft.com/office/drawing/2014/main" id="{DA6CAEB7-EE07-4D48-8DC3-45C03012F3D5}"/>
            </a:ext>
          </a:extLst>
        </xdr:cNvPr>
        <xdr:cNvCxnSpPr>
          <a:cxnSpLocks/>
        </xdr:cNvCxnSpPr>
      </xdr:nvCxnSpPr>
      <xdr:spPr>
        <a:xfrm>
          <a:off x="4463918" y="2652576"/>
          <a:ext cx="0" cy="2159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100041</xdr:colOff>
      <xdr:row>13</xdr:row>
      <xdr:rowOff>85725</xdr:rowOff>
    </xdr:from>
    <xdr:to>
      <xdr:col>5</xdr:col>
      <xdr:colOff>0</xdr:colOff>
      <xdr:row>13</xdr:row>
      <xdr:rowOff>95592</xdr:rowOff>
    </xdr:to>
    <xdr:cxnSp macro="">
      <xdr:nvCxnSpPr>
        <xdr:cNvPr id="153" name="Straight Arrow Connector 152">
          <a:extLst>
            <a:ext uri="{FF2B5EF4-FFF2-40B4-BE49-F238E27FC236}">
              <a16:creationId xmlns:a16="http://schemas.microsoft.com/office/drawing/2014/main" id="{AB458B21-24F3-4A0F-AF5B-E55F38FAA968}"/>
            </a:ext>
          </a:extLst>
        </xdr:cNvPr>
        <xdr:cNvCxnSpPr>
          <a:cxnSpLocks/>
        </xdr:cNvCxnSpPr>
      </xdr:nvCxnSpPr>
      <xdr:spPr>
        <a:xfrm flipV="1">
          <a:off x="2538441" y="2562225"/>
          <a:ext cx="509559" cy="98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208820</xdr:colOff>
      <xdr:row>18</xdr:row>
      <xdr:rowOff>120169</xdr:rowOff>
    </xdr:from>
    <xdr:to>
      <xdr:col>7</xdr:col>
      <xdr:colOff>208821</xdr:colOff>
      <xdr:row>19</xdr:row>
      <xdr:rowOff>184551</xdr:rowOff>
    </xdr:to>
    <xdr:cxnSp macro="">
      <xdr:nvCxnSpPr>
        <xdr:cNvPr id="154" name="Straight Arrow Connector 153">
          <a:extLst>
            <a:ext uri="{FF2B5EF4-FFF2-40B4-BE49-F238E27FC236}">
              <a16:creationId xmlns:a16="http://schemas.microsoft.com/office/drawing/2014/main" id="{C53F0DFC-5121-4074-8FC0-A0F8B7E591AC}"/>
            </a:ext>
          </a:extLst>
        </xdr:cNvPr>
        <xdr:cNvCxnSpPr>
          <a:cxnSpLocks/>
        </xdr:cNvCxnSpPr>
      </xdr:nvCxnSpPr>
      <xdr:spPr>
        <a:xfrm>
          <a:off x="4476020" y="3549169"/>
          <a:ext cx="1" cy="2548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246595</xdr:colOff>
      <xdr:row>12</xdr:row>
      <xdr:rowOff>30531</xdr:rowOff>
    </xdr:from>
    <xdr:to>
      <xdr:col>10</xdr:col>
      <xdr:colOff>600076</xdr:colOff>
      <xdr:row>21</xdr:row>
      <xdr:rowOff>171466</xdr:rowOff>
    </xdr:to>
    <xdr:cxnSp macro="">
      <xdr:nvCxnSpPr>
        <xdr:cNvPr id="155" name="Straight Arrow Connector 154">
          <a:extLst>
            <a:ext uri="{FF2B5EF4-FFF2-40B4-BE49-F238E27FC236}">
              <a16:creationId xmlns:a16="http://schemas.microsoft.com/office/drawing/2014/main" id="{ED02E921-4D25-44EA-8E56-7677AD995697}"/>
            </a:ext>
          </a:extLst>
        </xdr:cNvPr>
        <xdr:cNvCxnSpPr>
          <a:cxnSpLocks/>
          <a:stCxn id="166" idx="6"/>
          <a:endCxn id="167" idx="1"/>
        </xdr:cNvCxnSpPr>
      </xdr:nvCxnSpPr>
      <xdr:spPr>
        <a:xfrm>
          <a:off x="6342595" y="2316531"/>
          <a:ext cx="353481" cy="1855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246595</xdr:colOff>
      <xdr:row>12</xdr:row>
      <xdr:rowOff>30531</xdr:rowOff>
    </xdr:from>
    <xdr:to>
      <xdr:col>10</xdr:col>
      <xdr:colOff>590549</xdr:colOff>
      <xdr:row>12</xdr:row>
      <xdr:rowOff>45017</xdr:rowOff>
    </xdr:to>
    <xdr:cxnSp macro="">
      <xdr:nvCxnSpPr>
        <xdr:cNvPr id="156" name="Straight Arrow Connector 155">
          <a:extLst>
            <a:ext uri="{FF2B5EF4-FFF2-40B4-BE49-F238E27FC236}">
              <a16:creationId xmlns:a16="http://schemas.microsoft.com/office/drawing/2014/main" id="{CF145E01-D988-4637-883B-72307F1803D7}"/>
            </a:ext>
          </a:extLst>
        </xdr:cNvPr>
        <xdr:cNvCxnSpPr>
          <a:cxnSpLocks/>
          <a:stCxn id="166" idx="6"/>
          <a:endCxn id="145" idx="1"/>
        </xdr:cNvCxnSpPr>
      </xdr:nvCxnSpPr>
      <xdr:spPr>
        <a:xfrm>
          <a:off x="6342595" y="2316531"/>
          <a:ext cx="343954" cy="144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246595</xdr:colOff>
      <xdr:row>12</xdr:row>
      <xdr:rowOff>30531</xdr:rowOff>
    </xdr:from>
    <xdr:to>
      <xdr:col>10</xdr:col>
      <xdr:colOff>600075</xdr:colOff>
      <xdr:row>16</xdr:row>
      <xdr:rowOff>169869</xdr:rowOff>
    </xdr:to>
    <xdr:cxnSp macro="">
      <xdr:nvCxnSpPr>
        <xdr:cNvPr id="157" name="Straight Arrow Connector 156">
          <a:extLst>
            <a:ext uri="{FF2B5EF4-FFF2-40B4-BE49-F238E27FC236}">
              <a16:creationId xmlns:a16="http://schemas.microsoft.com/office/drawing/2014/main" id="{4727603B-DB59-47AB-AD5B-E41FD83C32BA}"/>
            </a:ext>
          </a:extLst>
        </xdr:cNvPr>
        <xdr:cNvCxnSpPr>
          <a:cxnSpLocks/>
          <a:stCxn id="166" idx="6"/>
          <a:endCxn id="160" idx="1"/>
        </xdr:cNvCxnSpPr>
      </xdr:nvCxnSpPr>
      <xdr:spPr>
        <a:xfrm>
          <a:off x="6342595" y="2316531"/>
          <a:ext cx="353480" cy="901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246595</xdr:colOff>
      <xdr:row>7</xdr:row>
      <xdr:rowOff>124142</xdr:rowOff>
    </xdr:from>
    <xdr:to>
      <xdr:col>10</xdr:col>
      <xdr:colOff>581025</xdr:colOff>
      <xdr:row>12</xdr:row>
      <xdr:rowOff>30531</xdr:rowOff>
    </xdr:to>
    <xdr:cxnSp macro="">
      <xdr:nvCxnSpPr>
        <xdr:cNvPr id="158" name="Straight Arrow Connector 157">
          <a:extLst>
            <a:ext uri="{FF2B5EF4-FFF2-40B4-BE49-F238E27FC236}">
              <a16:creationId xmlns:a16="http://schemas.microsoft.com/office/drawing/2014/main" id="{BBD1AC0E-1231-4065-B9F0-8BA2AF289362}"/>
            </a:ext>
          </a:extLst>
        </xdr:cNvPr>
        <xdr:cNvCxnSpPr>
          <a:cxnSpLocks/>
          <a:stCxn id="166" idx="6"/>
          <a:endCxn id="147" idx="1"/>
        </xdr:cNvCxnSpPr>
      </xdr:nvCxnSpPr>
      <xdr:spPr>
        <a:xfrm flipV="1">
          <a:off x="6342595" y="1457642"/>
          <a:ext cx="334430" cy="8588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346260</xdr:colOff>
      <xdr:row>11</xdr:row>
      <xdr:rowOff>186407</xdr:rowOff>
    </xdr:from>
    <xdr:to>
      <xdr:col>9</xdr:col>
      <xdr:colOff>533400</xdr:colOff>
      <xdr:row>12</xdr:row>
      <xdr:rowOff>0</xdr:rowOff>
    </xdr:to>
    <xdr:cxnSp macro="">
      <xdr:nvCxnSpPr>
        <xdr:cNvPr id="159" name="Straight Arrow Connector 158">
          <a:extLst>
            <a:ext uri="{FF2B5EF4-FFF2-40B4-BE49-F238E27FC236}">
              <a16:creationId xmlns:a16="http://schemas.microsoft.com/office/drawing/2014/main" id="{564A7960-B08B-448D-9EE9-1563F21BD478}"/>
            </a:ext>
          </a:extLst>
        </xdr:cNvPr>
        <xdr:cNvCxnSpPr>
          <a:cxnSpLocks/>
        </xdr:cNvCxnSpPr>
      </xdr:nvCxnSpPr>
      <xdr:spPr>
        <a:xfrm>
          <a:off x="5832660" y="2281907"/>
          <a:ext cx="187140" cy="40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600075</xdr:colOff>
      <xdr:row>15</xdr:row>
      <xdr:rowOff>5314</xdr:rowOff>
    </xdr:from>
    <xdr:to>
      <xdr:col>13</xdr:col>
      <xdr:colOff>533400</xdr:colOff>
      <xdr:row>18</xdr:row>
      <xdr:rowOff>143924</xdr:rowOff>
    </xdr:to>
    <xdr:sp macro="" textlink="">
      <xdr:nvSpPr>
        <xdr:cNvPr id="160" name="Rectangle 159">
          <a:extLst>
            <a:ext uri="{FF2B5EF4-FFF2-40B4-BE49-F238E27FC236}">
              <a16:creationId xmlns:a16="http://schemas.microsoft.com/office/drawing/2014/main" id="{2006CC4C-10EA-4248-B6A3-5197E04D3C01}"/>
            </a:ext>
          </a:extLst>
        </xdr:cNvPr>
        <xdr:cNvSpPr/>
      </xdr:nvSpPr>
      <xdr:spPr>
        <a:xfrm>
          <a:off x="6696075" y="2862814"/>
          <a:ext cx="1762125" cy="710110"/>
        </a:xfrm>
        <a:prstGeom prst="rect">
          <a:avLst/>
        </a:prstGeom>
        <a:gradFill flip="none" rotWithShape="1">
          <a:gsLst>
            <a:gs pos="0">
              <a:srgbClr val="66FF66">
                <a:tint val="66000"/>
                <a:satMod val="160000"/>
              </a:srgbClr>
            </a:gs>
            <a:gs pos="50000">
              <a:srgbClr val="66FF66">
                <a:tint val="44500"/>
                <a:satMod val="160000"/>
              </a:srgbClr>
            </a:gs>
            <a:gs pos="100000">
              <a:srgbClr val="66FF66">
                <a:tint val="23500"/>
                <a:satMod val="160000"/>
              </a:srgbClr>
            </a:gs>
          </a:gsLst>
          <a:lin ang="81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sz="1400">
            <a:latin typeface="Arial" panose="020B0604020202020204" pitchFamily="34" charset="0"/>
            <a:cs typeface="Arial" panose="020B0604020202020204" pitchFamily="34" charset="0"/>
          </a:endParaRPr>
        </a:p>
      </xdr:txBody>
    </xdr:sp>
    <xdr:clientData/>
  </xdr:twoCellAnchor>
  <xdr:twoCellAnchor>
    <xdr:from>
      <xdr:col>11</xdr:col>
      <xdr:colOff>485775</xdr:colOff>
      <xdr:row>15</xdr:row>
      <xdr:rowOff>178711</xdr:rowOff>
    </xdr:from>
    <xdr:to>
      <xdr:col>13</xdr:col>
      <xdr:colOff>13430</xdr:colOff>
      <xdr:row>17</xdr:row>
      <xdr:rowOff>105488</xdr:rowOff>
    </xdr:to>
    <xdr:sp macro="" textlink="">
      <xdr:nvSpPr>
        <xdr:cNvPr id="161" name="TextBox 63">
          <a:extLst>
            <a:ext uri="{FF2B5EF4-FFF2-40B4-BE49-F238E27FC236}">
              <a16:creationId xmlns:a16="http://schemas.microsoft.com/office/drawing/2014/main" id="{A87CF414-92DD-413E-897C-6B867190DD32}"/>
            </a:ext>
          </a:extLst>
        </xdr:cNvPr>
        <xdr:cNvSpPr txBox="1"/>
      </xdr:nvSpPr>
      <xdr:spPr>
        <a:xfrm>
          <a:off x="7191375" y="3036211"/>
          <a:ext cx="746855"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400" b="1">
              <a:latin typeface="Arial" panose="020B0604020202020204" pitchFamily="34" charset="0"/>
              <a:cs typeface="Arial" panose="020B0604020202020204" pitchFamily="34" charset="0"/>
            </a:rPr>
            <a:t>Teams</a:t>
          </a:r>
        </a:p>
      </xdr:txBody>
    </xdr:sp>
    <xdr:clientData/>
  </xdr:twoCellAnchor>
  <xdr:twoCellAnchor>
    <xdr:from>
      <xdr:col>9</xdr:col>
      <xdr:colOff>333013</xdr:colOff>
      <xdr:row>16</xdr:row>
      <xdr:rowOff>161326</xdr:rowOff>
    </xdr:from>
    <xdr:to>
      <xdr:col>10</xdr:col>
      <xdr:colOff>600076</xdr:colOff>
      <xdr:row>21</xdr:row>
      <xdr:rowOff>171466</xdr:rowOff>
    </xdr:to>
    <xdr:cxnSp macro="">
      <xdr:nvCxnSpPr>
        <xdr:cNvPr id="162" name="Straight Arrow Connector 161">
          <a:extLst>
            <a:ext uri="{FF2B5EF4-FFF2-40B4-BE49-F238E27FC236}">
              <a16:creationId xmlns:a16="http://schemas.microsoft.com/office/drawing/2014/main" id="{02EDA455-BBCB-4AB5-9913-39EE24AEE6B6}"/>
            </a:ext>
          </a:extLst>
        </xdr:cNvPr>
        <xdr:cNvCxnSpPr>
          <a:cxnSpLocks/>
          <a:stCxn id="167" idx="1"/>
          <a:endCxn id="171" idx="3"/>
        </xdr:cNvCxnSpPr>
      </xdr:nvCxnSpPr>
      <xdr:spPr>
        <a:xfrm flipH="1" flipV="1">
          <a:off x="5819413" y="3209326"/>
          <a:ext cx="876663" cy="962640"/>
        </a:xfrm>
        <a:prstGeom prst="straightConnector1">
          <a:avLst/>
        </a:prstGeom>
        <a:ln>
          <a:solidFill>
            <a:schemeClr val="accent1"/>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9</xdr:col>
      <xdr:colOff>349137</xdr:colOff>
      <xdr:row>21</xdr:row>
      <xdr:rowOff>171466</xdr:rowOff>
    </xdr:from>
    <xdr:to>
      <xdr:col>10</xdr:col>
      <xdr:colOff>600076</xdr:colOff>
      <xdr:row>21</xdr:row>
      <xdr:rowOff>177656</xdr:rowOff>
    </xdr:to>
    <xdr:cxnSp macro="">
      <xdr:nvCxnSpPr>
        <xdr:cNvPr id="163" name="Straight Arrow Connector 162">
          <a:extLst>
            <a:ext uri="{FF2B5EF4-FFF2-40B4-BE49-F238E27FC236}">
              <a16:creationId xmlns:a16="http://schemas.microsoft.com/office/drawing/2014/main" id="{89E49623-5B55-4BC2-9697-C23EC3E7B51F}"/>
            </a:ext>
          </a:extLst>
        </xdr:cNvPr>
        <xdr:cNvCxnSpPr>
          <a:cxnSpLocks/>
          <a:stCxn id="167" idx="1"/>
          <a:endCxn id="169" idx="3"/>
        </xdr:cNvCxnSpPr>
      </xdr:nvCxnSpPr>
      <xdr:spPr>
        <a:xfrm flipH="1">
          <a:off x="5835537" y="4171966"/>
          <a:ext cx="860539" cy="6190"/>
        </a:xfrm>
        <a:prstGeom prst="straightConnector1">
          <a:avLst/>
        </a:prstGeom>
        <a:ln>
          <a:solidFill>
            <a:schemeClr val="accent1"/>
          </a:solidFill>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0</xdr:col>
      <xdr:colOff>284815</xdr:colOff>
      <xdr:row>30</xdr:row>
      <xdr:rowOff>101664</xdr:rowOff>
    </xdr:from>
    <xdr:to>
      <xdr:col>1</xdr:col>
      <xdr:colOff>41848</xdr:colOff>
      <xdr:row>31</xdr:row>
      <xdr:rowOff>84130</xdr:rowOff>
    </xdr:to>
    <xdr:cxnSp macro="">
      <xdr:nvCxnSpPr>
        <xdr:cNvPr id="164" name="Straight Arrow Connector 163">
          <a:extLst>
            <a:ext uri="{FF2B5EF4-FFF2-40B4-BE49-F238E27FC236}">
              <a16:creationId xmlns:a16="http://schemas.microsoft.com/office/drawing/2014/main" id="{D3733489-736C-46C8-A77E-2BD6CF8CD744}"/>
            </a:ext>
          </a:extLst>
        </xdr:cNvPr>
        <xdr:cNvCxnSpPr>
          <a:cxnSpLocks/>
        </xdr:cNvCxnSpPr>
      </xdr:nvCxnSpPr>
      <xdr:spPr>
        <a:xfrm flipV="1">
          <a:off x="284815" y="5816664"/>
          <a:ext cx="366633" cy="172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284370</xdr:colOff>
      <xdr:row>30</xdr:row>
      <xdr:rowOff>38100</xdr:rowOff>
    </xdr:from>
    <xdr:to>
      <xdr:col>6</xdr:col>
      <xdr:colOff>438149</xdr:colOff>
      <xdr:row>30</xdr:row>
      <xdr:rowOff>117649</xdr:rowOff>
    </xdr:to>
    <xdr:sp macro="" textlink="">
      <xdr:nvSpPr>
        <xdr:cNvPr id="165" name="TextBox 87">
          <a:extLst>
            <a:ext uri="{FF2B5EF4-FFF2-40B4-BE49-F238E27FC236}">
              <a16:creationId xmlns:a16="http://schemas.microsoft.com/office/drawing/2014/main" id="{C4D8F171-3BD1-49E4-818E-37915EE6254D}"/>
            </a:ext>
          </a:extLst>
        </xdr:cNvPr>
        <xdr:cNvSpPr txBox="1"/>
      </xdr:nvSpPr>
      <xdr:spPr>
        <a:xfrm>
          <a:off x="893970" y="5753100"/>
          <a:ext cx="3201779" cy="795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400">
              <a:latin typeface="Arial" panose="020B0604020202020204" pitchFamily="34" charset="0"/>
              <a:cs typeface="Arial" panose="020B0604020202020204" pitchFamily="34" charset="0"/>
            </a:rPr>
            <a:t>Staff communication</a:t>
          </a:r>
        </a:p>
      </xdr:txBody>
    </xdr:sp>
    <xdr:clientData/>
  </xdr:twoCellAnchor>
  <xdr:twoCellAnchor>
    <xdr:from>
      <xdr:col>9</xdr:col>
      <xdr:colOff>532920</xdr:colOff>
      <xdr:row>10</xdr:row>
      <xdr:rowOff>65639</xdr:rowOff>
    </xdr:from>
    <xdr:to>
      <xdr:col>10</xdr:col>
      <xdr:colOff>246595</xdr:colOff>
      <xdr:row>13</xdr:row>
      <xdr:rowOff>185923</xdr:rowOff>
    </xdr:to>
    <xdr:sp macro="" textlink="">
      <xdr:nvSpPr>
        <xdr:cNvPr id="166" name="Oval 165">
          <a:extLst>
            <a:ext uri="{FF2B5EF4-FFF2-40B4-BE49-F238E27FC236}">
              <a16:creationId xmlns:a16="http://schemas.microsoft.com/office/drawing/2014/main" id="{53EEC8C5-9987-C9D5-B593-A1BF33013B2E}"/>
            </a:ext>
          </a:extLst>
        </xdr:cNvPr>
        <xdr:cNvSpPr/>
      </xdr:nvSpPr>
      <xdr:spPr>
        <a:xfrm>
          <a:off x="6019320" y="1970639"/>
          <a:ext cx="323275" cy="69178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25340</xdr:colOff>
      <xdr:row>0</xdr:row>
      <xdr:rowOff>28575</xdr:rowOff>
    </xdr:from>
    <xdr:to>
      <xdr:col>8</xdr:col>
      <xdr:colOff>645364</xdr:colOff>
      <xdr:row>0</xdr:row>
      <xdr:rowOff>247650</xdr:rowOff>
    </xdr:to>
    <xdr:pic>
      <xdr:nvPicPr>
        <xdr:cNvPr id="2" name="Picture 1">
          <a:extLst>
            <a:ext uri="{FF2B5EF4-FFF2-40B4-BE49-F238E27FC236}">
              <a16:creationId xmlns:a16="http://schemas.microsoft.com/office/drawing/2014/main" id="{2CC70AA4-B06A-4A69-A291-C5F138353748}"/>
            </a:ext>
          </a:extLst>
        </xdr:cNvPr>
        <xdr:cNvPicPr>
          <a:picLocks noChangeAspect="1"/>
        </xdr:cNvPicPr>
      </xdr:nvPicPr>
      <xdr:blipFill>
        <a:blip xmlns:r="http://schemas.openxmlformats.org/officeDocument/2006/relationships" r:embed="rId1"/>
        <a:stretch>
          <a:fillRect/>
        </a:stretch>
      </xdr:blipFill>
      <xdr:spPr>
        <a:xfrm>
          <a:off x="5206940" y="28575"/>
          <a:ext cx="620024" cy="2190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32</xdr:row>
      <xdr:rowOff>28576</xdr:rowOff>
    </xdr:from>
    <xdr:to>
      <xdr:col>3</xdr:col>
      <xdr:colOff>1133475</xdr:colOff>
      <xdr:row>32</xdr:row>
      <xdr:rowOff>1455288</xdr:rowOff>
    </xdr:to>
    <xdr:pic>
      <xdr:nvPicPr>
        <xdr:cNvPr id="3" name="Picture 2">
          <a:extLst>
            <a:ext uri="{FF2B5EF4-FFF2-40B4-BE49-F238E27FC236}">
              <a16:creationId xmlns:a16="http://schemas.microsoft.com/office/drawing/2014/main" id="{4136010B-F075-39C8-0196-6F9748D5508F}"/>
            </a:ext>
          </a:extLst>
        </xdr:cNvPr>
        <xdr:cNvPicPr>
          <a:picLocks noChangeAspect="1"/>
        </xdr:cNvPicPr>
      </xdr:nvPicPr>
      <xdr:blipFill>
        <a:blip xmlns:r="http://schemas.openxmlformats.org/officeDocument/2006/relationships" r:embed="rId1"/>
        <a:stretch>
          <a:fillRect/>
        </a:stretch>
      </xdr:blipFill>
      <xdr:spPr>
        <a:xfrm>
          <a:off x="0" y="11249026"/>
          <a:ext cx="1133475" cy="1426712"/>
        </a:xfrm>
        <a:prstGeom prst="rect">
          <a:avLst/>
        </a:prstGeom>
      </xdr:spPr>
    </xdr:pic>
    <xdr:clientData/>
  </xdr:twoCellAnchor>
  <xdr:twoCellAnchor>
    <xdr:from>
      <xdr:col>3</xdr:col>
      <xdr:colOff>0</xdr:colOff>
      <xdr:row>35</xdr:row>
      <xdr:rowOff>28576</xdr:rowOff>
    </xdr:from>
    <xdr:to>
      <xdr:col>3</xdr:col>
      <xdr:colOff>1133475</xdr:colOff>
      <xdr:row>35</xdr:row>
      <xdr:rowOff>1455288</xdr:rowOff>
    </xdr:to>
    <xdr:pic>
      <xdr:nvPicPr>
        <xdr:cNvPr id="5" name="Picture 4">
          <a:extLst>
            <a:ext uri="{FF2B5EF4-FFF2-40B4-BE49-F238E27FC236}">
              <a16:creationId xmlns:a16="http://schemas.microsoft.com/office/drawing/2014/main" id="{15C1EA75-4A07-4289-AC21-F122C3649DD7}"/>
            </a:ext>
          </a:extLst>
        </xdr:cNvPr>
        <xdr:cNvPicPr>
          <a:picLocks noChangeAspect="1"/>
        </xdr:cNvPicPr>
      </xdr:nvPicPr>
      <xdr:blipFill>
        <a:blip xmlns:r="http://schemas.openxmlformats.org/officeDocument/2006/relationships" r:embed="rId1"/>
        <a:stretch>
          <a:fillRect/>
        </a:stretch>
      </xdr:blipFill>
      <xdr:spPr>
        <a:xfrm>
          <a:off x="3429000" y="9667876"/>
          <a:ext cx="1133475" cy="1426712"/>
        </a:xfrm>
        <a:prstGeom prst="rect">
          <a:avLst/>
        </a:prstGeom>
      </xdr:spPr>
    </xdr:pic>
    <xdr:clientData/>
  </xdr:twoCellAnchor>
  <xdr:twoCellAnchor>
    <xdr:from>
      <xdr:col>3</xdr:col>
      <xdr:colOff>0</xdr:colOff>
      <xdr:row>34</xdr:row>
      <xdr:rowOff>0</xdr:rowOff>
    </xdr:from>
    <xdr:to>
      <xdr:col>4</xdr:col>
      <xdr:colOff>1095625</xdr:colOff>
      <xdr:row>34</xdr:row>
      <xdr:rowOff>752475</xdr:rowOff>
    </xdr:to>
    <xdr:pic>
      <xdr:nvPicPr>
        <xdr:cNvPr id="7" name="Picture 6">
          <a:extLst>
            <a:ext uri="{FF2B5EF4-FFF2-40B4-BE49-F238E27FC236}">
              <a16:creationId xmlns:a16="http://schemas.microsoft.com/office/drawing/2014/main" id="{BAE1A7D0-4E7B-4AB4-A84A-9CA100D89127}"/>
            </a:ext>
          </a:extLst>
        </xdr:cNvPr>
        <xdr:cNvPicPr>
          <a:picLocks noChangeAspect="1"/>
        </xdr:cNvPicPr>
      </xdr:nvPicPr>
      <xdr:blipFill>
        <a:blip xmlns:r="http://schemas.openxmlformats.org/officeDocument/2006/relationships" r:embed="rId2"/>
        <a:stretch>
          <a:fillRect/>
        </a:stretch>
      </xdr:blipFill>
      <xdr:spPr>
        <a:xfrm>
          <a:off x="3429000" y="12801600"/>
          <a:ext cx="2238625" cy="752475"/>
        </a:xfrm>
        <a:prstGeom prst="rect">
          <a:avLst/>
        </a:prstGeom>
      </xdr:spPr>
    </xdr:pic>
    <xdr:clientData/>
  </xdr:twoCellAnchor>
  <xdr:twoCellAnchor>
    <xdr:from>
      <xdr:col>3</xdr:col>
      <xdr:colOff>0</xdr:colOff>
      <xdr:row>37</xdr:row>
      <xdr:rowOff>0</xdr:rowOff>
    </xdr:from>
    <xdr:to>
      <xdr:col>4</xdr:col>
      <xdr:colOff>1095625</xdr:colOff>
      <xdr:row>37</xdr:row>
      <xdr:rowOff>752475</xdr:rowOff>
    </xdr:to>
    <xdr:pic>
      <xdr:nvPicPr>
        <xdr:cNvPr id="10" name="Picture 9">
          <a:extLst>
            <a:ext uri="{FF2B5EF4-FFF2-40B4-BE49-F238E27FC236}">
              <a16:creationId xmlns:a16="http://schemas.microsoft.com/office/drawing/2014/main" id="{03FDFB7E-CE64-4061-9731-46C8336BEC91}"/>
            </a:ext>
          </a:extLst>
        </xdr:cNvPr>
        <xdr:cNvPicPr>
          <a:picLocks noChangeAspect="1"/>
        </xdr:cNvPicPr>
      </xdr:nvPicPr>
      <xdr:blipFill>
        <a:blip xmlns:r="http://schemas.openxmlformats.org/officeDocument/2006/relationships" r:embed="rId2"/>
        <a:stretch>
          <a:fillRect/>
        </a:stretch>
      </xdr:blipFill>
      <xdr:spPr>
        <a:xfrm>
          <a:off x="3429000" y="12801600"/>
          <a:ext cx="2238625" cy="7524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152401</xdr:colOff>
      <xdr:row>0</xdr:row>
      <xdr:rowOff>1</xdr:rowOff>
    </xdr:from>
    <xdr:to>
      <xdr:col>1</xdr:col>
      <xdr:colOff>1190625</xdr:colOff>
      <xdr:row>0</xdr:row>
      <xdr:rowOff>366840</xdr:rowOff>
    </xdr:to>
    <xdr:pic>
      <xdr:nvPicPr>
        <xdr:cNvPr id="4" name="Picture 3">
          <a:extLst>
            <a:ext uri="{FF2B5EF4-FFF2-40B4-BE49-F238E27FC236}">
              <a16:creationId xmlns:a16="http://schemas.microsoft.com/office/drawing/2014/main" id="{1F79C63A-C214-48E3-0B41-9FB60419E8F1}"/>
            </a:ext>
          </a:extLst>
        </xdr:cNvPr>
        <xdr:cNvPicPr>
          <a:picLocks noChangeAspect="1"/>
        </xdr:cNvPicPr>
      </xdr:nvPicPr>
      <xdr:blipFill>
        <a:blip xmlns:r="http://schemas.openxmlformats.org/officeDocument/2006/relationships" r:embed="rId1"/>
        <a:stretch>
          <a:fillRect/>
        </a:stretch>
      </xdr:blipFill>
      <xdr:spPr>
        <a:xfrm>
          <a:off x="1057276" y="1"/>
          <a:ext cx="1038224" cy="36683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226F2-4C1C-4071-B645-C974BB164C5B}" name="Table2" displayName="Table2" ref="A5:K10" totalsRowShown="0" headerRowDxfId="121" dataDxfId="120">
  <tableColumns count="11">
    <tableColumn id="1" xr3:uid="{6B63EDDF-5F1C-4EF0-BE35-255E1D9AD786}" name="Checkpoint" dataDxfId="119">
      <calculatedColumnFormula>Table9[[#This Row],[Checkpoint]]</calculatedColumnFormula>
    </tableColumn>
    <tableColumn id="2" xr3:uid="{26143E16-14D1-4EC3-B782-237C9D773095}" name="Location" dataDxfId="118">
      <calculatedColumnFormula>Table9[[#This Row],[Location]]</calculatedColumnFormula>
    </tableColumn>
    <tableColumn id="3" xr3:uid="{2E3A5EC7-3090-42AC-9691-F169687B8697}" name="Map Reference" dataDxfId="117">
      <calculatedColumnFormula>Table9[[#This Row],[Map Reference]]</calculatedColumnFormula>
    </tableColumn>
    <tableColumn id="4" xr3:uid="{CB551FF2-ADCF-4C1D-BB38-58711E6894B3}" name="Picture" dataDxfId="116"/>
    <tableColumn id="5" xr3:uid="{B5AE5BD7-2294-4404-8894-F1E25E4082D9}" name="Staff" dataDxfId="115">
      <calculatedColumnFormula>Data!B27</calculatedColumnFormula>
    </tableColumn>
    <tableColumn id="6" xr3:uid="{38C11F96-A0CE-401B-9A4C-ED47BBF9D276}" name="Activity" dataDxfId="114"/>
    <tableColumn id="12" xr3:uid="{60634317-A861-4D8D-9EE8-D568A50F5872}" name="Checkpoint Open time" dataDxfId="113">
      <calculatedColumnFormula>J6-TIME(0,30,0)</calculatedColumnFormula>
    </tableColumn>
    <tableColumn id="8" xr3:uid="{65666056-38E2-4D30-98AE-55577B9455BC}" name="Miles from previous CP" dataDxfId="112">
      <calculatedColumnFormula>Table9[[#This Row],[Distance (miles) from previous checkpoint]]</calculatedColumnFormula>
    </tableColumn>
    <tableColumn id="9" xr3:uid="{E847991C-47CD-4D9B-B464-5115AF00D201}" name="Time Allowed" dataDxfId="111">
      <calculatedColumnFormula>Table9[[#This Row],[Time allowed]]</calculatedColumnFormula>
    </tableColumn>
    <tableColumn id="10" xr3:uid="{E325A24C-93F6-4DC7-A757-701812CD840F}" name="First team arrival" dataDxfId="110">
      <calculatedColumnFormula>Table9[[#This Row],[First team arrival]]</calculatedColumnFormula>
    </tableColumn>
    <tableColumn id="11" xr3:uid="{4BB3D14D-4E5C-4DB4-8FB2-F33B1DE5285A}" name="Last team departure" dataDxfId="109">
      <calculatedColumnFormula>Table9[[#This Row],[Last team departure]]</calculatedColumnFormula>
    </tableColumn>
  </tableColumns>
  <tableStyleInfo name="TableStyleLight2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E8199DE-D1C8-4196-804A-AF417C4F2017}" name="Table515" displayName="Table515" ref="A4:H24" totalsRowShown="0" headerRowDxfId="48" dataDxfId="47">
  <tableColumns count="8">
    <tableColumn id="1" xr3:uid="{F3996F0F-B2EE-4D67-A690-6A3A67803D36}" name="Time Taken" dataDxfId="46">
      <calculatedColumnFormula>Data!#REF!</calculatedColumnFormula>
    </tableColumn>
    <tableColumn id="2" xr3:uid="{82FADB81-CC80-4B73-9336-C25B0DD199E8}" name="Hike Points" dataDxfId="45"/>
    <tableColumn id="3" xr3:uid="{3E360DB2-B89D-4228-A180-639246977F7D}" name="Team Number" dataDxfId="44"/>
    <tableColumn id="4" xr3:uid="{E60BA71A-C509-4C8D-A3EC-FED836C9F9EB}" name="Arrival Time" dataDxfId="43"/>
    <tableColumn id="5" xr3:uid="{9F0DA380-ECE6-49E0-8A4A-D81750D449C3}" name="Departure Time" dataDxfId="42"/>
    <tableColumn id="6" xr3:uid="{214DDCB6-C6A0-463F-91C9-6070102C8CE6}" name="Hike Points2" dataDxfId="41"/>
    <tableColumn id="7" xr3:uid="{7AF0F74C-4EF9-4F4A-B567-839A6CA4B5CD}" name="Incident Points" dataDxfId="40"/>
    <tableColumn id="8" xr3:uid="{C8B7C7AF-D50B-4CCC-83AF-5D25AFB24786}" name="Signed" dataDxfId="39"/>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348D51F-83C2-4035-97FC-4D1520430B20}" name="Table23" displayName="Table23" ref="A3:C21" totalsRowShown="0">
  <tableColumns count="3">
    <tableColumn id="1" xr3:uid="{B97AC630-44B5-4D0A-81F8-8820E5B6307E}" name="Role" dataDxfId="38">
      <calculatedColumnFormula>Data!A18</calculatedColumnFormula>
    </tableColumn>
    <tableColumn id="2" xr3:uid="{988AF143-B4CC-48BA-A5C8-9A6908351D40}" name="Name" dataDxfId="37">
      <calculatedColumnFormula>Data!B18</calculatedColumnFormula>
    </tableColumn>
    <tableColumn id="3" xr3:uid="{7B0F8C26-1D78-4938-8AC0-46F9C8CB0FBB}" name="Phone Number">
      <calculatedColumnFormula>Data!C18</calculatedColumnFormula>
    </tableColumn>
  </tableColumns>
  <tableStyleInfo name="TableStyleLight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89E8B79-91E1-4502-8537-CCAF13AABEA1}" name="Table21" displayName="Table21" ref="A6:I10" totalsRowShown="0" headerRowDxfId="36" dataDxfId="35">
  <tableColumns count="9">
    <tableColumn id="1" xr3:uid="{921E607B-A511-4ACA-AF5A-DE6B2C127228}" name="Search Log Number" dataDxfId="34"/>
    <tableColumn id="2" xr3:uid="{3F7336A7-9CDB-4227-B042-8BB828495B07}" name="Searched by" dataDxfId="33"/>
    <tableColumn id="3" xr3:uid="{95114292-9CC6-4089-9061-2E543398F6D4}" name="Start Location" dataDxfId="32"/>
    <tableColumn id="4" xr3:uid="{EF3DA907-CACD-473C-A84A-C8C57E5D6864}" name="Grid Ref" dataDxfId="31"/>
    <tableColumn id="5" xr3:uid="{0B8AD4B9-AC9D-41A0-AF18-860495CD0746}" name="Finish Location" dataDxfId="30"/>
    <tableColumn id="6" xr3:uid="{5BDBE75C-D6CC-46E7-8BAC-C52EA1312EE5}" name="Grid Ref2" dataDxfId="29"/>
    <tableColumn id="7" xr3:uid="{20133D45-3287-4249-930F-947E4C102C2B}" name="Start Time" dataDxfId="28"/>
    <tableColumn id="8" xr3:uid="{B4C329A7-5798-4F19-8E20-6C095BC12582}" name="Finish Time" dataDxfId="27"/>
    <tableColumn id="9" xr3:uid="{73262A96-1D3A-4D0A-8618-1B2423CC0E2A}" name="Direction" dataDxfId="26"/>
  </tableColumns>
  <tableStyleInfo name="TableStyleLight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24FF0BB-524E-43C9-8890-B82E74672583}" name="Table18" displayName="Table18" ref="A3:E13" totalsRowShown="0" headerRowDxfId="25" dataDxfId="24">
  <tableColumns count="5">
    <tableColumn id="1" xr3:uid="{31C12E3D-78C3-4851-BD40-55E0DE2572B5}" name="Checkpoint" dataDxfId="23"/>
    <tableColumn id="2" xr3:uid="{624A1B99-9941-4778-B49C-C317B7A9F672}" name="Arrival Time" dataDxfId="22"/>
    <tableColumn id="3" xr3:uid="{D725D19F-32BA-4426-8254-5560CA4C537E}" name="Departure Time" dataDxfId="21"/>
    <tableColumn id="4" xr3:uid="{FDF42BA6-4F30-49DE-BAC5-3B52563D1727}" name="Hike Points" dataDxfId="20"/>
    <tableColumn id="5" xr3:uid="{5E4BF23E-7458-432E-80A5-633A6EF68473}" name="Signature" dataDxfId="19"/>
  </tableColumns>
  <tableStyleInfo name="TableStyleLight2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59E0678-A656-4ED0-B91C-A5306AE30BE9}" name="Table1821" displayName="Table1821" ref="A19:E29" totalsRowShown="0" headerRowDxfId="18" dataDxfId="17">
  <tableColumns count="5">
    <tableColumn id="1" xr3:uid="{E5B44BB5-134A-4AAD-8DCA-C3E7B0ACF6EA}" name="Checkpoint" dataDxfId="16"/>
    <tableColumn id="2" xr3:uid="{8B9463CB-AD05-4BE7-80E5-E7758E2936F6}" name="Arrival Time" dataDxfId="15"/>
    <tableColumn id="3" xr3:uid="{5F09A154-A753-4075-88CE-B64C3FA58A69}" name="Departure Time" dataDxfId="14"/>
    <tableColumn id="4" xr3:uid="{C05C047B-AEED-4814-BD2C-1AF9F439DF7B}" name="Hike Points" dataDxfId="13"/>
    <tableColumn id="5" xr3:uid="{D4F7FE1D-858C-4C96-AECA-185988DCA31D}" name="Signature" dataDxfId="12"/>
  </tableColumns>
  <tableStyleInfo name="TableStyleLight2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675AEB-9DBE-438B-A10D-96B0620434D1}" name="Table9" displayName="Table9" ref="A5:J10" totalsRowShown="0" headerRowDxfId="11" dataDxfId="10">
  <autoFilter ref="A5:J10" xr:uid="{64675AEB-9DBE-438B-A10D-96B0620434D1}"/>
  <tableColumns count="10">
    <tableColumn id="1" xr3:uid="{9E4ECB33-96C3-4BFA-B719-A6FEE6CB49DA}" name="Checkpoint" dataDxfId="9"/>
    <tableColumn id="4" xr3:uid="{7D1A16D1-7CF6-405A-88CA-40418AC92D35}" name="Location" dataDxfId="8"/>
    <tableColumn id="2" xr3:uid="{A0A515BE-875E-42D5-A1BA-524AA607B07E}" name="Map Reference" dataDxfId="7"/>
    <tableColumn id="7" xr3:uid="{707F5DB9-D50C-4B36-89D4-994C3790E8FC}" name="Distance (miles) from previous checkpoint" dataDxfId="6"/>
    <tableColumn id="8" xr3:uid="{FB98DEB6-72A6-4DEF-86E0-5A4E0FC4A310}" name="Time allowed" dataDxfId="5">
      <calculatedColumnFormula>D6/(G$4*24)</calculatedColumnFormula>
    </tableColumn>
    <tableColumn id="9" xr3:uid="{E5B63A9B-7223-408F-8783-21032CDC5771}" name="First team arrival" dataDxfId="4">
      <calculatedColumnFormula>E6+G5</calculatedColumnFormula>
    </tableColumn>
    <tableColumn id="10" xr3:uid="{04A56109-97C6-46F0-82AF-CBD1C9068F21}" name="First team departure" dataDxfId="3"/>
    <tableColumn id="16" xr3:uid="{3689030F-2D7F-4806-8BFE-1371EEF64DD1}" name="Estimated time for slowest team" dataDxfId="2">
      <calculatedColumnFormula>D6/(J$4*24)</calculatedColumnFormula>
    </tableColumn>
    <tableColumn id="11" xr3:uid="{2C677FE5-F014-4F12-9422-E0213CCA9228}" name="Last team arrival" dataDxfId="1">
      <calculatedColumnFormula>H6+J5</calculatedColumnFormula>
    </tableColumn>
    <tableColumn id="12" xr3:uid="{4183DE9B-F030-4E3D-8613-464552829F95}" name="Last team departure" dataDxfId="0"/>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C387C10-6F3D-400B-9ECF-643AACEF8165}" name="Table25" displayName="Table25" ref="A3:B21" totalsRowShown="0" dataDxfId="108">
  <tableColumns count="2">
    <tableColumn id="1" xr3:uid="{825BF7F2-17FD-458D-97DE-80773885C674}" name="Column1" dataDxfId="107"/>
    <tableColumn id="2" xr3:uid="{11AA2004-BBA2-42DF-80E0-AAA31F54C720}" name="Column2" dataDxfId="106"/>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73FF00-3666-4AAA-8377-3D39F21020BD}" name="Table6" displayName="Table6" ref="A3:B35" totalsRowShown="0" headerRowDxfId="105" dataDxfId="104">
  <tableColumns count="2">
    <tableColumn id="1" xr3:uid="{3DF2C86C-42AB-4E44-82A0-258DE854219D}" name="Staff Instructions" dataDxfId="103"/>
    <tableColumn id="2" xr3:uid="{11BEAB40-CF66-49CD-884F-BCED2A9FC105}" name="Misc" dataDxfId="102"/>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2A2209-CCE5-406B-9CF5-D3DFB9472088}" name="Table3" displayName="Table3" ref="A3:D4" totalsRowShown="0" headerRowDxfId="101" dataDxfId="100">
  <tableColumns count="4">
    <tableColumn id="1" xr3:uid="{7F7137F9-FC11-430C-A3CD-556DFDB9C4DF}" name="Person doing this RA" dataDxfId="99"/>
    <tableColumn id="2" xr3:uid="{6F64CAC2-5BBF-4989-942E-64256115ED92}" name="Date of RA" dataDxfId="98"/>
    <tableColumn id="3" xr3:uid="{8A077CDF-AFFA-4B53-B647-A7A584AF41A3}" name="Date of Next Review" dataDxfId="97"/>
    <tableColumn id="4" xr3:uid="{2AD31058-778E-4943-88E3-91CE6FBF6582}" name="Date of Event" dataDxfId="96">
      <calculatedColumnFormula>Data!C13</calculatedColumnFormula>
    </tableColumn>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DD89E6F-E127-48FC-B7C5-C5641E12D3F0}" name="Table4" displayName="Table4" ref="A6:D28" totalsRowShown="0" headerRowDxfId="95" dataDxfId="93" headerRowBorderDxfId="94">
  <tableColumns count="4">
    <tableColumn id="1" xr3:uid="{E2BC5E15-CB23-425F-BAFB-61003E06983F}" name="What hazard have you identified?_x000a_What are the risks from it?" dataDxfId="92"/>
    <tableColumn id="2" xr3:uid="{FD2B66BB-061C-4E98-B1FF-2146D494CF36}" name="Who is at risk?" dataDxfId="91"/>
    <tableColumn id="3" xr3:uid="{D1698816-39D8-4DB9-9641-5DDDA7EA6369}" name="How are the risks already controlled?_x000a_What extra controls are needed?" dataDxfId="90"/>
    <tableColumn id="4" xr3:uid="{507709BB-F668-432E-A533-CF310FEEF770}" name="What has changed that needs to be thought about and controlled?" dataDxfId="89"/>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3C754F0-0EBF-4AA1-A065-4FAC9928425C}" name="Table5" displayName="Table5" ref="A31:H51" totalsRowShown="0" headerRowDxfId="88" dataDxfId="87">
  <tableColumns count="8">
    <tableColumn id="1" xr3:uid="{45845D95-B3C8-47D6-8B0C-6480A2712D46}" name="Time Taken" dataDxfId="86">
      <calculatedColumnFormula>Data!E7</calculatedColumnFormula>
    </tableColumn>
    <tableColumn id="2" xr3:uid="{FD40204B-AE5B-4494-B075-6893A14A575B}" name="Hike Points" dataDxfId="85"/>
    <tableColumn id="3" xr3:uid="{4FAA6FC0-5BE6-448C-9DEB-A68D292EB72F}" name="Team Number" dataDxfId="84"/>
    <tableColumn id="4" xr3:uid="{42BCBA2A-47E3-4788-B81E-3179F4B0ADCD}" name="Arrival Time" dataDxfId="83"/>
    <tableColumn id="5" xr3:uid="{7838485C-08EB-4264-B68E-90EFB9BCC9F3}" name="Departure Time" dataDxfId="82"/>
    <tableColumn id="6" xr3:uid="{203C9C56-7E75-474D-A541-C13BDB0BE635}" name="Hike Points2" dataDxfId="81"/>
    <tableColumn id="7" xr3:uid="{B2C548AB-DA12-459F-AAF6-A524CD9A3F08}" name="Incident Points" dataDxfId="80"/>
    <tableColumn id="8" xr3:uid="{89618899-1D0C-45E0-92C9-B2945EFE1CE5}" name="Signed" dataDxfId="79"/>
  </tableColumns>
  <tableStyleInfo name="TableStyleLight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B6204AD-216F-438A-8B89-7AA80DC486D8}" name="Table59" displayName="Table59" ref="A58:H78" totalsRowShown="0" headerRowDxfId="78" dataDxfId="77">
  <tableColumns count="8">
    <tableColumn id="1" xr3:uid="{2127111A-0AA8-4D16-8A82-98CAB6018B10}" name="Time Taken" dataDxfId="76">
      <calculatedColumnFormula>Data!E40</calculatedColumnFormula>
    </tableColumn>
    <tableColumn id="2" xr3:uid="{EB9DCCE2-BBAF-4ECA-9D29-18A210FD5874}" name="Hike Points" dataDxfId="75"/>
    <tableColumn id="3" xr3:uid="{0261D6F3-DDCA-4F51-9ED2-4969C59D441F}" name="Team Number" dataDxfId="74"/>
    <tableColumn id="4" xr3:uid="{40C3CE69-6ED3-4FCA-8056-53E941976917}" name="Arrival Time" dataDxfId="73"/>
    <tableColumn id="5" xr3:uid="{54C736B7-EE8E-4BB1-8946-5BCC83DB6CD8}" name="Departure Time" dataDxfId="72"/>
    <tableColumn id="6" xr3:uid="{846C9310-4848-4D6F-97A9-F04739C6B1F1}" name="Hike Points2" dataDxfId="71"/>
    <tableColumn id="7" xr3:uid="{9DFA0E0F-9CBE-487A-AA06-F4E2F6F1E919}" name="Incident Points" dataDxfId="70"/>
    <tableColumn id="8" xr3:uid="{D97C9A6A-1AD2-4626-8F4D-C6FDE8620FA7}" name="Signed" dataDxfId="69"/>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CAC36E-0710-4AE3-A722-6A5FC52D8483}" name="Table5911" displayName="Table5911" ref="A85:H105" totalsRowShown="0" headerRowDxfId="68" dataDxfId="67">
  <tableColumns count="8">
    <tableColumn id="1" xr3:uid="{3D364982-1141-4B8F-BB39-2D1806A66A0E}" name="Time Taken" dataDxfId="66">
      <calculatedColumnFormula>Data!E68</calculatedColumnFormula>
    </tableColumn>
    <tableColumn id="2" xr3:uid="{DCB240BB-9C98-44EA-A835-7680EFC03EF3}" name="Hike Points" dataDxfId="65"/>
    <tableColumn id="3" xr3:uid="{EE718B25-4065-4C85-A470-3E3D89C69ECA}" name="Team Number" dataDxfId="64"/>
    <tableColumn id="4" xr3:uid="{52A6765B-0395-4668-9F3B-AA2D16830BD7}" name="Arrival Time" dataDxfId="63"/>
    <tableColumn id="5" xr3:uid="{73D82162-E0B2-4660-877E-7976BF4522F8}" name="Departure Time" dataDxfId="62"/>
    <tableColumn id="6" xr3:uid="{F4318F05-CF91-4637-859D-6967C4597D0A}" name="Hike Points2" dataDxfId="61"/>
    <tableColumn id="7" xr3:uid="{6FA07855-02C0-4259-B3F8-7FC7D5A03C81}" name="Incident Points" dataDxfId="60"/>
    <tableColumn id="8" xr3:uid="{745FA5D4-A6D9-4B73-83D3-438C1FF3F3C3}" name="Signed" dataDxfId="59"/>
  </tableColumns>
  <tableStyleInfo name="TableStyleLight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5DB5712-73AE-41A8-BCFC-31BBC959DFBD}" name="Table591113" displayName="Table591113" ref="A112:H132" totalsRowShown="0" headerRowDxfId="58" dataDxfId="57">
  <tableColumns count="8">
    <tableColumn id="1" xr3:uid="{A7180148-9C29-47EF-BDC1-4FAC6B7AADF1}" name="Time Taken" dataDxfId="56">
      <calculatedColumnFormula>Data!E96</calculatedColumnFormula>
    </tableColumn>
    <tableColumn id="2" xr3:uid="{E6D2A801-BB2E-4480-8E3D-4E8EAEF738A8}" name="Hike Points" dataDxfId="55"/>
    <tableColumn id="3" xr3:uid="{70F6BC1E-BA7C-4E64-993B-E79CB045629F}" name="Team Number" dataDxfId="54"/>
    <tableColumn id="4" xr3:uid="{BAEA275E-DD09-4F45-ACC2-F83037E1A0E7}" name="Arrival Time" dataDxfId="53"/>
    <tableColumn id="5" xr3:uid="{0DA0D9C3-D817-412A-B6C3-AAACDB7A4FB5}" name="Departure Time" dataDxfId="52"/>
    <tableColumn id="6" xr3:uid="{B4C4F2BE-8531-4C73-A659-77E108C27AA4}" name="Hike Points2" dataDxfId="51"/>
    <tableColumn id="7" xr3:uid="{790A5003-8732-4561-BB55-8EDF2EB1203E}" name="Incident Points" dataDxfId="50"/>
    <tableColumn id="8" xr3:uid="{CB01758D-681B-4040-A1EB-57B2D0E16A05}" name="Signed" dataDxfId="49"/>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6.xml"/><Relationship Id="rId1" Type="http://schemas.openxmlformats.org/officeDocument/2006/relationships/printerSettings" Target="../printerSettings/printerSettings12.bin"/><Relationship Id="rId4" Type="http://schemas.openxmlformats.org/officeDocument/2006/relationships/table" Target="../tables/table1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3w.co/flattery.outwards.really" TargetMode="External"/><Relationship Id="rId1" Type="http://schemas.openxmlformats.org/officeDocument/2006/relationships/hyperlink" Target="https://www.scouts.org.uk/volunteers/staying-safe-and-safeguarding/supporting-life-issues-and-young-people/digital-safeguarding/photography-video-and-audio-recording-at-scout-events/"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w3w.co/spring.frames.trash" TargetMode="External"/><Relationship Id="rId7" Type="http://schemas.openxmlformats.org/officeDocument/2006/relationships/drawing" Target="../drawings/drawing2.xml"/><Relationship Id="rId2" Type="http://schemas.openxmlformats.org/officeDocument/2006/relationships/hyperlink" Target="https://w3w.co/alarm.wicked.than" TargetMode="External"/><Relationship Id="rId1" Type="http://schemas.openxmlformats.org/officeDocument/2006/relationships/hyperlink" Target="https://w3w.co/scripted.assure.gives" TargetMode="External"/><Relationship Id="rId6" Type="http://schemas.openxmlformats.org/officeDocument/2006/relationships/printerSettings" Target="../printerSettings/printerSettings4.bin"/><Relationship Id="rId5" Type="http://schemas.openxmlformats.org/officeDocument/2006/relationships/hyperlink" Target="https://w3w.co/fuzz.retraced.proofread" TargetMode="External"/><Relationship Id="rId4" Type="http://schemas.openxmlformats.org/officeDocument/2006/relationships/hyperlink" Target="https://w3w.co/flattery.outwards.really" TargetMode="External"/></Relationships>
</file>

<file path=xl/worksheets/_rels/sheet5.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s://www.scouts.org.uk/volunteers/staying-safe-and-safeguarding/safe-scouting-cards/safe-scouting-and-emergency-procedures/" TargetMode="External"/><Relationship Id="rId7" Type="http://schemas.openxmlformats.org/officeDocument/2006/relationships/printerSettings" Target="../printerSettings/printerSettings5.bin"/><Relationship Id="rId2" Type="http://schemas.openxmlformats.org/officeDocument/2006/relationships/hyperlink" Target="https://www.scouts.org.uk/volunteers/running-your-section/intouch/" TargetMode="External"/><Relationship Id="rId1" Type="http://schemas.openxmlformats.org/officeDocument/2006/relationships/hyperlink" Target="https://www.scouts.org.uk/volunteers/running-your-section/programme-guidance/general-activity-guidance/hillwalking/terrain-zero-activities/" TargetMode="External"/><Relationship Id="rId6" Type="http://schemas.openxmlformats.org/officeDocument/2006/relationships/hyperlink" Target="https://www.scouts.org.uk/volunteers/staying-safe-and-safeguarding/supporting-life-issues-and-young-people/digital-safeguarding/photography-video-and-audio-recording-at-scout-events/" TargetMode="External"/><Relationship Id="rId5" Type="http://schemas.openxmlformats.org/officeDocument/2006/relationships/hyperlink" Target="https://www.unityinsuranceservices.co.uk/sites/default/files/Unity_Scout_Resources_Driving_Your_Own_Car_v1-0a_0.pdf" TargetMode="External"/><Relationship Id="rId4" Type="http://schemas.openxmlformats.org/officeDocument/2006/relationships/hyperlink" Target="https://www.scouts.org.uk/volunteers/running-your-section/adult-to-young-people-ratios/" TargetMode="External"/><Relationship Id="rId9"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6.bin"/><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hat3words.com/products/what3words-app/"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94808-8745-4507-ACF1-8F32E36BA4CC}">
  <dimension ref="A1:K10"/>
  <sheetViews>
    <sheetView tabSelected="1" workbookViewId="0">
      <selection activeCell="B1" sqref="B1"/>
    </sheetView>
  </sheetViews>
  <sheetFormatPr baseColWidth="10" defaultColWidth="9.1640625" defaultRowHeight="15" x14ac:dyDescent="0.2"/>
  <cols>
    <col min="1" max="1" width="6.83203125" style="1" customWidth="1"/>
    <col min="2" max="2" width="24.1640625" style="1" customWidth="1"/>
    <col min="3" max="3" width="11" style="1" customWidth="1"/>
    <col min="4" max="4" width="15.5" style="1" customWidth="1"/>
    <col min="5" max="5" width="18.33203125" style="1" customWidth="1"/>
    <col min="6" max="6" width="11" style="1" customWidth="1"/>
    <col min="7" max="11" width="7.5" style="1" customWidth="1"/>
    <col min="12" max="16384" width="9.1640625" style="1"/>
  </cols>
  <sheetData>
    <row r="1" spans="1:11" ht="30" customHeight="1" x14ac:dyDescent="0.2">
      <c r="B1" s="14" t="s">
        <v>22</v>
      </c>
      <c r="D1" s="1" t="str">
        <f>Data!B6</f>
        <v>6th Lewes HQ</v>
      </c>
      <c r="E1" s="32" t="str">
        <f>Data!C13</f>
        <v>12th March</v>
      </c>
    </row>
    <row r="2" spans="1:11" ht="5.25" customHeight="1" x14ac:dyDescent="0.2">
      <c r="B2" s="14"/>
      <c r="F2" s="11"/>
    </row>
    <row r="3" spans="1:11" ht="5.25" customHeight="1" x14ac:dyDescent="0.2"/>
    <row r="4" spans="1:11" ht="5.25" customHeight="1" x14ac:dyDescent="0.2"/>
    <row r="5" spans="1:11" ht="115.5" customHeight="1" x14ac:dyDescent="0.2">
      <c r="A5" s="12" t="s">
        <v>2</v>
      </c>
      <c r="B5" s="12" t="s">
        <v>3</v>
      </c>
      <c r="C5" s="12" t="s">
        <v>15</v>
      </c>
      <c r="D5" s="12" t="s">
        <v>16</v>
      </c>
      <c r="E5" s="12" t="s">
        <v>17</v>
      </c>
      <c r="F5" s="12" t="s">
        <v>18</v>
      </c>
      <c r="G5" s="12" t="s">
        <v>20</v>
      </c>
      <c r="H5" s="12" t="s">
        <v>19</v>
      </c>
      <c r="I5" s="12" t="s">
        <v>12</v>
      </c>
      <c r="J5" s="12" t="s">
        <v>5</v>
      </c>
      <c r="K5" s="12" t="s">
        <v>9</v>
      </c>
    </row>
    <row r="6" spans="1:11" ht="54.75" customHeight="1" x14ac:dyDescent="0.2">
      <c r="A6" s="3" t="str">
        <f>Table9[[#This Row],[Checkpoint]]</f>
        <v>Start</v>
      </c>
      <c r="B6" s="3" t="str">
        <f>Table9[[#This Row],[Location]]</f>
        <v>6th Lewes HQ</v>
      </c>
      <c r="C6" s="3" t="str">
        <f>Table9[[#This Row],[Map Reference]]</f>
        <v>TQ 421 094</v>
      </c>
      <c r="D6"/>
      <c r="E6" s="3" t="str">
        <f>Data!B27</f>
        <v>Fred, Keith, Leanne, Chris</v>
      </c>
      <c r="F6" s="3"/>
      <c r="G6" s="8"/>
      <c r="H6" s="3">
        <f>Table9[[#This Row],[Distance (miles) from previous checkpoint]]</f>
        <v>0</v>
      </c>
      <c r="I6" s="8">
        <f>Table9[[#This Row],[Time allowed]]</f>
        <v>0</v>
      </c>
      <c r="J6" s="8">
        <f>Table9[[#This Row],[First team arrival]]</f>
        <v>0.35416666666666669</v>
      </c>
      <c r="K6" s="8">
        <f>Table9[[#This Row],[Last team departure]]</f>
        <v>0.375</v>
      </c>
    </row>
    <row r="7" spans="1:11" ht="54.75" customHeight="1" x14ac:dyDescent="0.2">
      <c r="A7" s="3">
        <f>Table9[[#This Row],[Checkpoint]]</f>
        <v>1</v>
      </c>
      <c r="B7" s="3" t="str">
        <f>Table9[[#This Row],[Location]]</f>
        <v>Swanborough Manor</v>
      </c>
      <c r="C7" s="3" t="str">
        <f>Table9[[#This Row],[Map Reference]]</f>
        <v>TQ 401 077</v>
      </c>
      <c r="D7"/>
      <c r="E7" s="3" t="str">
        <f>Data!B28</f>
        <v>Trident ESU. Laura, Ben</v>
      </c>
      <c r="F7" s="3" t="s">
        <v>286</v>
      </c>
      <c r="G7" s="8">
        <f t="shared" ref="G7:G10" si="0">J7-TIME(0,30,0)</f>
        <v>0.36208333333333337</v>
      </c>
      <c r="H7" s="3">
        <f>Table9[[#This Row],[Distance (miles) from previous checkpoint]]</f>
        <v>2.0699999999999998</v>
      </c>
      <c r="I7" s="8">
        <f>Table9[[#This Row],[Time allowed]]</f>
        <v>2.8749999999999998E-2</v>
      </c>
      <c r="J7" s="8">
        <f>Table9[[#This Row],[First team arrival]]</f>
        <v>0.38291666666666668</v>
      </c>
      <c r="K7" s="8">
        <f>Table9[[#This Row],[Last team departure]]</f>
        <v>0.42854166666666665</v>
      </c>
    </row>
    <row r="8" spans="1:11" ht="54.75" customHeight="1" x14ac:dyDescent="0.2">
      <c r="A8" s="3">
        <f>Table9[[#This Row],[Checkpoint]]</f>
        <v>2</v>
      </c>
      <c r="B8" s="3" t="str">
        <f>Table9[[#This Row],[Location]]</f>
        <v>Swanborough Hill</v>
      </c>
      <c r="C8" s="3" t="str">
        <f>Table9[[#This Row],[Map Reference]]</f>
        <v>TQ 390 068</v>
      </c>
      <c r="D8"/>
      <c r="E8" s="3" t="str">
        <f>Data!B29</f>
        <v>1st HH. Graham, Mike</v>
      </c>
      <c r="F8" s="3" t="s">
        <v>284</v>
      </c>
      <c r="G8" s="8">
        <f t="shared" si="0"/>
        <v>0.3823611111111111</v>
      </c>
      <c r="H8" s="3">
        <f>Table9[[#This Row],[Distance (miles) from previous checkpoint]]</f>
        <v>0.96</v>
      </c>
      <c r="I8" s="8">
        <f>Table9[[#This Row],[Time allowed]]</f>
        <v>1.3333333333333332E-2</v>
      </c>
      <c r="J8" s="8">
        <f>Table9[[#This Row],[First team arrival]]</f>
        <v>0.40319444444444441</v>
      </c>
      <c r="K8" s="8">
        <f>Table9[[#This Row],[Last team departure]]</f>
        <v>0.45895833333333336</v>
      </c>
    </row>
    <row r="9" spans="1:11" ht="54.75" customHeight="1" x14ac:dyDescent="0.2">
      <c r="A9" s="3">
        <f>Table9[[#This Row],[Checkpoint]]</f>
        <v>3</v>
      </c>
      <c r="B9" s="3" t="str">
        <f>Table9[[#This Row],[Location]]</f>
        <v>Balsdean</v>
      </c>
      <c r="C9" s="3" t="str">
        <f>Table9[[#This Row],[Map Reference]]</f>
        <v>TQ 377 050</v>
      </c>
      <c r="D9"/>
      <c r="E9" s="3" t="str">
        <f>Data!B30</f>
        <v>5th HH. Louise, Helen</v>
      </c>
      <c r="F9" s="3" t="s">
        <v>285</v>
      </c>
      <c r="G9" s="8">
        <f t="shared" si="0"/>
        <v>0.41291666666666665</v>
      </c>
      <c r="H9" s="3">
        <f>Table9[[#This Row],[Distance (miles) from previous checkpoint]]</f>
        <v>1.7</v>
      </c>
      <c r="I9" s="8">
        <f>Table9[[#This Row],[Time allowed]]</f>
        <v>2.361111111111111E-2</v>
      </c>
      <c r="J9" s="8">
        <f>Table9[[#This Row],[First team arrival]]</f>
        <v>0.43374999999999997</v>
      </c>
      <c r="K9" s="8">
        <f>Table9[[#This Row],[Last team departure]]</f>
        <v>0.50479166666666664</v>
      </c>
    </row>
    <row r="10" spans="1:11" ht="54.75" customHeight="1" x14ac:dyDescent="0.2">
      <c r="A10" s="3" t="str">
        <f>Table9[[#This Row],[Checkpoint]]</f>
        <v>Finish</v>
      </c>
      <c r="B10" s="3" t="str">
        <f>Table9[[#This Row],[Location]]</f>
        <v>Woodingdean</v>
      </c>
      <c r="C10" s="3" t="str">
        <f>Table9[[#This Row],[Map Reference]]</f>
        <v>TQ 356 063</v>
      </c>
      <c r="D10"/>
      <c r="E10" s="3" t="str">
        <f>Data!B35</f>
        <v>Keith, Fred, Chris</v>
      </c>
      <c r="F10" s="3"/>
      <c r="G10" s="8">
        <f t="shared" si="0"/>
        <v>0.45055555555555554</v>
      </c>
      <c r="H10" s="3">
        <f>Table9[[#This Row],[Distance (miles) from previous checkpoint]]</f>
        <v>2.21</v>
      </c>
      <c r="I10" s="8">
        <f>Table9[[#This Row],[Time allowed]]</f>
        <v>3.0694444444444444E-2</v>
      </c>
      <c r="J10" s="8">
        <f>Table9[[#This Row],[First team arrival]]</f>
        <v>0.47138888888888886</v>
      </c>
      <c r="K10" s="8">
        <f>Table9[[#This Row],[Last team departure]]</f>
        <v>0.56124999999999992</v>
      </c>
    </row>
  </sheetData>
  <pageMargins left="0.7" right="0.7" top="0.75" bottom="0.75" header="0.3" footer="0.3"/>
  <pageSetup paperSize="9" orientation="landscape" r:id="rId1"/>
  <headerFooter>
    <oddHeader>&amp;C&amp;"Calibri"&amp;10&amp;K000000 OFFICIAL-SENSITIVE-PERSONAL&amp;1#_x000D_</oddHeader>
    <oddFooter>&amp;C_x000D_&amp;1#&amp;"Calibri"&amp;10&amp;K000000 OFFICIAL-SENSITIVE-PERSONAL</oddFooter>
  </headerFooter>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F29D7-66D1-442E-86E0-95729F92A725}">
  <dimension ref="A1:C21"/>
  <sheetViews>
    <sheetView workbookViewId="0">
      <selection activeCell="B14" sqref="B14"/>
    </sheetView>
  </sheetViews>
  <sheetFormatPr baseColWidth="10" defaultColWidth="8.83203125" defaultRowHeight="15" x14ac:dyDescent="0.2"/>
  <cols>
    <col min="1" max="1" width="31.5" customWidth="1"/>
    <col min="2" max="2" width="29.83203125" customWidth="1"/>
    <col min="3" max="3" width="24.33203125" customWidth="1"/>
  </cols>
  <sheetData>
    <row r="1" spans="1:3" x14ac:dyDescent="0.2">
      <c r="A1" t="s">
        <v>199</v>
      </c>
    </row>
    <row r="3" spans="1:3" x14ac:dyDescent="0.2">
      <c r="A3" t="s">
        <v>200</v>
      </c>
      <c r="B3" t="s">
        <v>201</v>
      </c>
      <c r="C3" t="s">
        <v>202</v>
      </c>
    </row>
    <row r="4" spans="1:3" ht="29.25" customHeight="1" x14ac:dyDescent="0.2">
      <c r="A4" t="str">
        <f>Data!A18</f>
        <v>Leader in Charge</v>
      </c>
      <c r="B4" s="1" t="str">
        <f>Data!B18</f>
        <v>Fred Thomas</v>
      </c>
      <c r="C4" t="str">
        <f>Data!C18</f>
        <v>'07553922144</v>
      </c>
    </row>
    <row r="5" spans="1:3" ht="29.25" customHeight="1" x14ac:dyDescent="0.2">
      <c r="A5" t="str">
        <f>Data!A19</f>
        <v>Leader in Charge</v>
      </c>
      <c r="B5" s="1" t="str">
        <f>Data!B19</f>
        <v>District mobile number</v>
      </c>
      <c r="C5" t="str">
        <f>Data!C19</f>
        <v>07926925715</v>
      </c>
    </row>
    <row r="6" spans="1:3" ht="29.25" customHeight="1" x14ac:dyDescent="0.2">
      <c r="A6" t="str">
        <f>Data!A20</f>
        <v>Purple Card Contact</v>
      </c>
      <c r="B6" s="1" t="str">
        <f>Data!B20</f>
        <v>Mark Scholfield</v>
      </c>
      <c r="C6" t="str">
        <f>Data!C20</f>
        <v>07921020154</v>
      </c>
    </row>
    <row r="7" spans="1:3" ht="29.25" customHeight="1" x14ac:dyDescent="0.2">
      <c r="A7" t="str">
        <f>Data!A21</f>
        <v>Lead First Aider</v>
      </c>
      <c r="B7" s="1">
        <f>Data!B21</f>
        <v>0</v>
      </c>
      <c r="C7">
        <f>Data!C21</f>
        <v>0</v>
      </c>
    </row>
    <row r="8" spans="1:3" ht="29.25" customHeight="1" x14ac:dyDescent="0.2">
      <c r="A8" t="str">
        <f>Data!A22</f>
        <v>Nights Away Permit Holder</v>
      </c>
      <c r="B8" s="1">
        <f>Data!B22</f>
        <v>0</v>
      </c>
      <c r="C8">
        <f>Data!C22</f>
        <v>0</v>
      </c>
    </row>
    <row r="9" spans="1:3" ht="29.25" customHeight="1" x14ac:dyDescent="0.2">
      <c r="A9" t="str">
        <f>Data!A23</f>
        <v>Search &amp; Rescue 1</v>
      </c>
      <c r="B9" s="1" t="str">
        <f>Data!B23</f>
        <v>Chris Searle</v>
      </c>
      <c r="C9" t="str">
        <f>Data!C23</f>
        <v>'07899934036</v>
      </c>
    </row>
    <row r="10" spans="1:3" ht="29.25" customHeight="1" x14ac:dyDescent="0.2">
      <c r="A10" t="str">
        <f>Data!A24</f>
        <v>Search &amp; Rescue 2</v>
      </c>
      <c r="B10" s="1">
        <f>Data!B24</f>
        <v>0</v>
      </c>
      <c r="C10">
        <f>Data!C24</f>
        <v>0</v>
      </c>
    </row>
    <row r="11" spans="1:3" ht="29.25" customHeight="1" x14ac:dyDescent="0.2">
      <c r="A11" t="str">
        <f>Data!A25</f>
        <v>Search &amp; Rescue 3</v>
      </c>
      <c r="B11" s="1">
        <f>Data!B25</f>
        <v>0</v>
      </c>
      <c r="C11">
        <f>Data!C25</f>
        <v>0</v>
      </c>
    </row>
    <row r="12" spans="1:3" ht="29.25" customHeight="1" x14ac:dyDescent="0.2">
      <c r="A12" t="str">
        <f>Data!A26</f>
        <v>Search &amp; Rescue 4</v>
      </c>
      <c r="B12" s="1">
        <f>Data!B26</f>
        <v>0</v>
      </c>
      <c r="C12">
        <f>Data!C26</f>
        <v>0</v>
      </c>
    </row>
    <row r="13" spans="1:3" ht="29.25" customHeight="1" x14ac:dyDescent="0.2">
      <c r="A13" t="str">
        <f>Data!A27</f>
        <v>Start</v>
      </c>
      <c r="B13" s="1" t="str">
        <f>Data!B27</f>
        <v>Fred, Keith, Leanne, Chris</v>
      </c>
      <c r="C13">
        <f>Data!C27</f>
        <v>0</v>
      </c>
    </row>
    <row r="14" spans="1:3" ht="29.25" customHeight="1" x14ac:dyDescent="0.2">
      <c r="A14" t="str">
        <f>Data!A28</f>
        <v>CP1</v>
      </c>
      <c r="B14" s="1" t="str">
        <f>Data!B28</f>
        <v>Trident ESU. Laura, Ben</v>
      </c>
      <c r="C14">
        <f>Data!C28</f>
        <v>0</v>
      </c>
    </row>
    <row r="15" spans="1:3" ht="29.25" customHeight="1" x14ac:dyDescent="0.2">
      <c r="A15" t="str">
        <f>Data!A29</f>
        <v>CP2</v>
      </c>
      <c r="B15" s="1" t="str">
        <f>Data!B29</f>
        <v>1st HH. Graham, Mike</v>
      </c>
      <c r="C15">
        <f>Data!C29</f>
        <v>0</v>
      </c>
    </row>
    <row r="16" spans="1:3" ht="29.25" customHeight="1" x14ac:dyDescent="0.2">
      <c r="A16" t="str">
        <f>Data!A30</f>
        <v>CP3</v>
      </c>
      <c r="B16" s="1" t="str">
        <f>Data!B30</f>
        <v>5th HH. Louise, Helen</v>
      </c>
      <c r="C16">
        <f>Data!C30</f>
        <v>0</v>
      </c>
    </row>
    <row r="17" spans="1:3" ht="29.25" customHeight="1" x14ac:dyDescent="0.2">
      <c r="A17" t="str">
        <f>Data!A31</f>
        <v>CP4</v>
      </c>
      <c r="B17" s="1">
        <f>Data!B31</f>
        <v>0</v>
      </c>
      <c r="C17">
        <f>Data!C31</f>
        <v>0</v>
      </c>
    </row>
    <row r="18" spans="1:3" ht="29.25" customHeight="1" x14ac:dyDescent="0.2">
      <c r="A18" t="str">
        <f>Data!A32</f>
        <v>CP5</v>
      </c>
      <c r="B18" s="1">
        <f>Data!B32</f>
        <v>0</v>
      </c>
      <c r="C18">
        <f>Data!C32</f>
        <v>0</v>
      </c>
    </row>
    <row r="19" spans="1:3" ht="29.25" customHeight="1" x14ac:dyDescent="0.2">
      <c r="A19" t="str">
        <f>Data!A33</f>
        <v>CP6</v>
      </c>
      <c r="B19" s="1">
        <f>Data!B33</f>
        <v>0</v>
      </c>
      <c r="C19">
        <f>Data!C33</f>
        <v>0</v>
      </c>
    </row>
    <row r="20" spans="1:3" ht="29.25" customHeight="1" x14ac:dyDescent="0.2">
      <c r="A20" t="str">
        <f>Data!A34</f>
        <v>CP7</v>
      </c>
      <c r="B20" s="1">
        <f>Data!B34</f>
        <v>0</v>
      </c>
      <c r="C20">
        <f>Data!C34</f>
        <v>0</v>
      </c>
    </row>
    <row r="21" spans="1:3" ht="29.25" customHeight="1" x14ac:dyDescent="0.2">
      <c r="A21" t="str">
        <f>Data!A35</f>
        <v>Finish</v>
      </c>
      <c r="B21" s="1" t="str">
        <f>Data!B35</f>
        <v>Keith, Fred, Chris</v>
      </c>
      <c r="C21">
        <f>Data!C35</f>
        <v>0</v>
      </c>
    </row>
  </sheetData>
  <phoneticPr fontId="5" type="noConversion"/>
  <pageMargins left="0.7" right="0.7" top="0.75" bottom="0.75" header="0.3" footer="0.3"/>
  <pageSetup paperSize="9" orientation="portrait" r:id="rId1"/>
  <headerFooter>
    <oddHeader>&amp;C&amp;"Calibri"&amp;10&amp;K000000 OFFICIAL-SENSITIVE-PERSONAL&amp;1#_x000D_</oddHeader>
    <oddFooter>&amp;C_x000D_&amp;1#&amp;"Calibri"&amp;10&amp;K000000 OFFICIAL-SENSITIVE-PERSONAL</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1E50E-7F0B-49D0-B5E2-85CED7CACDC5}">
  <dimension ref="A1:I12"/>
  <sheetViews>
    <sheetView workbookViewId="0">
      <selection activeCell="E2" sqref="E2"/>
    </sheetView>
  </sheetViews>
  <sheetFormatPr baseColWidth="10" defaultColWidth="8.83203125" defaultRowHeight="15" x14ac:dyDescent="0.2"/>
  <cols>
    <col min="1" max="9" width="9.1640625" customWidth="1"/>
  </cols>
  <sheetData>
    <row r="1" spans="1:9" ht="21" x14ac:dyDescent="0.25">
      <c r="A1" s="66" t="s">
        <v>187</v>
      </c>
      <c r="B1" s="66"/>
      <c r="C1" s="18"/>
    </row>
    <row r="3" spans="1:9" s="57" customFormat="1" ht="18.75" customHeight="1" x14ac:dyDescent="0.2">
      <c r="A3" s="109" t="s">
        <v>189</v>
      </c>
      <c r="B3" s="109"/>
      <c r="C3" s="87"/>
      <c r="E3" s="110" t="s">
        <v>184</v>
      </c>
      <c r="F3" s="111"/>
      <c r="G3" s="88"/>
      <c r="H3" s="89"/>
      <c r="I3" s="90"/>
    </row>
    <row r="4" spans="1:9" s="57" customFormat="1" ht="18.75" customHeight="1" x14ac:dyDescent="0.2">
      <c r="A4" s="110" t="s">
        <v>185</v>
      </c>
      <c r="B4" s="111"/>
      <c r="C4" s="87"/>
      <c r="E4" s="110" t="s">
        <v>186</v>
      </c>
      <c r="F4" s="111"/>
      <c r="G4" s="88"/>
      <c r="H4" s="89"/>
      <c r="I4" s="90"/>
    </row>
    <row r="5" spans="1:9" s="57" customFormat="1" x14ac:dyDescent="0.2"/>
    <row r="6" spans="1:9" s="57" customFormat="1" ht="57.75" customHeight="1" thickBot="1" x14ac:dyDescent="0.25">
      <c r="A6" s="12" t="s">
        <v>188</v>
      </c>
      <c r="B6" s="91" t="s">
        <v>196</v>
      </c>
      <c r="C6" s="12" t="s">
        <v>190</v>
      </c>
      <c r="D6" s="12" t="s">
        <v>191</v>
      </c>
      <c r="E6" s="12" t="s">
        <v>192</v>
      </c>
      <c r="F6" s="12" t="s">
        <v>193</v>
      </c>
      <c r="G6" s="12" t="s">
        <v>194</v>
      </c>
      <c r="H6" s="12" t="s">
        <v>197</v>
      </c>
      <c r="I6" s="12" t="s">
        <v>195</v>
      </c>
    </row>
    <row r="7" spans="1:9" ht="38.25" customHeight="1" x14ac:dyDescent="0.2">
      <c r="A7" s="92"/>
      <c r="B7" s="92"/>
      <c r="C7" s="92"/>
      <c r="D7" s="92"/>
      <c r="E7" s="92"/>
      <c r="F7" s="92"/>
      <c r="G7" s="92"/>
      <c r="H7" s="92"/>
      <c r="I7" s="92"/>
    </row>
    <row r="8" spans="1:9" ht="38.25" customHeight="1" x14ac:dyDescent="0.2">
      <c r="A8" s="92"/>
      <c r="B8" s="92"/>
      <c r="C8" s="92"/>
      <c r="D8" s="92"/>
      <c r="E8" s="92"/>
      <c r="F8" s="92"/>
      <c r="G8" s="92"/>
      <c r="H8" s="92"/>
      <c r="I8" s="92"/>
    </row>
    <row r="9" spans="1:9" ht="38.25" customHeight="1" x14ac:dyDescent="0.2">
      <c r="A9" s="92"/>
      <c r="B9" s="92"/>
      <c r="C9" s="92"/>
      <c r="D9" s="92"/>
      <c r="E9" s="92"/>
      <c r="F9" s="92"/>
      <c r="G9" s="92"/>
      <c r="H9" s="92"/>
      <c r="I9" s="92"/>
    </row>
    <row r="10" spans="1:9" ht="38.25" customHeight="1" x14ac:dyDescent="0.2">
      <c r="A10" s="92"/>
      <c r="B10" s="92"/>
      <c r="C10" s="92"/>
      <c r="D10" s="92"/>
      <c r="E10" s="92"/>
      <c r="F10" s="92"/>
      <c r="G10" s="92"/>
      <c r="H10" s="92"/>
      <c r="I10" s="92"/>
    </row>
    <row r="12" spans="1:9" ht="24" x14ac:dyDescent="0.3">
      <c r="A12" s="69" t="s">
        <v>198</v>
      </c>
    </row>
  </sheetData>
  <mergeCells count="4">
    <mergeCell ref="A3:B3"/>
    <mergeCell ref="A4:B4"/>
    <mergeCell ref="E4:F4"/>
    <mergeCell ref="E3:F3"/>
  </mergeCells>
  <phoneticPr fontId="5" type="noConversion"/>
  <pageMargins left="0.7" right="0.7" top="0.75" bottom="0.75" header="0.3" footer="0.3"/>
  <pageSetup paperSize="9" orientation="portrait" r:id="rId1"/>
  <headerFooter>
    <oddHeader>&amp;C&amp;"Calibri"&amp;10&amp;K000000 OFFICIAL-SENSITIVE-PERSONAL&amp;1#_x000D_</oddHeader>
    <oddFooter>&amp;C_x000D_&amp;1#&amp;"Calibri"&amp;10&amp;K000000 OFFICIAL-SENSITIVE-PERSONAL</oddFooter>
  </headerFooter>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152E5-769B-45EB-B397-5DFCF3FB8581}">
  <dimension ref="A1:E38"/>
  <sheetViews>
    <sheetView workbookViewId="0"/>
  </sheetViews>
  <sheetFormatPr baseColWidth="10" defaultColWidth="8.83203125" defaultRowHeight="15" x14ac:dyDescent="0.2"/>
  <cols>
    <col min="1" max="5" width="17.1640625" customWidth="1"/>
  </cols>
  <sheetData>
    <row r="1" spans="1:5" ht="22" customHeight="1" thickBot="1" x14ac:dyDescent="0.35">
      <c r="A1" s="69" t="s">
        <v>22</v>
      </c>
      <c r="B1" s="67"/>
      <c r="D1" s="70" t="s">
        <v>135</v>
      </c>
      <c r="E1" s="68"/>
    </row>
    <row r="2" spans="1:5" ht="22" customHeight="1" x14ac:dyDescent="0.2">
      <c r="A2" s="67"/>
      <c r="B2" s="67"/>
      <c r="C2" s="67"/>
      <c r="D2" s="67"/>
      <c r="E2" s="67"/>
    </row>
    <row r="3" spans="1:5" ht="22" customHeight="1" x14ac:dyDescent="0.2">
      <c r="A3" s="67" t="s">
        <v>2</v>
      </c>
      <c r="B3" s="67" t="s">
        <v>153</v>
      </c>
      <c r="C3" s="67" t="s">
        <v>154</v>
      </c>
      <c r="D3" s="67" t="s">
        <v>140</v>
      </c>
      <c r="E3" s="67" t="s">
        <v>159</v>
      </c>
    </row>
    <row r="4" spans="1:5" ht="22" customHeight="1" x14ac:dyDescent="0.2">
      <c r="A4" s="67" t="s">
        <v>10</v>
      </c>
      <c r="B4" s="71"/>
      <c r="C4" s="71"/>
      <c r="D4" s="71"/>
      <c r="E4" s="71"/>
    </row>
    <row r="5" spans="1:5" ht="22" customHeight="1" x14ac:dyDescent="0.2">
      <c r="A5" s="67" t="s">
        <v>136</v>
      </c>
      <c r="B5" s="71"/>
      <c r="C5" s="71"/>
      <c r="D5" s="71"/>
      <c r="E5" s="71"/>
    </row>
    <row r="6" spans="1:5" ht="22" customHeight="1" x14ac:dyDescent="0.2">
      <c r="A6" s="67" t="s">
        <v>137</v>
      </c>
      <c r="B6" s="71"/>
      <c r="C6" s="71"/>
      <c r="D6" s="71"/>
      <c r="E6" s="71"/>
    </row>
    <row r="7" spans="1:5" ht="22" customHeight="1" x14ac:dyDescent="0.2">
      <c r="A7" s="67" t="s">
        <v>146</v>
      </c>
      <c r="B7" s="71"/>
      <c r="C7" s="71"/>
      <c r="D7" s="71"/>
      <c r="E7" s="71"/>
    </row>
    <row r="8" spans="1:5" ht="22" customHeight="1" x14ac:dyDescent="0.2">
      <c r="A8" s="67" t="s">
        <v>138</v>
      </c>
      <c r="B8" s="71"/>
      <c r="C8" s="71"/>
      <c r="D8" s="71"/>
      <c r="E8" s="71"/>
    </row>
    <row r="9" spans="1:5" ht="22" customHeight="1" x14ac:dyDescent="0.2">
      <c r="A9" s="67" t="s">
        <v>145</v>
      </c>
      <c r="B9" s="71"/>
      <c r="C9" s="71"/>
      <c r="D9" s="71"/>
      <c r="E9" s="71"/>
    </row>
    <row r="10" spans="1:5" ht="22" customHeight="1" x14ac:dyDescent="0.2">
      <c r="A10" s="67" t="s">
        <v>139</v>
      </c>
      <c r="B10" s="71"/>
      <c r="C10" s="71"/>
      <c r="D10" s="71"/>
      <c r="E10" s="71"/>
    </row>
    <row r="11" spans="1:5" ht="22" customHeight="1" x14ac:dyDescent="0.2">
      <c r="A11" s="67" t="s">
        <v>147</v>
      </c>
      <c r="B11" s="71"/>
      <c r="C11" s="71"/>
      <c r="D11" s="71"/>
      <c r="E11" s="71"/>
    </row>
    <row r="12" spans="1:5" ht="22" customHeight="1" x14ac:dyDescent="0.2">
      <c r="A12" s="67" t="s">
        <v>11</v>
      </c>
      <c r="B12" s="71"/>
      <c r="C12" s="71"/>
      <c r="D12" s="71"/>
      <c r="E12" s="71"/>
    </row>
    <row r="13" spans="1:5" ht="22" customHeight="1" x14ac:dyDescent="0.2">
      <c r="A13" s="72"/>
      <c r="B13" s="72"/>
      <c r="C13" s="73" t="s">
        <v>160</v>
      </c>
      <c r="D13" s="67"/>
      <c r="E13" s="72"/>
    </row>
    <row r="14" spans="1:5" ht="22" customHeight="1" x14ac:dyDescent="0.2">
      <c r="A14" s="67"/>
      <c r="B14" s="67"/>
      <c r="C14" s="67"/>
      <c r="D14" s="67"/>
      <c r="E14" s="67"/>
    </row>
    <row r="15" spans="1:5" ht="24.75" customHeight="1" x14ac:dyDescent="0.35">
      <c r="A15" s="112" t="s">
        <v>161</v>
      </c>
      <c r="B15" s="112"/>
      <c r="C15" s="74" t="str">
        <f>Data!C19</f>
        <v>07926925715</v>
      </c>
      <c r="D15" s="67"/>
      <c r="E15" s="67"/>
    </row>
    <row r="16" spans="1:5" ht="22" customHeight="1" thickBot="1" x14ac:dyDescent="0.25"/>
    <row r="17" spans="1:5" ht="22" customHeight="1" thickBot="1" x14ac:dyDescent="0.35">
      <c r="A17" s="69" t="s">
        <v>22</v>
      </c>
      <c r="B17" s="67"/>
      <c r="D17" s="70" t="s">
        <v>135</v>
      </c>
      <c r="E17" s="68"/>
    </row>
    <row r="18" spans="1:5" ht="22" customHeight="1" x14ac:dyDescent="0.2">
      <c r="A18" s="67"/>
      <c r="B18" s="67"/>
      <c r="C18" s="67"/>
      <c r="D18" s="67"/>
      <c r="E18" s="67"/>
    </row>
    <row r="19" spans="1:5" ht="22" customHeight="1" x14ac:dyDescent="0.2">
      <c r="A19" s="67" t="s">
        <v>2</v>
      </c>
      <c r="B19" s="67" t="s">
        <v>153</v>
      </c>
      <c r="C19" s="67" t="s">
        <v>154</v>
      </c>
      <c r="D19" s="67" t="s">
        <v>140</v>
      </c>
      <c r="E19" s="67" t="s">
        <v>159</v>
      </c>
    </row>
    <row r="20" spans="1:5" ht="22" customHeight="1" x14ac:dyDescent="0.2">
      <c r="A20" s="67" t="s">
        <v>10</v>
      </c>
      <c r="B20" s="71"/>
      <c r="C20" s="71"/>
      <c r="D20" s="71"/>
      <c r="E20" s="71"/>
    </row>
    <row r="21" spans="1:5" ht="22" customHeight="1" x14ac:dyDescent="0.2">
      <c r="A21" s="67" t="s">
        <v>136</v>
      </c>
      <c r="B21" s="71"/>
      <c r="C21" s="71"/>
      <c r="D21" s="71"/>
      <c r="E21" s="71"/>
    </row>
    <row r="22" spans="1:5" ht="22" customHeight="1" x14ac:dyDescent="0.2">
      <c r="A22" s="67" t="s">
        <v>137</v>
      </c>
      <c r="B22" s="71"/>
      <c r="C22" s="71"/>
      <c r="D22" s="71"/>
      <c r="E22" s="71"/>
    </row>
    <row r="23" spans="1:5" ht="22" customHeight="1" x14ac:dyDescent="0.2">
      <c r="A23" s="67" t="s">
        <v>146</v>
      </c>
      <c r="B23" s="71"/>
      <c r="C23" s="71"/>
      <c r="D23" s="71"/>
      <c r="E23" s="71"/>
    </row>
    <row r="24" spans="1:5" ht="22" customHeight="1" x14ac:dyDescent="0.2">
      <c r="A24" s="67" t="s">
        <v>138</v>
      </c>
      <c r="B24" s="71"/>
      <c r="C24" s="71"/>
      <c r="D24" s="71"/>
      <c r="E24" s="71"/>
    </row>
    <row r="25" spans="1:5" ht="22" customHeight="1" x14ac:dyDescent="0.2">
      <c r="A25" s="67" t="s">
        <v>145</v>
      </c>
      <c r="B25" s="71"/>
      <c r="C25" s="71"/>
      <c r="D25" s="71"/>
      <c r="E25" s="71"/>
    </row>
    <row r="26" spans="1:5" ht="22" customHeight="1" x14ac:dyDescent="0.2">
      <c r="A26" s="67" t="s">
        <v>139</v>
      </c>
      <c r="B26" s="71"/>
      <c r="C26" s="71"/>
      <c r="D26" s="71"/>
      <c r="E26" s="71"/>
    </row>
    <row r="27" spans="1:5" ht="22" customHeight="1" x14ac:dyDescent="0.2">
      <c r="A27" s="67" t="s">
        <v>147</v>
      </c>
      <c r="B27" s="71"/>
      <c r="C27" s="71"/>
      <c r="D27" s="71"/>
      <c r="E27" s="71"/>
    </row>
    <row r="28" spans="1:5" ht="22" customHeight="1" x14ac:dyDescent="0.2">
      <c r="A28" s="67" t="s">
        <v>11</v>
      </c>
      <c r="B28" s="71"/>
      <c r="C28" s="71"/>
      <c r="D28" s="71"/>
      <c r="E28" s="71"/>
    </row>
    <row r="29" spans="1:5" ht="22" customHeight="1" x14ac:dyDescent="0.2">
      <c r="A29" s="72"/>
      <c r="B29" s="72"/>
      <c r="C29" s="73" t="s">
        <v>160</v>
      </c>
      <c r="D29" s="67"/>
      <c r="E29" s="72"/>
    </row>
    <row r="30" spans="1:5" ht="22" customHeight="1" x14ac:dyDescent="0.2">
      <c r="A30" s="67"/>
      <c r="B30" s="67"/>
      <c r="C30" s="67"/>
      <c r="D30" s="67"/>
      <c r="E30" s="67"/>
    </row>
    <row r="31" spans="1:5" ht="23" customHeight="1" x14ac:dyDescent="0.35">
      <c r="A31" s="112" t="s">
        <v>161</v>
      </c>
      <c r="B31" s="112"/>
      <c r="C31" s="74" t="str">
        <f>Data!C19</f>
        <v>07926925715</v>
      </c>
      <c r="D31" s="67"/>
      <c r="E31" s="67"/>
    </row>
    <row r="33" spans="4:5" ht="119.5" customHeight="1" x14ac:dyDescent="0.2">
      <c r="E33" s="75" t="s">
        <v>164</v>
      </c>
    </row>
    <row r="34" spans="4:5" ht="119.5" customHeight="1" x14ac:dyDescent="0.2">
      <c r="D34" s="77" t="s">
        <v>163</v>
      </c>
      <c r="E34" s="76" t="str">
        <f>Data!C19</f>
        <v>07926925715</v>
      </c>
    </row>
    <row r="35" spans="4:5" ht="119.5" customHeight="1" x14ac:dyDescent="0.2"/>
    <row r="36" spans="4:5" ht="119.5" customHeight="1" x14ac:dyDescent="0.2">
      <c r="E36" s="75" t="s">
        <v>164</v>
      </c>
    </row>
    <row r="37" spans="4:5" ht="119.5" customHeight="1" x14ac:dyDescent="0.2">
      <c r="D37" s="77" t="s">
        <v>163</v>
      </c>
      <c r="E37" s="76" t="str">
        <f>Data!C19</f>
        <v>07926925715</v>
      </c>
    </row>
    <row r="38" spans="4:5" ht="119.5" customHeight="1" x14ac:dyDescent="0.2"/>
  </sheetData>
  <mergeCells count="2">
    <mergeCell ref="A15:B15"/>
    <mergeCell ref="A31:B31"/>
  </mergeCells>
  <phoneticPr fontId="5" type="noConversion"/>
  <pageMargins left="0.7" right="0.7" top="0.75" bottom="0.75" header="0.3" footer="0.3"/>
  <pageSetup paperSize="9" orientation="portrait" r:id="rId1"/>
  <headerFooter>
    <oddHeader>&amp;C&amp;"Calibri"&amp;10&amp;K000000 OFFICIAL-SENSITIVE-PERSONAL&amp;1#_x000D_</oddHeader>
    <oddFooter>&amp;C_x000D_&amp;1#&amp;"Calibri"&amp;10&amp;K000000 OFFICIAL-SENSITIVE-PERSONAL</oddFooter>
  </headerFooter>
  <drawing r:id="rId2"/>
  <tableParts count="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45037-89CF-49AE-91A2-C58E0CE11ECC}">
  <dimension ref="A1:J15"/>
  <sheetViews>
    <sheetView zoomScale="68" zoomScaleNormal="68" workbookViewId="0">
      <selection activeCell="A2" sqref="A2"/>
    </sheetView>
  </sheetViews>
  <sheetFormatPr baseColWidth="10" defaultColWidth="8.83203125" defaultRowHeight="15" x14ac:dyDescent="0.2"/>
  <cols>
    <col min="1" max="10" width="12.33203125" customWidth="1"/>
  </cols>
  <sheetData>
    <row r="1" spans="1:10" x14ac:dyDescent="0.2">
      <c r="A1" t="s">
        <v>144</v>
      </c>
    </row>
    <row r="3" spans="1:10" ht="27" thickBot="1" x14ac:dyDescent="0.45">
      <c r="A3" s="40" t="s">
        <v>133</v>
      </c>
      <c r="C3" s="40"/>
      <c r="E3" s="40"/>
      <c r="G3" s="40"/>
      <c r="H3" s="40"/>
      <c r="I3" s="40"/>
      <c r="J3" s="40"/>
    </row>
    <row r="4" spans="1:10" ht="72" x14ac:dyDescent="0.2">
      <c r="A4" s="113" t="s">
        <v>134</v>
      </c>
      <c r="B4" s="114"/>
      <c r="C4" s="47" t="s">
        <v>135</v>
      </c>
      <c r="D4" s="47" t="s">
        <v>136</v>
      </c>
      <c r="E4" s="47" t="s">
        <v>137</v>
      </c>
      <c r="F4" s="47" t="s">
        <v>146</v>
      </c>
      <c r="G4" s="47" t="s">
        <v>138</v>
      </c>
      <c r="H4" s="47" t="s">
        <v>140</v>
      </c>
      <c r="I4" s="47" t="s">
        <v>141</v>
      </c>
      <c r="J4" s="48" t="s">
        <v>142</v>
      </c>
    </row>
    <row r="5" spans="1:10" ht="58.5" customHeight="1" x14ac:dyDescent="0.25">
      <c r="B5" s="41"/>
      <c r="C5" s="42"/>
      <c r="D5" s="43">
        <v>20</v>
      </c>
      <c r="E5" s="43">
        <v>20</v>
      </c>
      <c r="F5" s="43">
        <v>20</v>
      </c>
      <c r="G5" s="43">
        <v>20</v>
      </c>
      <c r="H5" s="43">
        <v>100</v>
      </c>
      <c r="I5" s="43">
        <v>180</v>
      </c>
      <c r="J5" s="49" t="s">
        <v>143</v>
      </c>
    </row>
    <row r="6" spans="1:10" ht="18" x14ac:dyDescent="0.25">
      <c r="A6" s="115"/>
      <c r="B6" s="116"/>
      <c r="C6" s="44">
        <v>1</v>
      </c>
      <c r="D6" s="50"/>
      <c r="E6" s="50"/>
      <c r="F6" s="50"/>
      <c r="G6" s="50"/>
      <c r="H6" s="50"/>
      <c r="I6" s="43">
        <f>SUM(D6:H6)</f>
        <v>0</v>
      </c>
      <c r="J6" s="45">
        <f t="shared" ref="J6:J15" si="0">RANK(I6,($I$6:$I$15),0)</f>
        <v>1</v>
      </c>
    </row>
    <row r="7" spans="1:10" ht="18" x14ac:dyDescent="0.25">
      <c r="A7" s="115"/>
      <c r="B7" s="116"/>
      <c r="C7" s="44">
        <v>2</v>
      </c>
      <c r="D7" s="50"/>
      <c r="E7" s="50"/>
      <c r="F7" s="50"/>
      <c r="G7" s="50"/>
      <c r="H7" s="50"/>
      <c r="I7" s="43">
        <f t="shared" ref="I7:I15" si="1">SUM(D7:H7)</f>
        <v>0</v>
      </c>
      <c r="J7" s="45">
        <f t="shared" si="0"/>
        <v>1</v>
      </c>
    </row>
    <row r="8" spans="1:10" ht="18" x14ac:dyDescent="0.25">
      <c r="A8" s="115"/>
      <c r="B8" s="116"/>
      <c r="C8" s="44">
        <v>3</v>
      </c>
      <c r="D8" s="50"/>
      <c r="E8" s="50"/>
      <c r="F8" s="50"/>
      <c r="G8" s="50"/>
      <c r="H8" s="50"/>
      <c r="I8" s="43">
        <f t="shared" si="1"/>
        <v>0</v>
      </c>
      <c r="J8" s="45">
        <f t="shared" si="0"/>
        <v>1</v>
      </c>
    </row>
    <row r="9" spans="1:10" ht="18" x14ac:dyDescent="0.25">
      <c r="A9" s="115"/>
      <c r="B9" s="116"/>
      <c r="C9" s="44">
        <v>4</v>
      </c>
      <c r="D9" s="50"/>
      <c r="E9" s="50"/>
      <c r="F9" s="50"/>
      <c r="G9" s="50"/>
      <c r="H9" s="50"/>
      <c r="I9" s="43">
        <f t="shared" si="1"/>
        <v>0</v>
      </c>
      <c r="J9" s="45">
        <f t="shared" si="0"/>
        <v>1</v>
      </c>
    </row>
    <row r="10" spans="1:10" ht="18" x14ac:dyDescent="0.25">
      <c r="A10" s="115"/>
      <c r="B10" s="116"/>
      <c r="C10" s="44">
        <v>5</v>
      </c>
      <c r="D10" s="50"/>
      <c r="E10" s="50"/>
      <c r="F10" s="50"/>
      <c r="G10" s="50"/>
      <c r="H10" s="50"/>
      <c r="I10" s="43">
        <f t="shared" si="1"/>
        <v>0</v>
      </c>
      <c r="J10" s="45">
        <f t="shared" si="0"/>
        <v>1</v>
      </c>
    </row>
    <row r="11" spans="1:10" ht="18" x14ac:dyDescent="0.25">
      <c r="A11" s="115"/>
      <c r="B11" s="116"/>
      <c r="C11" s="44">
        <v>6</v>
      </c>
      <c r="D11" s="50"/>
      <c r="E11" s="50"/>
      <c r="F11" s="50"/>
      <c r="G11" s="50"/>
      <c r="H11" s="50"/>
      <c r="I11" s="43">
        <f t="shared" si="1"/>
        <v>0</v>
      </c>
      <c r="J11" s="45">
        <f t="shared" si="0"/>
        <v>1</v>
      </c>
    </row>
    <row r="12" spans="1:10" ht="18" x14ac:dyDescent="0.25">
      <c r="A12" s="115"/>
      <c r="B12" s="116"/>
      <c r="C12" s="44">
        <v>7</v>
      </c>
      <c r="D12" s="50"/>
      <c r="E12" s="50"/>
      <c r="F12" s="50"/>
      <c r="G12" s="50"/>
      <c r="H12" s="50"/>
      <c r="I12" s="43">
        <f t="shared" si="1"/>
        <v>0</v>
      </c>
      <c r="J12" s="45">
        <f t="shared" si="0"/>
        <v>1</v>
      </c>
    </row>
    <row r="13" spans="1:10" ht="18" x14ac:dyDescent="0.25">
      <c r="A13" s="115"/>
      <c r="B13" s="116"/>
      <c r="C13" s="44">
        <v>8</v>
      </c>
      <c r="D13" s="50"/>
      <c r="E13" s="50"/>
      <c r="F13" s="50"/>
      <c r="G13" s="50"/>
      <c r="H13" s="50"/>
      <c r="I13" s="43">
        <f t="shared" si="1"/>
        <v>0</v>
      </c>
      <c r="J13" s="45">
        <f t="shared" si="0"/>
        <v>1</v>
      </c>
    </row>
    <row r="14" spans="1:10" ht="18" x14ac:dyDescent="0.25">
      <c r="A14" s="115"/>
      <c r="B14" s="116"/>
      <c r="C14" s="44">
        <v>9</v>
      </c>
      <c r="D14" s="50"/>
      <c r="E14" s="50"/>
      <c r="F14" s="50"/>
      <c r="G14" s="50"/>
      <c r="H14" s="50"/>
      <c r="I14" s="43">
        <f t="shared" si="1"/>
        <v>0</v>
      </c>
      <c r="J14" s="45">
        <f t="shared" si="0"/>
        <v>1</v>
      </c>
    </row>
    <row r="15" spans="1:10" ht="18" x14ac:dyDescent="0.25">
      <c r="A15" s="115"/>
      <c r="B15" s="116"/>
      <c r="C15" s="46">
        <v>10</v>
      </c>
      <c r="D15" s="51"/>
      <c r="E15" s="51"/>
      <c r="F15" s="51"/>
      <c r="G15" s="51"/>
      <c r="H15" s="51"/>
      <c r="I15" s="43">
        <f t="shared" si="1"/>
        <v>0</v>
      </c>
      <c r="J15" s="45">
        <f t="shared" si="0"/>
        <v>1</v>
      </c>
    </row>
  </sheetData>
  <mergeCells count="11">
    <mergeCell ref="A15:B15"/>
    <mergeCell ref="A10:B10"/>
    <mergeCell ref="A11:B11"/>
    <mergeCell ref="A12:B12"/>
    <mergeCell ref="A13:B13"/>
    <mergeCell ref="A14:B14"/>
    <mergeCell ref="A4:B4"/>
    <mergeCell ref="A6:B6"/>
    <mergeCell ref="A7:B7"/>
    <mergeCell ref="A8:B8"/>
    <mergeCell ref="A9:B9"/>
  </mergeCells>
  <pageMargins left="0.7" right="0.7" top="0.75" bottom="0.75" header="0.3" footer="0.3"/>
  <pageSetup paperSize="9" orientation="landscape" r:id="rId1"/>
  <headerFooter>
    <oddHeader>&amp;C&amp;"Calibri"&amp;10&amp;K000000 OFFICIAL-SENSITIVE-PERSONAL&amp;1#_x000D_</oddHeader>
    <oddFooter>&amp;C_x000D_&amp;1#&amp;"Calibri"&amp;10&amp;K000000 OFFICIAL-SENSITIVE-PERSONAL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98981-640C-44CB-9FA5-B0873C31E904}">
  <sheetPr>
    <pageSetUpPr fitToPage="1"/>
  </sheetPr>
  <dimension ref="A1:J35"/>
  <sheetViews>
    <sheetView workbookViewId="0">
      <selection activeCell="J9" sqref="J9"/>
    </sheetView>
  </sheetViews>
  <sheetFormatPr baseColWidth="10" defaultColWidth="8.83203125" defaultRowHeight="15" x14ac:dyDescent="0.2"/>
  <cols>
    <col min="1" max="1" width="13.5" customWidth="1"/>
    <col min="2" max="2" width="27" customWidth="1"/>
    <col min="3" max="10" width="13.5" customWidth="1"/>
  </cols>
  <sheetData>
    <row r="1" spans="1:10" ht="30" customHeight="1" x14ac:dyDescent="0.2"/>
    <row r="3" spans="1:10" ht="16" thickBot="1" x14ac:dyDescent="0.25">
      <c r="A3" s="17" t="s">
        <v>14</v>
      </c>
    </row>
    <row r="4" spans="1:10" ht="30" customHeight="1" x14ac:dyDescent="0.2">
      <c r="A4" s="1"/>
      <c r="B4" s="1"/>
      <c r="C4" s="1"/>
      <c r="D4" s="1"/>
      <c r="E4" s="117" t="s">
        <v>0</v>
      </c>
      <c r="F4" s="118"/>
      <c r="G4" s="2">
        <v>3</v>
      </c>
      <c r="H4" s="117" t="s">
        <v>1</v>
      </c>
      <c r="I4" s="118"/>
      <c r="J4" s="2">
        <v>2</v>
      </c>
    </row>
    <row r="5" spans="1:10" ht="48" x14ac:dyDescent="0.2">
      <c r="A5" s="3" t="s">
        <v>2</v>
      </c>
      <c r="B5" s="3" t="s">
        <v>3</v>
      </c>
      <c r="C5" s="3" t="s">
        <v>15</v>
      </c>
      <c r="D5" s="3" t="s">
        <v>13</v>
      </c>
      <c r="E5" s="4" t="s">
        <v>4</v>
      </c>
      <c r="F5" s="3" t="s">
        <v>5</v>
      </c>
      <c r="G5" s="5" t="s">
        <v>6</v>
      </c>
      <c r="H5" s="4" t="s">
        <v>7</v>
      </c>
      <c r="I5" s="3" t="s">
        <v>8</v>
      </c>
      <c r="J5" s="5" t="s">
        <v>9</v>
      </c>
    </row>
    <row r="6" spans="1:10" ht="16" x14ac:dyDescent="0.2">
      <c r="A6" s="6" t="s">
        <v>10</v>
      </c>
      <c r="B6" s="6" t="s">
        <v>254</v>
      </c>
      <c r="C6" s="6" t="s">
        <v>267</v>
      </c>
      <c r="D6" s="3"/>
      <c r="E6" s="7">
        <f t="shared" ref="E6:E10" si="0">D6/(G$4*24)</f>
        <v>0</v>
      </c>
      <c r="F6" s="8">
        <f>G6</f>
        <v>0.35416666666666669</v>
      </c>
      <c r="G6" s="9">
        <v>0.35416666666666669</v>
      </c>
      <c r="H6" s="7">
        <f t="shared" ref="H6:H10" si="1">D6/(J$4*24)</f>
        <v>0</v>
      </c>
      <c r="I6" s="8">
        <f>J6</f>
        <v>0.375</v>
      </c>
      <c r="J6" s="9">
        <v>0.375</v>
      </c>
    </row>
    <row r="7" spans="1:10" ht="16" x14ac:dyDescent="0.2">
      <c r="A7" s="6">
        <v>1</v>
      </c>
      <c r="B7" s="6" t="s">
        <v>255</v>
      </c>
      <c r="C7" s="6" t="s">
        <v>268</v>
      </c>
      <c r="D7" s="6">
        <v>2.0699999999999998</v>
      </c>
      <c r="E7" s="7">
        <f t="shared" si="0"/>
        <v>2.8749999999999998E-2</v>
      </c>
      <c r="F7" s="8">
        <f>E7+G6</f>
        <v>0.38291666666666668</v>
      </c>
      <c r="G7" s="10">
        <f>F7+TIME(0,10,0)</f>
        <v>0.3898611111111111</v>
      </c>
      <c r="H7" s="7">
        <f t="shared" si="1"/>
        <v>4.3124999999999997E-2</v>
      </c>
      <c r="I7" s="8">
        <f>H7+J6</f>
        <v>0.41812499999999997</v>
      </c>
      <c r="J7" s="10">
        <f>I7+TIME(0,15,0)</f>
        <v>0.42854166666666665</v>
      </c>
    </row>
    <row r="8" spans="1:10" ht="16" x14ac:dyDescent="0.2">
      <c r="A8" s="6">
        <v>2</v>
      </c>
      <c r="B8" s="6" t="s">
        <v>266</v>
      </c>
      <c r="C8" s="6" t="s">
        <v>269</v>
      </c>
      <c r="D8" s="6">
        <v>0.96</v>
      </c>
      <c r="E8" s="7">
        <f t="shared" si="0"/>
        <v>1.3333333333333332E-2</v>
      </c>
      <c r="F8" s="8">
        <f>E8+G7</f>
        <v>0.40319444444444441</v>
      </c>
      <c r="G8" s="10">
        <f>F8+TIME(0,10,0)</f>
        <v>0.41013888888888883</v>
      </c>
      <c r="H8" s="7">
        <f t="shared" si="1"/>
        <v>0.02</v>
      </c>
      <c r="I8" s="8">
        <f>H8+J7</f>
        <v>0.44854166666666667</v>
      </c>
      <c r="J8" s="10">
        <f>I8+TIME(0,15,0)</f>
        <v>0.45895833333333336</v>
      </c>
    </row>
    <row r="9" spans="1:10" ht="16" x14ac:dyDescent="0.2">
      <c r="A9" s="6">
        <v>3</v>
      </c>
      <c r="B9" s="6" t="s">
        <v>256</v>
      </c>
      <c r="C9" s="6" t="s">
        <v>276</v>
      </c>
      <c r="D9" s="6">
        <v>1.7</v>
      </c>
      <c r="E9" s="7">
        <f t="shared" si="0"/>
        <v>2.361111111111111E-2</v>
      </c>
      <c r="F9" s="8">
        <f>E9+G8</f>
        <v>0.43374999999999997</v>
      </c>
      <c r="G9" s="10">
        <f>F9+TIME(0,10,0)</f>
        <v>0.44069444444444439</v>
      </c>
      <c r="H9" s="7">
        <f t="shared" si="1"/>
        <v>3.5416666666666666E-2</v>
      </c>
      <c r="I9" s="8">
        <f>H9+J8</f>
        <v>0.49437500000000001</v>
      </c>
      <c r="J9" s="10">
        <f>I9+TIME(0,15,0)</f>
        <v>0.50479166666666664</v>
      </c>
    </row>
    <row r="10" spans="1:10" ht="16" x14ac:dyDescent="0.2">
      <c r="A10" s="6" t="s">
        <v>11</v>
      </c>
      <c r="B10" s="6" t="s">
        <v>257</v>
      </c>
      <c r="C10" s="6" t="s">
        <v>270</v>
      </c>
      <c r="D10" s="6">
        <v>2.21</v>
      </c>
      <c r="E10" s="7">
        <f t="shared" si="0"/>
        <v>3.0694444444444444E-2</v>
      </c>
      <c r="F10" s="8">
        <f>E10+G9</f>
        <v>0.47138888888888886</v>
      </c>
      <c r="G10" s="10">
        <f>F10+TIME(0,10,0)</f>
        <v>0.47833333333333328</v>
      </c>
      <c r="H10" s="7">
        <f t="shared" si="1"/>
        <v>4.6041666666666668E-2</v>
      </c>
      <c r="I10" s="8">
        <f>H10+J9</f>
        <v>0.55083333333333329</v>
      </c>
      <c r="J10" s="10">
        <f>I10+TIME(0,15,0)</f>
        <v>0.56124999999999992</v>
      </c>
    </row>
    <row r="12" spans="1:10" x14ac:dyDescent="0.2">
      <c r="B12" s="13" t="s">
        <v>218</v>
      </c>
      <c r="C12" s="86">
        <f>SUM(D7:D10)</f>
        <v>6.9399999999999995</v>
      </c>
    </row>
    <row r="13" spans="1:10" x14ac:dyDescent="0.2">
      <c r="B13" s="13" t="s">
        <v>21</v>
      </c>
      <c r="C13" s="93" t="s">
        <v>271</v>
      </c>
    </row>
    <row r="14" spans="1:10" x14ac:dyDescent="0.2">
      <c r="B14" s="13"/>
      <c r="C14" s="94"/>
    </row>
    <row r="15" spans="1:10" x14ac:dyDescent="0.2">
      <c r="A15" s="86" t="s">
        <v>240</v>
      </c>
      <c r="B15" s="102" t="s">
        <v>236</v>
      </c>
      <c r="C15" s="103"/>
    </row>
    <row r="16" spans="1:10" x14ac:dyDescent="0.2">
      <c r="B16" s="13"/>
      <c r="C16" s="103"/>
    </row>
    <row r="17" spans="1:4" x14ac:dyDescent="0.2">
      <c r="A17" s="86" t="s">
        <v>200</v>
      </c>
      <c r="B17" s="95" t="s">
        <v>201</v>
      </c>
      <c r="C17" s="106" t="s">
        <v>207</v>
      </c>
    </row>
    <row r="18" spans="1:4" ht="38.25" customHeight="1" x14ac:dyDescent="0.2">
      <c r="A18" s="96" t="s">
        <v>203</v>
      </c>
      <c r="B18" s="63" t="s">
        <v>242</v>
      </c>
      <c r="C18" s="64" t="s">
        <v>244</v>
      </c>
      <c r="D18" t="s">
        <v>108</v>
      </c>
    </row>
    <row r="19" spans="1:4" ht="38.25" customHeight="1" x14ac:dyDescent="0.2">
      <c r="A19" s="96" t="s">
        <v>203</v>
      </c>
      <c r="B19" s="97" t="s">
        <v>206</v>
      </c>
      <c r="C19" s="64" t="s">
        <v>162</v>
      </c>
    </row>
    <row r="20" spans="1:4" ht="38.25" customHeight="1" x14ac:dyDescent="0.2">
      <c r="A20" s="96" t="s">
        <v>205</v>
      </c>
      <c r="B20" s="65" t="s">
        <v>233</v>
      </c>
      <c r="C20" s="64" t="s">
        <v>234</v>
      </c>
    </row>
    <row r="21" spans="1:4" ht="38.25" customHeight="1" x14ac:dyDescent="0.2">
      <c r="A21" s="96" t="s">
        <v>208</v>
      </c>
      <c r="B21" s="102"/>
      <c r="C21" s="64"/>
    </row>
    <row r="22" spans="1:4" ht="38.25" customHeight="1" x14ac:dyDescent="0.2">
      <c r="A22" s="96" t="s">
        <v>245</v>
      </c>
      <c r="B22" s="102"/>
      <c r="C22" s="64"/>
    </row>
    <row r="23" spans="1:4" ht="38.25" customHeight="1" x14ac:dyDescent="0.2">
      <c r="A23" s="96" t="s">
        <v>209</v>
      </c>
      <c r="B23" s="102" t="s">
        <v>30</v>
      </c>
      <c r="C23" s="64" t="s">
        <v>243</v>
      </c>
    </row>
    <row r="24" spans="1:4" ht="38.25" customHeight="1" x14ac:dyDescent="0.2">
      <c r="A24" s="96" t="s">
        <v>210</v>
      </c>
      <c r="B24" s="65"/>
      <c r="C24" s="65"/>
    </row>
    <row r="25" spans="1:4" ht="38.25" customHeight="1" x14ac:dyDescent="0.2">
      <c r="A25" s="96" t="s">
        <v>211</v>
      </c>
      <c r="B25" s="65"/>
      <c r="C25" s="65"/>
    </row>
    <row r="26" spans="1:4" ht="38.25" customHeight="1" x14ac:dyDescent="0.2">
      <c r="A26" s="96" t="s">
        <v>212</v>
      </c>
      <c r="B26" s="65"/>
      <c r="C26" s="65"/>
    </row>
    <row r="27" spans="1:4" ht="38.25" customHeight="1" x14ac:dyDescent="0.2">
      <c r="A27" s="96" t="s">
        <v>10</v>
      </c>
      <c r="B27" s="65" t="s">
        <v>279</v>
      </c>
      <c r="C27" s="64"/>
    </row>
    <row r="28" spans="1:4" ht="38.25" customHeight="1" x14ac:dyDescent="0.2">
      <c r="A28" s="96" t="s">
        <v>136</v>
      </c>
      <c r="B28" s="63" t="s">
        <v>280</v>
      </c>
      <c r="C28" s="105"/>
    </row>
    <row r="29" spans="1:4" ht="38.25" customHeight="1" x14ac:dyDescent="0.2">
      <c r="A29" s="96" t="s">
        <v>137</v>
      </c>
      <c r="B29" s="63" t="s">
        <v>281</v>
      </c>
      <c r="C29" s="64"/>
    </row>
    <row r="30" spans="1:4" ht="38.25" customHeight="1" x14ac:dyDescent="0.2">
      <c r="A30" s="96" t="s">
        <v>146</v>
      </c>
      <c r="B30" s="63" t="s">
        <v>282</v>
      </c>
      <c r="C30" s="104"/>
    </row>
    <row r="31" spans="1:4" ht="38.25" customHeight="1" x14ac:dyDescent="0.2">
      <c r="A31" s="96" t="s">
        <v>138</v>
      </c>
      <c r="B31" s="63"/>
      <c r="C31" s="64"/>
    </row>
    <row r="32" spans="1:4" ht="38.25" customHeight="1" x14ac:dyDescent="0.2">
      <c r="A32" s="96" t="s">
        <v>145</v>
      </c>
      <c r="B32" s="65"/>
      <c r="C32" s="65"/>
    </row>
    <row r="33" spans="1:3" ht="38.25" customHeight="1" x14ac:dyDescent="0.2">
      <c r="A33" s="96" t="s">
        <v>139</v>
      </c>
      <c r="B33" s="65"/>
      <c r="C33" s="65"/>
    </row>
    <row r="34" spans="1:3" ht="38.25" customHeight="1" x14ac:dyDescent="0.2">
      <c r="A34" s="96" t="s">
        <v>147</v>
      </c>
      <c r="B34" s="65"/>
      <c r="C34" s="65"/>
    </row>
    <row r="35" spans="1:3" ht="38.25" customHeight="1" x14ac:dyDescent="0.2">
      <c r="A35" s="96" t="s">
        <v>11</v>
      </c>
      <c r="B35" s="65" t="s">
        <v>283</v>
      </c>
      <c r="C35" s="64"/>
    </row>
  </sheetData>
  <mergeCells count="2">
    <mergeCell ref="E4:F4"/>
    <mergeCell ref="H4:I4"/>
  </mergeCells>
  <pageMargins left="0.7" right="0.7" top="0.75" bottom="0.75" header="0.3" footer="0.3"/>
  <pageSetup paperSize="9" scale="88" fitToHeight="0" orientation="landscape" r:id="rId1"/>
  <headerFooter>
    <oddHeader>&amp;C&amp;"Calibri"&amp;10&amp;K000000 OFFICIAL-SENSITIVE-PERSONAL&amp;1#_x000D_</oddHeader>
    <oddFooter>&amp;C_x000D_&amp;1#&amp;"Calibri"&amp;10&amp;K000000 OFFICIAL-SENSITIVE-PERSONAL</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A7C39-6660-4A41-B173-36AB620487F2}">
  <dimension ref="A1:B21"/>
  <sheetViews>
    <sheetView workbookViewId="0">
      <selection activeCell="B9" sqref="B9"/>
    </sheetView>
  </sheetViews>
  <sheetFormatPr baseColWidth="10" defaultColWidth="8.83203125" defaultRowHeight="15" x14ac:dyDescent="0.2"/>
  <cols>
    <col min="1" max="2" width="43.33203125" customWidth="1"/>
  </cols>
  <sheetData>
    <row r="1" spans="1:2" x14ac:dyDescent="0.2">
      <c r="A1" s="18" t="s">
        <v>213</v>
      </c>
    </row>
    <row r="3" spans="1:2" x14ac:dyDescent="0.2">
      <c r="A3" t="s">
        <v>150</v>
      </c>
      <c r="B3" t="s">
        <v>151</v>
      </c>
    </row>
    <row r="4" spans="1:2" x14ac:dyDescent="0.2">
      <c r="A4" s="98" t="s">
        <v>214</v>
      </c>
      <c r="B4" s="98" t="s">
        <v>22</v>
      </c>
    </row>
    <row r="5" spans="1:2" x14ac:dyDescent="0.2">
      <c r="A5" s="98" t="s">
        <v>190</v>
      </c>
      <c r="B5" s="98" t="str">
        <f>Data!B6</f>
        <v>6th Lewes HQ</v>
      </c>
    </row>
    <row r="6" spans="1:2" x14ac:dyDescent="0.2">
      <c r="A6" s="98" t="s">
        <v>192</v>
      </c>
      <c r="B6" s="98" t="str">
        <f>Data!B10</f>
        <v>Woodingdean</v>
      </c>
    </row>
    <row r="7" spans="1:2" x14ac:dyDescent="0.2">
      <c r="A7" s="98" t="s">
        <v>275</v>
      </c>
      <c r="B7" s="98" t="str">
        <f>Data!C10</f>
        <v>TQ 356 063</v>
      </c>
    </row>
    <row r="8" spans="1:2" x14ac:dyDescent="0.2">
      <c r="A8" s="98" t="s">
        <v>274</v>
      </c>
      <c r="B8" s="100" t="s">
        <v>264</v>
      </c>
    </row>
    <row r="9" spans="1:2" x14ac:dyDescent="0.2">
      <c r="A9" s="98" t="s">
        <v>215</v>
      </c>
      <c r="B9" s="107">
        <f>'Master sheet'!G6</f>
        <v>0</v>
      </c>
    </row>
    <row r="10" spans="1:2" x14ac:dyDescent="0.2">
      <c r="A10" s="98" t="s">
        <v>216</v>
      </c>
      <c r="B10" s="99">
        <f>Table9[[#This Row],[First team arrival]]</f>
        <v>0.47138888888888886</v>
      </c>
    </row>
    <row r="11" spans="1:2" x14ac:dyDescent="0.2">
      <c r="A11" s="98" t="s">
        <v>217</v>
      </c>
      <c r="B11" s="99">
        <f>Data!J10</f>
        <v>0.56124999999999992</v>
      </c>
    </row>
    <row r="12" spans="1:2" ht="64" x14ac:dyDescent="0.2">
      <c r="A12" s="20" t="s">
        <v>238</v>
      </c>
      <c r="B12" s="99">
        <f>Data!E10</f>
        <v>3.0694444444444444E-2</v>
      </c>
    </row>
    <row r="13" spans="1:2" ht="96" x14ac:dyDescent="0.2">
      <c r="A13" s="98" t="s">
        <v>219</v>
      </c>
      <c r="B13" s="20" t="s">
        <v>239</v>
      </c>
    </row>
    <row r="14" spans="1:2" x14ac:dyDescent="0.2">
      <c r="A14" s="98" t="s">
        <v>220</v>
      </c>
      <c r="B14" s="98">
        <f>Data!C12</f>
        <v>6.9399999999999995</v>
      </c>
    </row>
    <row r="15" spans="1:2" ht="16" x14ac:dyDescent="0.2">
      <c r="A15" s="20" t="s">
        <v>226</v>
      </c>
      <c r="B15" s="98" t="str">
        <f>'Master sheet'!F9</f>
        <v>Cities in Africa &amp; S. America</v>
      </c>
    </row>
    <row r="16" spans="1:2" ht="32" x14ac:dyDescent="0.2">
      <c r="A16" s="20" t="s">
        <v>221</v>
      </c>
      <c r="B16" s="20" t="s">
        <v>248</v>
      </c>
    </row>
    <row r="17" spans="1:2" ht="64" x14ac:dyDescent="0.2">
      <c r="A17" s="20" t="s">
        <v>222</v>
      </c>
      <c r="B17" s="98" t="str">
        <f>Data!C19</f>
        <v>07926925715</v>
      </c>
    </row>
    <row r="18" spans="1:2" ht="48" x14ac:dyDescent="0.2">
      <c r="A18" s="98" t="s">
        <v>55</v>
      </c>
      <c r="B18" s="19" t="s">
        <v>223</v>
      </c>
    </row>
    <row r="19" spans="1:2" ht="16" x14ac:dyDescent="0.2">
      <c r="A19" s="98" t="s">
        <v>235</v>
      </c>
      <c r="B19" s="101" t="str">
        <f>Data!B15</f>
        <v>OL11 Brighton &amp; Hove</v>
      </c>
    </row>
    <row r="20" spans="1:2" ht="48" customHeight="1" x14ac:dyDescent="0.2">
      <c r="A20" s="20" t="s">
        <v>229</v>
      </c>
      <c r="B20" s="19" t="s">
        <v>228</v>
      </c>
    </row>
    <row r="21" spans="1:2" ht="16" x14ac:dyDescent="0.2">
      <c r="A21" s="20" t="s">
        <v>224</v>
      </c>
      <c r="B21" s="100" t="s">
        <v>225</v>
      </c>
    </row>
  </sheetData>
  <phoneticPr fontId="5" type="noConversion"/>
  <hyperlinks>
    <hyperlink ref="B18" location="'Kit List'!A1" display="Scout &amp; Unit Leaders are responsible for checking completeness and suitability of all items listed on the kit list " xr:uid="{F469DCC8-34EE-4ECD-90BD-5B42E40CD6BC}"/>
    <hyperlink ref="B21" location="'Event RA'!A1" display="Here" xr:uid="{921F1072-68E4-41B7-96A9-465237D3B5FF}"/>
    <hyperlink ref="B20" r:id="rId1" xr:uid="{D2993811-0CD0-42AB-9099-03F47176DA91}"/>
    <hyperlink ref="B8" r:id="rId2" xr:uid="{E651AFCA-D0CD-4DDB-A053-558F973C0D07}"/>
  </hyperlinks>
  <pageMargins left="0.7" right="0.7" top="0.75" bottom="0.75" header="0.3" footer="0.3"/>
  <pageSetup paperSize="9" orientation="portrait" r:id="rId3"/>
  <headerFooter>
    <oddHeader>&amp;C&amp;"Calibri"&amp;10&amp;K000000 OFFICIAL-SENSITIVE-PERSONAL&amp;1#_x000D_</oddHeader>
    <oddFooter>&amp;C_x000D_&amp;1#&amp;"Calibri"&amp;10&amp;K000000 OFFICIAL-SENSITIVE-PERSONAL</oddFooter>
  </headerFooter>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9F2A7-3DC4-4D09-BD22-3298729FDA70}">
  <dimension ref="A2:A36"/>
  <sheetViews>
    <sheetView workbookViewId="0"/>
  </sheetViews>
  <sheetFormatPr baseColWidth="10" defaultColWidth="8.83203125" defaultRowHeight="15" x14ac:dyDescent="0.2"/>
  <cols>
    <col min="1" max="1" width="60.83203125" customWidth="1"/>
  </cols>
  <sheetData>
    <row r="2" spans="1:1" x14ac:dyDescent="0.2">
      <c r="A2" s="18" t="s">
        <v>55</v>
      </c>
    </row>
    <row r="4" spans="1:1" x14ac:dyDescent="0.2">
      <c r="A4" s="17" t="s">
        <v>56</v>
      </c>
    </row>
    <row r="5" spans="1:1" x14ac:dyDescent="0.2">
      <c r="A5" t="s">
        <v>57</v>
      </c>
    </row>
    <row r="6" spans="1:1" x14ac:dyDescent="0.2">
      <c r="A6" t="s">
        <v>58</v>
      </c>
    </row>
    <row r="7" spans="1:1" x14ac:dyDescent="0.2">
      <c r="A7" t="s">
        <v>59</v>
      </c>
    </row>
    <row r="8" spans="1:1" x14ac:dyDescent="0.2">
      <c r="A8" t="s">
        <v>60</v>
      </c>
    </row>
    <row r="9" spans="1:1" x14ac:dyDescent="0.2">
      <c r="A9" t="s">
        <v>61</v>
      </c>
    </row>
    <row r="10" spans="1:1" x14ac:dyDescent="0.2">
      <c r="A10" t="s">
        <v>62</v>
      </c>
    </row>
    <row r="11" spans="1:1" x14ac:dyDescent="0.2">
      <c r="A11" t="s">
        <v>63</v>
      </c>
    </row>
    <row r="12" spans="1:1" x14ac:dyDescent="0.2">
      <c r="A12" t="s">
        <v>64</v>
      </c>
    </row>
    <row r="13" spans="1:1" x14ac:dyDescent="0.2">
      <c r="A13" t="s">
        <v>65</v>
      </c>
    </row>
    <row r="14" spans="1:1" x14ac:dyDescent="0.2">
      <c r="A14" t="s">
        <v>131</v>
      </c>
    </row>
    <row r="15" spans="1:1" x14ac:dyDescent="0.2">
      <c r="A15" t="s">
        <v>66</v>
      </c>
    </row>
    <row r="16" spans="1:1" x14ac:dyDescent="0.2">
      <c r="A16" t="s">
        <v>67</v>
      </c>
    </row>
    <row r="17" spans="1:1" x14ac:dyDescent="0.2">
      <c r="A17" t="s">
        <v>68</v>
      </c>
    </row>
    <row r="18" spans="1:1" ht="96.75" customHeight="1" x14ac:dyDescent="0.2">
      <c r="A18" s="1" t="s">
        <v>246</v>
      </c>
    </row>
    <row r="19" spans="1:1" ht="14.25" customHeight="1" x14ac:dyDescent="0.2">
      <c r="A19" s="1"/>
    </row>
    <row r="20" spans="1:1" x14ac:dyDescent="0.2">
      <c r="A20" s="17" t="s">
        <v>69</v>
      </c>
    </row>
    <row r="21" spans="1:1" x14ac:dyDescent="0.2">
      <c r="A21" t="s">
        <v>70</v>
      </c>
    </row>
    <row r="22" spans="1:1" x14ac:dyDescent="0.2">
      <c r="A22" t="s">
        <v>71</v>
      </c>
    </row>
    <row r="23" spans="1:1" x14ac:dyDescent="0.2">
      <c r="A23" t="s">
        <v>72</v>
      </c>
    </row>
    <row r="25" spans="1:1" x14ac:dyDescent="0.2">
      <c r="A25" s="17" t="s">
        <v>73</v>
      </c>
    </row>
    <row r="26" spans="1:1" x14ac:dyDescent="0.2">
      <c r="A26" t="s">
        <v>227</v>
      </c>
    </row>
    <row r="27" spans="1:1" x14ac:dyDescent="0.2">
      <c r="A27" t="s">
        <v>74</v>
      </c>
    </row>
    <row r="28" spans="1:1" x14ac:dyDescent="0.2">
      <c r="A28" t="s">
        <v>75</v>
      </c>
    </row>
    <row r="29" spans="1:1" x14ac:dyDescent="0.2">
      <c r="A29" t="s">
        <v>76</v>
      </c>
    </row>
    <row r="30" spans="1:1" x14ac:dyDescent="0.2">
      <c r="A30" t="s">
        <v>77</v>
      </c>
    </row>
    <row r="31" spans="1:1" x14ac:dyDescent="0.2">
      <c r="A31" t="s">
        <v>78</v>
      </c>
    </row>
    <row r="32" spans="1:1" x14ac:dyDescent="0.2">
      <c r="A32" t="s">
        <v>79</v>
      </c>
    </row>
    <row r="33" spans="1:1" x14ac:dyDescent="0.2">
      <c r="A33" t="s">
        <v>80</v>
      </c>
    </row>
    <row r="34" spans="1:1" x14ac:dyDescent="0.2">
      <c r="A34" t="s">
        <v>100</v>
      </c>
    </row>
    <row r="35" spans="1:1" x14ac:dyDescent="0.2">
      <c r="A35" t="s">
        <v>132</v>
      </c>
    </row>
    <row r="36" spans="1:1" x14ac:dyDescent="0.2">
      <c r="A36" t="s">
        <v>81</v>
      </c>
    </row>
  </sheetData>
  <pageMargins left="0.7" right="0.7" top="0.75" bottom="0.75" header="0.3" footer="0.3"/>
  <pageSetup paperSize="9" orientation="portrait" r:id="rId1"/>
  <headerFooter>
    <oddHeader>&amp;C&amp;"Calibri"&amp;10&amp;K000000 OFFICIAL-SENSITIVE-PERSONAL&amp;1#_x000D_</oddHeader>
    <oddFooter>&amp;C_x000D_&amp;1#&amp;"Calibri"&amp;10&amp;K000000 OFFICIAL-SENSITIVE-PERSONAL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76BE5-E2D0-42A5-A1E3-F13007FEB5F8}">
  <dimension ref="A1:B35"/>
  <sheetViews>
    <sheetView workbookViewId="0">
      <selection activeCell="A2" sqref="A2"/>
    </sheetView>
  </sheetViews>
  <sheetFormatPr baseColWidth="10" defaultColWidth="9.1640625" defaultRowHeight="15" x14ac:dyDescent="0.2"/>
  <cols>
    <col min="1" max="1" width="71.5" style="33" customWidth="1"/>
    <col min="2" max="2" width="15.5" style="33" customWidth="1"/>
    <col min="3" max="16384" width="9.1640625" style="33"/>
  </cols>
  <sheetData>
    <row r="1" spans="1:2" x14ac:dyDescent="0.2">
      <c r="A1" s="38" t="s">
        <v>119</v>
      </c>
    </row>
    <row r="3" spans="1:2" x14ac:dyDescent="0.2">
      <c r="A3" s="33" t="s">
        <v>101</v>
      </c>
      <c r="B3" s="33" t="s">
        <v>104</v>
      </c>
    </row>
    <row r="4" spans="1:2" ht="16" x14ac:dyDescent="0.2">
      <c r="A4" s="34" t="s">
        <v>109</v>
      </c>
    </row>
    <row r="5" spans="1:2" ht="16" x14ac:dyDescent="0.2">
      <c r="A5" s="34" t="s">
        <v>105</v>
      </c>
      <c r="B5" s="33" t="str">
        <f>Data!B18</f>
        <v>Fred Thomas</v>
      </c>
    </row>
    <row r="6" spans="1:2" ht="16" x14ac:dyDescent="0.2">
      <c r="A6" s="34" t="s">
        <v>230</v>
      </c>
      <c r="B6" s="33" t="str">
        <f>Data!C19</f>
        <v>07926925715</v>
      </c>
    </row>
    <row r="7" spans="1:2" ht="16" x14ac:dyDescent="0.2">
      <c r="A7" s="34" t="s">
        <v>204</v>
      </c>
      <c r="B7" s="35" t="str">
        <f>Data!C18</f>
        <v>'07553922144</v>
      </c>
    </row>
    <row r="8" spans="1:2" ht="16" x14ac:dyDescent="0.2">
      <c r="A8" s="34" t="s">
        <v>106</v>
      </c>
      <c r="B8" s="34"/>
    </row>
    <row r="9" spans="1:2" ht="16" x14ac:dyDescent="0.2">
      <c r="A9" s="19" t="s">
        <v>114</v>
      </c>
      <c r="B9" s="34"/>
    </row>
    <row r="10" spans="1:2" ht="64" x14ac:dyDescent="0.2">
      <c r="A10" s="34" t="s">
        <v>127</v>
      </c>
    </row>
    <row r="11" spans="1:2" ht="32" x14ac:dyDescent="0.2">
      <c r="A11" s="34" t="s">
        <v>102</v>
      </c>
    </row>
    <row r="12" spans="1:2" ht="16" x14ac:dyDescent="0.2">
      <c r="A12" s="34" t="s">
        <v>110</v>
      </c>
    </row>
    <row r="13" spans="1:2" ht="202.5" customHeight="1" x14ac:dyDescent="0.2">
      <c r="A13" s="34" t="s">
        <v>231</v>
      </c>
    </row>
    <row r="14" spans="1:2" ht="32" x14ac:dyDescent="0.2">
      <c r="A14" s="36" t="s">
        <v>112</v>
      </c>
    </row>
    <row r="15" spans="1:2" ht="32" x14ac:dyDescent="0.2">
      <c r="A15" s="34" t="s">
        <v>111</v>
      </c>
    </row>
    <row r="16" spans="1:2" ht="160" x14ac:dyDescent="0.2">
      <c r="A16" s="34" t="s">
        <v>128</v>
      </c>
    </row>
    <row r="17" spans="1:2" ht="32" x14ac:dyDescent="0.2">
      <c r="A17" s="34" t="s">
        <v>117</v>
      </c>
    </row>
    <row r="18" spans="1:2" ht="16" x14ac:dyDescent="0.2">
      <c r="A18" s="34" t="s">
        <v>129</v>
      </c>
    </row>
    <row r="19" spans="1:2" ht="32" x14ac:dyDescent="0.2">
      <c r="A19" s="34" t="s">
        <v>120</v>
      </c>
    </row>
    <row r="20" spans="1:2" ht="64" x14ac:dyDescent="0.2">
      <c r="A20" s="34" t="s">
        <v>122</v>
      </c>
      <c r="B20" s="39" t="s">
        <v>121</v>
      </c>
    </row>
    <row r="21" spans="1:2" ht="32" x14ac:dyDescent="0.2">
      <c r="A21" s="34" t="s">
        <v>107</v>
      </c>
    </row>
    <row r="22" spans="1:2" ht="64" x14ac:dyDescent="0.2">
      <c r="A22" s="34" t="s">
        <v>130</v>
      </c>
    </row>
    <row r="23" spans="1:2" ht="16" x14ac:dyDescent="0.2">
      <c r="A23" s="34" t="s">
        <v>115</v>
      </c>
    </row>
    <row r="24" spans="1:2" ht="96" x14ac:dyDescent="0.2">
      <c r="A24" s="37" t="s">
        <v>113</v>
      </c>
    </row>
    <row r="25" spans="1:2" ht="16" x14ac:dyDescent="0.2">
      <c r="A25" s="37" t="s">
        <v>103</v>
      </c>
    </row>
    <row r="26" spans="1:2" ht="240" x14ac:dyDescent="0.2">
      <c r="A26" s="34" t="s">
        <v>259</v>
      </c>
      <c r="B26" s="108" t="s">
        <v>260</v>
      </c>
    </row>
    <row r="27" spans="1:2" ht="126.75" customHeight="1" x14ac:dyDescent="0.2">
      <c r="A27" s="34"/>
      <c r="B27" s="101" t="s">
        <v>249</v>
      </c>
    </row>
    <row r="28" spans="1:2" ht="304" x14ac:dyDescent="0.2">
      <c r="A28" s="34" t="s">
        <v>278</v>
      </c>
      <c r="B28" s="108" t="s">
        <v>261</v>
      </c>
    </row>
    <row r="29" spans="1:2" ht="156" customHeight="1" x14ac:dyDescent="0.2">
      <c r="A29"/>
      <c r="B29" s="101" t="s">
        <v>262</v>
      </c>
    </row>
    <row r="30" spans="1:2" ht="213.75" customHeight="1" x14ac:dyDescent="0.2">
      <c r="A30" s="34" t="s">
        <v>272</v>
      </c>
      <c r="B30" s="108" t="s">
        <v>263</v>
      </c>
    </row>
    <row r="31" spans="1:2" ht="186" customHeight="1" x14ac:dyDescent="0.2">
      <c r="A31"/>
      <c r="B31" s="34" t="s">
        <v>250</v>
      </c>
    </row>
    <row r="32" spans="1:2" ht="206.25" customHeight="1" x14ac:dyDescent="0.2">
      <c r="A32" s="34" t="s">
        <v>273</v>
      </c>
      <c r="B32" s="108" t="s">
        <v>277</v>
      </c>
    </row>
    <row r="33" spans="1:2" ht="201" customHeight="1" x14ac:dyDescent="0.2">
      <c r="A33"/>
      <c r="B33" s="101" t="s">
        <v>237</v>
      </c>
    </row>
    <row r="34" spans="1:2" ht="199.5" customHeight="1" x14ac:dyDescent="0.2">
      <c r="A34" s="34" t="s">
        <v>265</v>
      </c>
      <c r="B34" s="108" t="s">
        <v>264</v>
      </c>
    </row>
    <row r="35" spans="1:2" ht="193.5" customHeight="1" x14ac:dyDescent="0.2">
      <c r="A35"/>
      <c r="B35" s="34" t="s">
        <v>251</v>
      </c>
    </row>
  </sheetData>
  <phoneticPr fontId="5" type="noConversion"/>
  <hyperlinks>
    <hyperlink ref="A9" location="'Event RA'!A1" display="Thoroughly read the Event Risk Assessment." xr:uid="{9D3A24C7-7BCF-407C-97A2-9425EB5F3C5F}"/>
    <hyperlink ref="B20" location="'&quot;Walk to&quot; grid ref'!A1" display="'&quot;Walk to&quot; grid ref'!A1" xr:uid="{692F1219-BBF0-40AF-AB20-1EC2613C30AB}"/>
    <hyperlink ref="B26" r:id="rId1" xr:uid="{2C2BCD69-8524-4244-8BDE-BF48E330E953}"/>
    <hyperlink ref="B28" r:id="rId2" xr:uid="{EA7B1124-6190-4BFF-98C8-748960FD1DE0}"/>
    <hyperlink ref="B30" r:id="rId3" xr:uid="{FBF50692-A13D-40E1-A18A-D327F456B14A}"/>
    <hyperlink ref="B34" r:id="rId4" xr:uid="{85025B78-4BBC-4284-9308-0F1A4271EC9D}"/>
    <hyperlink ref="B32" r:id="rId5" xr:uid="{8857AF83-BB83-4326-98C4-D80FB5E00621}"/>
  </hyperlinks>
  <pageMargins left="0.7" right="0.7" top="0.75" bottom="0.75" header="0.3" footer="0.3"/>
  <pageSetup paperSize="9" orientation="portrait" r:id="rId6"/>
  <headerFooter>
    <oddHeader>&amp;C&amp;"Calibri"&amp;10&amp;K000000 OFFICIAL-SENSITIVE-PERSONAL&amp;1#_x000D_</oddHeader>
    <oddFooter>&amp;C_x000D_&amp;1#&amp;"Calibri"&amp;10&amp;K000000 OFFICIAL-SENSITIVE-PERSONAL</oddFooter>
  </headerFooter>
  <drawing r:id="rId7"/>
  <tableParts count="1">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FBF7D-B057-4384-A9D4-AA0E764C9CB1}">
  <dimension ref="A1:D28"/>
  <sheetViews>
    <sheetView workbookViewId="0"/>
  </sheetViews>
  <sheetFormatPr baseColWidth="10" defaultColWidth="9.1640625" defaultRowHeight="15" x14ac:dyDescent="0.2"/>
  <cols>
    <col min="1" max="1" width="30.33203125" style="21" customWidth="1"/>
    <col min="2" max="2" width="14.33203125" style="21" customWidth="1"/>
    <col min="3" max="3" width="65.5" style="21" customWidth="1"/>
    <col min="4" max="4" width="19.6640625" style="21" customWidth="1"/>
    <col min="5" max="5" width="24.83203125" style="21" customWidth="1"/>
    <col min="6" max="16384" width="9.1640625" style="21"/>
  </cols>
  <sheetData>
    <row r="1" spans="1:4" ht="16" x14ac:dyDescent="0.2">
      <c r="C1" s="25" t="s">
        <v>31</v>
      </c>
    </row>
    <row r="3" spans="1:4" ht="16" x14ac:dyDescent="0.2">
      <c r="A3" s="20" t="s">
        <v>29</v>
      </c>
      <c r="B3" s="20" t="s">
        <v>39</v>
      </c>
      <c r="C3" s="20" t="s">
        <v>27</v>
      </c>
      <c r="D3" s="20" t="s">
        <v>28</v>
      </c>
    </row>
    <row r="4" spans="1:4" ht="16" x14ac:dyDescent="0.2">
      <c r="A4" s="20" t="s">
        <v>30</v>
      </c>
      <c r="B4" s="26">
        <v>44915</v>
      </c>
      <c r="C4" s="26">
        <v>45280</v>
      </c>
      <c r="D4" s="20" t="str">
        <f>Data!C13</f>
        <v>12th March</v>
      </c>
    </row>
    <row r="5" spans="1:4" ht="16" thickBot="1" x14ac:dyDescent="0.25"/>
    <row r="6" spans="1:4" ht="63" customHeight="1" thickBot="1" x14ac:dyDescent="0.25">
      <c r="A6" s="22" t="s">
        <v>32</v>
      </c>
      <c r="B6" s="27" t="s">
        <v>33</v>
      </c>
      <c r="C6" s="28" t="s">
        <v>35</v>
      </c>
      <c r="D6" s="29" t="s">
        <v>34</v>
      </c>
    </row>
    <row r="7" spans="1:4" ht="69.75" customHeight="1" x14ac:dyDescent="0.2">
      <c r="A7" s="20" t="s">
        <v>36</v>
      </c>
      <c r="B7" s="20" t="s">
        <v>37</v>
      </c>
      <c r="C7" s="20" t="s">
        <v>165</v>
      </c>
      <c r="D7" s="20"/>
    </row>
    <row r="8" spans="1:4" ht="48" x14ac:dyDescent="0.2">
      <c r="A8" s="21" t="s">
        <v>38</v>
      </c>
      <c r="B8" s="20" t="s">
        <v>37</v>
      </c>
      <c r="C8" s="30" t="s">
        <v>40</v>
      </c>
      <c r="D8" s="20"/>
    </row>
    <row r="9" spans="1:4" ht="80" x14ac:dyDescent="0.2">
      <c r="A9" s="21" t="s">
        <v>41</v>
      </c>
      <c r="B9" s="20" t="s">
        <v>37</v>
      </c>
      <c r="C9" s="30" t="s">
        <v>42</v>
      </c>
      <c r="D9" s="20"/>
    </row>
    <row r="10" spans="1:4" ht="32" x14ac:dyDescent="0.2">
      <c r="A10" s="21" t="s">
        <v>43</v>
      </c>
      <c r="B10" s="20" t="s">
        <v>37</v>
      </c>
      <c r="C10" s="30" t="s">
        <v>44</v>
      </c>
      <c r="D10" s="20"/>
    </row>
    <row r="11" spans="1:4" ht="16" x14ac:dyDescent="0.2">
      <c r="A11" s="21" t="s">
        <v>45</v>
      </c>
      <c r="B11" s="20" t="s">
        <v>37</v>
      </c>
      <c r="C11" s="31" t="s">
        <v>46</v>
      </c>
      <c r="D11" s="20"/>
    </row>
    <row r="12" spans="1:4" ht="32" x14ac:dyDescent="0.2">
      <c r="A12" s="21" t="s">
        <v>47</v>
      </c>
      <c r="B12" s="20" t="s">
        <v>48</v>
      </c>
      <c r="C12" s="30" t="s">
        <v>49</v>
      </c>
      <c r="D12" s="20"/>
    </row>
    <row r="13" spans="1:4" ht="64" x14ac:dyDescent="0.2">
      <c r="A13" s="21" t="s">
        <v>50</v>
      </c>
      <c r="B13" s="20" t="s">
        <v>37</v>
      </c>
      <c r="C13" s="19" t="s">
        <v>51</v>
      </c>
      <c r="D13" s="20"/>
    </row>
    <row r="14" spans="1:4" ht="16" x14ac:dyDescent="0.2">
      <c r="A14" s="23" t="s">
        <v>52</v>
      </c>
      <c r="B14" s="20" t="s">
        <v>37</v>
      </c>
      <c r="C14" s="20" t="s">
        <v>53</v>
      </c>
      <c r="D14" s="20"/>
    </row>
    <row r="15" spans="1:4" ht="32" x14ac:dyDescent="0.2">
      <c r="A15" s="21" t="s">
        <v>54</v>
      </c>
      <c r="B15" s="20" t="s">
        <v>37</v>
      </c>
      <c r="C15" s="19" t="s">
        <v>123</v>
      </c>
      <c r="D15" s="20"/>
    </row>
    <row r="16" spans="1:4" ht="80" x14ac:dyDescent="0.2">
      <c r="A16" s="23" t="s">
        <v>82</v>
      </c>
      <c r="B16" s="20" t="s">
        <v>37</v>
      </c>
      <c r="C16" s="20" t="s">
        <v>84</v>
      </c>
      <c r="D16" s="20"/>
    </row>
    <row r="17" spans="1:4" ht="64" x14ac:dyDescent="0.2">
      <c r="A17" s="23" t="s">
        <v>83</v>
      </c>
      <c r="B17" s="20" t="s">
        <v>37</v>
      </c>
      <c r="C17" s="20" t="s">
        <v>252</v>
      </c>
      <c r="D17" s="20"/>
    </row>
    <row r="18" spans="1:4" ht="350" x14ac:dyDescent="0.2">
      <c r="A18" s="23" t="s">
        <v>85</v>
      </c>
      <c r="B18" s="20" t="s">
        <v>37</v>
      </c>
      <c r="C18" s="20" t="s">
        <v>124</v>
      </c>
      <c r="D18" s="20"/>
    </row>
    <row r="19" spans="1:4" ht="240" x14ac:dyDescent="0.2">
      <c r="A19" s="23" t="s">
        <v>86</v>
      </c>
      <c r="B19" s="20" t="s">
        <v>37</v>
      </c>
      <c r="C19" s="20" t="s">
        <v>241</v>
      </c>
      <c r="D19" s="20"/>
    </row>
    <row r="20" spans="1:4" ht="288" x14ac:dyDescent="0.2">
      <c r="A20" s="20" t="s">
        <v>89</v>
      </c>
      <c r="B20" s="20" t="s">
        <v>37</v>
      </c>
      <c r="C20" s="20" t="s">
        <v>125</v>
      </c>
      <c r="D20" s="20"/>
    </row>
    <row r="21" spans="1:4" ht="64" x14ac:dyDescent="0.2">
      <c r="A21" s="24" t="s">
        <v>126</v>
      </c>
      <c r="B21" s="20" t="s">
        <v>37</v>
      </c>
      <c r="C21" s="24" t="s">
        <v>87</v>
      </c>
      <c r="D21" s="20"/>
    </row>
    <row r="22" spans="1:4" ht="96" x14ac:dyDescent="0.2">
      <c r="A22" s="23" t="s">
        <v>88</v>
      </c>
      <c r="B22" s="20" t="s">
        <v>37</v>
      </c>
      <c r="C22" s="21" t="s">
        <v>116</v>
      </c>
      <c r="D22" s="20"/>
    </row>
    <row r="23" spans="1:4" ht="99.75" customHeight="1" x14ac:dyDescent="0.2">
      <c r="A23" s="23" t="s">
        <v>90</v>
      </c>
      <c r="B23" s="20" t="s">
        <v>37</v>
      </c>
      <c r="C23" s="20" t="s">
        <v>247</v>
      </c>
      <c r="D23" s="20"/>
    </row>
    <row r="24" spans="1:4" ht="32" x14ac:dyDescent="0.2">
      <c r="A24" s="20" t="s">
        <v>91</v>
      </c>
      <c r="B24" s="20" t="s">
        <v>37</v>
      </c>
      <c r="C24" s="21" t="s">
        <v>92</v>
      </c>
      <c r="D24" s="20"/>
    </row>
    <row r="25" spans="1:4" ht="32" x14ac:dyDescent="0.2">
      <c r="A25" s="21" t="s">
        <v>93</v>
      </c>
      <c r="B25" s="20" t="s">
        <v>37</v>
      </c>
      <c r="C25" s="20" t="s">
        <v>94</v>
      </c>
      <c r="D25" s="20"/>
    </row>
    <row r="26" spans="1:4" ht="80" x14ac:dyDescent="0.2">
      <c r="A26" s="21" t="s">
        <v>95</v>
      </c>
      <c r="B26" s="20" t="s">
        <v>37</v>
      </c>
      <c r="C26" s="21" t="s">
        <v>96</v>
      </c>
      <c r="D26" s="20"/>
    </row>
    <row r="27" spans="1:4" ht="64" x14ac:dyDescent="0.2">
      <c r="A27" s="21" t="s">
        <v>97</v>
      </c>
      <c r="B27" s="20" t="s">
        <v>37</v>
      </c>
      <c r="C27" s="20" t="s">
        <v>98</v>
      </c>
      <c r="D27" s="20"/>
    </row>
    <row r="28" spans="1:4" ht="48" x14ac:dyDescent="0.2">
      <c r="A28" s="21" t="s">
        <v>99</v>
      </c>
      <c r="B28" s="20" t="s">
        <v>37</v>
      </c>
      <c r="C28" s="21" t="s">
        <v>118</v>
      </c>
      <c r="D28" s="20"/>
    </row>
  </sheetData>
  <phoneticPr fontId="5" type="noConversion"/>
  <hyperlinks>
    <hyperlink ref="C8" r:id="rId1" display="https://www.scouts.org.uk/volunteers/running-your-section/programme-guidance/general-activity-guidance/hillwalking/terrain-zero-activities/" xr:uid="{7E58D173-C66D-4D3E-A9A6-1F54405D4637}"/>
    <hyperlink ref="C9" r:id="rId2" display="https://www.scouts.org.uk/volunteers/running-your-section/intouch/" xr:uid="{C15F61E8-5D12-4863-AEE4-C2A03B63CF57}"/>
    <hyperlink ref="C10" r:id="rId3" display="Organisers to follow Purple Card procedure as required, to include escalation to 999 services as necessary:" xr:uid="{F58DCE77-7408-4AEC-84CD-F78D72A20815}"/>
    <hyperlink ref="C11" r:id="rId4" xr:uid="{A936E04D-628B-4808-8B17-FF9D74C6E9EF}"/>
    <hyperlink ref="C12" r:id="rId5" display="All drivers of personal vehicles to read and comply with the ‘Using your own car for Scouting activities’ document" xr:uid="{A5A7E4BB-A03F-40EA-9461-5DE081AA5CF4}"/>
    <hyperlink ref="C13" r:id="rId6" display="Joining instructions will include a notification to parents that photographs may be taken of the Scouts and shared on the 'closed' Mid Sussex Scout Hikes Facebook page, in accordance with the legitimate interest section of the policy for 'photography, video and audio recording at Scout events.'" xr:uid="{2C555427-87B1-40B1-AEF1-E235C29A71AD}"/>
    <hyperlink ref="C15" location="'Kit List'!A1" display="The Scout and Unit Leaders of teams are responisble for ensuring that participants carry a minimum of all items that are detailed on the Kit List" xr:uid="{5E1F914E-4510-4ECA-A484-EDA93D7163CE}"/>
  </hyperlinks>
  <pageMargins left="0.7" right="0.7" top="0.75" bottom="0.75" header="0.3" footer="0.3"/>
  <pageSetup paperSize="9" orientation="landscape" r:id="rId7"/>
  <headerFooter>
    <oddHeader>&amp;C&amp;"Calibri"&amp;10&amp;K000000 OFFICIAL-SENSITIVE-PERSONAL&amp;1#_x000D_</oddHeader>
    <oddFooter>&amp;C_x000D_&amp;1#&amp;"Calibri"&amp;10&amp;K000000 OFFICIAL-SENSITIVE-PERSONAL</oddFooter>
  </headerFooter>
  <tableParts count="2">
    <tablePart r:id="rId8"/>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0E5C9-16D0-46C9-8509-962863970592}">
  <dimension ref="A1:H132"/>
  <sheetViews>
    <sheetView topLeftCell="A20" workbookViewId="0"/>
  </sheetViews>
  <sheetFormatPr baseColWidth="10" defaultColWidth="8.83203125" defaultRowHeight="15" x14ac:dyDescent="0.2"/>
  <cols>
    <col min="1" max="8" width="10.83203125" customWidth="1"/>
  </cols>
  <sheetData>
    <row r="1" spans="1:8" ht="28.5" customHeight="1" x14ac:dyDescent="0.2">
      <c r="A1" t="s">
        <v>148</v>
      </c>
    </row>
    <row r="2" spans="1:8" ht="28.5" customHeight="1" x14ac:dyDescent="0.2">
      <c r="A2" t="s">
        <v>149</v>
      </c>
      <c r="D2" s="18" t="s">
        <v>158</v>
      </c>
      <c r="E2" s="52" t="s">
        <v>10</v>
      </c>
      <c r="F2" t="str">
        <f>Data!B6</f>
        <v>6th Lewes HQ</v>
      </c>
    </row>
    <row r="3" spans="1:8" ht="28.5" customHeight="1" thickBot="1" x14ac:dyDescent="0.25"/>
    <row r="4" spans="1:8" s="1" customFormat="1" ht="28.5" customHeight="1" x14ac:dyDescent="0.2">
      <c r="A4" s="58" t="s">
        <v>152</v>
      </c>
      <c r="B4" s="59" t="s">
        <v>140</v>
      </c>
      <c r="C4" s="3" t="s">
        <v>135</v>
      </c>
      <c r="D4" s="62" t="s">
        <v>153</v>
      </c>
      <c r="E4" s="3" t="s">
        <v>154</v>
      </c>
      <c r="F4" s="62" t="s">
        <v>157</v>
      </c>
      <c r="G4" s="62" t="s">
        <v>155</v>
      </c>
      <c r="H4" s="3" t="s">
        <v>156</v>
      </c>
    </row>
    <row r="5" spans="1:8" ht="28.5" customHeight="1" x14ac:dyDescent="0.2">
      <c r="A5" s="60">
        <v>0</v>
      </c>
      <c r="B5" s="61">
        <v>20</v>
      </c>
      <c r="C5" s="57">
        <v>1</v>
      </c>
      <c r="D5" s="78"/>
      <c r="E5" s="78"/>
      <c r="F5" s="78"/>
      <c r="G5" s="78"/>
      <c r="H5" s="78"/>
    </row>
    <row r="6" spans="1:8" ht="28.5" customHeight="1" x14ac:dyDescent="0.2">
      <c r="A6" s="60">
        <f>A5+TIME(0,1,0)</f>
        <v>6.9444444444444447E-4</v>
      </c>
      <c r="B6" s="61">
        <f>B5-1</f>
        <v>19</v>
      </c>
      <c r="C6" s="57">
        <f>C5+1</f>
        <v>2</v>
      </c>
      <c r="D6" s="78"/>
      <c r="E6" s="78"/>
      <c r="F6" s="78"/>
      <c r="G6" s="78"/>
      <c r="H6" s="78"/>
    </row>
    <row r="7" spans="1:8" ht="28.5" customHeight="1" x14ac:dyDescent="0.2">
      <c r="A7" s="60">
        <f t="shared" ref="A7:A24" si="0">A6+TIME(0,1,0)</f>
        <v>1.3888888888888889E-3</v>
      </c>
      <c r="B7" s="61">
        <f t="shared" ref="B7:B24" si="1">B6-1</f>
        <v>18</v>
      </c>
      <c r="C7" s="57">
        <f t="shared" ref="C7:C24" si="2">C6+1</f>
        <v>3</v>
      </c>
      <c r="D7" s="78"/>
      <c r="E7" s="78"/>
      <c r="F7" s="78"/>
      <c r="G7" s="78"/>
      <c r="H7" s="78"/>
    </row>
    <row r="8" spans="1:8" ht="28.5" customHeight="1" x14ac:dyDescent="0.2">
      <c r="A8" s="60">
        <f t="shared" si="0"/>
        <v>2.0833333333333333E-3</v>
      </c>
      <c r="B8" s="61">
        <f t="shared" si="1"/>
        <v>17</v>
      </c>
      <c r="C8" s="57">
        <f t="shared" si="2"/>
        <v>4</v>
      </c>
      <c r="D8" s="78"/>
      <c r="E8" s="78"/>
      <c r="F8" s="78"/>
      <c r="G8" s="78"/>
      <c r="H8" s="78"/>
    </row>
    <row r="9" spans="1:8" ht="28.5" customHeight="1" x14ac:dyDescent="0.2">
      <c r="A9" s="60">
        <f t="shared" si="0"/>
        <v>2.7777777777777779E-3</v>
      </c>
      <c r="B9" s="61">
        <f t="shared" si="1"/>
        <v>16</v>
      </c>
      <c r="C9" s="57">
        <f t="shared" si="2"/>
        <v>5</v>
      </c>
      <c r="D9" s="78"/>
      <c r="E9" s="78"/>
      <c r="F9" s="78"/>
      <c r="G9" s="78"/>
      <c r="H9" s="78"/>
    </row>
    <row r="10" spans="1:8" ht="28.5" customHeight="1" x14ac:dyDescent="0.2">
      <c r="A10" s="60">
        <f t="shared" si="0"/>
        <v>3.4722222222222225E-3</v>
      </c>
      <c r="B10" s="61">
        <f t="shared" si="1"/>
        <v>15</v>
      </c>
      <c r="C10" s="57">
        <f t="shared" si="2"/>
        <v>6</v>
      </c>
      <c r="D10" s="78"/>
      <c r="E10" s="78"/>
      <c r="F10" s="78"/>
      <c r="G10" s="78"/>
      <c r="H10" s="78"/>
    </row>
    <row r="11" spans="1:8" ht="28.5" customHeight="1" x14ac:dyDescent="0.2">
      <c r="A11" s="60">
        <f t="shared" si="0"/>
        <v>4.1666666666666666E-3</v>
      </c>
      <c r="B11" s="61">
        <f t="shared" si="1"/>
        <v>14</v>
      </c>
      <c r="C11" s="57">
        <f t="shared" si="2"/>
        <v>7</v>
      </c>
      <c r="D11" s="78"/>
      <c r="E11" s="78"/>
      <c r="F11" s="78"/>
      <c r="G11" s="78"/>
      <c r="H11" s="78"/>
    </row>
    <row r="12" spans="1:8" ht="28.5" customHeight="1" x14ac:dyDescent="0.2">
      <c r="A12" s="60">
        <f t="shared" si="0"/>
        <v>4.8611111111111112E-3</v>
      </c>
      <c r="B12" s="61">
        <f t="shared" si="1"/>
        <v>13</v>
      </c>
      <c r="C12" s="57">
        <f t="shared" si="2"/>
        <v>8</v>
      </c>
      <c r="D12" s="78"/>
      <c r="E12" s="78"/>
      <c r="F12" s="78"/>
      <c r="G12" s="78"/>
      <c r="H12" s="78"/>
    </row>
    <row r="13" spans="1:8" ht="28.5" customHeight="1" x14ac:dyDescent="0.2">
      <c r="A13" s="60">
        <f t="shared" si="0"/>
        <v>5.5555555555555558E-3</v>
      </c>
      <c r="B13" s="61">
        <f t="shared" si="1"/>
        <v>12</v>
      </c>
      <c r="C13" s="57">
        <f t="shared" si="2"/>
        <v>9</v>
      </c>
      <c r="D13" s="78"/>
      <c r="E13" s="78"/>
      <c r="F13" s="78"/>
      <c r="G13" s="78"/>
      <c r="H13" s="78"/>
    </row>
    <row r="14" spans="1:8" ht="28.5" customHeight="1" x14ac:dyDescent="0.2">
      <c r="A14" s="60">
        <f t="shared" si="0"/>
        <v>6.2500000000000003E-3</v>
      </c>
      <c r="B14" s="61">
        <f t="shared" si="1"/>
        <v>11</v>
      </c>
      <c r="C14" s="57">
        <f t="shared" si="2"/>
        <v>10</v>
      </c>
      <c r="D14" s="78"/>
      <c r="E14" s="78"/>
      <c r="F14" s="78"/>
      <c r="G14" s="78"/>
      <c r="H14" s="78"/>
    </row>
    <row r="15" spans="1:8" ht="28.5" customHeight="1" x14ac:dyDescent="0.2">
      <c r="A15" s="60">
        <f t="shared" si="0"/>
        <v>6.9444444444444449E-3</v>
      </c>
      <c r="B15" s="61">
        <f t="shared" si="1"/>
        <v>10</v>
      </c>
      <c r="C15" s="57">
        <f t="shared" si="2"/>
        <v>11</v>
      </c>
      <c r="D15" s="78"/>
      <c r="E15" s="78"/>
      <c r="F15" s="78"/>
      <c r="G15" s="78"/>
      <c r="H15" s="78"/>
    </row>
    <row r="16" spans="1:8" ht="28.5" customHeight="1" x14ac:dyDescent="0.2">
      <c r="A16" s="60">
        <f t="shared" si="0"/>
        <v>7.6388888888888895E-3</v>
      </c>
      <c r="B16" s="61">
        <f t="shared" si="1"/>
        <v>9</v>
      </c>
      <c r="C16" s="57">
        <f t="shared" si="2"/>
        <v>12</v>
      </c>
      <c r="D16" s="78"/>
      <c r="E16" s="78"/>
      <c r="F16" s="78"/>
      <c r="G16" s="78"/>
      <c r="H16" s="78"/>
    </row>
    <row r="17" spans="1:8" ht="28.5" customHeight="1" x14ac:dyDescent="0.2">
      <c r="A17" s="60">
        <f t="shared" si="0"/>
        <v>8.3333333333333332E-3</v>
      </c>
      <c r="B17" s="61">
        <f t="shared" si="1"/>
        <v>8</v>
      </c>
      <c r="C17" s="57">
        <f t="shared" si="2"/>
        <v>13</v>
      </c>
      <c r="D17" s="78"/>
      <c r="E17" s="78"/>
      <c r="F17" s="78"/>
      <c r="G17" s="78"/>
      <c r="H17" s="78"/>
    </row>
    <row r="18" spans="1:8" ht="28.5" customHeight="1" x14ac:dyDescent="0.2">
      <c r="A18" s="60">
        <f t="shared" si="0"/>
        <v>9.0277777777777769E-3</v>
      </c>
      <c r="B18" s="61">
        <f t="shared" si="1"/>
        <v>7</v>
      </c>
      <c r="C18" s="57">
        <f t="shared" si="2"/>
        <v>14</v>
      </c>
      <c r="D18" s="78"/>
      <c r="E18" s="78"/>
      <c r="F18" s="78"/>
      <c r="G18" s="78"/>
      <c r="H18" s="78"/>
    </row>
    <row r="19" spans="1:8" ht="28.5" customHeight="1" x14ac:dyDescent="0.2">
      <c r="A19" s="60">
        <f t="shared" si="0"/>
        <v>9.7222222222222206E-3</v>
      </c>
      <c r="B19" s="61">
        <f t="shared" si="1"/>
        <v>6</v>
      </c>
      <c r="C19" s="57">
        <f t="shared" si="2"/>
        <v>15</v>
      </c>
      <c r="D19" s="78"/>
      <c r="E19" s="78"/>
      <c r="F19" s="78"/>
      <c r="G19" s="78"/>
      <c r="H19" s="78"/>
    </row>
    <row r="20" spans="1:8" ht="28.5" customHeight="1" x14ac:dyDescent="0.2">
      <c r="A20" s="60">
        <f t="shared" si="0"/>
        <v>1.0416666666666664E-2</v>
      </c>
      <c r="B20" s="61">
        <f t="shared" si="1"/>
        <v>5</v>
      </c>
      <c r="C20" s="57">
        <f t="shared" si="2"/>
        <v>16</v>
      </c>
      <c r="D20" s="78"/>
      <c r="E20" s="78"/>
      <c r="F20" s="78"/>
      <c r="G20" s="78"/>
      <c r="H20" s="78"/>
    </row>
    <row r="21" spans="1:8" ht="28.5" customHeight="1" x14ac:dyDescent="0.2">
      <c r="A21" s="60">
        <f t="shared" si="0"/>
        <v>1.1111111111111108E-2</v>
      </c>
      <c r="B21" s="61">
        <f t="shared" si="1"/>
        <v>4</v>
      </c>
      <c r="C21" s="57">
        <f t="shared" si="2"/>
        <v>17</v>
      </c>
      <c r="D21" s="78"/>
      <c r="E21" s="78"/>
      <c r="F21" s="78"/>
      <c r="G21" s="78"/>
      <c r="H21" s="78"/>
    </row>
    <row r="22" spans="1:8" ht="28.5" customHeight="1" x14ac:dyDescent="0.2">
      <c r="A22" s="60">
        <f t="shared" si="0"/>
        <v>1.1805555555555552E-2</v>
      </c>
      <c r="B22" s="61">
        <f t="shared" si="1"/>
        <v>3</v>
      </c>
      <c r="C22" s="57">
        <f t="shared" si="2"/>
        <v>18</v>
      </c>
      <c r="D22" s="78"/>
      <c r="E22" s="78"/>
      <c r="F22" s="78"/>
      <c r="G22" s="78"/>
      <c r="H22" s="78"/>
    </row>
    <row r="23" spans="1:8" ht="28.5" customHeight="1" x14ac:dyDescent="0.2">
      <c r="A23" s="60">
        <f t="shared" si="0"/>
        <v>1.2499999999999995E-2</v>
      </c>
      <c r="B23" s="61">
        <f t="shared" si="1"/>
        <v>2</v>
      </c>
      <c r="C23" s="57">
        <f t="shared" si="2"/>
        <v>19</v>
      </c>
      <c r="D23" s="78"/>
      <c r="E23" s="78"/>
      <c r="F23" s="78"/>
      <c r="G23" s="78"/>
      <c r="H23" s="78"/>
    </row>
    <row r="24" spans="1:8" ht="28.5" customHeight="1" x14ac:dyDescent="0.2">
      <c r="A24" s="60">
        <f t="shared" si="0"/>
        <v>1.3194444444444439E-2</v>
      </c>
      <c r="B24" s="61">
        <f t="shared" si="1"/>
        <v>1</v>
      </c>
      <c r="C24" s="57">
        <f t="shared" si="2"/>
        <v>20</v>
      </c>
      <c r="D24" s="78"/>
      <c r="E24" s="78"/>
      <c r="F24" s="78"/>
      <c r="G24" s="78"/>
      <c r="H24" s="78"/>
    </row>
    <row r="28" spans="1:8" ht="28.5" customHeight="1" x14ac:dyDescent="0.2">
      <c r="A28" t="s">
        <v>148</v>
      </c>
    </row>
    <row r="29" spans="1:8" ht="28.5" customHeight="1" x14ac:dyDescent="0.2">
      <c r="A29" t="s">
        <v>149</v>
      </c>
      <c r="D29" s="18" t="s">
        <v>158</v>
      </c>
      <c r="E29" s="52">
        <v>1</v>
      </c>
      <c r="F29" t="str">
        <f>Data!B7</f>
        <v>Swanborough Manor</v>
      </c>
    </row>
    <row r="30" spans="1:8" ht="28.5" customHeight="1" thickBot="1" x14ac:dyDescent="0.25"/>
    <row r="31" spans="1:8" ht="28.5" customHeight="1" x14ac:dyDescent="0.2">
      <c r="A31" s="53" t="s">
        <v>152</v>
      </c>
      <c r="B31" s="54" t="s">
        <v>140</v>
      </c>
      <c r="C31" s="3" t="s">
        <v>135</v>
      </c>
      <c r="D31" s="3" t="s">
        <v>153</v>
      </c>
      <c r="E31" s="3" t="s">
        <v>154</v>
      </c>
      <c r="F31" s="3" t="s">
        <v>157</v>
      </c>
      <c r="G31" s="3" t="s">
        <v>155</v>
      </c>
      <c r="H31" s="3" t="s">
        <v>156</v>
      </c>
    </row>
    <row r="32" spans="1:8" ht="28.5" customHeight="1" x14ac:dyDescent="0.2">
      <c r="A32" s="55">
        <f>Data!E7</f>
        <v>2.8749999999999998E-2</v>
      </c>
      <c r="B32" s="56">
        <v>20</v>
      </c>
      <c r="C32" s="57">
        <v>1</v>
      </c>
      <c r="D32" s="78"/>
      <c r="E32" s="78"/>
      <c r="F32" s="78"/>
      <c r="G32" s="78"/>
      <c r="H32" s="78"/>
    </row>
    <row r="33" spans="1:8" ht="28.5" customHeight="1" x14ac:dyDescent="0.2">
      <c r="A33" s="55">
        <f>A32+TIME(0,1,0)</f>
        <v>2.9444444444444443E-2</v>
      </c>
      <c r="B33" s="56">
        <f>B32-1</f>
        <v>19</v>
      </c>
      <c r="C33" s="57">
        <f>C32+1</f>
        <v>2</v>
      </c>
      <c r="D33" s="78"/>
      <c r="E33" s="78"/>
      <c r="F33" s="78"/>
      <c r="G33" s="78"/>
      <c r="H33" s="78"/>
    </row>
    <row r="34" spans="1:8" ht="28.5" customHeight="1" x14ac:dyDescent="0.2">
      <c r="A34" s="55">
        <f t="shared" ref="A34:A51" si="3">A33+TIME(0,1,0)</f>
        <v>3.0138888888888889E-2</v>
      </c>
      <c r="B34" s="56">
        <f t="shared" ref="B34:B51" si="4">B33-1</f>
        <v>18</v>
      </c>
      <c r="C34" s="57">
        <f t="shared" ref="C34:C51" si="5">C33+1</f>
        <v>3</v>
      </c>
      <c r="D34" s="78"/>
      <c r="E34" s="78"/>
      <c r="F34" s="78"/>
      <c r="G34" s="78"/>
      <c r="H34" s="78"/>
    </row>
    <row r="35" spans="1:8" ht="28.5" customHeight="1" x14ac:dyDescent="0.2">
      <c r="A35" s="55">
        <f t="shared" si="3"/>
        <v>3.0833333333333334E-2</v>
      </c>
      <c r="B35" s="56">
        <f t="shared" si="4"/>
        <v>17</v>
      </c>
      <c r="C35" s="57">
        <f t="shared" si="5"/>
        <v>4</v>
      </c>
      <c r="D35" s="78"/>
      <c r="E35" s="78"/>
      <c r="F35" s="78"/>
      <c r="G35" s="78"/>
      <c r="H35" s="78"/>
    </row>
    <row r="36" spans="1:8" ht="28.5" customHeight="1" x14ac:dyDescent="0.2">
      <c r="A36" s="55">
        <f t="shared" si="3"/>
        <v>3.152777777777778E-2</v>
      </c>
      <c r="B36" s="56">
        <f t="shared" si="4"/>
        <v>16</v>
      </c>
      <c r="C36" s="57">
        <f t="shared" si="5"/>
        <v>5</v>
      </c>
      <c r="D36" s="78"/>
      <c r="E36" s="78"/>
      <c r="F36" s="78"/>
      <c r="G36" s="78"/>
      <c r="H36" s="78"/>
    </row>
    <row r="37" spans="1:8" ht="28.5" customHeight="1" x14ac:dyDescent="0.2">
      <c r="A37" s="55">
        <f t="shared" si="3"/>
        <v>3.2222222222222222E-2</v>
      </c>
      <c r="B37" s="56">
        <f t="shared" si="4"/>
        <v>15</v>
      </c>
      <c r="C37" s="57">
        <f t="shared" si="5"/>
        <v>6</v>
      </c>
      <c r="D37" s="78"/>
      <c r="E37" s="78"/>
      <c r="F37" s="78"/>
      <c r="G37" s="78"/>
      <c r="H37" s="78"/>
    </row>
    <row r="38" spans="1:8" ht="28.5" customHeight="1" x14ac:dyDescent="0.2">
      <c r="A38" s="55">
        <f t="shared" si="3"/>
        <v>3.2916666666666664E-2</v>
      </c>
      <c r="B38" s="56">
        <f t="shared" si="4"/>
        <v>14</v>
      </c>
      <c r="C38" s="57">
        <f t="shared" si="5"/>
        <v>7</v>
      </c>
      <c r="D38" s="78"/>
      <c r="E38" s="78"/>
      <c r="F38" s="78"/>
      <c r="G38" s="78"/>
      <c r="H38" s="78"/>
    </row>
    <row r="39" spans="1:8" ht="28.5" customHeight="1" x14ac:dyDescent="0.2">
      <c r="A39" s="55">
        <f t="shared" si="3"/>
        <v>3.3611111111111105E-2</v>
      </c>
      <c r="B39" s="56">
        <f t="shared" si="4"/>
        <v>13</v>
      </c>
      <c r="C39" s="57">
        <f t="shared" si="5"/>
        <v>8</v>
      </c>
      <c r="D39" s="78"/>
      <c r="E39" s="78"/>
      <c r="F39" s="78"/>
      <c r="G39" s="78"/>
      <c r="H39" s="78"/>
    </row>
    <row r="40" spans="1:8" ht="28.5" customHeight="1" x14ac:dyDescent="0.2">
      <c r="A40" s="55">
        <f t="shared" si="3"/>
        <v>3.4305555555555547E-2</v>
      </c>
      <c r="B40" s="56">
        <f t="shared" si="4"/>
        <v>12</v>
      </c>
      <c r="C40" s="57">
        <f t="shared" si="5"/>
        <v>9</v>
      </c>
      <c r="D40" s="78"/>
      <c r="E40" s="78"/>
      <c r="F40" s="78"/>
      <c r="G40" s="78"/>
      <c r="H40" s="78"/>
    </row>
    <row r="41" spans="1:8" ht="28.5" customHeight="1" x14ac:dyDescent="0.2">
      <c r="A41" s="55">
        <f t="shared" si="3"/>
        <v>3.4999999999999989E-2</v>
      </c>
      <c r="B41" s="56">
        <f t="shared" si="4"/>
        <v>11</v>
      </c>
      <c r="C41" s="57">
        <f t="shared" si="5"/>
        <v>10</v>
      </c>
      <c r="D41" s="78"/>
      <c r="E41" s="78"/>
      <c r="F41" s="78"/>
      <c r="G41" s="78"/>
      <c r="H41" s="78"/>
    </row>
    <row r="42" spans="1:8" ht="28.5" customHeight="1" x14ac:dyDescent="0.2">
      <c r="A42" s="55">
        <f t="shared" si="3"/>
        <v>3.5694444444444431E-2</v>
      </c>
      <c r="B42" s="56">
        <f t="shared" si="4"/>
        <v>10</v>
      </c>
      <c r="C42" s="57">
        <f t="shared" si="5"/>
        <v>11</v>
      </c>
      <c r="D42" s="78"/>
      <c r="E42" s="78"/>
      <c r="F42" s="78"/>
      <c r="G42" s="78"/>
      <c r="H42" s="78"/>
    </row>
    <row r="43" spans="1:8" ht="28.5" customHeight="1" x14ac:dyDescent="0.2">
      <c r="A43" s="55">
        <f t="shared" si="3"/>
        <v>3.6388888888888873E-2</v>
      </c>
      <c r="B43" s="56">
        <f t="shared" si="4"/>
        <v>9</v>
      </c>
      <c r="C43" s="57">
        <f t="shared" si="5"/>
        <v>12</v>
      </c>
      <c r="D43" s="78"/>
      <c r="E43" s="78"/>
      <c r="F43" s="78"/>
      <c r="G43" s="78"/>
      <c r="H43" s="78"/>
    </row>
    <row r="44" spans="1:8" ht="28.5" customHeight="1" x14ac:dyDescent="0.2">
      <c r="A44" s="55">
        <f t="shared" si="3"/>
        <v>3.7083333333333315E-2</v>
      </c>
      <c r="B44" s="56">
        <f t="shared" si="4"/>
        <v>8</v>
      </c>
      <c r="C44" s="57">
        <f t="shared" si="5"/>
        <v>13</v>
      </c>
      <c r="D44" s="78"/>
      <c r="E44" s="78"/>
      <c r="F44" s="78"/>
      <c r="G44" s="78"/>
      <c r="H44" s="78"/>
    </row>
    <row r="45" spans="1:8" ht="28.5" customHeight="1" x14ac:dyDescent="0.2">
      <c r="A45" s="55">
        <f t="shared" si="3"/>
        <v>3.7777777777777757E-2</v>
      </c>
      <c r="B45" s="56">
        <f t="shared" si="4"/>
        <v>7</v>
      </c>
      <c r="C45" s="57">
        <f t="shared" si="5"/>
        <v>14</v>
      </c>
      <c r="D45" s="78"/>
      <c r="E45" s="78"/>
      <c r="F45" s="78"/>
      <c r="G45" s="78"/>
      <c r="H45" s="78"/>
    </row>
    <row r="46" spans="1:8" ht="28.5" customHeight="1" x14ac:dyDescent="0.2">
      <c r="A46" s="55">
        <f t="shared" si="3"/>
        <v>3.8472222222222199E-2</v>
      </c>
      <c r="B46" s="56">
        <f t="shared" si="4"/>
        <v>6</v>
      </c>
      <c r="C46" s="57">
        <f t="shared" si="5"/>
        <v>15</v>
      </c>
      <c r="D46" s="78"/>
      <c r="E46" s="78"/>
      <c r="F46" s="78"/>
      <c r="G46" s="78"/>
      <c r="H46" s="78"/>
    </row>
    <row r="47" spans="1:8" ht="28.5" customHeight="1" x14ac:dyDescent="0.2">
      <c r="A47" s="55">
        <f t="shared" si="3"/>
        <v>3.9166666666666641E-2</v>
      </c>
      <c r="B47" s="56">
        <f t="shared" si="4"/>
        <v>5</v>
      </c>
      <c r="C47" s="57">
        <f t="shared" si="5"/>
        <v>16</v>
      </c>
      <c r="D47" s="78"/>
      <c r="E47" s="78"/>
      <c r="F47" s="78"/>
      <c r="G47" s="78"/>
      <c r="H47" s="78"/>
    </row>
    <row r="48" spans="1:8" ht="28.5" customHeight="1" x14ac:dyDescent="0.2">
      <c r="A48" s="55">
        <f t="shared" si="3"/>
        <v>3.9861111111111083E-2</v>
      </c>
      <c r="B48" s="56">
        <f t="shared" si="4"/>
        <v>4</v>
      </c>
      <c r="C48" s="57">
        <f t="shared" si="5"/>
        <v>17</v>
      </c>
      <c r="D48" s="78"/>
      <c r="E48" s="78"/>
      <c r="F48" s="78"/>
      <c r="G48" s="78"/>
      <c r="H48" s="78"/>
    </row>
    <row r="49" spans="1:8" ht="28.5" customHeight="1" x14ac:dyDescent="0.2">
      <c r="A49" s="55">
        <f t="shared" si="3"/>
        <v>4.0555555555555525E-2</v>
      </c>
      <c r="B49" s="56">
        <f t="shared" si="4"/>
        <v>3</v>
      </c>
      <c r="C49" s="57">
        <f t="shared" si="5"/>
        <v>18</v>
      </c>
      <c r="D49" s="78"/>
      <c r="E49" s="78"/>
      <c r="F49" s="78"/>
      <c r="G49" s="78"/>
      <c r="H49" s="78"/>
    </row>
    <row r="50" spans="1:8" ht="28.5" customHeight="1" x14ac:dyDescent="0.2">
      <c r="A50" s="55">
        <f t="shared" si="3"/>
        <v>4.1249999999999967E-2</v>
      </c>
      <c r="B50" s="56">
        <f t="shared" si="4"/>
        <v>2</v>
      </c>
      <c r="C50" s="57">
        <f t="shared" si="5"/>
        <v>19</v>
      </c>
      <c r="D50" s="78"/>
      <c r="E50" s="78"/>
      <c r="F50" s="78"/>
      <c r="G50" s="78"/>
      <c r="H50" s="78"/>
    </row>
    <row r="51" spans="1:8" ht="28.5" customHeight="1" x14ac:dyDescent="0.2">
      <c r="A51" s="55">
        <f t="shared" si="3"/>
        <v>4.1944444444444409E-2</v>
      </c>
      <c r="B51" s="56">
        <f t="shared" si="4"/>
        <v>1</v>
      </c>
      <c r="C51" s="57">
        <f t="shared" si="5"/>
        <v>20</v>
      </c>
      <c r="D51" s="78"/>
      <c r="E51" s="78"/>
      <c r="F51" s="78"/>
      <c r="G51" s="78"/>
      <c r="H51" s="78"/>
    </row>
    <row r="55" spans="1:8" ht="28.5" customHeight="1" x14ac:dyDescent="0.2">
      <c r="A55" t="s">
        <v>148</v>
      </c>
    </row>
    <row r="56" spans="1:8" ht="28.5" customHeight="1" x14ac:dyDescent="0.2">
      <c r="A56" t="s">
        <v>149</v>
      </c>
      <c r="D56" s="18" t="s">
        <v>158</v>
      </c>
      <c r="E56" s="52">
        <v>2</v>
      </c>
      <c r="F56" t="str">
        <f>Data!B8</f>
        <v>Swanborough Hill</v>
      </c>
    </row>
    <row r="57" spans="1:8" ht="28.5" customHeight="1" thickBot="1" x14ac:dyDescent="0.25"/>
    <row r="58" spans="1:8" ht="28.5" customHeight="1" x14ac:dyDescent="0.2">
      <c r="A58" s="53" t="s">
        <v>152</v>
      </c>
      <c r="B58" s="54" t="s">
        <v>140</v>
      </c>
      <c r="C58" s="3" t="s">
        <v>135</v>
      </c>
      <c r="D58" s="3" t="s">
        <v>153</v>
      </c>
      <c r="E58" s="3" t="s">
        <v>154</v>
      </c>
      <c r="F58" s="3" t="s">
        <v>157</v>
      </c>
      <c r="G58" s="3" t="s">
        <v>155</v>
      </c>
      <c r="H58" s="3" t="s">
        <v>156</v>
      </c>
    </row>
    <row r="59" spans="1:8" ht="28.5" customHeight="1" x14ac:dyDescent="0.2">
      <c r="A59" s="55">
        <f>Data!E8</f>
        <v>1.3333333333333332E-2</v>
      </c>
      <c r="B59" s="56">
        <v>20</v>
      </c>
      <c r="C59" s="57">
        <v>1</v>
      </c>
      <c r="D59" s="78"/>
      <c r="E59" s="78"/>
      <c r="F59" s="78"/>
      <c r="G59" s="78"/>
      <c r="H59" s="78"/>
    </row>
    <row r="60" spans="1:8" ht="28.5" customHeight="1" x14ac:dyDescent="0.2">
      <c r="A60" s="55">
        <f>A59+TIME(0,1,0)</f>
        <v>1.4027777777777776E-2</v>
      </c>
      <c r="B60" s="56">
        <f>B59-1</f>
        <v>19</v>
      </c>
      <c r="C60" s="57">
        <f>C59+1</f>
        <v>2</v>
      </c>
      <c r="D60" s="78"/>
      <c r="E60" s="78"/>
      <c r="F60" s="78"/>
      <c r="G60" s="78"/>
      <c r="H60" s="78"/>
    </row>
    <row r="61" spans="1:8" ht="28.5" customHeight="1" x14ac:dyDescent="0.2">
      <c r="A61" s="55">
        <f t="shared" ref="A61:A78" si="6">A60+TIME(0,1,0)</f>
        <v>1.472222222222222E-2</v>
      </c>
      <c r="B61" s="56">
        <f t="shared" ref="B61:B78" si="7">B60-1</f>
        <v>18</v>
      </c>
      <c r="C61" s="57">
        <f t="shared" ref="C61:C78" si="8">C60+1</f>
        <v>3</v>
      </c>
      <c r="D61" s="78"/>
      <c r="E61" s="78"/>
      <c r="F61" s="78"/>
      <c r="G61" s="78"/>
      <c r="H61" s="78"/>
    </row>
    <row r="62" spans="1:8" ht="28.5" customHeight="1" x14ac:dyDescent="0.2">
      <c r="A62" s="55">
        <f t="shared" si="6"/>
        <v>1.5416666666666664E-2</v>
      </c>
      <c r="B62" s="56">
        <f t="shared" si="7"/>
        <v>17</v>
      </c>
      <c r="C62" s="57">
        <f t="shared" si="8"/>
        <v>4</v>
      </c>
      <c r="D62" s="78"/>
      <c r="E62" s="78"/>
      <c r="F62" s="78"/>
      <c r="G62" s="78"/>
      <c r="H62" s="78"/>
    </row>
    <row r="63" spans="1:8" ht="28.5" customHeight="1" x14ac:dyDescent="0.2">
      <c r="A63" s="55">
        <f t="shared" si="6"/>
        <v>1.6111111111111107E-2</v>
      </c>
      <c r="B63" s="56">
        <f t="shared" si="7"/>
        <v>16</v>
      </c>
      <c r="C63" s="57">
        <f t="shared" si="8"/>
        <v>5</v>
      </c>
      <c r="D63" s="78"/>
      <c r="E63" s="78"/>
      <c r="F63" s="78"/>
      <c r="G63" s="78"/>
      <c r="H63" s="78"/>
    </row>
    <row r="64" spans="1:8" ht="28.5" customHeight="1" x14ac:dyDescent="0.2">
      <c r="A64" s="55">
        <f t="shared" si="6"/>
        <v>1.6805555555555553E-2</v>
      </c>
      <c r="B64" s="56">
        <f t="shared" si="7"/>
        <v>15</v>
      </c>
      <c r="C64" s="57">
        <f t="shared" si="8"/>
        <v>6</v>
      </c>
      <c r="D64" s="78"/>
      <c r="E64" s="78"/>
      <c r="F64" s="78"/>
      <c r="G64" s="78"/>
      <c r="H64" s="78"/>
    </row>
    <row r="65" spans="1:8" ht="28.5" customHeight="1" x14ac:dyDescent="0.2">
      <c r="A65" s="55">
        <f t="shared" si="6"/>
        <v>1.7499999999999998E-2</v>
      </c>
      <c r="B65" s="56">
        <f t="shared" si="7"/>
        <v>14</v>
      </c>
      <c r="C65" s="57">
        <f t="shared" si="8"/>
        <v>7</v>
      </c>
      <c r="D65" s="78"/>
      <c r="E65" s="78"/>
      <c r="F65" s="78"/>
      <c r="G65" s="78"/>
      <c r="H65" s="78"/>
    </row>
    <row r="66" spans="1:8" ht="28.5" customHeight="1" x14ac:dyDescent="0.2">
      <c r="A66" s="55">
        <f t="shared" si="6"/>
        <v>1.8194444444444444E-2</v>
      </c>
      <c r="B66" s="56">
        <f t="shared" si="7"/>
        <v>13</v>
      </c>
      <c r="C66" s="57">
        <f t="shared" si="8"/>
        <v>8</v>
      </c>
      <c r="D66" s="78"/>
      <c r="E66" s="78"/>
      <c r="F66" s="78"/>
      <c r="G66" s="78"/>
      <c r="H66" s="78"/>
    </row>
    <row r="67" spans="1:8" ht="28.5" customHeight="1" x14ac:dyDescent="0.2">
      <c r="A67" s="55">
        <f t="shared" si="6"/>
        <v>1.8888888888888889E-2</v>
      </c>
      <c r="B67" s="56">
        <f t="shared" si="7"/>
        <v>12</v>
      </c>
      <c r="C67" s="57">
        <f t="shared" si="8"/>
        <v>9</v>
      </c>
      <c r="D67" s="78"/>
      <c r="E67" s="78"/>
      <c r="F67" s="78"/>
      <c r="G67" s="78"/>
      <c r="H67" s="78"/>
    </row>
    <row r="68" spans="1:8" ht="28.5" customHeight="1" x14ac:dyDescent="0.2">
      <c r="A68" s="55">
        <f t="shared" si="6"/>
        <v>1.9583333333333335E-2</v>
      </c>
      <c r="B68" s="56">
        <f t="shared" si="7"/>
        <v>11</v>
      </c>
      <c r="C68" s="57">
        <f t="shared" si="8"/>
        <v>10</v>
      </c>
      <c r="D68" s="78"/>
      <c r="E68" s="78"/>
      <c r="F68" s="78"/>
      <c r="G68" s="78"/>
      <c r="H68" s="78"/>
    </row>
    <row r="69" spans="1:8" ht="28.5" customHeight="1" x14ac:dyDescent="0.2">
      <c r="A69" s="55">
        <f t="shared" si="6"/>
        <v>2.027777777777778E-2</v>
      </c>
      <c r="B69" s="56">
        <f t="shared" si="7"/>
        <v>10</v>
      </c>
      <c r="C69" s="57">
        <f t="shared" si="8"/>
        <v>11</v>
      </c>
      <c r="D69" s="78"/>
      <c r="E69" s="78"/>
      <c r="F69" s="78"/>
      <c r="G69" s="78"/>
      <c r="H69" s="78"/>
    </row>
    <row r="70" spans="1:8" ht="28.5" customHeight="1" x14ac:dyDescent="0.2">
      <c r="A70" s="55">
        <f t="shared" si="6"/>
        <v>2.0972222222222225E-2</v>
      </c>
      <c r="B70" s="56">
        <f t="shared" si="7"/>
        <v>9</v>
      </c>
      <c r="C70" s="57">
        <f t="shared" si="8"/>
        <v>12</v>
      </c>
      <c r="D70" s="78"/>
      <c r="E70" s="78"/>
      <c r="F70" s="78"/>
      <c r="G70" s="78"/>
      <c r="H70" s="78"/>
    </row>
    <row r="71" spans="1:8" ht="28.5" customHeight="1" x14ac:dyDescent="0.2">
      <c r="A71" s="55">
        <f t="shared" si="6"/>
        <v>2.1666666666666671E-2</v>
      </c>
      <c r="B71" s="56">
        <f t="shared" si="7"/>
        <v>8</v>
      </c>
      <c r="C71" s="57">
        <f t="shared" si="8"/>
        <v>13</v>
      </c>
      <c r="D71" s="78"/>
      <c r="E71" s="78"/>
      <c r="F71" s="78"/>
      <c r="G71" s="78"/>
      <c r="H71" s="78"/>
    </row>
    <row r="72" spans="1:8" ht="28.5" customHeight="1" x14ac:dyDescent="0.2">
      <c r="A72" s="55">
        <f t="shared" si="6"/>
        <v>2.2361111111111116E-2</v>
      </c>
      <c r="B72" s="56">
        <f t="shared" si="7"/>
        <v>7</v>
      </c>
      <c r="C72" s="57">
        <f t="shared" si="8"/>
        <v>14</v>
      </c>
      <c r="D72" s="78"/>
      <c r="E72" s="78"/>
      <c r="F72" s="78"/>
      <c r="G72" s="78"/>
      <c r="H72" s="78"/>
    </row>
    <row r="73" spans="1:8" ht="28.5" customHeight="1" x14ac:dyDescent="0.2">
      <c r="A73" s="55">
        <f t="shared" si="6"/>
        <v>2.3055555555555562E-2</v>
      </c>
      <c r="B73" s="56">
        <f t="shared" si="7"/>
        <v>6</v>
      </c>
      <c r="C73" s="57">
        <f t="shared" si="8"/>
        <v>15</v>
      </c>
      <c r="D73" s="78"/>
      <c r="E73" s="78"/>
      <c r="F73" s="78"/>
      <c r="G73" s="78"/>
      <c r="H73" s="78"/>
    </row>
    <row r="74" spans="1:8" ht="28.5" customHeight="1" x14ac:dyDescent="0.2">
      <c r="A74" s="55">
        <f t="shared" si="6"/>
        <v>2.3750000000000007E-2</v>
      </c>
      <c r="B74" s="56">
        <f t="shared" si="7"/>
        <v>5</v>
      </c>
      <c r="C74" s="57">
        <f t="shared" si="8"/>
        <v>16</v>
      </c>
      <c r="D74" s="78"/>
      <c r="E74" s="78"/>
      <c r="F74" s="78"/>
      <c r="G74" s="78"/>
      <c r="H74" s="78"/>
    </row>
    <row r="75" spans="1:8" ht="28.5" customHeight="1" x14ac:dyDescent="0.2">
      <c r="A75" s="55">
        <f t="shared" si="6"/>
        <v>2.4444444444444453E-2</v>
      </c>
      <c r="B75" s="56">
        <f t="shared" si="7"/>
        <v>4</v>
      </c>
      <c r="C75" s="57">
        <f t="shared" si="8"/>
        <v>17</v>
      </c>
      <c r="D75" s="78"/>
      <c r="E75" s="78"/>
      <c r="F75" s="78"/>
      <c r="G75" s="78"/>
      <c r="H75" s="78"/>
    </row>
    <row r="76" spans="1:8" ht="28.5" customHeight="1" x14ac:dyDescent="0.2">
      <c r="A76" s="55">
        <f t="shared" si="6"/>
        <v>2.5138888888888898E-2</v>
      </c>
      <c r="B76" s="56">
        <f t="shared" si="7"/>
        <v>3</v>
      </c>
      <c r="C76" s="57">
        <f t="shared" si="8"/>
        <v>18</v>
      </c>
      <c r="D76" s="78"/>
      <c r="E76" s="78"/>
      <c r="F76" s="78"/>
      <c r="G76" s="78"/>
      <c r="H76" s="78"/>
    </row>
    <row r="77" spans="1:8" ht="28.5" customHeight="1" x14ac:dyDescent="0.2">
      <c r="A77" s="55">
        <f t="shared" si="6"/>
        <v>2.5833333333333344E-2</v>
      </c>
      <c r="B77" s="56">
        <f t="shared" si="7"/>
        <v>2</v>
      </c>
      <c r="C77" s="57">
        <f t="shared" si="8"/>
        <v>19</v>
      </c>
      <c r="D77" s="78"/>
      <c r="E77" s="78"/>
      <c r="F77" s="78"/>
      <c r="G77" s="78"/>
      <c r="H77" s="78"/>
    </row>
    <row r="78" spans="1:8" ht="28.5" customHeight="1" x14ac:dyDescent="0.2">
      <c r="A78" s="55">
        <f t="shared" si="6"/>
        <v>2.6527777777777789E-2</v>
      </c>
      <c r="B78" s="56">
        <f t="shared" si="7"/>
        <v>1</v>
      </c>
      <c r="C78" s="57">
        <f t="shared" si="8"/>
        <v>20</v>
      </c>
      <c r="D78" s="78"/>
      <c r="E78" s="78"/>
      <c r="F78" s="78"/>
      <c r="G78" s="78"/>
      <c r="H78" s="78"/>
    </row>
    <row r="82" spans="1:8" ht="28.5" customHeight="1" x14ac:dyDescent="0.2">
      <c r="A82" t="s">
        <v>148</v>
      </c>
    </row>
    <row r="83" spans="1:8" ht="28.5" customHeight="1" x14ac:dyDescent="0.2">
      <c r="A83" t="s">
        <v>149</v>
      </c>
      <c r="D83" s="18" t="s">
        <v>158</v>
      </c>
      <c r="E83" s="52">
        <v>3</v>
      </c>
      <c r="F83" t="str">
        <f>Data!B9</f>
        <v>Balsdean</v>
      </c>
    </row>
    <row r="84" spans="1:8" ht="28.5" customHeight="1" thickBot="1" x14ac:dyDescent="0.25"/>
    <row r="85" spans="1:8" ht="28.5" customHeight="1" x14ac:dyDescent="0.2">
      <c r="A85" s="53" t="s">
        <v>152</v>
      </c>
      <c r="B85" s="54" t="s">
        <v>140</v>
      </c>
      <c r="C85" s="3" t="s">
        <v>135</v>
      </c>
      <c r="D85" s="3" t="s">
        <v>153</v>
      </c>
      <c r="E85" s="3" t="s">
        <v>154</v>
      </c>
      <c r="F85" s="3" t="s">
        <v>157</v>
      </c>
      <c r="G85" s="3" t="s">
        <v>155</v>
      </c>
      <c r="H85" s="3" t="s">
        <v>156</v>
      </c>
    </row>
    <row r="86" spans="1:8" ht="28.5" customHeight="1" x14ac:dyDescent="0.2">
      <c r="A86" s="55">
        <f>Data!E9</f>
        <v>2.361111111111111E-2</v>
      </c>
      <c r="B86" s="56">
        <v>20</v>
      </c>
      <c r="C86" s="57">
        <v>1</v>
      </c>
      <c r="D86" s="78"/>
      <c r="E86" s="78"/>
      <c r="F86" s="78"/>
      <c r="G86" s="78"/>
      <c r="H86" s="78"/>
    </row>
    <row r="87" spans="1:8" ht="28.5" customHeight="1" x14ac:dyDescent="0.2">
      <c r="A87" s="55">
        <f>A86+TIME(0,1,0)</f>
        <v>2.4305555555555556E-2</v>
      </c>
      <c r="B87" s="56">
        <f>B86-1</f>
        <v>19</v>
      </c>
      <c r="C87" s="57">
        <f>C86+1</f>
        <v>2</v>
      </c>
      <c r="D87" s="78"/>
      <c r="E87" s="78"/>
      <c r="F87" s="78"/>
      <c r="G87" s="78"/>
      <c r="H87" s="78"/>
    </row>
    <row r="88" spans="1:8" ht="28.5" customHeight="1" x14ac:dyDescent="0.2">
      <c r="A88" s="55">
        <f t="shared" ref="A88:A105" si="9">A87+TIME(0,1,0)</f>
        <v>2.5000000000000001E-2</v>
      </c>
      <c r="B88" s="56">
        <f t="shared" ref="B88:B105" si="10">B87-1</f>
        <v>18</v>
      </c>
      <c r="C88" s="57">
        <f t="shared" ref="C88:C105" si="11">C87+1</f>
        <v>3</v>
      </c>
      <c r="D88" s="78"/>
      <c r="E88" s="78"/>
      <c r="F88" s="78"/>
      <c r="G88" s="78"/>
      <c r="H88" s="78"/>
    </row>
    <row r="89" spans="1:8" ht="28.5" customHeight="1" x14ac:dyDescent="0.2">
      <c r="A89" s="55">
        <f t="shared" si="9"/>
        <v>2.5694444444444447E-2</v>
      </c>
      <c r="B89" s="56">
        <f t="shared" si="10"/>
        <v>17</v>
      </c>
      <c r="C89" s="57">
        <f t="shared" si="11"/>
        <v>4</v>
      </c>
      <c r="D89" s="78"/>
      <c r="E89" s="78"/>
      <c r="F89" s="78"/>
      <c r="G89" s="78"/>
      <c r="H89" s="78"/>
    </row>
    <row r="90" spans="1:8" ht="28.5" customHeight="1" x14ac:dyDescent="0.2">
      <c r="A90" s="55">
        <f t="shared" si="9"/>
        <v>2.6388888888888892E-2</v>
      </c>
      <c r="B90" s="56">
        <f t="shared" si="10"/>
        <v>16</v>
      </c>
      <c r="C90" s="57">
        <f t="shared" si="11"/>
        <v>5</v>
      </c>
      <c r="D90" s="78"/>
      <c r="E90" s="78"/>
      <c r="F90" s="78"/>
      <c r="G90" s="78"/>
      <c r="H90" s="78"/>
    </row>
    <row r="91" spans="1:8" ht="28.5" customHeight="1" x14ac:dyDescent="0.2">
      <c r="A91" s="55">
        <f t="shared" si="9"/>
        <v>2.7083333333333338E-2</v>
      </c>
      <c r="B91" s="56">
        <f t="shared" si="10"/>
        <v>15</v>
      </c>
      <c r="C91" s="57">
        <f t="shared" si="11"/>
        <v>6</v>
      </c>
      <c r="D91" s="78"/>
      <c r="E91" s="78"/>
      <c r="F91" s="78"/>
      <c r="G91" s="78"/>
      <c r="H91" s="78"/>
    </row>
    <row r="92" spans="1:8" ht="28.5" customHeight="1" x14ac:dyDescent="0.2">
      <c r="A92" s="55">
        <f t="shared" si="9"/>
        <v>2.7777777777777783E-2</v>
      </c>
      <c r="B92" s="56">
        <f t="shared" si="10"/>
        <v>14</v>
      </c>
      <c r="C92" s="57">
        <f t="shared" si="11"/>
        <v>7</v>
      </c>
      <c r="D92" s="78"/>
      <c r="E92" s="78"/>
      <c r="F92" s="78"/>
      <c r="G92" s="78"/>
      <c r="H92" s="78"/>
    </row>
    <row r="93" spans="1:8" ht="28.5" customHeight="1" x14ac:dyDescent="0.2">
      <c r="A93" s="55">
        <f t="shared" si="9"/>
        <v>2.8472222222222229E-2</v>
      </c>
      <c r="B93" s="56">
        <f t="shared" si="10"/>
        <v>13</v>
      </c>
      <c r="C93" s="57">
        <f t="shared" si="11"/>
        <v>8</v>
      </c>
      <c r="D93" s="78"/>
      <c r="E93" s="78"/>
      <c r="F93" s="78"/>
      <c r="G93" s="78"/>
      <c r="H93" s="78"/>
    </row>
    <row r="94" spans="1:8" ht="28.5" customHeight="1" x14ac:dyDescent="0.2">
      <c r="A94" s="55">
        <f t="shared" si="9"/>
        <v>2.9166666666666674E-2</v>
      </c>
      <c r="B94" s="56">
        <f t="shared" si="10"/>
        <v>12</v>
      </c>
      <c r="C94" s="57">
        <f t="shared" si="11"/>
        <v>9</v>
      </c>
      <c r="D94" s="78"/>
      <c r="E94" s="78"/>
      <c r="F94" s="78"/>
      <c r="G94" s="78"/>
      <c r="H94" s="78"/>
    </row>
    <row r="95" spans="1:8" ht="28.5" customHeight="1" x14ac:dyDescent="0.2">
      <c r="A95" s="55">
        <f t="shared" si="9"/>
        <v>2.986111111111112E-2</v>
      </c>
      <c r="B95" s="56">
        <f t="shared" si="10"/>
        <v>11</v>
      </c>
      <c r="C95" s="57">
        <f t="shared" si="11"/>
        <v>10</v>
      </c>
      <c r="D95" s="78"/>
      <c r="E95" s="78"/>
      <c r="F95" s="78"/>
      <c r="G95" s="78"/>
      <c r="H95" s="78"/>
    </row>
    <row r="96" spans="1:8" ht="28.5" customHeight="1" x14ac:dyDescent="0.2">
      <c r="A96" s="55">
        <f t="shared" si="9"/>
        <v>3.0555555555555565E-2</v>
      </c>
      <c r="B96" s="56">
        <f t="shared" si="10"/>
        <v>10</v>
      </c>
      <c r="C96" s="57">
        <f t="shared" si="11"/>
        <v>11</v>
      </c>
      <c r="D96" s="78"/>
      <c r="E96" s="78"/>
      <c r="F96" s="78"/>
      <c r="G96" s="78"/>
      <c r="H96" s="78"/>
    </row>
    <row r="97" spans="1:8" ht="28.5" customHeight="1" x14ac:dyDescent="0.2">
      <c r="A97" s="55">
        <f t="shared" si="9"/>
        <v>3.1250000000000007E-2</v>
      </c>
      <c r="B97" s="56">
        <f t="shared" si="10"/>
        <v>9</v>
      </c>
      <c r="C97" s="57">
        <f t="shared" si="11"/>
        <v>12</v>
      </c>
      <c r="D97" s="78"/>
      <c r="E97" s="78"/>
      <c r="F97" s="78"/>
      <c r="G97" s="78"/>
      <c r="H97" s="78"/>
    </row>
    <row r="98" spans="1:8" ht="28.5" customHeight="1" x14ac:dyDescent="0.2">
      <c r="A98" s="55">
        <f t="shared" si="9"/>
        <v>3.1944444444444449E-2</v>
      </c>
      <c r="B98" s="56">
        <f t="shared" si="10"/>
        <v>8</v>
      </c>
      <c r="C98" s="57">
        <f t="shared" si="11"/>
        <v>13</v>
      </c>
      <c r="D98" s="78"/>
      <c r="E98" s="78"/>
      <c r="F98" s="78"/>
      <c r="G98" s="78"/>
      <c r="H98" s="78"/>
    </row>
    <row r="99" spans="1:8" ht="28.5" customHeight="1" x14ac:dyDescent="0.2">
      <c r="A99" s="55">
        <f t="shared" si="9"/>
        <v>3.2638888888888891E-2</v>
      </c>
      <c r="B99" s="56">
        <f t="shared" si="10"/>
        <v>7</v>
      </c>
      <c r="C99" s="57">
        <f t="shared" si="11"/>
        <v>14</v>
      </c>
      <c r="D99" s="78"/>
      <c r="E99" s="78"/>
      <c r="F99" s="78"/>
      <c r="G99" s="78"/>
      <c r="H99" s="78"/>
    </row>
    <row r="100" spans="1:8" ht="28.5" customHeight="1" x14ac:dyDescent="0.2">
      <c r="A100" s="55">
        <f t="shared" si="9"/>
        <v>3.3333333333333333E-2</v>
      </c>
      <c r="B100" s="56">
        <f t="shared" si="10"/>
        <v>6</v>
      </c>
      <c r="C100" s="57">
        <f t="shared" si="11"/>
        <v>15</v>
      </c>
      <c r="D100" s="78"/>
      <c r="E100" s="78"/>
      <c r="F100" s="78"/>
      <c r="G100" s="78"/>
      <c r="H100" s="78"/>
    </row>
    <row r="101" spans="1:8" ht="28.5" customHeight="1" x14ac:dyDescent="0.2">
      <c r="A101" s="55">
        <f t="shared" si="9"/>
        <v>3.4027777777777775E-2</v>
      </c>
      <c r="B101" s="56">
        <f t="shared" si="10"/>
        <v>5</v>
      </c>
      <c r="C101" s="57">
        <f t="shared" si="11"/>
        <v>16</v>
      </c>
      <c r="D101" s="78"/>
      <c r="E101" s="78"/>
      <c r="F101" s="78"/>
      <c r="G101" s="78"/>
      <c r="H101" s="78"/>
    </row>
    <row r="102" spans="1:8" ht="28.5" customHeight="1" x14ac:dyDescent="0.2">
      <c r="A102" s="55">
        <f t="shared" si="9"/>
        <v>3.4722222222222217E-2</v>
      </c>
      <c r="B102" s="56">
        <f t="shared" si="10"/>
        <v>4</v>
      </c>
      <c r="C102" s="57">
        <f t="shared" si="11"/>
        <v>17</v>
      </c>
      <c r="D102" s="78"/>
      <c r="E102" s="78"/>
      <c r="F102" s="78"/>
      <c r="G102" s="78"/>
      <c r="H102" s="78"/>
    </row>
    <row r="103" spans="1:8" ht="28.5" customHeight="1" x14ac:dyDescent="0.2">
      <c r="A103" s="55">
        <f t="shared" si="9"/>
        <v>3.5416666666666659E-2</v>
      </c>
      <c r="B103" s="56">
        <f t="shared" si="10"/>
        <v>3</v>
      </c>
      <c r="C103" s="57">
        <f t="shared" si="11"/>
        <v>18</v>
      </c>
      <c r="D103" s="78"/>
      <c r="E103" s="78"/>
      <c r="F103" s="78"/>
      <c r="G103" s="78"/>
      <c r="H103" s="78"/>
    </row>
    <row r="104" spans="1:8" ht="28.5" customHeight="1" x14ac:dyDescent="0.2">
      <c r="A104" s="55">
        <f t="shared" si="9"/>
        <v>3.6111111111111101E-2</v>
      </c>
      <c r="B104" s="56">
        <f t="shared" si="10"/>
        <v>2</v>
      </c>
      <c r="C104" s="57">
        <f t="shared" si="11"/>
        <v>19</v>
      </c>
      <c r="D104" s="78"/>
      <c r="E104" s="78"/>
      <c r="F104" s="78"/>
      <c r="G104" s="78"/>
      <c r="H104" s="78"/>
    </row>
    <row r="105" spans="1:8" ht="28.5" customHeight="1" x14ac:dyDescent="0.2">
      <c r="A105" s="55">
        <f t="shared" si="9"/>
        <v>3.6805555555555543E-2</v>
      </c>
      <c r="B105" s="56">
        <f t="shared" si="10"/>
        <v>1</v>
      </c>
      <c r="C105" s="57">
        <f t="shared" si="11"/>
        <v>20</v>
      </c>
      <c r="D105" s="78"/>
      <c r="E105" s="78"/>
      <c r="F105" s="78"/>
      <c r="G105" s="78"/>
      <c r="H105" s="78"/>
    </row>
    <row r="109" spans="1:8" ht="28.5" customHeight="1" x14ac:dyDescent="0.2">
      <c r="A109" t="s">
        <v>148</v>
      </c>
    </row>
    <row r="110" spans="1:8" ht="28.5" customHeight="1" x14ac:dyDescent="0.2">
      <c r="A110" t="s">
        <v>149</v>
      </c>
      <c r="D110" s="18" t="s">
        <v>158</v>
      </c>
      <c r="E110" s="52" t="s">
        <v>11</v>
      </c>
      <c r="F110" t="str">
        <f>Data!B10</f>
        <v>Woodingdean</v>
      </c>
    </row>
    <row r="111" spans="1:8" ht="28.5" customHeight="1" thickBot="1" x14ac:dyDescent="0.25"/>
    <row r="112" spans="1:8" ht="28.5" customHeight="1" x14ac:dyDescent="0.2">
      <c r="A112" s="53" t="s">
        <v>152</v>
      </c>
      <c r="B112" s="54" t="s">
        <v>140</v>
      </c>
      <c r="C112" s="3" t="s">
        <v>135</v>
      </c>
      <c r="D112" s="3" t="s">
        <v>153</v>
      </c>
      <c r="E112" s="62" t="s">
        <v>154</v>
      </c>
      <c r="F112" s="3" t="s">
        <v>157</v>
      </c>
      <c r="G112" s="62" t="s">
        <v>155</v>
      </c>
      <c r="H112" s="3" t="s">
        <v>156</v>
      </c>
    </row>
    <row r="113" spans="1:8" ht="28.5" customHeight="1" x14ac:dyDescent="0.2">
      <c r="A113" s="55">
        <f>Data!E10</f>
        <v>3.0694444444444444E-2</v>
      </c>
      <c r="B113" s="56">
        <v>20</v>
      </c>
      <c r="C113" s="57">
        <v>1</v>
      </c>
      <c r="D113" s="78"/>
      <c r="E113" s="78"/>
      <c r="F113" s="78"/>
      <c r="G113" s="78"/>
      <c r="H113" s="78"/>
    </row>
    <row r="114" spans="1:8" ht="28.5" customHeight="1" x14ac:dyDescent="0.2">
      <c r="A114" s="55">
        <f>A113+TIME(0,1,0)</f>
        <v>3.138888888888889E-2</v>
      </c>
      <c r="B114" s="56">
        <f>B113-1</f>
        <v>19</v>
      </c>
      <c r="C114" s="57">
        <f>C113+1</f>
        <v>2</v>
      </c>
      <c r="D114" s="78"/>
      <c r="E114" s="78"/>
      <c r="F114" s="78"/>
      <c r="G114" s="78"/>
      <c r="H114" s="78"/>
    </row>
    <row r="115" spans="1:8" ht="28.5" customHeight="1" x14ac:dyDescent="0.2">
      <c r="A115" s="55">
        <f t="shared" ref="A115:A132" si="12">A114+TIME(0,1,0)</f>
        <v>3.2083333333333332E-2</v>
      </c>
      <c r="B115" s="56">
        <f t="shared" ref="B115:B132" si="13">B114-1</f>
        <v>18</v>
      </c>
      <c r="C115" s="57">
        <f t="shared" ref="C115:C132" si="14">C114+1</f>
        <v>3</v>
      </c>
      <c r="D115" s="78"/>
      <c r="E115" s="78"/>
      <c r="F115" s="78"/>
      <c r="G115" s="78"/>
      <c r="H115" s="78"/>
    </row>
    <row r="116" spans="1:8" ht="28.5" customHeight="1" x14ac:dyDescent="0.2">
      <c r="A116" s="55">
        <f t="shared" si="12"/>
        <v>3.2777777777777774E-2</v>
      </c>
      <c r="B116" s="56">
        <f t="shared" si="13"/>
        <v>17</v>
      </c>
      <c r="C116" s="57">
        <f t="shared" si="14"/>
        <v>4</v>
      </c>
      <c r="D116" s="78"/>
      <c r="E116" s="78"/>
      <c r="F116" s="78"/>
      <c r="G116" s="78"/>
      <c r="H116" s="78"/>
    </row>
    <row r="117" spans="1:8" ht="28.5" customHeight="1" x14ac:dyDescent="0.2">
      <c r="A117" s="55">
        <f t="shared" si="12"/>
        <v>3.3472222222222216E-2</v>
      </c>
      <c r="B117" s="56">
        <f t="shared" si="13"/>
        <v>16</v>
      </c>
      <c r="C117" s="57">
        <f t="shared" si="14"/>
        <v>5</v>
      </c>
      <c r="D117" s="78"/>
      <c r="E117" s="78"/>
      <c r="F117" s="78"/>
      <c r="G117" s="78"/>
      <c r="H117" s="78"/>
    </row>
    <row r="118" spans="1:8" ht="28.5" customHeight="1" x14ac:dyDescent="0.2">
      <c r="A118" s="55">
        <f t="shared" si="12"/>
        <v>3.4166666666666658E-2</v>
      </c>
      <c r="B118" s="56">
        <f t="shared" si="13"/>
        <v>15</v>
      </c>
      <c r="C118" s="57">
        <f t="shared" si="14"/>
        <v>6</v>
      </c>
      <c r="D118" s="78"/>
      <c r="E118" s="78"/>
      <c r="F118" s="78"/>
      <c r="G118" s="78"/>
      <c r="H118" s="78"/>
    </row>
    <row r="119" spans="1:8" ht="28.5" customHeight="1" x14ac:dyDescent="0.2">
      <c r="A119" s="55">
        <f t="shared" si="12"/>
        <v>3.48611111111111E-2</v>
      </c>
      <c r="B119" s="56">
        <f t="shared" si="13"/>
        <v>14</v>
      </c>
      <c r="C119" s="57">
        <f t="shared" si="14"/>
        <v>7</v>
      </c>
      <c r="D119" s="78"/>
      <c r="E119" s="78"/>
      <c r="F119" s="78"/>
      <c r="G119" s="78"/>
      <c r="H119" s="78"/>
    </row>
    <row r="120" spans="1:8" ht="28.5" customHeight="1" x14ac:dyDescent="0.2">
      <c r="A120" s="55">
        <f t="shared" si="12"/>
        <v>3.5555555555555542E-2</v>
      </c>
      <c r="B120" s="56">
        <f t="shared" si="13"/>
        <v>13</v>
      </c>
      <c r="C120" s="57">
        <f t="shared" si="14"/>
        <v>8</v>
      </c>
      <c r="D120" s="78"/>
      <c r="E120" s="78"/>
      <c r="F120" s="78"/>
      <c r="G120" s="78"/>
      <c r="H120" s="78"/>
    </row>
    <row r="121" spans="1:8" ht="28.5" customHeight="1" x14ac:dyDescent="0.2">
      <c r="A121" s="55">
        <f t="shared" si="12"/>
        <v>3.6249999999999984E-2</v>
      </c>
      <c r="B121" s="56">
        <f t="shared" si="13"/>
        <v>12</v>
      </c>
      <c r="C121" s="57">
        <f t="shared" si="14"/>
        <v>9</v>
      </c>
      <c r="D121" s="78"/>
      <c r="E121" s="78"/>
      <c r="F121" s="78"/>
      <c r="G121" s="78"/>
      <c r="H121" s="78"/>
    </row>
    <row r="122" spans="1:8" ht="28.5" customHeight="1" x14ac:dyDescent="0.2">
      <c r="A122" s="55">
        <f t="shared" si="12"/>
        <v>3.6944444444444426E-2</v>
      </c>
      <c r="B122" s="56">
        <f t="shared" si="13"/>
        <v>11</v>
      </c>
      <c r="C122" s="57">
        <f t="shared" si="14"/>
        <v>10</v>
      </c>
      <c r="D122" s="78"/>
      <c r="E122" s="78"/>
      <c r="F122" s="78"/>
      <c r="G122" s="78"/>
      <c r="H122" s="78"/>
    </row>
    <row r="123" spans="1:8" ht="28.5" customHeight="1" x14ac:dyDescent="0.2">
      <c r="A123" s="55">
        <f t="shared" si="12"/>
        <v>3.7638888888888868E-2</v>
      </c>
      <c r="B123" s="56">
        <f t="shared" si="13"/>
        <v>10</v>
      </c>
      <c r="C123" s="57">
        <f t="shared" si="14"/>
        <v>11</v>
      </c>
      <c r="D123" s="78"/>
      <c r="E123" s="78"/>
      <c r="F123" s="78"/>
      <c r="G123" s="78"/>
      <c r="H123" s="78"/>
    </row>
    <row r="124" spans="1:8" ht="28.5" customHeight="1" x14ac:dyDescent="0.2">
      <c r="A124" s="55">
        <f t="shared" si="12"/>
        <v>3.833333333333331E-2</v>
      </c>
      <c r="B124" s="56">
        <f t="shared" si="13"/>
        <v>9</v>
      </c>
      <c r="C124" s="57">
        <f t="shared" si="14"/>
        <v>12</v>
      </c>
      <c r="D124" s="78"/>
      <c r="E124" s="78"/>
      <c r="F124" s="78"/>
      <c r="G124" s="78"/>
      <c r="H124" s="78"/>
    </row>
    <row r="125" spans="1:8" ht="28.5" customHeight="1" x14ac:dyDescent="0.2">
      <c r="A125" s="55">
        <f t="shared" si="12"/>
        <v>3.9027777777777752E-2</v>
      </c>
      <c r="B125" s="56">
        <f t="shared" si="13"/>
        <v>8</v>
      </c>
      <c r="C125" s="57">
        <f t="shared" si="14"/>
        <v>13</v>
      </c>
      <c r="D125" s="78"/>
      <c r="E125" s="78"/>
      <c r="F125" s="78"/>
      <c r="G125" s="78"/>
      <c r="H125" s="78"/>
    </row>
    <row r="126" spans="1:8" ht="28.5" customHeight="1" x14ac:dyDescent="0.2">
      <c r="A126" s="55">
        <f t="shared" si="12"/>
        <v>3.9722222222222194E-2</v>
      </c>
      <c r="B126" s="56">
        <f t="shared" si="13"/>
        <v>7</v>
      </c>
      <c r="C126" s="57">
        <f t="shared" si="14"/>
        <v>14</v>
      </c>
      <c r="D126" s="78"/>
      <c r="E126" s="78"/>
      <c r="F126" s="78"/>
      <c r="G126" s="78"/>
      <c r="H126" s="78"/>
    </row>
    <row r="127" spans="1:8" ht="28.5" customHeight="1" x14ac:dyDescent="0.2">
      <c r="A127" s="55">
        <f t="shared" si="12"/>
        <v>4.0416666666666635E-2</v>
      </c>
      <c r="B127" s="56">
        <f t="shared" si="13"/>
        <v>6</v>
      </c>
      <c r="C127" s="57">
        <f t="shared" si="14"/>
        <v>15</v>
      </c>
      <c r="D127" s="78"/>
      <c r="E127" s="78"/>
      <c r="F127" s="78"/>
      <c r="G127" s="78"/>
      <c r="H127" s="78"/>
    </row>
    <row r="128" spans="1:8" ht="28.5" customHeight="1" x14ac:dyDescent="0.2">
      <c r="A128" s="55">
        <f t="shared" si="12"/>
        <v>4.1111111111111077E-2</v>
      </c>
      <c r="B128" s="56">
        <f t="shared" si="13"/>
        <v>5</v>
      </c>
      <c r="C128" s="57">
        <f t="shared" si="14"/>
        <v>16</v>
      </c>
      <c r="D128" s="78"/>
      <c r="E128" s="78"/>
      <c r="F128" s="78"/>
      <c r="G128" s="78"/>
      <c r="H128" s="78"/>
    </row>
    <row r="129" spans="1:8" ht="28.5" customHeight="1" x14ac:dyDescent="0.2">
      <c r="A129" s="55">
        <f t="shared" si="12"/>
        <v>4.1805555555555519E-2</v>
      </c>
      <c r="B129" s="56">
        <f t="shared" si="13"/>
        <v>4</v>
      </c>
      <c r="C129" s="57">
        <f t="shared" si="14"/>
        <v>17</v>
      </c>
      <c r="D129" s="78"/>
      <c r="E129" s="78"/>
      <c r="F129" s="78"/>
      <c r="G129" s="78"/>
      <c r="H129" s="78"/>
    </row>
    <row r="130" spans="1:8" ht="28.5" customHeight="1" x14ac:dyDescent="0.2">
      <c r="A130" s="55">
        <f t="shared" si="12"/>
        <v>4.2499999999999961E-2</v>
      </c>
      <c r="B130" s="56">
        <f t="shared" si="13"/>
        <v>3</v>
      </c>
      <c r="C130" s="57">
        <f t="shared" si="14"/>
        <v>18</v>
      </c>
      <c r="D130" s="78"/>
      <c r="E130" s="78"/>
      <c r="F130" s="78"/>
      <c r="G130" s="78"/>
      <c r="H130" s="78"/>
    </row>
    <row r="131" spans="1:8" ht="28.5" customHeight="1" x14ac:dyDescent="0.2">
      <c r="A131" s="55">
        <f t="shared" si="12"/>
        <v>4.3194444444444403E-2</v>
      </c>
      <c r="B131" s="56">
        <f t="shared" si="13"/>
        <v>2</v>
      </c>
      <c r="C131" s="57">
        <f t="shared" si="14"/>
        <v>19</v>
      </c>
      <c r="D131" s="78"/>
      <c r="E131" s="78"/>
      <c r="F131" s="78"/>
      <c r="G131" s="78"/>
      <c r="H131" s="78"/>
    </row>
    <row r="132" spans="1:8" ht="28.5" customHeight="1" x14ac:dyDescent="0.2">
      <c r="A132" s="55">
        <f t="shared" si="12"/>
        <v>4.3888888888888845E-2</v>
      </c>
      <c r="B132" s="56">
        <f t="shared" si="13"/>
        <v>1</v>
      </c>
      <c r="C132" s="57">
        <f t="shared" si="14"/>
        <v>20</v>
      </c>
      <c r="D132" s="78"/>
      <c r="E132" s="78"/>
      <c r="F132" s="78"/>
      <c r="G132" s="78"/>
      <c r="H132" s="78"/>
    </row>
  </sheetData>
  <phoneticPr fontId="5" type="noConversion"/>
  <pageMargins left="0.7" right="0.7" top="0.75" bottom="0.75" header="0.3" footer="0.3"/>
  <pageSetup paperSize="9" orientation="portrait" r:id="rId1"/>
  <headerFooter>
    <oddHeader>&amp;C&amp;"Calibri"&amp;10&amp;K000000 OFFICIAL-SENSITIVE-PERSONAL&amp;1#_x000D_</oddHeader>
    <oddFooter>&amp;C_x000D_&amp;1#&amp;"Calibri"&amp;10&amp;K000000 OFFICIAL-SENSITIVE-PERSONAL</oddFooter>
  </headerFooter>
  <tableParts count="5">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63330-8FD4-4B3A-BF11-193EDD043FDC}">
  <dimension ref="B1:B28"/>
  <sheetViews>
    <sheetView workbookViewId="0"/>
  </sheetViews>
  <sheetFormatPr baseColWidth="10" defaultColWidth="9.1640625" defaultRowHeight="62" x14ac:dyDescent="0.7"/>
  <cols>
    <col min="1" max="12" width="10.6640625" style="16" customWidth="1"/>
    <col min="13" max="16384" width="9.1640625" style="16"/>
  </cols>
  <sheetData>
    <row r="1" spans="2:2" x14ac:dyDescent="0.7">
      <c r="B1" s="16" t="str">
        <f>Data!C13</f>
        <v>12th March</v>
      </c>
    </row>
    <row r="3" spans="2:2" x14ac:dyDescent="0.7">
      <c r="B3" s="16" t="s">
        <v>24</v>
      </c>
    </row>
    <row r="5" spans="2:2" ht="92" x14ac:dyDescent="1">
      <c r="B5" s="15" t="str">
        <f>Data!C7</f>
        <v>TQ 401 077</v>
      </c>
    </row>
    <row r="7" spans="2:2" x14ac:dyDescent="0.7">
      <c r="B7" s="16" t="s">
        <v>23</v>
      </c>
    </row>
    <row r="8" spans="2:2" x14ac:dyDescent="0.7">
      <c r="B8" s="16" t="str">
        <f>Data!C13</f>
        <v>12th March</v>
      </c>
    </row>
    <row r="10" spans="2:2" x14ac:dyDescent="0.7">
      <c r="B10" s="16" t="s">
        <v>24</v>
      </c>
    </row>
    <row r="12" spans="2:2" ht="92" x14ac:dyDescent="1">
      <c r="B12" s="15" t="str">
        <f>Data!C8</f>
        <v>TQ 390 068</v>
      </c>
    </row>
    <row r="14" spans="2:2" x14ac:dyDescent="0.7">
      <c r="B14" s="16" t="s">
        <v>25</v>
      </c>
    </row>
    <row r="15" spans="2:2" x14ac:dyDescent="0.7">
      <c r="B15" s="16" t="str">
        <f>Data!C13</f>
        <v>12th March</v>
      </c>
    </row>
    <row r="17" spans="2:2" x14ac:dyDescent="0.7">
      <c r="B17" s="16" t="s">
        <v>24</v>
      </c>
    </row>
    <row r="19" spans="2:2" ht="92" x14ac:dyDescent="1">
      <c r="B19" s="15" t="str">
        <f>Data!C9</f>
        <v>TQ 377 050</v>
      </c>
    </row>
    <row r="21" spans="2:2" x14ac:dyDescent="0.7">
      <c r="B21" s="16" t="s">
        <v>26</v>
      </c>
    </row>
    <row r="22" spans="2:2" x14ac:dyDescent="0.7">
      <c r="B22" s="16" t="str">
        <f>Data!C13</f>
        <v>12th March</v>
      </c>
    </row>
    <row r="24" spans="2:2" x14ac:dyDescent="0.7">
      <c r="B24" s="16" t="s">
        <v>24</v>
      </c>
    </row>
    <row r="26" spans="2:2" ht="92" x14ac:dyDescent="1">
      <c r="B26" s="15" t="str">
        <f>Data!C10</f>
        <v>TQ 356 063</v>
      </c>
    </row>
    <row r="28" spans="2:2" x14ac:dyDescent="0.7">
      <c r="B28" s="16" t="s">
        <v>253</v>
      </c>
    </row>
  </sheetData>
  <pageMargins left="0.7" right="0.7" top="0.75" bottom="0.75" header="0.3" footer="0.3"/>
  <pageSetup paperSize="9" orientation="landscape" r:id="rId1"/>
  <headerFooter>
    <oddHeader>&amp;C&amp;"Calibri"&amp;10&amp;K000000 OFFICIAL-SENSITIVE-PERSONAL&amp;1#_x000D_</oddHeader>
    <oddFooter>&amp;C_x000D_&amp;1#&amp;"Calibri"&amp;10&amp;K000000 OFFICIAL-SENSITIVE-PERSONAL</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59C40-23A1-418C-8537-EAE8A3F49F96}">
  <dimension ref="A1:A33"/>
  <sheetViews>
    <sheetView workbookViewId="0">
      <selection activeCell="A13" sqref="A13"/>
    </sheetView>
  </sheetViews>
  <sheetFormatPr baseColWidth="10" defaultColWidth="9.1640625" defaultRowHeight="15" x14ac:dyDescent="0.2"/>
  <cols>
    <col min="1" max="1" width="81.6640625" style="80" customWidth="1"/>
    <col min="2" max="16384" width="9.1640625" style="80"/>
  </cols>
  <sheetData>
    <row r="1" spans="1:1" ht="16" x14ac:dyDescent="0.2">
      <c r="A1" s="79" t="s">
        <v>166</v>
      </c>
    </row>
    <row r="3" spans="1:1" ht="16" x14ac:dyDescent="0.2">
      <c r="A3" s="80" t="s">
        <v>183</v>
      </c>
    </row>
    <row r="5" spans="1:1" ht="80" x14ac:dyDescent="0.2">
      <c r="A5" s="80" t="s">
        <v>232</v>
      </c>
    </row>
    <row r="7" spans="1:1" ht="16" x14ac:dyDescent="0.2">
      <c r="A7" s="80" t="s">
        <v>167</v>
      </c>
    </row>
    <row r="9" spans="1:1" ht="32" x14ac:dyDescent="0.2">
      <c r="A9" s="80" t="s">
        <v>168</v>
      </c>
    </row>
    <row r="10" spans="1:1" ht="16" x14ac:dyDescent="0.2">
      <c r="A10" s="81" t="s">
        <v>169</v>
      </c>
    </row>
    <row r="11" spans="1:1" ht="16" x14ac:dyDescent="0.2">
      <c r="A11" s="82" t="s">
        <v>175</v>
      </c>
    </row>
    <row r="12" spans="1:1" ht="32" x14ac:dyDescent="0.2">
      <c r="A12" s="83" t="s">
        <v>258</v>
      </c>
    </row>
    <row r="13" spans="1:1" ht="16" x14ac:dyDescent="0.2">
      <c r="A13" s="82" t="s">
        <v>170</v>
      </c>
    </row>
    <row r="14" spans="1:1" ht="42.75" customHeight="1" x14ac:dyDescent="0.2">
      <c r="A14" s="84" t="s">
        <v>171</v>
      </c>
    </row>
    <row r="15" spans="1:1" ht="16" x14ac:dyDescent="0.2">
      <c r="A15" s="81" t="s">
        <v>172</v>
      </c>
    </row>
    <row r="16" spans="1:1" x14ac:dyDescent="0.2">
      <c r="A16" s="85"/>
    </row>
    <row r="17" spans="1:1" ht="48" x14ac:dyDescent="0.2">
      <c r="A17" s="81" t="s">
        <v>176</v>
      </c>
    </row>
    <row r="18" spans="1:1" x14ac:dyDescent="0.2">
      <c r="A18" s="85"/>
    </row>
    <row r="19" spans="1:1" ht="16" x14ac:dyDescent="0.2">
      <c r="A19" s="81" t="s">
        <v>177</v>
      </c>
    </row>
    <row r="20" spans="1:1" x14ac:dyDescent="0.2">
      <c r="A20" s="85"/>
    </row>
    <row r="21" spans="1:1" ht="32" x14ac:dyDescent="0.2">
      <c r="A21" s="81" t="s">
        <v>178</v>
      </c>
    </row>
    <row r="22" spans="1:1" x14ac:dyDescent="0.2">
      <c r="A22" s="85"/>
    </row>
    <row r="23" spans="1:1" ht="16" x14ac:dyDescent="0.2">
      <c r="A23" s="81" t="s">
        <v>173</v>
      </c>
    </row>
    <row r="24" spans="1:1" x14ac:dyDescent="0.2">
      <c r="A24" s="85"/>
    </row>
    <row r="25" spans="1:1" ht="48" x14ac:dyDescent="0.2">
      <c r="A25" s="81" t="s">
        <v>179</v>
      </c>
    </row>
    <row r="26" spans="1:1" x14ac:dyDescent="0.2">
      <c r="A26" s="85"/>
    </row>
    <row r="27" spans="1:1" ht="16" x14ac:dyDescent="0.2">
      <c r="A27" s="81" t="s">
        <v>180</v>
      </c>
    </row>
    <row r="28" spans="1:1" x14ac:dyDescent="0.2">
      <c r="A28" s="85"/>
    </row>
    <row r="29" spans="1:1" ht="32" x14ac:dyDescent="0.2">
      <c r="A29" s="81" t="s">
        <v>181</v>
      </c>
    </row>
    <row r="30" spans="1:1" x14ac:dyDescent="0.2">
      <c r="A30" s="85"/>
    </row>
    <row r="31" spans="1:1" ht="16" x14ac:dyDescent="0.2">
      <c r="A31" s="81" t="s">
        <v>174</v>
      </c>
    </row>
    <row r="32" spans="1:1" x14ac:dyDescent="0.2">
      <c r="A32" s="85"/>
    </row>
    <row r="33" spans="1:1" ht="64" x14ac:dyDescent="0.2">
      <c r="A33" s="81" t="s">
        <v>182</v>
      </c>
    </row>
  </sheetData>
  <hyperlinks>
    <hyperlink ref="A12" r:id="rId1" display="https://what3words.com/products/what3words-app/" xr:uid="{1FDC6040-5CA3-4691-8CB7-394A1AAA7AA0}"/>
  </hyperlinks>
  <pageMargins left="0.7" right="0.7" top="0.75" bottom="0.75" header="0.3" footer="0.3"/>
  <pageSetup paperSize="9" orientation="portrait" r:id="rId2"/>
  <headerFooter>
    <oddHeader>&amp;C&amp;"Calibri"&amp;10&amp;K000000 OFFICIAL-SENSITIVE-PERSONAL&amp;1#_x000D_</oddHeader>
    <oddFooter>&amp;C_x000D_&amp;1#&amp;"Calibri"&amp;10&amp;K000000 OFFICIAL-SENSITIVE-PERSONAL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C80D6-57CC-4019-A363-F53988B97585}">
  <dimension ref="A1"/>
  <sheetViews>
    <sheetView workbookViewId="0"/>
  </sheetViews>
  <sheetFormatPr baseColWidth="10" defaultColWidth="8.83203125" defaultRowHeight="15" x14ac:dyDescent="0.2"/>
  <sheetData/>
  <pageMargins left="0.7" right="0.7" top="0.75" bottom="0.75" header="0.3" footer="0.3"/>
  <pageSetup paperSize="9" orientation="landscape" r:id="rId1"/>
  <headerFooter>
    <oddHeader>&amp;C&amp;"Calibri"&amp;10&amp;K000000 OFFICIAL-SENSITIVE-PERSONAL&amp;1#_x000D_</oddHeader>
    <oddFooter>&amp;C_x000D_&amp;1#&amp;"Calibri"&amp;10&amp;K000000 OFFICIAL-SENSITIVE-PERSONAL</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Master sheet</vt:lpstr>
      <vt:lpstr>Joining Instructions</vt:lpstr>
      <vt:lpstr>Kit List</vt:lpstr>
      <vt:lpstr>Staff instructions &amp; Site RA</vt:lpstr>
      <vt:lpstr>Event RA</vt:lpstr>
      <vt:lpstr>CP Score sheet</vt:lpstr>
      <vt:lpstr>"Walk to" grid ref</vt:lpstr>
      <vt:lpstr>Safety plan</vt:lpstr>
      <vt:lpstr>Comms</vt:lpstr>
      <vt:lpstr>Contacts</vt:lpstr>
      <vt:lpstr>Search &amp; Rescue Log</vt:lpstr>
      <vt:lpstr>Log Card</vt:lpstr>
      <vt:lpstr>Master Points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searle</dc:creator>
  <cp:lastModifiedBy>scott james</cp:lastModifiedBy>
  <cp:lastPrinted>2023-03-06T22:31:24Z</cp:lastPrinted>
  <dcterms:created xsi:type="dcterms:W3CDTF">2022-12-11T14:34:15Z</dcterms:created>
  <dcterms:modified xsi:type="dcterms:W3CDTF">2023-04-03T09:22:42Z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7a9fc5f-5f7f-4e2f-89b8-1da08a1fda3a_Enabled">
    <vt:lpwstr>true</vt:lpwstr>
  </property>
  <property fmtid="{D5CDD505-2E9C-101B-9397-08002B2CF9AE}" pid="3" name="MSIP_Label_07a9fc5f-5f7f-4e2f-89b8-1da08a1fda3a_SetDate">
    <vt:lpwstr>2022-12-30T12:03:25Z</vt:lpwstr>
  </property>
  <property fmtid="{D5CDD505-2E9C-101B-9397-08002B2CF9AE}" pid="4" name="MSIP_Label_07a9fc5f-5f7f-4e2f-89b8-1da08a1fda3a_Method">
    <vt:lpwstr>Privileged</vt:lpwstr>
  </property>
  <property fmtid="{D5CDD505-2E9C-101B-9397-08002B2CF9AE}" pid="5" name="MSIP_Label_07a9fc5f-5f7f-4e2f-89b8-1da08a1fda3a_Name">
    <vt:lpwstr>07a9fc5f-5f7f-4e2f-89b8-1da08a1fda3a</vt:lpwstr>
  </property>
  <property fmtid="{D5CDD505-2E9C-101B-9397-08002B2CF9AE}" pid="6" name="MSIP_Label_07a9fc5f-5f7f-4e2f-89b8-1da08a1fda3a_SiteId">
    <vt:lpwstr>c22cc3e1-5d7f-4f4d-be03-d5a158cc9409</vt:lpwstr>
  </property>
  <property fmtid="{D5CDD505-2E9C-101B-9397-08002B2CF9AE}" pid="7" name="MSIP_Label_07a9fc5f-5f7f-4e2f-89b8-1da08a1fda3a_ActionId">
    <vt:lpwstr>cc14d6ef-338c-4947-8ff6-1bf776cf67b1</vt:lpwstr>
  </property>
  <property fmtid="{D5CDD505-2E9C-101B-9397-08002B2CF9AE}" pid="8" name="MSIP_Label_07a9fc5f-5f7f-4e2f-89b8-1da08a1fda3a_ContentBits">
    <vt:lpwstr>3</vt:lpwstr>
  </property>
</Properties>
</file>