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sjue\Google Drive\Northwestern MSDS\MSDS 460 - Decision Analytics\"/>
    </mc:Choice>
  </mc:AlternateContent>
  <xr:revisionPtr revIDLastSave="0" documentId="13_ncr:1_{B51838FF-6F05-4513-B183-4FAADE52B23B}" xr6:coauthVersionLast="36" xr6:coauthVersionMax="36" xr10:uidLastSave="{00000000-0000-0000-0000-000000000000}"/>
  <bookViews>
    <workbookView xWindow="0" yWindow="0" windowWidth="28680" windowHeight="11280" activeTab="1" xr2:uid="{D546DEF2-9127-4E30-930A-6223206CFF95}"/>
  </bookViews>
  <sheets>
    <sheet name="Problem_2" sheetId="1" r:id="rId1"/>
    <sheet name="Problem_3"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12" i="2" l="1"/>
  <c r="B18" i="2"/>
  <c r="M18" i="2"/>
  <c r="N18" i="2"/>
  <c r="O18" i="2"/>
  <c r="B19" i="2"/>
  <c r="M19" i="2"/>
  <c r="N19" i="2"/>
  <c r="O19" i="2"/>
  <c r="B20" i="2"/>
  <c r="M20" i="2"/>
  <c r="N20" i="2"/>
  <c r="O20" i="2"/>
  <c r="B21" i="2"/>
  <c r="M21" i="2"/>
  <c r="N21" i="2"/>
  <c r="O21" i="2"/>
  <c r="B22" i="2"/>
  <c r="M22" i="2"/>
  <c r="N22" i="2"/>
  <c r="O22" i="2"/>
  <c r="B23" i="2"/>
  <c r="M23" i="2"/>
  <c r="N23" i="2"/>
  <c r="O23" i="2"/>
  <c r="B24" i="2"/>
  <c r="M24" i="2"/>
  <c r="N24" i="2"/>
  <c r="O24" i="2"/>
  <c r="B25" i="2"/>
  <c r="M25" i="2"/>
  <c r="N25" i="2"/>
  <c r="O25" i="2"/>
  <c r="B26" i="2"/>
  <c r="M26" i="2"/>
  <c r="N26" i="2"/>
  <c r="O26" i="2"/>
  <c r="B27" i="2"/>
  <c r="M27" i="2"/>
  <c r="N27" i="2"/>
  <c r="O27" i="2"/>
  <c r="B28" i="2"/>
  <c r="M28" i="2"/>
  <c r="N28" i="2"/>
  <c r="O28" i="2"/>
  <c r="B29" i="2"/>
  <c r="M29" i="2"/>
  <c r="N29" i="2"/>
  <c r="O29" i="2"/>
  <c r="B30" i="2"/>
  <c r="M30" i="2"/>
  <c r="N30" i="2"/>
  <c r="O30" i="2"/>
  <c r="B31" i="2"/>
  <c r="M31" i="2"/>
  <c r="N31" i="2"/>
  <c r="O31" i="2"/>
  <c r="B32" i="2"/>
  <c r="M32" i="2"/>
  <c r="N32" i="2"/>
  <c r="O32" i="2"/>
  <c r="B33" i="2"/>
  <c r="M33" i="2"/>
  <c r="N33" i="2"/>
  <c r="O33" i="2"/>
  <c r="B34" i="2"/>
  <c r="M34" i="2"/>
  <c r="N34" i="2"/>
  <c r="O34" i="2"/>
  <c r="B35" i="2"/>
  <c r="M35" i="2"/>
  <c r="N35" i="2"/>
  <c r="O35" i="2"/>
  <c r="B36" i="2"/>
  <c r="M36" i="2"/>
  <c r="N36" i="2"/>
  <c r="O36" i="2"/>
  <c r="B37" i="2"/>
  <c r="M37" i="2"/>
  <c r="N37" i="2"/>
  <c r="O37" i="2"/>
  <c r="B38" i="2"/>
  <c r="M38" i="2"/>
  <c r="N38" i="2"/>
  <c r="O38" i="2"/>
  <c r="B39" i="2"/>
  <c r="M39" i="2"/>
  <c r="N39" i="2"/>
  <c r="O39" i="2"/>
  <c r="B40" i="2"/>
  <c r="M40" i="2"/>
  <c r="N40" i="2"/>
  <c r="O40" i="2"/>
  <c r="B41" i="2"/>
  <c r="M41" i="2"/>
  <c r="N41" i="2"/>
  <c r="O41" i="2"/>
  <c r="B42" i="2"/>
  <c r="M42" i="2"/>
  <c r="N42" i="2"/>
  <c r="O42" i="2"/>
  <c r="B43" i="2"/>
  <c r="M43" i="2"/>
  <c r="N43" i="2"/>
  <c r="O43" i="2"/>
  <c r="B44" i="2"/>
  <c r="M44" i="2"/>
  <c r="N44" i="2"/>
  <c r="O44" i="2"/>
  <c r="B45" i="2"/>
  <c r="M45" i="2"/>
  <c r="N45" i="2"/>
  <c r="O45" i="2"/>
  <c r="B46" i="2"/>
  <c r="M46" i="2"/>
  <c r="N46" i="2"/>
  <c r="O46" i="2"/>
  <c r="B47" i="2"/>
  <c r="M47" i="2"/>
  <c r="N47" i="2"/>
  <c r="O47" i="2"/>
  <c r="B48" i="2"/>
  <c r="M48" i="2"/>
  <c r="N48" i="2"/>
  <c r="O48" i="2"/>
  <c r="B49" i="2"/>
  <c r="M49" i="2"/>
  <c r="N49" i="2"/>
  <c r="O49" i="2"/>
  <c r="B50" i="2"/>
  <c r="M50" i="2"/>
  <c r="N50" i="2"/>
  <c r="O50" i="2"/>
  <c r="B51" i="2"/>
  <c r="M51" i="2"/>
  <c r="N51" i="2"/>
  <c r="O51" i="2"/>
  <c r="B52" i="2"/>
  <c r="M52" i="2"/>
  <c r="N52" i="2"/>
  <c r="O52" i="2"/>
  <c r="M17" i="2"/>
  <c r="N17" i="2"/>
  <c r="O17" i="2"/>
  <c r="O16" i="2"/>
  <c r="N16" i="2"/>
  <c r="M16" i="2"/>
  <c r="B17" i="2"/>
  <c r="C17" i="2" s="1"/>
  <c r="D17" i="2" s="1"/>
  <c r="E16" i="2"/>
  <c r="D16" i="2"/>
  <c r="B78" i="1"/>
  <c r="B77" i="1"/>
  <c r="B76" i="1"/>
  <c r="B75" i="1"/>
  <c r="B74" i="1"/>
  <c r="B73" i="1"/>
  <c r="B72" i="1"/>
  <c r="B71" i="1"/>
  <c r="B70" i="1"/>
  <c r="B69" i="1"/>
  <c r="B68" i="1"/>
  <c r="B67" i="1"/>
  <c r="B66" i="1"/>
  <c r="B65" i="1"/>
  <c r="B64" i="1"/>
  <c r="B63" i="1"/>
  <c r="B62" i="1"/>
  <c r="B61" i="1"/>
  <c r="B60" i="1"/>
  <c r="B59" i="1"/>
  <c r="B58" i="1"/>
  <c r="B57" i="1"/>
  <c r="B56" i="1"/>
  <c r="B55" i="1"/>
  <c r="B54" i="1"/>
  <c r="K26" i="1"/>
  <c r="D14" i="1"/>
  <c r="C18" i="1"/>
  <c r="C17" i="1"/>
  <c r="C16" i="1"/>
  <c r="C15" i="1"/>
  <c r="D15" i="1" s="1"/>
  <c r="F61" i="1" l="1"/>
  <c r="E61" i="1"/>
  <c r="D61" i="1"/>
  <c r="C61" i="1"/>
  <c r="E54" i="1"/>
  <c r="F54" i="1"/>
  <c r="D54" i="1"/>
  <c r="C54" i="1"/>
  <c r="E62" i="1"/>
  <c r="C62" i="1"/>
  <c r="D62" i="1"/>
  <c r="F62" i="1"/>
  <c r="E70" i="1"/>
  <c r="F70" i="1"/>
  <c r="D70" i="1"/>
  <c r="C70" i="1"/>
  <c r="E78" i="1"/>
  <c r="C78" i="1"/>
  <c r="D78" i="1"/>
  <c r="F78" i="1"/>
  <c r="E56" i="1"/>
  <c r="C56" i="1"/>
  <c r="D56" i="1"/>
  <c r="F56" i="1"/>
  <c r="E64" i="1"/>
  <c r="C64" i="1"/>
  <c r="D64" i="1"/>
  <c r="F64" i="1"/>
  <c r="E72" i="1"/>
  <c r="C72" i="1"/>
  <c r="D72" i="1"/>
  <c r="F72" i="1"/>
  <c r="F63" i="1"/>
  <c r="E63" i="1"/>
  <c r="D63" i="1"/>
  <c r="C63" i="1"/>
  <c r="F73" i="1"/>
  <c r="E73" i="1"/>
  <c r="D73" i="1"/>
  <c r="C73" i="1"/>
  <c r="F69" i="1"/>
  <c r="E69" i="1"/>
  <c r="D69" i="1"/>
  <c r="C69" i="1"/>
  <c r="F55" i="1"/>
  <c r="E55" i="1"/>
  <c r="D55" i="1"/>
  <c r="C55" i="1"/>
  <c r="F57" i="1"/>
  <c r="E57" i="1"/>
  <c r="D57" i="1"/>
  <c r="C57" i="1"/>
  <c r="E58" i="1"/>
  <c r="C58" i="1"/>
  <c r="D58" i="1"/>
  <c r="F58" i="1"/>
  <c r="E66" i="1"/>
  <c r="D66" i="1"/>
  <c r="C66" i="1"/>
  <c r="F66" i="1"/>
  <c r="E74" i="1"/>
  <c r="C74" i="1"/>
  <c r="D74" i="1"/>
  <c r="F74" i="1"/>
  <c r="F77" i="1"/>
  <c r="E77" i="1"/>
  <c r="D77" i="1"/>
  <c r="C77" i="1"/>
  <c r="F71" i="1"/>
  <c r="E71" i="1"/>
  <c r="D71" i="1"/>
  <c r="C71" i="1"/>
  <c r="F65" i="1"/>
  <c r="E65" i="1"/>
  <c r="D65" i="1"/>
  <c r="C65" i="1"/>
  <c r="F59" i="1"/>
  <c r="E59" i="1"/>
  <c r="D59" i="1"/>
  <c r="C59" i="1"/>
  <c r="F67" i="1"/>
  <c r="E67" i="1"/>
  <c r="D67" i="1"/>
  <c r="C67" i="1"/>
  <c r="F75" i="1"/>
  <c r="E75" i="1"/>
  <c r="D75" i="1"/>
  <c r="C75" i="1"/>
  <c r="E60" i="1"/>
  <c r="F60" i="1"/>
  <c r="D60" i="1"/>
  <c r="C60" i="1"/>
  <c r="E68" i="1"/>
  <c r="C68" i="1"/>
  <c r="D68" i="1"/>
  <c r="F68" i="1"/>
  <c r="E76" i="1"/>
  <c r="F76" i="1"/>
  <c r="D76" i="1"/>
  <c r="C76" i="1"/>
  <c r="F16" i="2"/>
  <c r="H16" i="2" s="1"/>
  <c r="K16" i="2" s="1"/>
  <c r="Q16" i="2" s="1"/>
  <c r="I16" i="2"/>
  <c r="L16" i="2" s="1"/>
  <c r="R16" i="2" s="1"/>
  <c r="C18" i="2"/>
  <c r="E17" i="2"/>
  <c r="F17" i="2" s="1"/>
  <c r="G17" i="2" s="1"/>
  <c r="B29" i="1"/>
  <c r="F29" i="1" s="1"/>
  <c r="B44" i="1"/>
  <c r="D16" i="1"/>
  <c r="D17" i="1" s="1"/>
  <c r="D18" i="1" s="1"/>
  <c r="B40" i="1"/>
  <c r="B48" i="1"/>
  <c r="B52" i="1"/>
  <c r="B36" i="1"/>
  <c r="B34" i="1"/>
  <c r="B42" i="1"/>
  <c r="B50" i="1"/>
  <c r="B35" i="1"/>
  <c r="B43" i="1"/>
  <c r="B51" i="1"/>
  <c r="E36" i="1" l="1"/>
  <c r="C36" i="1"/>
  <c r="D36" i="1"/>
  <c r="F36" i="1"/>
  <c r="E52" i="1"/>
  <c r="C52" i="1"/>
  <c r="D52" i="1"/>
  <c r="F52" i="1"/>
  <c r="E48" i="1"/>
  <c r="F48" i="1"/>
  <c r="D48" i="1"/>
  <c r="C48" i="1"/>
  <c r="E40" i="1"/>
  <c r="C40" i="1"/>
  <c r="F40" i="1"/>
  <c r="D40" i="1"/>
  <c r="E43" i="1"/>
  <c r="F43" i="1"/>
  <c r="D43" i="1"/>
  <c r="C43" i="1"/>
  <c r="E35" i="1"/>
  <c r="F35" i="1"/>
  <c r="D35" i="1"/>
  <c r="C35" i="1"/>
  <c r="F51" i="1"/>
  <c r="E51" i="1"/>
  <c r="D51" i="1"/>
  <c r="C51" i="1"/>
  <c r="E50" i="1"/>
  <c r="C50" i="1"/>
  <c r="D50" i="1"/>
  <c r="F50" i="1"/>
  <c r="E44" i="1"/>
  <c r="C44" i="1"/>
  <c r="D44" i="1"/>
  <c r="F44" i="1"/>
  <c r="E34" i="1"/>
  <c r="D34" i="1"/>
  <c r="C34" i="1"/>
  <c r="F34" i="1"/>
  <c r="E42" i="1"/>
  <c r="D42" i="1"/>
  <c r="C42" i="1"/>
  <c r="F42" i="1"/>
  <c r="E29" i="1"/>
  <c r="D29" i="1"/>
  <c r="C29" i="1"/>
  <c r="G16" i="2"/>
  <c r="J16" i="2" s="1"/>
  <c r="P16" i="2" s="1"/>
  <c r="J17" i="2" s="1"/>
  <c r="P17" i="2" s="1"/>
  <c r="D18" i="2"/>
  <c r="C19" i="2"/>
  <c r="I17" i="2"/>
  <c r="H17" i="2"/>
  <c r="G71" i="1"/>
  <c r="G56" i="1"/>
  <c r="G59" i="1"/>
  <c r="G68" i="1"/>
  <c r="G77" i="1"/>
  <c r="G61" i="1"/>
  <c r="G64" i="1"/>
  <c r="G60" i="1"/>
  <c r="G75" i="1"/>
  <c r="G72" i="1"/>
  <c r="G76" i="1"/>
  <c r="G65" i="1"/>
  <c r="G70" i="1"/>
  <c r="G62" i="1"/>
  <c r="G63" i="1"/>
  <c r="G57" i="1"/>
  <c r="G58" i="1"/>
  <c r="G73" i="1"/>
  <c r="G78" i="1"/>
  <c r="G69" i="1"/>
  <c r="G54" i="1"/>
  <c r="G74" i="1"/>
  <c r="G55" i="1"/>
  <c r="G66" i="1"/>
  <c r="G67" i="1"/>
  <c r="B46" i="1"/>
  <c r="B32" i="1"/>
  <c r="B38" i="1"/>
  <c r="B30" i="1"/>
  <c r="B49" i="1"/>
  <c r="B47" i="1"/>
  <c r="B53" i="1"/>
  <c r="B41" i="1"/>
  <c r="B39" i="1"/>
  <c r="B45" i="1"/>
  <c r="B33" i="1"/>
  <c r="B31" i="1"/>
  <c r="B37" i="1"/>
  <c r="E46" i="1" l="1"/>
  <c r="C46" i="1"/>
  <c r="D46" i="1"/>
  <c r="F46" i="1"/>
  <c r="E39" i="1"/>
  <c r="F39" i="1"/>
  <c r="D39" i="1"/>
  <c r="C39" i="1"/>
  <c r="F41" i="1"/>
  <c r="E41" i="1"/>
  <c r="D41" i="1"/>
  <c r="C41" i="1"/>
  <c r="F45" i="1"/>
  <c r="E45" i="1"/>
  <c r="D45" i="1"/>
  <c r="C45" i="1"/>
  <c r="F53" i="1"/>
  <c r="E53" i="1"/>
  <c r="D53" i="1"/>
  <c r="C53" i="1"/>
  <c r="E38" i="1"/>
  <c r="D38" i="1"/>
  <c r="C38" i="1"/>
  <c r="F38" i="1"/>
  <c r="F47" i="1"/>
  <c r="E47" i="1"/>
  <c r="D47" i="1"/>
  <c r="C47" i="1"/>
  <c r="F37" i="1"/>
  <c r="E37" i="1"/>
  <c r="D37" i="1"/>
  <c r="C37" i="1"/>
  <c r="F49" i="1"/>
  <c r="E49" i="1"/>
  <c r="D49" i="1"/>
  <c r="C49" i="1"/>
  <c r="F33" i="1"/>
  <c r="E33" i="1"/>
  <c r="D33" i="1"/>
  <c r="C33" i="1"/>
  <c r="E32" i="1"/>
  <c r="C32" i="1"/>
  <c r="F32" i="1"/>
  <c r="D32" i="1"/>
  <c r="E31" i="1"/>
  <c r="F31" i="1"/>
  <c r="D31" i="1"/>
  <c r="C31" i="1"/>
  <c r="E30" i="1"/>
  <c r="D30" i="1"/>
  <c r="C30" i="1"/>
  <c r="F30" i="1"/>
  <c r="S16" i="2"/>
  <c r="D19" i="2"/>
  <c r="C20" i="2"/>
  <c r="E18" i="2"/>
  <c r="F18" i="2" s="1"/>
  <c r="L17" i="2"/>
  <c r="R17" i="2" s="1"/>
  <c r="K17" i="2"/>
  <c r="Q17" i="2" s="1"/>
  <c r="G31" i="1" l="1"/>
  <c r="G32" i="1"/>
  <c r="I18" i="2"/>
  <c r="L18" i="2" s="1"/>
  <c r="R18" i="2" s="1"/>
  <c r="H18" i="2"/>
  <c r="K18" i="2" s="1"/>
  <c r="Q18" i="2" s="1"/>
  <c r="G18" i="2"/>
  <c r="J18" i="2" s="1"/>
  <c r="P18" i="2" s="1"/>
  <c r="D20" i="2"/>
  <c r="C21" i="2"/>
  <c r="E19" i="2"/>
  <c r="F19" i="2" s="1"/>
  <c r="S17" i="2"/>
  <c r="S18" i="2" l="1"/>
  <c r="H19" i="2"/>
  <c r="K19" i="2" s="1"/>
  <c r="Q19" i="2" s="1"/>
  <c r="I19" i="2"/>
  <c r="L19" i="2" s="1"/>
  <c r="R19" i="2" s="1"/>
  <c r="G19" i="2"/>
  <c r="J19" i="2" s="1"/>
  <c r="P19" i="2" s="1"/>
  <c r="D21" i="2"/>
  <c r="C22" i="2"/>
  <c r="E20" i="2"/>
  <c r="F20" i="2" s="1"/>
  <c r="S19" i="2" l="1"/>
  <c r="G20" i="2"/>
  <c r="J20" i="2" s="1"/>
  <c r="P20" i="2" s="1"/>
  <c r="H20" i="2"/>
  <c r="K20" i="2" s="1"/>
  <c r="Q20" i="2" s="1"/>
  <c r="I20" i="2"/>
  <c r="L20" i="2" s="1"/>
  <c r="R20" i="2" s="1"/>
  <c r="D22" i="2"/>
  <c r="C23" i="2"/>
  <c r="E21" i="2"/>
  <c r="F21" i="2" s="1"/>
  <c r="G21" i="2" l="1"/>
  <c r="J21" i="2" s="1"/>
  <c r="P21" i="2" s="1"/>
  <c r="H21" i="2"/>
  <c r="K21" i="2" s="1"/>
  <c r="Q21" i="2" s="1"/>
  <c r="I21" i="2"/>
  <c r="L21" i="2" s="1"/>
  <c r="R21" i="2" s="1"/>
  <c r="D23" i="2"/>
  <c r="C24" i="2"/>
  <c r="E22" i="2"/>
  <c r="F22" i="2" s="1"/>
  <c r="S20" i="2"/>
  <c r="H22" i="2" l="1"/>
  <c r="K22" i="2" s="1"/>
  <c r="Q22" i="2" s="1"/>
  <c r="G22" i="2"/>
  <c r="J22" i="2" s="1"/>
  <c r="P22" i="2" s="1"/>
  <c r="I22" i="2"/>
  <c r="L22" i="2" s="1"/>
  <c r="R22" i="2" s="1"/>
  <c r="D24" i="2"/>
  <c r="C25" i="2"/>
  <c r="E23" i="2"/>
  <c r="F23" i="2" s="1"/>
  <c r="S21" i="2"/>
  <c r="H23" i="2" l="1"/>
  <c r="K23" i="2" s="1"/>
  <c r="Q23" i="2" s="1"/>
  <c r="I23" i="2"/>
  <c r="L23" i="2" s="1"/>
  <c r="R23" i="2" s="1"/>
  <c r="G23" i="2"/>
  <c r="J23" i="2" s="1"/>
  <c r="P23" i="2" s="1"/>
  <c r="D25" i="2"/>
  <c r="C26" i="2"/>
  <c r="E24" i="2"/>
  <c r="F24" i="2" s="1"/>
  <c r="S22" i="2"/>
  <c r="S23" i="2" l="1"/>
  <c r="G24" i="2"/>
  <c r="J24" i="2" s="1"/>
  <c r="P24" i="2" s="1"/>
  <c r="H24" i="2"/>
  <c r="K24" i="2" s="1"/>
  <c r="Q24" i="2" s="1"/>
  <c r="I24" i="2"/>
  <c r="L24" i="2" s="1"/>
  <c r="R24" i="2" s="1"/>
  <c r="D26" i="2"/>
  <c r="C27" i="2"/>
  <c r="E25" i="2"/>
  <c r="F25" i="2" s="1"/>
  <c r="E26" i="2" l="1"/>
  <c r="F26" i="2" s="1"/>
  <c r="D27" i="2"/>
  <c r="C28" i="2"/>
  <c r="G25" i="2"/>
  <c r="J25" i="2" s="1"/>
  <c r="P25" i="2" s="1"/>
  <c r="H25" i="2"/>
  <c r="K25" i="2" s="1"/>
  <c r="Q25" i="2" s="1"/>
  <c r="I25" i="2"/>
  <c r="L25" i="2" s="1"/>
  <c r="R25" i="2" s="1"/>
  <c r="S24" i="2"/>
  <c r="H26" i="2" l="1"/>
  <c r="K26" i="2" s="1"/>
  <c r="Q26" i="2" s="1"/>
  <c r="G26" i="2"/>
  <c r="J26" i="2" s="1"/>
  <c r="P26" i="2" s="1"/>
  <c r="I26" i="2"/>
  <c r="L26" i="2" s="1"/>
  <c r="R26" i="2" s="1"/>
  <c r="D28" i="2"/>
  <c r="C29" i="2"/>
  <c r="E27" i="2"/>
  <c r="F27" i="2" s="1"/>
  <c r="S25" i="2"/>
  <c r="S26" i="2" l="1"/>
  <c r="H27" i="2"/>
  <c r="K27" i="2" s="1"/>
  <c r="Q27" i="2" s="1"/>
  <c r="I27" i="2"/>
  <c r="L27" i="2" s="1"/>
  <c r="R27" i="2" s="1"/>
  <c r="G27" i="2"/>
  <c r="J27" i="2" s="1"/>
  <c r="P27" i="2" s="1"/>
  <c r="D29" i="2"/>
  <c r="C30" i="2"/>
  <c r="E28" i="2"/>
  <c r="F28" i="2" s="1"/>
  <c r="S27" i="2" l="1"/>
  <c r="G28" i="2"/>
  <c r="J28" i="2" s="1"/>
  <c r="P28" i="2" s="1"/>
  <c r="H28" i="2"/>
  <c r="K28" i="2" s="1"/>
  <c r="Q28" i="2" s="1"/>
  <c r="I28" i="2"/>
  <c r="L28" i="2" s="1"/>
  <c r="R28" i="2" s="1"/>
  <c r="D30" i="2"/>
  <c r="C31" i="2"/>
  <c r="E29" i="2"/>
  <c r="F29" i="2" s="1"/>
  <c r="G29" i="2" l="1"/>
  <c r="J29" i="2" s="1"/>
  <c r="P29" i="2" s="1"/>
  <c r="H29" i="2"/>
  <c r="K29" i="2" s="1"/>
  <c r="Q29" i="2" s="1"/>
  <c r="I29" i="2"/>
  <c r="L29" i="2" s="1"/>
  <c r="R29" i="2" s="1"/>
  <c r="D31" i="2"/>
  <c r="C32" i="2"/>
  <c r="E30" i="2"/>
  <c r="F30" i="2" s="1"/>
  <c r="S28" i="2"/>
  <c r="H30" i="2" l="1"/>
  <c r="K30" i="2" s="1"/>
  <c r="Q30" i="2" s="1"/>
  <c r="G30" i="2"/>
  <c r="J30" i="2" s="1"/>
  <c r="P30" i="2" s="1"/>
  <c r="I30" i="2"/>
  <c r="L30" i="2" s="1"/>
  <c r="R30" i="2" s="1"/>
  <c r="D32" i="2"/>
  <c r="C33" i="2"/>
  <c r="E31" i="2"/>
  <c r="F31" i="2" s="1"/>
  <c r="S29" i="2"/>
  <c r="S30" i="2" l="1"/>
  <c r="H31" i="2"/>
  <c r="K31" i="2" s="1"/>
  <c r="Q31" i="2" s="1"/>
  <c r="I31" i="2"/>
  <c r="L31" i="2" s="1"/>
  <c r="R31" i="2" s="1"/>
  <c r="G31" i="2"/>
  <c r="J31" i="2" s="1"/>
  <c r="P31" i="2" s="1"/>
  <c r="E32" i="2"/>
  <c r="F32" i="2" s="1"/>
  <c r="D33" i="2"/>
  <c r="C34" i="2"/>
  <c r="S31" i="2" l="1"/>
  <c r="G32" i="2"/>
  <c r="J32" i="2" s="1"/>
  <c r="P32" i="2" s="1"/>
  <c r="H32" i="2"/>
  <c r="K32" i="2" s="1"/>
  <c r="Q32" i="2" s="1"/>
  <c r="I32" i="2"/>
  <c r="L32" i="2" s="1"/>
  <c r="R32" i="2" s="1"/>
  <c r="D34" i="2"/>
  <c r="C35" i="2"/>
  <c r="E33" i="2"/>
  <c r="F33" i="2" s="1"/>
  <c r="D35" i="2" l="1"/>
  <c r="C36" i="2"/>
  <c r="G33" i="2"/>
  <c r="J33" i="2" s="1"/>
  <c r="P33" i="2" s="1"/>
  <c r="H33" i="2"/>
  <c r="K33" i="2" s="1"/>
  <c r="Q33" i="2" s="1"/>
  <c r="I33" i="2"/>
  <c r="L33" i="2" s="1"/>
  <c r="R33" i="2" s="1"/>
  <c r="E34" i="2"/>
  <c r="F34" i="2" s="1"/>
  <c r="S32" i="2"/>
  <c r="E25" i="1"/>
  <c r="E24" i="1"/>
  <c r="E23" i="1"/>
  <c r="E22" i="1"/>
  <c r="S33" i="2" l="1"/>
  <c r="G34" i="2"/>
  <c r="J34" i="2" s="1"/>
  <c r="P34" i="2" s="1"/>
  <c r="H34" i="2"/>
  <c r="K34" i="2" s="1"/>
  <c r="Q34" i="2" s="1"/>
  <c r="I34" i="2"/>
  <c r="L34" i="2" s="1"/>
  <c r="R34" i="2" s="1"/>
  <c r="D36" i="2"/>
  <c r="C37" i="2"/>
  <c r="E35" i="2"/>
  <c r="F35" i="2" s="1"/>
  <c r="H35" i="2" l="1"/>
  <c r="K35" i="2" s="1"/>
  <c r="Q35" i="2" s="1"/>
  <c r="I35" i="2"/>
  <c r="L35" i="2" s="1"/>
  <c r="R35" i="2" s="1"/>
  <c r="G35" i="2"/>
  <c r="J35" i="2" s="1"/>
  <c r="P35" i="2" s="1"/>
  <c r="D37" i="2"/>
  <c r="C38" i="2"/>
  <c r="E36" i="2"/>
  <c r="F36" i="2" s="1"/>
  <c r="S34" i="2"/>
  <c r="G30" i="1"/>
  <c r="G43" i="1"/>
  <c r="G47" i="1"/>
  <c r="G48" i="1"/>
  <c r="G35" i="1"/>
  <c r="G42" i="1"/>
  <c r="G50" i="1"/>
  <c r="G51" i="1"/>
  <c r="G38" i="1"/>
  <c r="G29" i="1"/>
  <c r="G34" i="1"/>
  <c r="G41" i="1"/>
  <c r="G49" i="1"/>
  <c r="G39" i="1"/>
  <c r="G46" i="1"/>
  <c r="G52" i="1"/>
  <c r="G44" i="1"/>
  <c r="G45" i="1"/>
  <c r="G53" i="1"/>
  <c r="G36" i="1"/>
  <c r="G37" i="1"/>
  <c r="G33" i="1"/>
  <c r="G40" i="1"/>
  <c r="G36" i="2" l="1"/>
  <c r="J36" i="2" s="1"/>
  <c r="P36" i="2" s="1"/>
  <c r="H36" i="2"/>
  <c r="K36" i="2" s="1"/>
  <c r="Q36" i="2" s="1"/>
  <c r="I36" i="2"/>
  <c r="L36" i="2" s="1"/>
  <c r="R36" i="2" s="1"/>
  <c r="D38" i="2"/>
  <c r="C39" i="2"/>
  <c r="E37" i="2"/>
  <c r="F37" i="2" s="1"/>
  <c r="S35" i="2"/>
  <c r="G79" i="1"/>
  <c r="K28" i="1" s="1"/>
  <c r="G37" i="2" l="1"/>
  <c r="J37" i="2" s="1"/>
  <c r="P37" i="2" s="1"/>
  <c r="H37" i="2"/>
  <c r="K37" i="2" s="1"/>
  <c r="Q37" i="2" s="1"/>
  <c r="I37" i="2"/>
  <c r="L37" i="2" s="1"/>
  <c r="R37" i="2" s="1"/>
  <c r="D39" i="2"/>
  <c r="C40" i="2"/>
  <c r="E38" i="2"/>
  <c r="F38" i="2" s="1"/>
  <c r="S36" i="2"/>
  <c r="H38" i="2" l="1"/>
  <c r="K38" i="2" s="1"/>
  <c r="Q38" i="2" s="1"/>
  <c r="G38" i="2"/>
  <c r="J38" i="2" s="1"/>
  <c r="P38" i="2" s="1"/>
  <c r="I38" i="2"/>
  <c r="L38" i="2" s="1"/>
  <c r="R38" i="2" s="1"/>
  <c r="E39" i="2"/>
  <c r="F39" i="2" s="1"/>
  <c r="D40" i="2"/>
  <c r="C41" i="2"/>
  <c r="S37" i="2"/>
  <c r="H39" i="2" l="1"/>
  <c r="K39" i="2" s="1"/>
  <c r="Q39" i="2" s="1"/>
  <c r="I39" i="2"/>
  <c r="L39" i="2" s="1"/>
  <c r="R39" i="2" s="1"/>
  <c r="G39" i="2"/>
  <c r="J39" i="2" s="1"/>
  <c r="P39" i="2" s="1"/>
  <c r="D41" i="2"/>
  <c r="C42" i="2"/>
  <c r="E40" i="2"/>
  <c r="F40" i="2" s="1"/>
  <c r="S38" i="2"/>
  <c r="S39" i="2" l="1"/>
  <c r="G40" i="2"/>
  <c r="J40" i="2" s="1"/>
  <c r="P40" i="2" s="1"/>
  <c r="H40" i="2"/>
  <c r="K40" i="2" s="1"/>
  <c r="Q40" i="2" s="1"/>
  <c r="I40" i="2"/>
  <c r="L40" i="2" s="1"/>
  <c r="R40" i="2" s="1"/>
  <c r="D42" i="2"/>
  <c r="C43" i="2"/>
  <c r="E41" i="2"/>
  <c r="F41" i="2" s="1"/>
  <c r="G41" i="2" l="1"/>
  <c r="J41" i="2" s="1"/>
  <c r="P41" i="2" s="1"/>
  <c r="H41" i="2"/>
  <c r="K41" i="2" s="1"/>
  <c r="Q41" i="2" s="1"/>
  <c r="I41" i="2"/>
  <c r="L41" i="2" s="1"/>
  <c r="R41" i="2" s="1"/>
  <c r="D43" i="2"/>
  <c r="C44" i="2"/>
  <c r="E42" i="2"/>
  <c r="F42" i="2" s="1"/>
  <c r="S40" i="2"/>
  <c r="E43" i="2" l="1"/>
  <c r="F43" i="2" s="1"/>
  <c r="H42" i="2"/>
  <c r="K42" i="2" s="1"/>
  <c r="Q42" i="2" s="1"/>
  <c r="G42" i="2"/>
  <c r="J42" i="2" s="1"/>
  <c r="P42" i="2" s="1"/>
  <c r="I42" i="2"/>
  <c r="L42" i="2" s="1"/>
  <c r="R42" i="2" s="1"/>
  <c r="D44" i="2"/>
  <c r="C45" i="2"/>
  <c r="S41" i="2"/>
  <c r="H43" i="2" l="1"/>
  <c r="K43" i="2" s="1"/>
  <c r="Q43" i="2" s="1"/>
  <c r="I43" i="2"/>
  <c r="L43" i="2" s="1"/>
  <c r="R43" i="2" s="1"/>
  <c r="G43" i="2"/>
  <c r="J43" i="2" s="1"/>
  <c r="P43" i="2" s="1"/>
  <c r="E44" i="2"/>
  <c r="F44" i="2" s="1"/>
  <c r="D45" i="2"/>
  <c r="C46" i="2"/>
  <c r="S42" i="2"/>
  <c r="S43" i="2" l="1"/>
  <c r="G44" i="2"/>
  <c r="J44" i="2" s="1"/>
  <c r="P44" i="2" s="1"/>
  <c r="H44" i="2"/>
  <c r="K44" i="2" s="1"/>
  <c r="Q44" i="2" s="1"/>
  <c r="I44" i="2"/>
  <c r="L44" i="2" s="1"/>
  <c r="R44" i="2" s="1"/>
  <c r="E45" i="2"/>
  <c r="F45" i="2" s="1"/>
  <c r="D46" i="2"/>
  <c r="C47" i="2"/>
  <c r="D47" i="2" l="1"/>
  <c r="C48" i="2"/>
  <c r="G45" i="2"/>
  <c r="J45" i="2" s="1"/>
  <c r="P45" i="2" s="1"/>
  <c r="H45" i="2"/>
  <c r="K45" i="2" s="1"/>
  <c r="Q45" i="2" s="1"/>
  <c r="I45" i="2"/>
  <c r="L45" i="2" s="1"/>
  <c r="R45" i="2" s="1"/>
  <c r="E46" i="2"/>
  <c r="F46" i="2" s="1"/>
  <c r="S44" i="2"/>
  <c r="S45" i="2" l="1"/>
  <c r="G46" i="2"/>
  <c r="J46" i="2" s="1"/>
  <c r="P46" i="2" s="1"/>
  <c r="H46" i="2"/>
  <c r="K46" i="2" s="1"/>
  <c r="Q46" i="2" s="1"/>
  <c r="I46" i="2"/>
  <c r="L46" i="2" s="1"/>
  <c r="R46" i="2" s="1"/>
  <c r="D48" i="2"/>
  <c r="C49" i="2"/>
  <c r="E47" i="2"/>
  <c r="F47" i="2" s="1"/>
  <c r="H47" i="2" l="1"/>
  <c r="K47" i="2" s="1"/>
  <c r="Q47" i="2" s="1"/>
  <c r="I47" i="2"/>
  <c r="L47" i="2" s="1"/>
  <c r="R47" i="2" s="1"/>
  <c r="G47" i="2"/>
  <c r="J47" i="2" s="1"/>
  <c r="P47" i="2" s="1"/>
  <c r="D49" i="2"/>
  <c r="C50" i="2"/>
  <c r="E48" i="2"/>
  <c r="F48" i="2" s="1"/>
  <c r="S46" i="2"/>
  <c r="S47" i="2" l="1"/>
  <c r="G48" i="2"/>
  <c r="J48" i="2" s="1"/>
  <c r="P48" i="2" s="1"/>
  <c r="H48" i="2"/>
  <c r="K48" i="2" s="1"/>
  <c r="Q48" i="2" s="1"/>
  <c r="I48" i="2"/>
  <c r="L48" i="2" s="1"/>
  <c r="R48" i="2" s="1"/>
  <c r="E49" i="2"/>
  <c r="F49" i="2" s="1"/>
  <c r="D50" i="2"/>
  <c r="C51" i="2"/>
  <c r="D51" i="2" l="1"/>
  <c r="C52" i="2"/>
  <c r="D52" i="2" s="1"/>
  <c r="G49" i="2"/>
  <c r="J49" i="2" s="1"/>
  <c r="P49" i="2" s="1"/>
  <c r="H49" i="2"/>
  <c r="K49" i="2" s="1"/>
  <c r="Q49" i="2" s="1"/>
  <c r="I49" i="2"/>
  <c r="L49" i="2" s="1"/>
  <c r="R49" i="2" s="1"/>
  <c r="E50" i="2"/>
  <c r="F50" i="2" s="1"/>
  <c r="S48" i="2"/>
  <c r="S49" i="2" l="1"/>
  <c r="G50" i="2"/>
  <c r="J50" i="2" s="1"/>
  <c r="P50" i="2" s="1"/>
  <c r="H50" i="2"/>
  <c r="K50" i="2" s="1"/>
  <c r="Q50" i="2" s="1"/>
  <c r="I50" i="2"/>
  <c r="L50" i="2" s="1"/>
  <c r="R50" i="2" s="1"/>
  <c r="E52" i="2"/>
  <c r="F52" i="2" s="1"/>
  <c r="E51" i="2"/>
  <c r="F51" i="2" s="1"/>
  <c r="H51" i="2" l="1"/>
  <c r="K51" i="2" s="1"/>
  <c r="Q51" i="2" s="1"/>
  <c r="I51" i="2"/>
  <c r="L51" i="2" s="1"/>
  <c r="R51" i="2" s="1"/>
  <c r="G51" i="2"/>
  <c r="J51" i="2" s="1"/>
  <c r="P51" i="2" s="1"/>
  <c r="G52" i="2"/>
  <c r="H52" i="2"/>
  <c r="I52" i="2"/>
  <c r="S50" i="2"/>
  <c r="L52" i="2" l="1"/>
  <c r="R52" i="2" s="1"/>
  <c r="K52" i="2"/>
  <c r="Q52" i="2" s="1"/>
  <c r="J52" i="2"/>
  <c r="P52" i="2" s="1"/>
  <c r="S51" i="2"/>
  <c r="S52" i="2" l="1"/>
  <c r="W15" i="2" s="1"/>
</calcChain>
</file>

<file path=xl/sharedStrings.xml><?xml version="1.0" encoding="utf-8"?>
<sst xmlns="http://schemas.openxmlformats.org/spreadsheetml/2006/main" count="71" uniqueCount="46">
  <si>
    <t># sold</t>
  </si>
  <si>
    <t>prob</t>
  </si>
  <si>
    <t>Model</t>
  </si>
  <si>
    <t>A</t>
  </si>
  <si>
    <t>B</t>
  </si>
  <si>
    <t>C</t>
  </si>
  <si>
    <t>D</t>
  </si>
  <si>
    <t>Simulation</t>
  </si>
  <si>
    <t>num_sold</t>
  </si>
  <si>
    <t>Model_A</t>
  </si>
  <si>
    <t>Model_B</t>
  </si>
  <si>
    <t>Model_C</t>
  </si>
  <si>
    <t>Model_D</t>
  </si>
  <si>
    <t>Total Bonus</t>
  </si>
  <si>
    <t>Problem 2:</t>
  </si>
  <si>
    <t>Replication</t>
  </si>
  <si>
    <t>cum_prob</t>
  </si>
  <si>
    <t>Expected Bonus</t>
  </si>
  <si>
    <t>if sell more than 4 bikes:</t>
  </si>
  <si>
    <t>weighted prob:</t>
  </si>
  <si>
    <t>Bonus structure:</t>
  </si>
  <si>
    <t>sales_distr</t>
  </si>
  <si>
    <t>bonus_$</t>
  </si>
  <si>
    <t>expected_bonus</t>
  </si>
  <si>
    <t>Average</t>
  </si>
  <si>
    <t>Age</t>
  </si>
  <si>
    <t>Raise %</t>
  </si>
  <si>
    <t>Salary</t>
  </si>
  <si>
    <t>Individual Contribution</t>
  </si>
  <si>
    <t>Company Contribution</t>
  </si>
  <si>
    <t>mean</t>
  </si>
  <si>
    <t>std dev</t>
  </si>
  <si>
    <t>Total annual contribution</t>
  </si>
  <si>
    <t>Total 401(k) Value</t>
  </si>
  <si>
    <t>New funds allocation ($)</t>
  </si>
  <si>
    <t>Beginning Balances ($)</t>
  </si>
  <si>
    <t>Annual Growth (%)</t>
  </si>
  <si>
    <t>Fund</t>
  </si>
  <si>
    <t>Allocation</t>
  </si>
  <si>
    <t>Current contribution</t>
  </si>
  <si>
    <t>Company contribution match</t>
  </si>
  <si>
    <t>Ending Balances ($)</t>
  </si>
  <si>
    <t>Raise (%)</t>
  </si>
  <si>
    <t>10-year avg annual growth</t>
  </si>
  <si>
    <t>Average expected balance at age 60</t>
  </si>
  <si>
    <t>Value used in submission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</si>
</sst>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_(&quot;$&quot;* #,##0_);_(&quot;$&quot;* \(#,##0\);_(&quot;$&quot;*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2"/>
      <name val="Arial"/>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1">
    <xf numFmtId="0" fontId="0" fillId="0" borderId="0" xfId="0"/>
    <xf numFmtId="1" fontId="0" fillId="0" borderId="0" xfId="0" applyNumberFormat="1"/>
    <xf numFmtId="0" fontId="3" fillId="0" borderId="0" xfId="0" applyFont="1"/>
    <xf numFmtId="0" fontId="0" fillId="2" borderId="0" xfId="0" applyFill="1"/>
    <xf numFmtId="0" fontId="0" fillId="3" borderId="0" xfId="0" applyFill="1"/>
    <xf numFmtId="1" fontId="0" fillId="4" borderId="0" xfId="0" applyNumberFormat="1" applyFill="1"/>
    <xf numFmtId="10" fontId="0" fillId="0" borderId="0" xfId="3" applyNumberFormat="1" applyFont="1"/>
    <xf numFmtId="164" fontId="0" fillId="0" borderId="0" xfId="1" applyNumberFormat="1" applyFont="1"/>
    <xf numFmtId="0" fontId="4" fillId="3" borderId="1" xfId="0" applyFont="1" applyFill="1" applyBorder="1"/>
    <xf numFmtId="0" fontId="0" fillId="3" borderId="1" xfId="0" applyFill="1" applyBorder="1"/>
    <xf numFmtId="10" fontId="0" fillId="0" borderId="1" xfId="3" applyNumberFormat="1" applyFont="1" applyBorder="1"/>
    <xf numFmtId="0" fontId="0" fillId="0" borderId="1" xfId="0" applyBorder="1"/>
    <xf numFmtId="9" fontId="0" fillId="0" borderId="1" xfId="3" applyFont="1" applyBorder="1"/>
    <xf numFmtId="0" fontId="0" fillId="3" borderId="2" xfId="0" applyFill="1" applyBorder="1" applyAlignment="1">
      <alignment horizontal="centerContinuous"/>
    </xf>
    <xf numFmtId="0" fontId="0" fillId="3" borderId="3" xfId="0" applyFill="1" applyBorder="1" applyAlignment="1">
      <alignment horizontal="centerContinuous"/>
    </xf>
    <xf numFmtId="0" fontId="0" fillId="3" borderId="4" xfId="0" applyFill="1" applyBorder="1" applyAlignment="1">
      <alignment horizontal="centerContinuous"/>
    </xf>
    <xf numFmtId="10" fontId="0" fillId="0" borderId="0" xfId="3" applyNumberFormat="1" applyFont="1" applyBorder="1"/>
    <xf numFmtId="0" fontId="0" fillId="3" borderId="6" xfId="0" applyFill="1" applyBorder="1"/>
    <xf numFmtId="0" fontId="0" fillId="3" borderId="7" xfId="0" applyFill="1" applyBorder="1"/>
    <xf numFmtId="0" fontId="0" fillId="3" borderId="1"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4" fillId="3" borderId="1" xfId="0" applyFont="1" applyFill="1" applyBorder="1" applyAlignment="1">
      <alignment horizontal="center"/>
    </xf>
    <xf numFmtId="165" fontId="0" fillId="0" borderId="0" xfId="2" applyNumberFormat="1" applyFont="1"/>
    <xf numFmtId="165" fontId="0" fillId="0" borderId="8" xfId="2" applyNumberFormat="1" applyFont="1" applyBorder="1"/>
    <xf numFmtId="165" fontId="0" fillId="0" borderId="5" xfId="2" applyNumberFormat="1" applyFont="1" applyBorder="1"/>
    <xf numFmtId="165" fontId="0" fillId="3" borderId="4" xfId="2" applyNumberFormat="1" applyFont="1" applyFill="1" applyBorder="1"/>
    <xf numFmtId="0" fontId="0" fillId="3" borderId="9" xfId="0" applyFill="1" applyBorder="1"/>
    <xf numFmtId="1" fontId="0" fillId="3" borderId="4" xfId="0" applyNumberFormat="1" applyFill="1" applyBorder="1"/>
    <xf numFmtId="1" fontId="0" fillId="0" borderId="8" xfId="0" applyNumberFormat="1" applyBorder="1"/>
    <xf numFmtId="1" fontId="0" fillId="0" borderId="5" xfId="0" applyNumberFormat="1" applyBorder="1"/>
    <xf numFmtId="165" fontId="2" fillId="2" borderId="0" xfId="0" applyNumberFormat="1" applyFont="1" applyFill="1"/>
    <xf numFmtId="0" fontId="2" fillId="2" borderId="0" xfId="0" applyFont="1" applyFill="1" applyAlignment="1">
      <alignment horizontal="right"/>
    </xf>
    <xf numFmtId="0" fontId="2" fillId="2" borderId="0" xfId="0" applyFont="1" applyFill="1"/>
    <xf numFmtId="1" fontId="2" fillId="2" borderId="0" xfId="0" applyNumberFormat="1" applyFont="1" applyFill="1"/>
    <xf numFmtId="0" fontId="0" fillId="5" borderId="0" xfId="0" applyFill="1"/>
    <xf numFmtId="165" fontId="2" fillId="5" borderId="0" xfId="0" applyNumberFormat="1" applyFont="1" applyFill="1"/>
    <xf numFmtId="0" fontId="0" fillId="0" borderId="0" xfId="0" applyFill="1"/>
    <xf numFmtId="0" fontId="2" fillId="5" borderId="0" xfId="0" applyFont="1" applyFill="1" applyAlignment="1">
      <alignment horizontal="right"/>
    </xf>
    <xf numFmtId="1" fontId="2" fillId="5" borderId="0" xfId="0" applyNumberFormat="1" applyFont="1" applyFill="1"/>
    <xf numFmtId="0" fontId="0" fillId="3" borderId="0" xfId="0" applyFill="1"/>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504825</xdr:colOff>
      <xdr:row>2</xdr:row>
      <xdr:rowOff>28576</xdr:rowOff>
    </xdr:from>
    <xdr:to>
      <xdr:col>10</xdr:col>
      <xdr:colOff>800100</xdr:colOff>
      <xdr:row>8</xdr:row>
      <xdr:rowOff>171450</xdr:rowOff>
    </xdr:to>
    <xdr:sp macro="" textlink="">
      <xdr:nvSpPr>
        <xdr:cNvPr id="2" name="TextBox 1">
          <a:extLst>
            <a:ext uri="{FF2B5EF4-FFF2-40B4-BE49-F238E27FC236}">
              <a16:creationId xmlns:a16="http://schemas.microsoft.com/office/drawing/2014/main" id="{73EE99A5-B6AE-4D1C-BFC5-484D8585D27E}"/>
            </a:ext>
          </a:extLst>
        </xdr:cNvPr>
        <xdr:cNvSpPr txBox="1"/>
      </xdr:nvSpPr>
      <xdr:spPr>
        <a:xfrm>
          <a:off x="3333750" y="409576"/>
          <a:ext cx="6886575" cy="1285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 salesperson in a large bicycle shop is paid a bonus if he sells more than 4 bicycles a day.  The probability of selling more than 4 bicycles a day is only 0.40.  If the number of bicycles sold is greater than 4, the distribution of sales as shown below.  The shop has four different models of bicycles.  The amount of the bonus paid out varies by type.  The bonus for model A is $10; 40% of the bicycles sold are of this type.  Model B accounts for 35% of the sales and pays a bonus of $15.  Model C has a bonus rating of $20 and makes up 20% of the sales.  Finally, a model D pays a bonus of $25 for each sale but accounts for only 5% of the sales.  Develop a simulation model to calculate the bonus a salesperson can expect in a day.</a:t>
          </a:r>
        </a:p>
        <a:p>
          <a:endParaRPr lang="en-US" sz="1100"/>
        </a:p>
      </xdr:txBody>
    </xdr:sp>
    <xdr:clientData/>
  </xdr:twoCellAnchor>
  <xdr:twoCellAnchor>
    <xdr:from>
      <xdr:col>6</xdr:col>
      <xdr:colOff>857250</xdr:colOff>
      <xdr:row>16</xdr:row>
      <xdr:rowOff>47625</xdr:rowOff>
    </xdr:from>
    <xdr:to>
      <xdr:col>9</xdr:col>
      <xdr:colOff>847725</xdr:colOff>
      <xdr:row>19</xdr:row>
      <xdr:rowOff>114299</xdr:rowOff>
    </xdr:to>
    <xdr:sp macro="" textlink="">
      <xdr:nvSpPr>
        <xdr:cNvPr id="3" name="TextBox 2">
          <a:extLst>
            <a:ext uri="{FF2B5EF4-FFF2-40B4-BE49-F238E27FC236}">
              <a16:creationId xmlns:a16="http://schemas.microsoft.com/office/drawing/2014/main" id="{5DC80BB8-1C64-4931-B482-796A5371B8E5}"/>
            </a:ext>
          </a:extLst>
        </xdr:cNvPr>
        <xdr:cNvSpPr txBox="1"/>
      </xdr:nvSpPr>
      <xdr:spPr>
        <a:xfrm>
          <a:off x="6553200" y="3105150"/>
          <a:ext cx="2705100" cy="638174"/>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copy and paste value</a:t>
          </a:r>
          <a:r>
            <a:rPr lang="en-US" sz="1100" baseline="0"/>
            <a:t> of expected bonus to be used in homework solution file, since rand() changes everytime the file is opened</a:t>
          </a:r>
          <a:endParaRPr lang="en-US" sz="1100"/>
        </a:p>
      </xdr:txBody>
    </xdr:sp>
    <xdr:clientData/>
  </xdr:twoCellAnchor>
  <xdr:twoCellAnchor>
    <xdr:from>
      <xdr:col>9</xdr:col>
      <xdr:colOff>847725</xdr:colOff>
      <xdr:row>17</xdr:row>
      <xdr:rowOff>176212</xdr:rowOff>
    </xdr:from>
    <xdr:to>
      <xdr:col>10</xdr:col>
      <xdr:colOff>619125</xdr:colOff>
      <xdr:row>22</xdr:row>
      <xdr:rowOff>0</xdr:rowOff>
    </xdr:to>
    <xdr:cxnSp macro="">
      <xdr:nvCxnSpPr>
        <xdr:cNvPr id="5" name="Straight Arrow Connector 4">
          <a:extLst>
            <a:ext uri="{FF2B5EF4-FFF2-40B4-BE49-F238E27FC236}">
              <a16:creationId xmlns:a16="http://schemas.microsoft.com/office/drawing/2014/main" id="{5233DC06-FC5B-485E-8A1E-18FCE6B39EDB}"/>
            </a:ext>
          </a:extLst>
        </xdr:cNvPr>
        <xdr:cNvCxnSpPr>
          <a:stCxn id="3" idx="3"/>
        </xdr:cNvCxnSpPr>
      </xdr:nvCxnSpPr>
      <xdr:spPr>
        <a:xfrm>
          <a:off x="9258300" y="3424237"/>
          <a:ext cx="781050" cy="776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123825</xdr:rowOff>
    </xdr:from>
    <xdr:to>
      <xdr:col>10</xdr:col>
      <xdr:colOff>95250</xdr:colOff>
      <xdr:row>7</xdr:row>
      <xdr:rowOff>171450</xdr:rowOff>
    </xdr:to>
    <xdr:sp macro="" textlink="">
      <xdr:nvSpPr>
        <xdr:cNvPr id="2" name="TextBox 1">
          <a:extLst>
            <a:ext uri="{FF2B5EF4-FFF2-40B4-BE49-F238E27FC236}">
              <a16:creationId xmlns:a16="http://schemas.microsoft.com/office/drawing/2014/main" id="{9575E9E2-2ED5-497A-8EA7-A3923A73AF97}"/>
            </a:ext>
          </a:extLst>
        </xdr:cNvPr>
        <xdr:cNvSpPr txBox="1"/>
      </xdr:nvSpPr>
      <xdr:spPr>
        <a:xfrm>
          <a:off x="609600" y="123825"/>
          <a:ext cx="8734425" cy="138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Michael is 24 years old and has a 401(k) plan through his employer, a large financial institution. His company matches 50% of his contributions up to 6% of his salary. He currently contributes the maximum amount he can (i.e., 6%). In his 401(k), he has three funds. Investment A is a large-cap index fund, which has had an average annual growth over the past 10 years of 6.63% with a standard deviation of 13.46%. Investment B is a mid-cap index fund with a 10-year average annual growth of 9.89% and a standard deviation of 15.28%. Finally, Investment C is a small-cap Index fund with a 10-year average annual growth rate of 8.55% and a standard deviation of 16.90%. Fifty percent of his contribution is directed to Investment A, 25% to Investment B, and 25% to Investment C. His current salary is $48,000 and based on a compensation survey of financial institutions, he expects an average raise of 2.7% with a standard deviation of 0.4% each year. Develop a simulation model to predict his 401(k) balance at age 60.</a:t>
          </a:r>
          <a:endParaRPr lang="en-US" sz="1100"/>
        </a:p>
      </xdr:txBody>
    </xdr:sp>
    <xdr:clientData/>
  </xdr:twoCellAnchor>
  <xdr:twoCellAnchor>
    <xdr:from>
      <xdr:col>18</xdr:col>
      <xdr:colOff>76201</xdr:colOff>
      <xdr:row>4</xdr:row>
      <xdr:rowOff>85726</xdr:rowOff>
    </xdr:from>
    <xdr:to>
      <xdr:col>21</xdr:col>
      <xdr:colOff>85726</xdr:colOff>
      <xdr:row>7</xdr:row>
      <xdr:rowOff>152400</xdr:rowOff>
    </xdr:to>
    <xdr:sp macro="" textlink="">
      <xdr:nvSpPr>
        <xdr:cNvPr id="3" name="TextBox 2">
          <a:extLst>
            <a:ext uri="{FF2B5EF4-FFF2-40B4-BE49-F238E27FC236}">
              <a16:creationId xmlns:a16="http://schemas.microsoft.com/office/drawing/2014/main" id="{551926BE-1534-410E-BA25-027E19843657}"/>
            </a:ext>
          </a:extLst>
        </xdr:cNvPr>
        <xdr:cNvSpPr txBox="1"/>
      </xdr:nvSpPr>
      <xdr:spPr>
        <a:xfrm>
          <a:off x="14306551" y="847726"/>
          <a:ext cx="2705100" cy="638174"/>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copy and paste value</a:t>
          </a:r>
          <a:r>
            <a:rPr lang="en-US" sz="1100" baseline="0"/>
            <a:t> of expected balance to be used in homework solution file, since rand() changes everytime the file is opened</a:t>
          </a:r>
          <a:endParaRPr lang="en-US" sz="1100"/>
        </a:p>
      </xdr:txBody>
    </xdr:sp>
    <xdr:clientData/>
  </xdr:twoCellAnchor>
  <xdr:twoCellAnchor>
    <xdr:from>
      <xdr:col>21</xdr:col>
      <xdr:colOff>85726</xdr:colOff>
      <xdr:row>6</xdr:row>
      <xdr:rowOff>23813</xdr:rowOff>
    </xdr:from>
    <xdr:to>
      <xdr:col>22</xdr:col>
      <xdr:colOff>9525</xdr:colOff>
      <xdr:row>9</xdr:row>
      <xdr:rowOff>9525</xdr:rowOff>
    </xdr:to>
    <xdr:cxnSp macro="">
      <xdr:nvCxnSpPr>
        <xdr:cNvPr id="5" name="Straight Arrow Connector 4">
          <a:extLst>
            <a:ext uri="{FF2B5EF4-FFF2-40B4-BE49-F238E27FC236}">
              <a16:creationId xmlns:a16="http://schemas.microsoft.com/office/drawing/2014/main" id="{2D54D8ED-9508-4102-834E-9798F7957E15}"/>
            </a:ext>
          </a:extLst>
        </xdr:cNvPr>
        <xdr:cNvCxnSpPr>
          <a:stCxn id="3" idx="3"/>
        </xdr:cNvCxnSpPr>
      </xdr:nvCxnSpPr>
      <xdr:spPr>
        <a:xfrm>
          <a:off x="17011651" y="1166813"/>
          <a:ext cx="657224" cy="557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4DA35-BA53-49DF-9738-40B285E1552F}">
  <dimension ref="A1:K128"/>
  <sheetViews>
    <sheetView workbookViewId="0">
      <selection activeCell="E14" sqref="E14"/>
    </sheetView>
  </sheetViews>
  <sheetFormatPr defaultColWidth="13.5703125" defaultRowHeight="15" x14ac:dyDescent="0.25"/>
  <cols>
    <col min="1" max="1" width="15.28515625" customWidth="1"/>
    <col min="5" max="5" width="15.85546875" bestFit="1" customWidth="1"/>
    <col min="10" max="10" width="15.140625" bestFit="1" customWidth="1"/>
  </cols>
  <sheetData>
    <row r="1" spans="1:6" x14ac:dyDescent="0.25">
      <c r="A1" t="s">
        <v>14</v>
      </c>
    </row>
    <row r="5" spans="1:6" x14ac:dyDescent="0.25">
      <c r="A5" s="40" t="s">
        <v>18</v>
      </c>
      <c r="B5" s="40"/>
    </row>
    <row r="6" spans="1:6" x14ac:dyDescent="0.25">
      <c r="B6" s="9" t="s">
        <v>0</v>
      </c>
      <c r="C6" s="9" t="s">
        <v>1</v>
      </c>
    </row>
    <row r="7" spans="1:6" x14ac:dyDescent="0.25">
      <c r="B7" s="11">
        <v>5</v>
      </c>
      <c r="C7" s="11">
        <v>0.35</v>
      </c>
    </row>
    <row r="8" spans="1:6" x14ac:dyDescent="0.25">
      <c r="B8" s="11">
        <v>6</v>
      </c>
      <c r="C8" s="11">
        <v>0.45</v>
      </c>
    </row>
    <row r="9" spans="1:6" x14ac:dyDescent="0.25">
      <c r="B9" s="11">
        <v>7</v>
      </c>
      <c r="C9" s="11">
        <v>0.15</v>
      </c>
    </row>
    <row r="10" spans="1:6" x14ac:dyDescent="0.25">
      <c r="B10" s="11">
        <v>8</v>
      </c>
      <c r="C10" s="11">
        <v>0.05</v>
      </c>
    </row>
    <row r="12" spans="1:6" x14ac:dyDescent="0.25">
      <c r="A12" s="4" t="s">
        <v>19</v>
      </c>
    </row>
    <row r="13" spans="1:6" x14ac:dyDescent="0.25">
      <c r="B13" s="9" t="s">
        <v>0</v>
      </c>
      <c r="C13" s="9" t="s">
        <v>1</v>
      </c>
      <c r="D13" s="9" t="s">
        <v>16</v>
      </c>
    </row>
    <row r="14" spans="1:6" ht="15.75" x14ac:dyDescent="0.25">
      <c r="B14" s="11">
        <v>4</v>
      </c>
      <c r="C14" s="11">
        <v>0.6</v>
      </c>
      <c r="D14" s="11">
        <f>+C14</f>
        <v>0.6</v>
      </c>
      <c r="F14" s="2"/>
    </row>
    <row r="15" spans="1:6" x14ac:dyDescent="0.25">
      <c r="B15" s="11">
        <v>5</v>
      </c>
      <c r="C15" s="11">
        <f>(1-$C$14)*C7</f>
        <v>0.13999999999999999</v>
      </c>
      <c r="D15" s="11">
        <f>+D14+C15</f>
        <v>0.74</v>
      </c>
    </row>
    <row r="16" spans="1:6" x14ac:dyDescent="0.25">
      <c r="B16" s="11">
        <v>6</v>
      </c>
      <c r="C16" s="11">
        <f>(1-$C$14)*C8</f>
        <v>0.18000000000000002</v>
      </c>
      <c r="D16" s="11">
        <f t="shared" ref="D16:D18" si="0">+D15+C16</f>
        <v>0.92</v>
      </c>
    </row>
    <row r="17" spans="1:11" x14ac:dyDescent="0.25">
      <c r="B17" s="11">
        <v>7</v>
      </c>
      <c r="C17" s="11">
        <f>(1-$C$14)*C9</f>
        <v>0.06</v>
      </c>
      <c r="D17" s="11">
        <f t="shared" si="0"/>
        <v>0.98</v>
      </c>
    </row>
    <row r="18" spans="1:11" x14ac:dyDescent="0.25">
      <c r="B18" s="11">
        <v>8</v>
      </c>
      <c r="C18" s="11">
        <f>(1-$C$14)*C10</f>
        <v>2.0000000000000004E-2</v>
      </c>
      <c r="D18" s="11">
        <f t="shared" si="0"/>
        <v>1</v>
      </c>
    </row>
    <row r="20" spans="1:11" x14ac:dyDescent="0.25">
      <c r="A20" s="4" t="s">
        <v>20</v>
      </c>
    </row>
    <row r="21" spans="1:11" x14ac:dyDescent="0.25">
      <c r="B21" s="9" t="s">
        <v>2</v>
      </c>
      <c r="C21" s="9" t="s">
        <v>22</v>
      </c>
      <c r="D21" s="9" t="s">
        <v>21</v>
      </c>
      <c r="E21" s="9" t="s">
        <v>23</v>
      </c>
    </row>
    <row r="22" spans="1:11" x14ac:dyDescent="0.25">
      <c r="B22" s="11" t="s">
        <v>3</v>
      </c>
      <c r="C22" s="11">
        <v>10</v>
      </c>
      <c r="D22" s="11">
        <v>0.4</v>
      </c>
      <c r="E22" s="11">
        <f>+D22*C22</f>
        <v>4</v>
      </c>
    </row>
    <row r="23" spans="1:11" x14ac:dyDescent="0.25">
      <c r="B23" s="11" t="s">
        <v>4</v>
      </c>
      <c r="C23" s="11">
        <v>15</v>
      </c>
      <c r="D23" s="11">
        <v>0.35</v>
      </c>
      <c r="E23" s="11">
        <f t="shared" ref="E23:E25" si="1">+D23*C23</f>
        <v>5.25</v>
      </c>
      <c r="I23" s="35"/>
      <c r="J23" s="38" t="s">
        <v>45</v>
      </c>
      <c r="K23" s="39">
        <v>68.95620000000001</v>
      </c>
    </row>
    <row r="24" spans="1:11" x14ac:dyDescent="0.25">
      <c r="B24" s="11" t="s">
        <v>5</v>
      </c>
      <c r="C24" s="11">
        <v>20</v>
      </c>
      <c r="D24" s="11">
        <v>0.2</v>
      </c>
      <c r="E24" s="11">
        <f t="shared" si="1"/>
        <v>4</v>
      </c>
    </row>
    <row r="25" spans="1:11" x14ac:dyDescent="0.25">
      <c r="B25" s="11" t="s">
        <v>6</v>
      </c>
      <c r="C25" s="11">
        <v>25</v>
      </c>
      <c r="D25" s="11">
        <v>0.05</v>
      </c>
      <c r="E25" s="11">
        <f t="shared" si="1"/>
        <v>1.25</v>
      </c>
    </row>
    <row r="26" spans="1:11" x14ac:dyDescent="0.25">
      <c r="J26" s="33" t="s">
        <v>17</v>
      </c>
      <c r="K26" s="34">
        <f>AVERAGE(K29:K128)</f>
        <v>34.188100000000006</v>
      </c>
    </row>
    <row r="28" spans="1:11" x14ac:dyDescent="0.25">
      <c r="A28" s="9" t="s">
        <v>7</v>
      </c>
      <c r="B28" s="9" t="s">
        <v>8</v>
      </c>
      <c r="C28" s="9" t="s">
        <v>9</v>
      </c>
      <c r="D28" s="9" t="s">
        <v>10</v>
      </c>
      <c r="E28" s="9" t="s">
        <v>11</v>
      </c>
      <c r="F28" s="9" t="s">
        <v>12</v>
      </c>
      <c r="G28" s="9" t="s">
        <v>13</v>
      </c>
      <c r="J28" s="9" t="s">
        <v>15</v>
      </c>
      <c r="K28" s="28">
        <f ca="1">+G79</f>
        <v>24.65</v>
      </c>
    </row>
    <row r="29" spans="1:11" x14ac:dyDescent="0.25">
      <c r="A29" s="17">
        <v>1</v>
      </c>
      <c r="B29">
        <f ca="1">INDEX(B$14:B$18,COUNTIF(D$14:D$18,"&lt;="&amp;RAND())+1)</f>
        <v>4</v>
      </c>
      <c r="C29" s="1">
        <f ca="1">IF($B29&gt;4,$B29*$E$22,0)</f>
        <v>0</v>
      </c>
      <c r="D29" s="1">
        <f ca="1">IF($B29&gt;4,$B29*$E$23,0)</f>
        <v>0</v>
      </c>
      <c r="E29" s="1">
        <f ca="1">IF($B29&gt;4,$B29*$E$24,0)</f>
        <v>0</v>
      </c>
      <c r="F29" s="1">
        <f ca="1">IF($B29&gt;4,$B29*$E$25,0)</f>
        <v>0</v>
      </c>
      <c r="G29" s="1">
        <f ca="1">+SUM(C29:F29)</f>
        <v>0</v>
      </c>
      <c r="J29" s="27">
        <v>1</v>
      </c>
      <c r="K29" s="29">
        <f t="dataTable" ref="K29:K128" dt2D="0" dtr="0" r1="J27" ca="1"/>
        <v>35.090000000000003</v>
      </c>
    </row>
    <row r="30" spans="1:11" x14ac:dyDescent="0.25">
      <c r="A30" s="27">
        <v>2</v>
      </c>
      <c r="B30">
        <f t="shared" ref="B30:B53" ca="1" si="2">INDEX(B$14:B$18,COUNTIF(D$14:D$18,"&lt;="&amp;RAND())+1)</f>
        <v>4</v>
      </c>
      <c r="C30" s="1">
        <f t="shared" ref="C30:C78" ca="1" si="3">IF($B30&gt;4,$B30*$E$22,0)</f>
        <v>0</v>
      </c>
      <c r="D30" s="1">
        <f t="shared" ref="D30:D78" ca="1" si="4">IF($B30&gt;4,$B30*$E$23,0)</f>
        <v>0</v>
      </c>
      <c r="E30" s="1">
        <f t="shared" ref="E30:E78" ca="1" si="5">IF($B30&gt;4,$B30*$E$24,0)</f>
        <v>0</v>
      </c>
      <c r="F30" s="1">
        <f t="shared" ref="F30:F78" ca="1" si="6">IF($B30&gt;4,$B30*$E$25,0)</f>
        <v>0</v>
      </c>
      <c r="G30" s="1">
        <f t="shared" ref="G30:G53" ca="1" si="7">+SUM(C30:F30)</f>
        <v>0</v>
      </c>
      <c r="J30" s="27">
        <v>2</v>
      </c>
      <c r="K30" s="29">
        <v>32.19</v>
      </c>
    </row>
    <row r="31" spans="1:11" x14ac:dyDescent="0.25">
      <c r="A31" s="27">
        <v>3</v>
      </c>
      <c r="B31">
        <f t="shared" ca="1" si="2"/>
        <v>6</v>
      </c>
      <c r="C31" s="1">
        <f t="shared" ca="1" si="3"/>
        <v>24</v>
      </c>
      <c r="D31" s="1">
        <f t="shared" ca="1" si="4"/>
        <v>31.5</v>
      </c>
      <c r="E31" s="1">
        <f t="shared" ca="1" si="5"/>
        <v>24</v>
      </c>
      <c r="F31" s="1">
        <f t="shared" ca="1" si="6"/>
        <v>7.5</v>
      </c>
      <c r="G31" s="1">
        <f ca="1">+SUM(C31:F31)</f>
        <v>87</v>
      </c>
      <c r="J31" s="27">
        <v>3</v>
      </c>
      <c r="K31" s="29">
        <v>41.47</v>
      </c>
    </row>
    <row r="32" spans="1:11" x14ac:dyDescent="0.25">
      <c r="A32" s="27">
        <v>4</v>
      </c>
      <c r="B32">
        <f t="shared" ca="1" si="2"/>
        <v>4</v>
      </c>
      <c r="C32" s="1">
        <f t="shared" ca="1" si="3"/>
        <v>0</v>
      </c>
      <c r="D32" s="1">
        <f t="shared" ca="1" si="4"/>
        <v>0</v>
      </c>
      <c r="E32" s="1">
        <f t="shared" ca="1" si="5"/>
        <v>0</v>
      </c>
      <c r="F32" s="1">
        <f t="shared" ca="1" si="6"/>
        <v>0</v>
      </c>
      <c r="G32" s="1">
        <f ca="1">+SUM(C32:F32)</f>
        <v>0</v>
      </c>
      <c r="J32" s="27">
        <v>4</v>
      </c>
      <c r="K32" s="29">
        <v>45.24</v>
      </c>
    </row>
    <row r="33" spans="1:11" x14ac:dyDescent="0.25">
      <c r="A33" s="27">
        <v>5</v>
      </c>
      <c r="B33">
        <f t="shared" ca="1" si="2"/>
        <v>4</v>
      </c>
      <c r="C33" s="1">
        <f t="shared" ca="1" si="3"/>
        <v>0</v>
      </c>
      <c r="D33" s="1">
        <f t="shared" ca="1" si="4"/>
        <v>0</v>
      </c>
      <c r="E33" s="1">
        <f t="shared" ca="1" si="5"/>
        <v>0</v>
      </c>
      <c r="F33" s="1">
        <f t="shared" ca="1" si="6"/>
        <v>0</v>
      </c>
      <c r="G33" s="1">
        <f t="shared" ca="1" si="7"/>
        <v>0</v>
      </c>
      <c r="J33" s="27">
        <v>5</v>
      </c>
      <c r="K33" s="29">
        <v>26.97</v>
      </c>
    </row>
    <row r="34" spans="1:11" x14ac:dyDescent="0.25">
      <c r="A34" s="27">
        <v>6</v>
      </c>
      <c r="B34">
        <f t="shared" ca="1" si="2"/>
        <v>6</v>
      </c>
      <c r="C34" s="1">
        <f t="shared" ca="1" si="3"/>
        <v>24</v>
      </c>
      <c r="D34" s="1">
        <f t="shared" ca="1" si="4"/>
        <v>31.5</v>
      </c>
      <c r="E34" s="1">
        <f t="shared" ca="1" si="5"/>
        <v>24</v>
      </c>
      <c r="F34" s="1">
        <f t="shared" ca="1" si="6"/>
        <v>7.5</v>
      </c>
      <c r="G34" s="1">
        <f t="shared" ca="1" si="7"/>
        <v>87</v>
      </c>
      <c r="J34" s="27">
        <v>6</v>
      </c>
      <c r="K34" s="29">
        <v>43.21</v>
      </c>
    </row>
    <row r="35" spans="1:11" x14ac:dyDescent="0.25">
      <c r="A35" s="27">
        <v>7</v>
      </c>
      <c r="B35">
        <f t="shared" ca="1" si="2"/>
        <v>6</v>
      </c>
      <c r="C35" s="1">
        <f t="shared" ca="1" si="3"/>
        <v>24</v>
      </c>
      <c r="D35" s="1">
        <f t="shared" ca="1" si="4"/>
        <v>31.5</v>
      </c>
      <c r="E35" s="1">
        <f t="shared" ca="1" si="5"/>
        <v>24</v>
      </c>
      <c r="F35" s="1">
        <f t="shared" ca="1" si="6"/>
        <v>7.5</v>
      </c>
      <c r="G35" s="1">
        <f t="shared" ca="1" si="7"/>
        <v>87</v>
      </c>
      <c r="J35" s="27">
        <v>7</v>
      </c>
      <c r="K35" s="29">
        <v>31.61</v>
      </c>
    </row>
    <row r="36" spans="1:11" x14ac:dyDescent="0.25">
      <c r="A36" s="27">
        <v>8</v>
      </c>
      <c r="B36">
        <f t="shared" ca="1" si="2"/>
        <v>4</v>
      </c>
      <c r="C36" s="1">
        <f t="shared" ca="1" si="3"/>
        <v>0</v>
      </c>
      <c r="D36" s="1">
        <f t="shared" ca="1" si="4"/>
        <v>0</v>
      </c>
      <c r="E36" s="1">
        <f t="shared" ca="1" si="5"/>
        <v>0</v>
      </c>
      <c r="F36" s="1">
        <f t="shared" ca="1" si="6"/>
        <v>0</v>
      </c>
      <c r="G36" s="1">
        <f t="shared" ca="1" si="7"/>
        <v>0</v>
      </c>
      <c r="J36" s="27">
        <v>8</v>
      </c>
      <c r="K36" s="29">
        <v>40.89</v>
      </c>
    </row>
    <row r="37" spans="1:11" x14ac:dyDescent="0.25">
      <c r="A37" s="27">
        <v>9</v>
      </c>
      <c r="B37">
        <f t="shared" ca="1" si="2"/>
        <v>4</v>
      </c>
      <c r="C37" s="1">
        <f t="shared" ca="1" si="3"/>
        <v>0</v>
      </c>
      <c r="D37" s="1">
        <f t="shared" ca="1" si="4"/>
        <v>0</v>
      </c>
      <c r="E37" s="1">
        <f t="shared" ca="1" si="5"/>
        <v>0</v>
      </c>
      <c r="F37" s="1">
        <f t="shared" ca="1" si="6"/>
        <v>0</v>
      </c>
      <c r="G37" s="1">
        <f t="shared" ca="1" si="7"/>
        <v>0</v>
      </c>
      <c r="J37" s="27">
        <v>9</v>
      </c>
      <c r="K37" s="29">
        <v>28.42</v>
      </c>
    </row>
    <row r="38" spans="1:11" x14ac:dyDescent="0.25">
      <c r="A38" s="27">
        <v>10</v>
      </c>
      <c r="B38">
        <f t="shared" ca="1" si="2"/>
        <v>4</v>
      </c>
      <c r="C38" s="1">
        <f t="shared" ca="1" si="3"/>
        <v>0</v>
      </c>
      <c r="D38" s="1">
        <f t="shared" ca="1" si="4"/>
        <v>0</v>
      </c>
      <c r="E38" s="1">
        <f t="shared" ca="1" si="5"/>
        <v>0</v>
      </c>
      <c r="F38" s="1">
        <f t="shared" ca="1" si="6"/>
        <v>0</v>
      </c>
      <c r="G38" s="1">
        <f t="shared" ca="1" si="7"/>
        <v>0</v>
      </c>
      <c r="J38" s="27">
        <v>10</v>
      </c>
      <c r="K38" s="29">
        <v>26.39</v>
      </c>
    </row>
    <row r="39" spans="1:11" x14ac:dyDescent="0.25">
      <c r="A39" s="27">
        <v>11</v>
      </c>
      <c r="B39">
        <f t="shared" ca="1" si="2"/>
        <v>7</v>
      </c>
      <c r="C39" s="1">
        <f t="shared" ca="1" si="3"/>
        <v>28</v>
      </c>
      <c r="D39" s="1">
        <f t="shared" ca="1" si="4"/>
        <v>36.75</v>
      </c>
      <c r="E39" s="1">
        <f t="shared" ca="1" si="5"/>
        <v>28</v>
      </c>
      <c r="F39" s="1">
        <f t="shared" ca="1" si="6"/>
        <v>8.75</v>
      </c>
      <c r="G39" s="1">
        <f t="shared" ca="1" si="7"/>
        <v>101.5</v>
      </c>
      <c r="J39" s="27">
        <v>11</v>
      </c>
      <c r="K39" s="29">
        <v>37.99</v>
      </c>
    </row>
    <row r="40" spans="1:11" x14ac:dyDescent="0.25">
      <c r="A40" s="27">
        <v>12</v>
      </c>
      <c r="B40">
        <f t="shared" ca="1" si="2"/>
        <v>6</v>
      </c>
      <c r="C40" s="1">
        <f t="shared" ca="1" si="3"/>
        <v>24</v>
      </c>
      <c r="D40" s="1">
        <f t="shared" ca="1" si="4"/>
        <v>31.5</v>
      </c>
      <c r="E40" s="1">
        <f t="shared" ca="1" si="5"/>
        <v>24</v>
      </c>
      <c r="F40" s="1">
        <f t="shared" ca="1" si="6"/>
        <v>7.5</v>
      </c>
      <c r="G40" s="1">
        <f t="shared" ca="1" si="7"/>
        <v>87</v>
      </c>
      <c r="J40" s="27">
        <v>12</v>
      </c>
      <c r="K40" s="29">
        <v>36.54</v>
      </c>
    </row>
    <row r="41" spans="1:11" x14ac:dyDescent="0.25">
      <c r="A41" s="27">
        <v>13</v>
      </c>
      <c r="B41">
        <f t="shared" ca="1" si="2"/>
        <v>4</v>
      </c>
      <c r="C41" s="1">
        <f t="shared" ca="1" si="3"/>
        <v>0</v>
      </c>
      <c r="D41" s="1">
        <f t="shared" ca="1" si="4"/>
        <v>0</v>
      </c>
      <c r="E41" s="1">
        <f t="shared" ca="1" si="5"/>
        <v>0</v>
      </c>
      <c r="F41" s="1">
        <f t="shared" ca="1" si="6"/>
        <v>0</v>
      </c>
      <c r="G41" s="1">
        <f t="shared" ca="1" si="7"/>
        <v>0</v>
      </c>
      <c r="J41" s="27">
        <v>13</v>
      </c>
      <c r="K41" s="29">
        <v>32.19</v>
      </c>
    </row>
    <row r="42" spans="1:11" x14ac:dyDescent="0.25">
      <c r="A42" s="27">
        <v>14</v>
      </c>
      <c r="B42">
        <f t="shared" ca="1" si="2"/>
        <v>6</v>
      </c>
      <c r="C42" s="1">
        <f t="shared" ca="1" si="3"/>
        <v>24</v>
      </c>
      <c r="D42" s="1">
        <f t="shared" ca="1" si="4"/>
        <v>31.5</v>
      </c>
      <c r="E42" s="1">
        <f t="shared" ca="1" si="5"/>
        <v>24</v>
      </c>
      <c r="F42" s="1">
        <f t="shared" ca="1" si="6"/>
        <v>7.5</v>
      </c>
      <c r="G42" s="1">
        <f t="shared" ca="1" si="7"/>
        <v>87</v>
      </c>
      <c r="J42" s="27">
        <v>14</v>
      </c>
      <c r="K42" s="29">
        <v>40.89</v>
      </c>
    </row>
    <row r="43" spans="1:11" x14ac:dyDescent="0.25">
      <c r="A43" s="27">
        <v>15</v>
      </c>
      <c r="B43">
        <f t="shared" ca="1" si="2"/>
        <v>6</v>
      </c>
      <c r="C43" s="1">
        <f t="shared" ca="1" si="3"/>
        <v>24</v>
      </c>
      <c r="D43" s="1">
        <f t="shared" ca="1" si="4"/>
        <v>31.5</v>
      </c>
      <c r="E43" s="1">
        <f t="shared" ca="1" si="5"/>
        <v>24</v>
      </c>
      <c r="F43" s="1">
        <f t="shared" ca="1" si="6"/>
        <v>7.5</v>
      </c>
      <c r="G43" s="1">
        <f t="shared" ca="1" si="7"/>
        <v>87</v>
      </c>
      <c r="J43" s="27">
        <v>15</v>
      </c>
      <c r="K43" s="29">
        <v>37.409999999999997</v>
      </c>
    </row>
    <row r="44" spans="1:11" x14ac:dyDescent="0.25">
      <c r="A44" s="27">
        <v>16</v>
      </c>
      <c r="B44">
        <f t="shared" ca="1" si="2"/>
        <v>4</v>
      </c>
      <c r="C44" s="1">
        <f t="shared" ca="1" si="3"/>
        <v>0</v>
      </c>
      <c r="D44" s="1">
        <f t="shared" ca="1" si="4"/>
        <v>0</v>
      </c>
      <c r="E44" s="1">
        <f t="shared" ca="1" si="5"/>
        <v>0</v>
      </c>
      <c r="F44" s="1">
        <f t="shared" ca="1" si="6"/>
        <v>0</v>
      </c>
      <c r="G44" s="1">
        <f t="shared" ca="1" si="7"/>
        <v>0</v>
      </c>
      <c r="J44" s="27">
        <v>16</v>
      </c>
      <c r="K44" s="29">
        <v>55.39</v>
      </c>
    </row>
    <row r="45" spans="1:11" x14ac:dyDescent="0.25">
      <c r="A45" s="27">
        <v>17</v>
      </c>
      <c r="B45">
        <f t="shared" ca="1" si="2"/>
        <v>8</v>
      </c>
      <c r="C45" s="1">
        <f t="shared" ca="1" si="3"/>
        <v>32</v>
      </c>
      <c r="D45" s="1">
        <f t="shared" ca="1" si="4"/>
        <v>42</v>
      </c>
      <c r="E45" s="1">
        <f t="shared" ca="1" si="5"/>
        <v>32</v>
      </c>
      <c r="F45" s="1">
        <f t="shared" ca="1" si="6"/>
        <v>10</v>
      </c>
      <c r="G45" s="1">
        <f t="shared" ca="1" si="7"/>
        <v>116</v>
      </c>
      <c r="J45" s="27">
        <v>17</v>
      </c>
      <c r="K45" s="29">
        <v>33.64</v>
      </c>
    </row>
    <row r="46" spans="1:11" x14ac:dyDescent="0.25">
      <c r="A46" s="27">
        <v>18</v>
      </c>
      <c r="B46">
        <f t="shared" ca="1" si="2"/>
        <v>4</v>
      </c>
      <c r="C46" s="1">
        <f t="shared" ca="1" si="3"/>
        <v>0</v>
      </c>
      <c r="D46" s="1">
        <f t="shared" ca="1" si="4"/>
        <v>0</v>
      </c>
      <c r="E46" s="1">
        <f t="shared" ca="1" si="5"/>
        <v>0</v>
      </c>
      <c r="F46" s="1">
        <f t="shared" ca="1" si="6"/>
        <v>0</v>
      </c>
      <c r="G46" s="1">
        <f t="shared" ca="1" si="7"/>
        <v>0</v>
      </c>
      <c r="J46" s="27">
        <v>18</v>
      </c>
      <c r="K46" s="29">
        <v>38.28</v>
      </c>
    </row>
    <row r="47" spans="1:11" x14ac:dyDescent="0.25">
      <c r="A47" s="27">
        <v>19</v>
      </c>
      <c r="B47">
        <f t="shared" ca="1" si="2"/>
        <v>4</v>
      </c>
      <c r="C47" s="1">
        <f t="shared" ca="1" si="3"/>
        <v>0</v>
      </c>
      <c r="D47" s="1">
        <f t="shared" ca="1" si="4"/>
        <v>0</v>
      </c>
      <c r="E47" s="1">
        <f t="shared" ca="1" si="5"/>
        <v>0</v>
      </c>
      <c r="F47" s="1">
        <f t="shared" ca="1" si="6"/>
        <v>0</v>
      </c>
      <c r="G47" s="1">
        <f t="shared" ca="1" si="7"/>
        <v>0</v>
      </c>
      <c r="J47" s="27">
        <v>19</v>
      </c>
      <c r="K47" s="29">
        <v>33.35</v>
      </c>
    </row>
    <row r="48" spans="1:11" x14ac:dyDescent="0.25">
      <c r="A48" s="27">
        <v>20</v>
      </c>
      <c r="B48">
        <f t="shared" ca="1" si="2"/>
        <v>4</v>
      </c>
      <c r="C48" s="1">
        <f t="shared" ca="1" si="3"/>
        <v>0</v>
      </c>
      <c r="D48" s="1">
        <f t="shared" ca="1" si="4"/>
        <v>0</v>
      </c>
      <c r="E48" s="1">
        <f t="shared" ca="1" si="5"/>
        <v>0</v>
      </c>
      <c r="F48" s="1">
        <f t="shared" ca="1" si="6"/>
        <v>0</v>
      </c>
      <c r="G48" s="1">
        <f t="shared" ca="1" si="7"/>
        <v>0</v>
      </c>
      <c r="J48" s="27">
        <v>20</v>
      </c>
      <c r="K48" s="29">
        <v>33.64</v>
      </c>
    </row>
    <row r="49" spans="1:11" x14ac:dyDescent="0.25">
      <c r="A49" s="27">
        <v>21</v>
      </c>
      <c r="B49">
        <f t="shared" ca="1" si="2"/>
        <v>4</v>
      </c>
      <c r="C49" s="1">
        <f t="shared" ca="1" si="3"/>
        <v>0</v>
      </c>
      <c r="D49" s="1">
        <f t="shared" ca="1" si="4"/>
        <v>0</v>
      </c>
      <c r="E49" s="1">
        <f t="shared" ca="1" si="5"/>
        <v>0</v>
      </c>
      <c r="F49" s="1">
        <f t="shared" ca="1" si="6"/>
        <v>0</v>
      </c>
      <c r="G49" s="1">
        <f t="shared" ca="1" si="7"/>
        <v>0</v>
      </c>
      <c r="J49" s="27">
        <v>21</v>
      </c>
      <c r="K49" s="29">
        <v>46.98</v>
      </c>
    </row>
    <row r="50" spans="1:11" x14ac:dyDescent="0.25">
      <c r="A50" s="27">
        <v>22</v>
      </c>
      <c r="B50">
        <f t="shared" ca="1" si="2"/>
        <v>4</v>
      </c>
      <c r="C50" s="1">
        <f t="shared" ca="1" si="3"/>
        <v>0</v>
      </c>
      <c r="D50" s="1">
        <f t="shared" ca="1" si="4"/>
        <v>0</v>
      </c>
      <c r="E50" s="1">
        <f t="shared" ca="1" si="5"/>
        <v>0</v>
      </c>
      <c r="F50" s="1">
        <f t="shared" ca="1" si="6"/>
        <v>0</v>
      </c>
      <c r="G50" s="1">
        <f t="shared" ca="1" si="7"/>
        <v>0</v>
      </c>
      <c r="J50" s="27">
        <v>22</v>
      </c>
      <c r="K50" s="29">
        <v>31.32</v>
      </c>
    </row>
    <row r="51" spans="1:11" x14ac:dyDescent="0.25">
      <c r="A51" s="27">
        <v>23</v>
      </c>
      <c r="B51">
        <f t="shared" ca="1" si="2"/>
        <v>4</v>
      </c>
      <c r="C51" s="1">
        <f t="shared" ca="1" si="3"/>
        <v>0</v>
      </c>
      <c r="D51" s="1">
        <f t="shared" ca="1" si="4"/>
        <v>0</v>
      </c>
      <c r="E51" s="1">
        <f t="shared" ca="1" si="5"/>
        <v>0</v>
      </c>
      <c r="F51" s="1">
        <f t="shared" ca="1" si="6"/>
        <v>0</v>
      </c>
      <c r="G51" s="1">
        <f t="shared" ca="1" si="7"/>
        <v>0</v>
      </c>
      <c r="J51" s="27">
        <v>23</v>
      </c>
      <c r="K51" s="29">
        <v>24.94</v>
      </c>
    </row>
    <row r="52" spans="1:11" x14ac:dyDescent="0.25">
      <c r="A52" s="27">
        <v>24</v>
      </c>
      <c r="B52">
        <f t="shared" ca="1" si="2"/>
        <v>4</v>
      </c>
      <c r="C52" s="1">
        <f t="shared" ca="1" si="3"/>
        <v>0</v>
      </c>
      <c r="D52" s="1">
        <f t="shared" ca="1" si="4"/>
        <v>0</v>
      </c>
      <c r="E52" s="1">
        <f t="shared" ca="1" si="5"/>
        <v>0</v>
      </c>
      <c r="F52" s="1">
        <f t="shared" ca="1" si="6"/>
        <v>0</v>
      </c>
      <c r="G52" s="1">
        <f t="shared" ca="1" si="7"/>
        <v>0</v>
      </c>
      <c r="J52" s="27">
        <v>24</v>
      </c>
      <c r="K52" s="29">
        <v>43.79</v>
      </c>
    </row>
    <row r="53" spans="1:11" x14ac:dyDescent="0.25">
      <c r="A53" s="27">
        <v>25</v>
      </c>
      <c r="B53">
        <f t="shared" ca="1" si="2"/>
        <v>4</v>
      </c>
      <c r="C53" s="1">
        <f t="shared" ca="1" si="3"/>
        <v>0</v>
      </c>
      <c r="D53" s="1">
        <f t="shared" ca="1" si="4"/>
        <v>0</v>
      </c>
      <c r="E53" s="1">
        <f t="shared" ca="1" si="5"/>
        <v>0</v>
      </c>
      <c r="F53" s="1">
        <f t="shared" ca="1" si="6"/>
        <v>0</v>
      </c>
      <c r="G53" s="1">
        <f t="shared" ca="1" si="7"/>
        <v>0</v>
      </c>
      <c r="J53" s="27">
        <v>25</v>
      </c>
      <c r="K53" s="29">
        <v>30.74</v>
      </c>
    </row>
    <row r="54" spans="1:11" x14ac:dyDescent="0.25">
      <c r="A54" s="27">
        <v>26</v>
      </c>
      <c r="B54">
        <f t="shared" ref="B54:B78" ca="1" si="8">INDEX(B$14:B$18,COUNTIF(D$14:D$18,"&lt;="&amp;RAND())+1)</f>
        <v>6</v>
      </c>
      <c r="C54" s="1">
        <f t="shared" ca="1" si="3"/>
        <v>24</v>
      </c>
      <c r="D54" s="1">
        <f t="shared" ca="1" si="4"/>
        <v>31.5</v>
      </c>
      <c r="E54" s="1">
        <f t="shared" ca="1" si="5"/>
        <v>24</v>
      </c>
      <c r="F54" s="1">
        <f t="shared" ca="1" si="6"/>
        <v>7.5</v>
      </c>
      <c r="G54" s="1">
        <f t="shared" ref="G54:G78" ca="1" si="9">+SUM(C54:F54)</f>
        <v>87</v>
      </c>
      <c r="J54" s="27">
        <v>26</v>
      </c>
      <c r="K54" s="29">
        <v>29.87</v>
      </c>
    </row>
    <row r="55" spans="1:11" x14ac:dyDescent="0.25">
      <c r="A55" s="27">
        <v>27</v>
      </c>
      <c r="B55">
        <f t="shared" ca="1" si="8"/>
        <v>4</v>
      </c>
      <c r="C55" s="1">
        <f t="shared" ca="1" si="3"/>
        <v>0</v>
      </c>
      <c r="D55" s="1">
        <f t="shared" ca="1" si="4"/>
        <v>0</v>
      </c>
      <c r="E55" s="1">
        <f t="shared" ca="1" si="5"/>
        <v>0</v>
      </c>
      <c r="F55" s="1">
        <f t="shared" ca="1" si="6"/>
        <v>0</v>
      </c>
      <c r="G55" s="1">
        <f t="shared" ca="1" si="9"/>
        <v>0</v>
      </c>
      <c r="J55" s="27">
        <v>27</v>
      </c>
      <c r="K55" s="29">
        <v>29.87</v>
      </c>
    </row>
    <row r="56" spans="1:11" x14ac:dyDescent="0.25">
      <c r="A56" s="27">
        <v>28</v>
      </c>
      <c r="B56">
        <f t="shared" ca="1" si="8"/>
        <v>4</v>
      </c>
      <c r="C56" s="1">
        <f t="shared" ca="1" si="3"/>
        <v>0</v>
      </c>
      <c r="D56" s="1">
        <f t="shared" ca="1" si="4"/>
        <v>0</v>
      </c>
      <c r="E56" s="1">
        <f t="shared" ca="1" si="5"/>
        <v>0</v>
      </c>
      <c r="F56" s="1">
        <f t="shared" ca="1" si="6"/>
        <v>0</v>
      </c>
      <c r="G56" s="1">
        <f t="shared" ca="1" si="9"/>
        <v>0</v>
      </c>
      <c r="J56" s="27">
        <v>28</v>
      </c>
      <c r="K56" s="29">
        <v>41.47</v>
      </c>
    </row>
    <row r="57" spans="1:11" x14ac:dyDescent="0.25">
      <c r="A57" s="27">
        <v>29</v>
      </c>
      <c r="B57">
        <f t="shared" ca="1" si="8"/>
        <v>4</v>
      </c>
      <c r="C57" s="1">
        <f t="shared" ca="1" si="3"/>
        <v>0</v>
      </c>
      <c r="D57" s="1">
        <f t="shared" ca="1" si="4"/>
        <v>0</v>
      </c>
      <c r="E57" s="1">
        <f t="shared" ca="1" si="5"/>
        <v>0</v>
      </c>
      <c r="F57" s="1">
        <f t="shared" ca="1" si="6"/>
        <v>0</v>
      </c>
      <c r="G57" s="1">
        <f t="shared" ca="1" si="9"/>
        <v>0</v>
      </c>
      <c r="J57" s="27">
        <v>29</v>
      </c>
      <c r="K57" s="29">
        <v>27.55</v>
      </c>
    </row>
    <row r="58" spans="1:11" x14ac:dyDescent="0.25">
      <c r="A58" s="27">
        <v>30</v>
      </c>
      <c r="B58">
        <f t="shared" ca="1" si="8"/>
        <v>4</v>
      </c>
      <c r="C58" s="1">
        <f t="shared" ca="1" si="3"/>
        <v>0</v>
      </c>
      <c r="D58" s="1">
        <f t="shared" ca="1" si="4"/>
        <v>0</v>
      </c>
      <c r="E58" s="1">
        <f t="shared" ca="1" si="5"/>
        <v>0</v>
      </c>
      <c r="F58" s="1">
        <f t="shared" ca="1" si="6"/>
        <v>0</v>
      </c>
      <c r="G58" s="1">
        <f t="shared" ca="1" si="9"/>
        <v>0</v>
      </c>
      <c r="J58" s="27">
        <v>30</v>
      </c>
      <c r="K58" s="29">
        <v>29.87</v>
      </c>
    </row>
    <row r="59" spans="1:11" x14ac:dyDescent="0.25">
      <c r="A59" s="27">
        <v>31</v>
      </c>
      <c r="B59">
        <f t="shared" ca="1" si="8"/>
        <v>4</v>
      </c>
      <c r="C59" s="1">
        <f t="shared" ca="1" si="3"/>
        <v>0</v>
      </c>
      <c r="D59" s="1">
        <f t="shared" ca="1" si="4"/>
        <v>0</v>
      </c>
      <c r="E59" s="1">
        <f t="shared" ca="1" si="5"/>
        <v>0</v>
      </c>
      <c r="F59" s="1">
        <f t="shared" ca="1" si="6"/>
        <v>0</v>
      </c>
      <c r="G59" s="1">
        <f t="shared" ca="1" si="9"/>
        <v>0</v>
      </c>
      <c r="J59" s="27">
        <v>31</v>
      </c>
      <c r="K59" s="29">
        <v>36.83</v>
      </c>
    </row>
    <row r="60" spans="1:11" x14ac:dyDescent="0.25">
      <c r="A60" s="27">
        <v>32</v>
      </c>
      <c r="B60">
        <f t="shared" ca="1" si="8"/>
        <v>4</v>
      </c>
      <c r="C60" s="1">
        <f t="shared" ca="1" si="3"/>
        <v>0</v>
      </c>
      <c r="D60" s="1">
        <f t="shared" ca="1" si="4"/>
        <v>0</v>
      </c>
      <c r="E60" s="1">
        <f t="shared" ca="1" si="5"/>
        <v>0</v>
      </c>
      <c r="F60" s="1">
        <f t="shared" ca="1" si="6"/>
        <v>0</v>
      </c>
      <c r="G60" s="1">
        <f t="shared" ca="1" si="9"/>
        <v>0</v>
      </c>
      <c r="J60" s="27">
        <v>32</v>
      </c>
      <c r="K60" s="29">
        <v>25.23</v>
      </c>
    </row>
    <row r="61" spans="1:11" x14ac:dyDescent="0.25">
      <c r="A61" s="27">
        <v>33</v>
      </c>
      <c r="B61">
        <f t="shared" ca="1" si="8"/>
        <v>4</v>
      </c>
      <c r="C61" s="1">
        <f t="shared" ca="1" si="3"/>
        <v>0</v>
      </c>
      <c r="D61" s="1">
        <f t="shared" ca="1" si="4"/>
        <v>0</v>
      </c>
      <c r="E61" s="1">
        <f t="shared" ca="1" si="5"/>
        <v>0</v>
      </c>
      <c r="F61" s="1">
        <f t="shared" ca="1" si="6"/>
        <v>0</v>
      </c>
      <c r="G61" s="1">
        <f t="shared" ca="1" si="9"/>
        <v>0</v>
      </c>
      <c r="J61" s="27">
        <v>33</v>
      </c>
      <c r="K61" s="29">
        <v>31.61</v>
      </c>
    </row>
    <row r="62" spans="1:11" x14ac:dyDescent="0.25">
      <c r="A62" s="27">
        <v>34</v>
      </c>
      <c r="B62">
        <f t="shared" ca="1" si="8"/>
        <v>4</v>
      </c>
      <c r="C62" s="1">
        <f t="shared" ca="1" si="3"/>
        <v>0</v>
      </c>
      <c r="D62" s="1">
        <f t="shared" ca="1" si="4"/>
        <v>0</v>
      </c>
      <c r="E62" s="1">
        <f t="shared" ca="1" si="5"/>
        <v>0</v>
      </c>
      <c r="F62" s="1">
        <f t="shared" ca="1" si="6"/>
        <v>0</v>
      </c>
      <c r="G62" s="1">
        <f t="shared" ca="1" si="9"/>
        <v>0</v>
      </c>
      <c r="J62" s="27">
        <v>34</v>
      </c>
      <c r="K62" s="29">
        <v>30.74</v>
      </c>
    </row>
    <row r="63" spans="1:11" x14ac:dyDescent="0.25">
      <c r="A63" s="27">
        <v>35</v>
      </c>
      <c r="B63">
        <f t="shared" ca="1" si="8"/>
        <v>7</v>
      </c>
      <c r="C63" s="1">
        <f t="shared" ca="1" si="3"/>
        <v>28</v>
      </c>
      <c r="D63" s="1">
        <f t="shared" ca="1" si="4"/>
        <v>36.75</v>
      </c>
      <c r="E63" s="1">
        <f t="shared" ca="1" si="5"/>
        <v>28</v>
      </c>
      <c r="F63" s="1">
        <f t="shared" ca="1" si="6"/>
        <v>8.75</v>
      </c>
      <c r="G63" s="1">
        <f t="shared" ca="1" si="9"/>
        <v>101.5</v>
      </c>
      <c r="J63" s="27">
        <v>35</v>
      </c>
      <c r="K63" s="29">
        <v>24.07</v>
      </c>
    </row>
    <row r="64" spans="1:11" x14ac:dyDescent="0.25">
      <c r="A64" s="27">
        <v>36</v>
      </c>
      <c r="B64">
        <f t="shared" ca="1" si="8"/>
        <v>4</v>
      </c>
      <c r="C64" s="1">
        <f t="shared" ca="1" si="3"/>
        <v>0</v>
      </c>
      <c r="D64" s="1">
        <f t="shared" ca="1" si="4"/>
        <v>0</v>
      </c>
      <c r="E64" s="1">
        <f t="shared" ca="1" si="5"/>
        <v>0</v>
      </c>
      <c r="F64" s="1">
        <f t="shared" ca="1" si="6"/>
        <v>0</v>
      </c>
      <c r="G64" s="1">
        <f t="shared" ca="1" si="9"/>
        <v>0</v>
      </c>
      <c r="J64" s="27">
        <v>36</v>
      </c>
      <c r="K64" s="29">
        <v>31.9</v>
      </c>
    </row>
    <row r="65" spans="1:11" x14ac:dyDescent="0.25">
      <c r="A65" s="27">
        <v>37</v>
      </c>
      <c r="B65">
        <f t="shared" ca="1" si="8"/>
        <v>5</v>
      </c>
      <c r="C65" s="1">
        <f t="shared" ca="1" si="3"/>
        <v>20</v>
      </c>
      <c r="D65" s="1">
        <f t="shared" ca="1" si="4"/>
        <v>26.25</v>
      </c>
      <c r="E65" s="1">
        <f t="shared" ca="1" si="5"/>
        <v>20</v>
      </c>
      <c r="F65" s="1">
        <f t="shared" ca="1" si="6"/>
        <v>6.25</v>
      </c>
      <c r="G65" s="1">
        <f t="shared" ca="1" si="9"/>
        <v>72.5</v>
      </c>
      <c r="J65" s="27">
        <v>37</v>
      </c>
      <c r="K65" s="29">
        <v>38.28</v>
      </c>
    </row>
    <row r="66" spans="1:11" x14ac:dyDescent="0.25">
      <c r="A66" s="27">
        <v>38</v>
      </c>
      <c r="B66">
        <f t="shared" ca="1" si="8"/>
        <v>4</v>
      </c>
      <c r="C66" s="1">
        <f t="shared" ca="1" si="3"/>
        <v>0</v>
      </c>
      <c r="D66" s="1">
        <f t="shared" ca="1" si="4"/>
        <v>0</v>
      </c>
      <c r="E66" s="1">
        <f t="shared" ca="1" si="5"/>
        <v>0</v>
      </c>
      <c r="F66" s="1">
        <f t="shared" ca="1" si="6"/>
        <v>0</v>
      </c>
      <c r="G66" s="1">
        <f t="shared" ca="1" si="9"/>
        <v>0</v>
      </c>
      <c r="J66" s="27">
        <v>38</v>
      </c>
      <c r="K66" s="29">
        <v>35.380000000000003</v>
      </c>
    </row>
    <row r="67" spans="1:11" x14ac:dyDescent="0.25">
      <c r="A67" s="27">
        <v>39</v>
      </c>
      <c r="B67">
        <f t="shared" ca="1" si="8"/>
        <v>6</v>
      </c>
      <c r="C67" s="1">
        <f t="shared" ca="1" si="3"/>
        <v>24</v>
      </c>
      <c r="D67" s="1">
        <f t="shared" ca="1" si="4"/>
        <v>31.5</v>
      </c>
      <c r="E67" s="1">
        <f t="shared" ca="1" si="5"/>
        <v>24</v>
      </c>
      <c r="F67" s="1">
        <f t="shared" ca="1" si="6"/>
        <v>7.5</v>
      </c>
      <c r="G67" s="1">
        <f t="shared" ca="1" si="9"/>
        <v>87</v>
      </c>
      <c r="J67" s="27">
        <v>39</v>
      </c>
      <c r="K67" s="29">
        <v>23.49</v>
      </c>
    </row>
    <row r="68" spans="1:11" x14ac:dyDescent="0.25">
      <c r="A68" s="27">
        <v>40</v>
      </c>
      <c r="B68">
        <f t="shared" ca="1" si="8"/>
        <v>4</v>
      </c>
      <c r="C68" s="1">
        <f t="shared" ca="1" si="3"/>
        <v>0</v>
      </c>
      <c r="D68" s="1">
        <f t="shared" ca="1" si="4"/>
        <v>0</v>
      </c>
      <c r="E68" s="1">
        <f t="shared" ca="1" si="5"/>
        <v>0</v>
      </c>
      <c r="F68" s="1">
        <f t="shared" ca="1" si="6"/>
        <v>0</v>
      </c>
      <c r="G68" s="1">
        <f t="shared" ca="1" si="9"/>
        <v>0</v>
      </c>
      <c r="J68" s="27">
        <v>40</v>
      </c>
      <c r="K68" s="29">
        <v>26.39</v>
      </c>
    </row>
    <row r="69" spans="1:11" x14ac:dyDescent="0.25">
      <c r="A69" s="27">
        <v>41</v>
      </c>
      <c r="B69">
        <f t="shared" ca="1" si="8"/>
        <v>4</v>
      </c>
      <c r="C69" s="1">
        <f t="shared" ca="1" si="3"/>
        <v>0</v>
      </c>
      <c r="D69" s="1">
        <f t="shared" ca="1" si="4"/>
        <v>0</v>
      </c>
      <c r="E69" s="1">
        <f t="shared" ca="1" si="5"/>
        <v>0</v>
      </c>
      <c r="F69" s="1">
        <f t="shared" ca="1" si="6"/>
        <v>0</v>
      </c>
      <c r="G69" s="1">
        <f t="shared" ca="1" si="9"/>
        <v>0</v>
      </c>
      <c r="J69" s="27">
        <v>41</v>
      </c>
      <c r="K69" s="29">
        <v>29.29</v>
      </c>
    </row>
    <row r="70" spans="1:11" x14ac:dyDescent="0.25">
      <c r="A70" s="27">
        <v>42</v>
      </c>
      <c r="B70">
        <f t="shared" ca="1" si="8"/>
        <v>4</v>
      </c>
      <c r="C70" s="1">
        <f t="shared" ca="1" si="3"/>
        <v>0</v>
      </c>
      <c r="D70" s="1">
        <f t="shared" ca="1" si="4"/>
        <v>0</v>
      </c>
      <c r="E70" s="1">
        <f t="shared" ca="1" si="5"/>
        <v>0</v>
      </c>
      <c r="F70" s="1">
        <f t="shared" ca="1" si="6"/>
        <v>0</v>
      </c>
      <c r="G70" s="1">
        <f t="shared" ca="1" si="9"/>
        <v>0</v>
      </c>
      <c r="J70" s="27">
        <v>42</v>
      </c>
      <c r="K70" s="29">
        <v>40.31</v>
      </c>
    </row>
    <row r="71" spans="1:11" x14ac:dyDescent="0.25">
      <c r="A71" s="27">
        <v>43</v>
      </c>
      <c r="B71">
        <f t="shared" ca="1" si="8"/>
        <v>5</v>
      </c>
      <c r="C71" s="1">
        <f t="shared" ca="1" si="3"/>
        <v>20</v>
      </c>
      <c r="D71" s="1">
        <f t="shared" ca="1" si="4"/>
        <v>26.25</v>
      </c>
      <c r="E71" s="1">
        <f t="shared" ca="1" si="5"/>
        <v>20</v>
      </c>
      <c r="F71" s="1">
        <f t="shared" ca="1" si="6"/>
        <v>6.25</v>
      </c>
      <c r="G71" s="1">
        <f t="shared" ca="1" si="9"/>
        <v>72.5</v>
      </c>
      <c r="J71" s="27">
        <v>43</v>
      </c>
      <c r="K71" s="29">
        <v>29.29</v>
      </c>
    </row>
    <row r="72" spans="1:11" x14ac:dyDescent="0.25">
      <c r="A72" s="27">
        <v>44</v>
      </c>
      <c r="B72">
        <f t="shared" ca="1" si="8"/>
        <v>4</v>
      </c>
      <c r="C72" s="1">
        <f t="shared" ca="1" si="3"/>
        <v>0</v>
      </c>
      <c r="D72" s="1">
        <f t="shared" ca="1" si="4"/>
        <v>0</v>
      </c>
      <c r="E72" s="1">
        <f t="shared" ca="1" si="5"/>
        <v>0</v>
      </c>
      <c r="F72" s="1">
        <f t="shared" ca="1" si="6"/>
        <v>0</v>
      </c>
      <c r="G72" s="1">
        <f t="shared" ca="1" si="9"/>
        <v>0</v>
      </c>
      <c r="J72" s="27">
        <v>44</v>
      </c>
      <c r="K72" s="29">
        <v>32.19</v>
      </c>
    </row>
    <row r="73" spans="1:11" x14ac:dyDescent="0.25">
      <c r="A73" s="27">
        <v>45</v>
      </c>
      <c r="B73">
        <f t="shared" ca="1" si="8"/>
        <v>5</v>
      </c>
      <c r="C73" s="1">
        <f t="shared" ca="1" si="3"/>
        <v>20</v>
      </c>
      <c r="D73" s="1">
        <f t="shared" ca="1" si="4"/>
        <v>26.25</v>
      </c>
      <c r="E73" s="1">
        <f t="shared" ca="1" si="5"/>
        <v>20</v>
      </c>
      <c r="F73" s="1">
        <f t="shared" ca="1" si="6"/>
        <v>6.25</v>
      </c>
      <c r="G73" s="1">
        <f t="shared" ca="1" si="9"/>
        <v>72.5</v>
      </c>
      <c r="J73" s="27">
        <v>45</v>
      </c>
      <c r="K73" s="29">
        <v>33.64</v>
      </c>
    </row>
    <row r="74" spans="1:11" x14ac:dyDescent="0.25">
      <c r="A74" s="27">
        <v>46</v>
      </c>
      <c r="B74">
        <f t="shared" ca="1" si="8"/>
        <v>4</v>
      </c>
      <c r="C74" s="1">
        <f t="shared" ca="1" si="3"/>
        <v>0</v>
      </c>
      <c r="D74" s="1">
        <f t="shared" ca="1" si="4"/>
        <v>0</v>
      </c>
      <c r="E74" s="1">
        <f t="shared" ca="1" si="5"/>
        <v>0</v>
      </c>
      <c r="F74" s="1">
        <f t="shared" ca="1" si="6"/>
        <v>0</v>
      </c>
      <c r="G74" s="1">
        <f t="shared" ca="1" si="9"/>
        <v>0</v>
      </c>
      <c r="J74" s="27">
        <v>46</v>
      </c>
      <c r="K74" s="29">
        <v>33.06</v>
      </c>
    </row>
    <row r="75" spans="1:11" x14ac:dyDescent="0.25">
      <c r="A75" s="27">
        <v>47</v>
      </c>
      <c r="B75">
        <f t="shared" ca="1" si="8"/>
        <v>4</v>
      </c>
      <c r="C75" s="1">
        <f t="shared" ca="1" si="3"/>
        <v>0</v>
      </c>
      <c r="D75" s="1">
        <f t="shared" ca="1" si="4"/>
        <v>0</v>
      </c>
      <c r="E75" s="1">
        <f t="shared" ca="1" si="5"/>
        <v>0</v>
      </c>
      <c r="F75" s="1">
        <f t="shared" ca="1" si="6"/>
        <v>0</v>
      </c>
      <c r="G75" s="1">
        <f t="shared" ca="1" si="9"/>
        <v>0</v>
      </c>
      <c r="J75" s="27">
        <v>47</v>
      </c>
      <c r="K75" s="29">
        <v>24.65</v>
      </c>
    </row>
    <row r="76" spans="1:11" x14ac:dyDescent="0.25">
      <c r="A76" s="27">
        <v>48</v>
      </c>
      <c r="B76">
        <f t="shared" ca="1" si="8"/>
        <v>4</v>
      </c>
      <c r="C76" s="1">
        <f t="shared" ca="1" si="3"/>
        <v>0</v>
      </c>
      <c r="D76" s="1">
        <f t="shared" ca="1" si="4"/>
        <v>0</v>
      </c>
      <c r="E76" s="1">
        <f t="shared" ca="1" si="5"/>
        <v>0</v>
      </c>
      <c r="F76" s="1">
        <f t="shared" ca="1" si="6"/>
        <v>0</v>
      </c>
      <c r="G76" s="1">
        <f t="shared" ca="1" si="9"/>
        <v>0</v>
      </c>
      <c r="J76" s="27">
        <v>48</v>
      </c>
      <c r="K76" s="29">
        <v>28.71</v>
      </c>
    </row>
    <row r="77" spans="1:11" x14ac:dyDescent="0.25">
      <c r="A77" s="27">
        <v>49</v>
      </c>
      <c r="B77">
        <f t="shared" ca="1" si="8"/>
        <v>4</v>
      </c>
      <c r="C77" s="1">
        <f t="shared" ca="1" si="3"/>
        <v>0</v>
      </c>
      <c r="D77" s="1">
        <f t="shared" ca="1" si="4"/>
        <v>0</v>
      </c>
      <c r="E77" s="1">
        <f t="shared" ca="1" si="5"/>
        <v>0</v>
      </c>
      <c r="F77" s="1">
        <f t="shared" ca="1" si="6"/>
        <v>0</v>
      </c>
      <c r="G77" s="1">
        <f t="shared" ca="1" si="9"/>
        <v>0</v>
      </c>
      <c r="J77" s="27">
        <v>49</v>
      </c>
      <c r="K77" s="29">
        <v>39.44</v>
      </c>
    </row>
    <row r="78" spans="1:11" x14ac:dyDescent="0.25">
      <c r="A78" s="18">
        <v>50</v>
      </c>
      <c r="B78">
        <f t="shared" ca="1" si="8"/>
        <v>4</v>
      </c>
      <c r="C78" s="1">
        <f t="shared" ca="1" si="3"/>
        <v>0</v>
      </c>
      <c r="D78" s="1">
        <f t="shared" ca="1" si="4"/>
        <v>0</v>
      </c>
      <c r="E78" s="1">
        <f t="shared" ca="1" si="5"/>
        <v>0</v>
      </c>
      <c r="F78" s="1">
        <f t="shared" ca="1" si="6"/>
        <v>0</v>
      </c>
      <c r="G78" s="1">
        <f t="shared" ca="1" si="9"/>
        <v>0</v>
      </c>
      <c r="J78" s="27">
        <v>50</v>
      </c>
      <c r="K78" s="29">
        <v>41.47</v>
      </c>
    </row>
    <row r="79" spans="1:11" x14ac:dyDescent="0.25">
      <c r="C79" s="1"/>
      <c r="D79" s="1"/>
      <c r="E79" s="1"/>
      <c r="F79" s="5" t="s">
        <v>24</v>
      </c>
      <c r="G79" s="5">
        <f ca="1">+AVERAGE(G29:G78)</f>
        <v>24.65</v>
      </c>
      <c r="J79" s="27">
        <v>51</v>
      </c>
      <c r="K79" s="29">
        <v>40.31</v>
      </c>
    </row>
    <row r="80" spans="1:11" x14ac:dyDescent="0.25">
      <c r="C80" s="1"/>
      <c r="D80" s="1"/>
      <c r="E80" s="1"/>
      <c r="F80" s="1"/>
      <c r="G80" s="1"/>
      <c r="J80" s="27">
        <v>52</v>
      </c>
      <c r="K80" s="29">
        <v>38.57</v>
      </c>
    </row>
    <row r="81" spans="3:11" x14ac:dyDescent="0.25">
      <c r="C81" s="1"/>
      <c r="D81" s="1"/>
      <c r="E81" s="1"/>
      <c r="F81" s="1"/>
      <c r="G81" s="1"/>
      <c r="J81" s="27">
        <v>53</v>
      </c>
      <c r="K81" s="29">
        <v>34.22</v>
      </c>
    </row>
    <row r="82" spans="3:11" x14ac:dyDescent="0.25">
      <c r="C82" s="1"/>
      <c r="D82" s="1"/>
      <c r="E82" s="1"/>
      <c r="F82" s="1"/>
      <c r="G82" s="1"/>
      <c r="J82" s="27">
        <v>54</v>
      </c>
      <c r="K82" s="29">
        <v>40.31</v>
      </c>
    </row>
    <row r="83" spans="3:11" x14ac:dyDescent="0.25">
      <c r="C83" s="1"/>
      <c r="D83" s="1"/>
      <c r="E83" s="1"/>
      <c r="F83" s="1"/>
      <c r="G83" s="1"/>
      <c r="J83" s="27">
        <v>55</v>
      </c>
      <c r="K83" s="29">
        <v>24.36</v>
      </c>
    </row>
    <row r="84" spans="3:11" x14ac:dyDescent="0.25">
      <c r="C84" s="1"/>
      <c r="D84" s="1"/>
      <c r="E84" s="1"/>
      <c r="F84" s="1"/>
      <c r="G84" s="1"/>
      <c r="J84" s="27">
        <v>56</v>
      </c>
      <c r="K84" s="29">
        <v>32.479999999999997</v>
      </c>
    </row>
    <row r="85" spans="3:11" x14ac:dyDescent="0.25">
      <c r="C85" s="1"/>
      <c r="D85" s="1"/>
      <c r="E85" s="1"/>
      <c r="F85" s="1"/>
      <c r="G85" s="1"/>
      <c r="J85" s="27">
        <v>57</v>
      </c>
      <c r="K85" s="29">
        <v>38.57</v>
      </c>
    </row>
    <row r="86" spans="3:11" x14ac:dyDescent="0.25">
      <c r="C86" s="1"/>
      <c r="D86" s="1"/>
      <c r="E86" s="1"/>
      <c r="F86" s="1"/>
      <c r="G86" s="1"/>
      <c r="J86" s="27">
        <v>58</v>
      </c>
      <c r="K86" s="29">
        <v>31.03</v>
      </c>
    </row>
    <row r="87" spans="3:11" x14ac:dyDescent="0.25">
      <c r="C87" s="1"/>
      <c r="D87" s="1"/>
      <c r="E87" s="1"/>
      <c r="F87" s="1"/>
      <c r="G87" s="1"/>
      <c r="J87" s="27">
        <v>59</v>
      </c>
      <c r="K87" s="29">
        <v>35.380000000000003</v>
      </c>
    </row>
    <row r="88" spans="3:11" x14ac:dyDescent="0.25">
      <c r="C88" s="1"/>
      <c r="D88" s="1"/>
      <c r="E88" s="1"/>
      <c r="F88" s="1"/>
      <c r="G88" s="1"/>
      <c r="J88" s="27">
        <v>60</v>
      </c>
      <c r="K88" s="29">
        <v>26.97</v>
      </c>
    </row>
    <row r="89" spans="3:11" x14ac:dyDescent="0.25">
      <c r="C89" s="1"/>
      <c r="D89" s="1"/>
      <c r="E89" s="1"/>
      <c r="F89" s="1"/>
      <c r="G89" s="1"/>
      <c r="J89" s="27">
        <v>61</v>
      </c>
      <c r="K89" s="29">
        <v>35.090000000000003</v>
      </c>
    </row>
    <row r="90" spans="3:11" x14ac:dyDescent="0.25">
      <c r="C90" s="1"/>
      <c r="D90" s="1"/>
      <c r="E90" s="1"/>
      <c r="F90" s="1"/>
      <c r="G90" s="1"/>
      <c r="J90" s="27">
        <v>62</v>
      </c>
      <c r="K90" s="29">
        <v>27.55</v>
      </c>
    </row>
    <row r="91" spans="3:11" x14ac:dyDescent="0.25">
      <c r="C91" s="1"/>
      <c r="D91" s="1"/>
      <c r="E91" s="1"/>
      <c r="F91" s="1"/>
      <c r="G91" s="1"/>
      <c r="J91" s="27">
        <v>63</v>
      </c>
      <c r="K91" s="29">
        <v>24.07</v>
      </c>
    </row>
    <row r="92" spans="3:11" x14ac:dyDescent="0.25">
      <c r="C92" s="1"/>
      <c r="D92" s="1"/>
      <c r="E92" s="1"/>
      <c r="F92" s="1"/>
      <c r="G92" s="1"/>
      <c r="J92" s="27">
        <v>64</v>
      </c>
      <c r="K92" s="29">
        <v>38.57</v>
      </c>
    </row>
    <row r="93" spans="3:11" x14ac:dyDescent="0.25">
      <c r="C93" s="1"/>
      <c r="D93" s="1"/>
      <c r="E93" s="1"/>
      <c r="F93" s="1"/>
      <c r="G93" s="1"/>
      <c r="J93" s="27">
        <v>65</v>
      </c>
      <c r="K93" s="29">
        <v>42.92</v>
      </c>
    </row>
    <row r="94" spans="3:11" x14ac:dyDescent="0.25">
      <c r="C94" s="1"/>
      <c r="D94" s="1"/>
      <c r="E94" s="1"/>
      <c r="F94" s="1"/>
      <c r="G94" s="1"/>
      <c r="J94" s="27">
        <v>66</v>
      </c>
      <c r="K94" s="29">
        <v>25.52</v>
      </c>
    </row>
    <row r="95" spans="3:11" x14ac:dyDescent="0.25">
      <c r="C95" s="1"/>
      <c r="D95" s="1"/>
      <c r="E95" s="1"/>
      <c r="F95" s="1"/>
      <c r="G95" s="1"/>
      <c r="J95" s="27">
        <v>67</v>
      </c>
      <c r="K95" s="29">
        <v>45.53</v>
      </c>
    </row>
    <row r="96" spans="3:11" x14ac:dyDescent="0.25">
      <c r="C96" s="1"/>
      <c r="D96" s="1"/>
      <c r="E96" s="1"/>
      <c r="F96" s="1"/>
      <c r="G96" s="1"/>
      <c r="J96" s="27">
        <v>68</v>
      </c>
      <c r="K96" s="29">
        <v>34.799999999999997</v>
      </c>
    </row>
    <row r="97" spans="3:11" x14ac:dyDescent="0.25">
      <c r="C97" s="1"/>
      <c r="D97" s="1"/>
      <c r="E97" s="1"/>
      <c r="F97" s="1"/>
      <c r="G97" s="1"/>
      <c r="J97" s="27">
        <v>69</v>
      </c>
      <c r="K97" s="29">
        <v>32.479999999999997</v>
      </c>
    </row>
    <row r="98" spans="3:11" x14ac:dyDescent="0.25">
      <c r="C98" s="1"/>
      <c r="D98" s="1"/>
      <c r="E98" s="1"/>
      <c r="F98" s="1"/>
      <c r="G98" s="1"/>
      <c r="J98" s="27">
        <v>70</v>
      </c>
      <c r="K98" s="29">
        <v>25.52</v>
      </c>
    </row>
    <row r="99" spans="3:11" x14ac:dyDescent="0.25">
      <c r="C99" s="1"/>
      <c r="D99" s="1"/>
      <c r="E99" s="1"/>
      <c r="F99" s="1"/>
      <c r="G99" s="1"/>
      <c r="J99" s="27">
        <v>71</v>
      </c>
      <c r="K99" s="29">
        <v>33.64</v>
      </c>
    </row>
    <row r="100" spans="3:11" x14ac:dyDescent="0.25">
      <c r="C100" s="1"/>
      <c r="D100" s="1"/>
      <c r="E100" s="1"/>
      <c r="F100" s="1"/>
      <c r="G100" s="1"/>
      <c r="J100" s="27">
        <v>72</v>
      </c>
      <c r="K100" s="29">
        <v>44.37</v>
      </c>
    </row>
    <row r="101" spans="3:11" x14ac:dyDescent="0.25">
      <c r="C101" s="1"/>
      <c r="D101" s="1"/>
      <c r="E101" s="1"/>
      <c r="F101" s="1"/>
      <c r="G101" s="1"/>
      <c r="J101" s="27">
        <v>73</v>
      </c>
      <c r="K101" s="29">
        <v>25.23</v>
      </c>
    </row>
    <row r="102" spans="3:11" x14ac:dyDescent="0.25">
      <c r="C102" s="1"/>
      <c r="D102" s="1"/>
      <c r="E102" s="1"/>
      <c r="F102" s="1"/>
      <c r="G102" s="1"/>
      <c r="J102" s="27">
        <v>74</v>
      </c>
      <c r="K102" s="29">
        <v>32.770000000000003</v>
      </c>
    </row>
    <row r="103" spans="3:11" x14ac:dyDescent="0.25">
      <c r="C103" s="1"/>
      <c r="D103" s="1"/>
      <c r="E103" s="1"/>
      <c r="F103" s="1"/>
      <c r="G103" s="1"/>
      <c r="J103" s="27">
        <v>75</v>
      </c>
      <c r="K103" s="29">
        <v>31.03</v>
      </c>
    </row>
    <row r="104" spans="3:11" x14ac:dyDescent="0.25">
      <c r="C104" s="1"/>
      <c r="D104" s="1"/>
      <c r="E104" s="1"/>
      <c r="F104" s="1"/>
      <c r="G104" s="1"/>
      <c r="J104" s="27">
        <v>76</v>
      </c>
      <c r="K104" s="29">
        <v>29.87</v>
      </c>
    </row>
    <row r="105" spans="3:11" x14ac:dyDescent="0.25">
      <c r="C105" s="1"/>
      <c r="D105" s="1"/>
      <c r="E105" s="1"/>
      <c r="F105" s="1"/>
      <c r="G105" s="1"/>
      <c r="J105" s="27">
        <v>77</v>
      </c>
      <c r="K105" s="29">
        <v>37.99</v>
      </c>
    </row>
    <row r="106" spans="3:11" x14ac:dyDescent="0.25">
      <c r="C106" s="1"/>
      <c r="D106" s="1"/>
      <c r="E106" s="1"/>
      <c r="F106" s="1"/>
      <c r="G106" s="1"/>
      <c r="J106" s="27">
        <v>78</v>
      </c>
      <c r="K106" s="29">
        <v>36.54</v>
      </c>
    </row>
    <row r="107" spans="3:11" x14ac:dyDescent="0.25">
      <c r="C107" s="1"/>
      <c r="D107" s="1"/>
      <c r="E107" s="1"/>
      <c r="F107" s="1"/>
      <c r="G107" s="1"/>
      <c r="J107" s="27">
        <v>79</v>
      </c>
      <c r="K107" s="29">
        <v>42.05</v>
      </c>
    </row>
    <row r="108" spans="3:11" x14ac:dyDescent="0.25">
      <c r="C108" s="1"/>
      <c r="D108" s="1"/>
      <c r="E108" s="1"/>
      <c r="F108" s="1"/>
      <c r="G108" s="1"/>
      <c r="J108" s="27">
        <v>80</v>
      </c>
      <c r="K108" s="29">
        <v>41.18</v>
      </c>
    </row>
    <row r="109" spans="3:11" x14ac:dyDescent="0.25">
      <c r="C109" s="1"/>
      <c r="D109" s="1"/>
      <c r="E109" s="1"/>
      <c r="F109" s="1"/>
      <c r="G109" s="1"/>
      <c r="J109" s="27">
        <v>81</v>
      </c>
      <c r="K109" s="29">
        <v>38.28</v>
      </c>
    </row>
    <row r="110" spans="3:11" x14ac:dyDescent="0.25">
      <c r="C110" s="1"/>
      <c r="D110" s="1"/>
      <c r="E110" s="1"/>
      <c r="F110" s="1"/>
      <c r="G110" s="1"/>
      <c r="J110" s="27">
        <v>82</v>
      </c>
      <c r="K110" s="29">
        <v>35.380000000000003</v>
      </c>
    </row>
    <row r="111" spans="3:11" x14ac:dyDescent="0.25">
      <c r="C111" s="1"/>
      <c r="D111" s="1"/>
      <c r="E111" s="1"/>
      <c r="F111" s="1"/>
      <c r="G111" s="1"/>
      <c r="J111" s="27">
        <v>83</v>
      </c>
      <c r="K111" s="29">
        <v>40.6</v>
      </c>
    </row>
    <row r="112" spans="3:11" x14ac:dyDescent="0.25">
      <c r="C112" s="1"/>
      <c r="D112" s="1"/>
      <c r="E112" s="1"/>
      <c r="F112" s="1"/>
      <c r="G112" s="1"/>
      <c r="J112" s="27">
        <v>84</v>
      </c>
      <c r="K112" s="29">
        <v>37.119999999999997</v>
      </c>
    </row>
    <row r="113" spans="3:11" x14ac:dyDescent="0.25">
      <c r="C113" s="1"/>
      <c r="D113" s="1"/>
      <c r="E113" s="1"/>
      <c r="F113" s="1"/>
      <c r="G113" s="1"/>
      <c r="J113" s="27">
        <v>85</v>
      </c>
      <c r="K113" s="29">
        <v>37.700000000000003</v>
      </c>
    </row>
    <row r="114" spans="3:11" x14ac:dyDescent="0.25">
      <c r="C114" s="1"/>
      <c r="D114" s="1"/>
      <c r="E114" s="1"/>
      <c r="F114" s="1"/>
      <c r="G114" s="1"/>
      <c r="J114" s="27">
        <v>86</v>
      </c>
      <c r="K114" s="29">
        <v>35.67</v>
      </c>
    </row>
    <row r="115" spans="3:11" x14ac:dyDescent="0.25">
      <c r="C115" s="1"/>
      <c r="D115" s="1"/>
      <c r="E115" s="1"/>
      <c r="F115" s="1"/>
      <c r="G115" s="1"/>
      <c r="J115" s="27">
        <v>87</v>
      </c>
      <c r="K115" s="29">
        <v>33.35</v>
      </c>
    </row>
    <row r="116" spans="3:11" x14ac:dyDescent="0.25">
      <c r="C116" s="1"/>
      <c r="D116" s="1"/>
      <c r="E116" s="1"/>
      <c r="F116" s="1"/>
      <c r="G116" s="1"/>
      <c r="J116" s="27">
        <v>88</v>
      </c>
      <c r="K116" s="29">
        <v>31.61</v>
      </c>
    </row>
    <row r="117" spans="3:11" x14ac:dyDescent="0.25">
      <c r="C117" s="1"/>
      <c r="D117" s="1"/>
      <c r="E117" s="1"/>
      <c r="F117" s="1"/>
      <c r="G117" s="1"/>
      <c r="J117" s="27">
        <v>89</v>
      </c>
      <c r="K117" s="29">
        <v>36.83</v>
      </c>
    </row>
    <row r="118" spans="3:11" x14ac:dyDescent="0.25">
      <c r="C118" s="1"/>
      <c r="D118" s="1"/>
      <c r="E118" s="1"/>
      <c r="F118" s="1"/>
      <c r="G118" s="1"/>
      <c r="J118" s="27">
        <v>90</v>
      </c>
      <c r="K118" s="29">
        <v>31.03</v>
      </c>
    </row>
    <row r="119" spans="3:11" x14ac:dyDescent="0.25">
      <c r="C119" s="1"/>
      <c r="D119" s="1"/>
      <c r="E119" s="1"/>
      <c r="F119" s="1"/>
      <c r="G119" s="1"/>
      <c r="J119" s="27">
        <v>91</v>
      </c>
      <c r="K119" s="29">
        <v>23.78</v>
      </c>
    </row>
    <row r="120" spans="3:11" x14ac:dyDescent="0.25">
      <c r="C120" s="1"/>
      <c r="D120" s="1"/>
      <c r="E120" s="1"/>
      <c r="F120" s="1"/>
      <c r="G120" s="1"/>
      <c r="J120" s="27">
        <v>92</v>
      </c>
      <c r="K120" s="29">
        <v>32.770000000000003</v>
      </c>
    </row>
    <row r="121" spans="3:11" x14ac:dyDescent="0.25">
      <c r="C121" s="1"/>
      <c r="D121" s="1"/>
      <c r="E121" s="1"/>
      <c r="F121" s="1"/>
      <c r="G121" s="1"/>
      <c r="J121" s="27">
        <v>93</v>
      </c>
      <c r="K121" s="29">
        <v>43.79</v>
      </c>
    </row>
    <row r="122" spans="3:11" x14ac:dyDescent="0.25">
      <c r="C122" s="1"/>
      <c r="D122" s="1"/>
      <c r="E122" s="1"/>
      <c r="F122" s="1"/>
      <c r="G122" s="1"/>
      <c r="J122" s="27">
        <v>94</v>
      </c>
      <c r="K122" s="29">
        <v>40.89</v>
      </c>
    </row>
    <row r="123" spans="3:11" x14ac:dyDescent="0.25">
      <c r="C123" s="1"/>
      <c r="D123" s="1"/>
      <c r="E123" s="1"/>
      <c r="F123" s="1"/>
      <c r="G123" s="1"/>
      <c r="J123" s="27">
        <v>95</v>
      </c>
      <c r="K123" s="29">
        <v>38.57</v>
      </c>
    </row>
    <row r="124" spans="3:11" x14ac:dyDescent="0.25">
      <c r="C124" s="1"/>
      <c r="D124" s="1"/>
      <c r="E124" s="1"/>
      <c r="F124" s="1"/>
      <c r="G124" s="1"/>
      <c r="J124" s="27">
        <v>96</v>
      </c>
      <c r="K124" s="29">
        <v>27.55</v>
      </c>
    </row>
    <row r="125" spans="3:11" x14ac:dyDescent="0.25">
      <c r="C125" s="1"/>
      <c r="D125" s="1"/>
      <c r="E125" s="1"/>
      <c r="F125" s="1"/>
      <c r="G125" s="1"/>
      <c r="J125" s="27">
        <v>97</v>
      </c>
      <c r="K125" s="29">
        <v>33.06</v>
      </c>
    </row>
    <row r="126" spans="3:11" x14ac:dyDescent="0.25">
      <c r="C126" s="1"/>
      <c r="D126" s="1"/>
      <c r="E126" s="1"/>
      <c r="F126" s="1"/>
      <c r="G126" s="1"/>
      <c r="J126" s="27">
        <v>98</v>
      </c>
      <c r="K126" s="29">
        <v>32.770000000000003</v>
      </c>
    </row>
    <row r="127" spans="3:11" x14ac:dyDescent="0.25">
      <c r="C127" s="1"/>
      <c r="D127" s="1"/>
      <c r="E127" s="1"/>
      <c r="F127" s="1"/>
      <c r="G127" s="1"/>
      <c r="J127" s="27">
        <v>99</v>
      </c>
      <c r="K127" s="29">
        <v>26.1</v>
      </c>
    </row>
    <row r="128" spans="3:11" x14ac:dyDescent="0.25">
      <c r="C128" s="1"/>
      <c r="D128" s="1"/>
      <c r="E128" s="1"/>
      <c r="F128" s="1"/>
      <c r="G128" s="1"/>
      <c r="J128" s="18">
        <v>100</v>
      </c>
      <c r="K128" s="30">
        <v>29.87</v>
      </c>
    </row>
  </sheetData>
  <mergeCells count="1">
    <mergeCell ref="A5:B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E865A-914C-4615-8ECF-163514CCADBF}">
  <dimension ref="A8:W115"/>
  <sheetViews>
    <sheetView tabSelected="1" topLeftCell="C1" workbookViewId="0">
      <selection activeCell="O4" sqref="O4"/>
    </sheetView>
  </sheetViews>
  <sheetFormatPr defaultRowHeight="15" x14ac:dyDescent="0.25"/>
  <cols>
    <col min="3" max="3" width="9" bestFit="1" customWidth="1"/>
    <col min="4" max="4" width="22.140625" bestFit="1" customWidth="1"/>
    <col min="5" max="5" width="27.140625" bestFit="1" customWidth="1"/>
    <col min="6" max="6" width="23.85546875" bestFit="1" customWidth="1"/>
    <col min="7" max="11" width="9.5703125" bestFit="1" customWidth="1"/>
    <col min="12" max="12" width="9.5703125" customWidth="1"/>
    <col min="16" max="17" width="9.5703125" bestFit="1" customWidth="1"/>
    <col min="18" max="18" width="9" bestFit="1" customWidth="1"/>
    <col min="19" max="19" width="17" bestFit="1" customWidth="1"/>
    <col min="20" max="20" width="13.28515625" customWidth="1"/>
    <col min="21" max="21" width="10.140625" customWidth="1"/>
    <col min="22" max="22" width="11" bestFit="1" customWidth="1"/>
    <col min="23" max="23" width="14.28515625" bestFit="1" customWidth="1"/>
  </cols>
  <sheetData>
    <row r="8" spans="1:23" x14ac:dyDescent="0.25">
      <c r="M8" s="13" t="s">
        <v>43</v>
      </c>
      <c r="N8" s="14"/>
      <c r="O8" s="15"/>
    </row>
    <row r="9" spans="1:23" x14ac:dyDescent="0.25">
      <c r="L9" s="9" t="s">
        <v>37</v>
      </c>
      <c r="M9" s="19" t="s">
        <v>3</v>
      </c>
      <c r="N9" s="19" t="s">
        <v>4</v>
      </c>
      <c r="O9" s="19" t="s">
        <v>5</v>
      </c>
    </row>
    <row r="10" spans="1:23" x14ac:dyDescent="0.25">
      <c r="A10" s="8"/>
      <c r="B10" s="22" t="s">
        <v>42</v>
      </c>
      <c r="D10" s="19" t="s">
        <v>39</v>
      </c>
      <c r="E10" s="19" t="s">
        <v>40</v>
      </c>
      <c r="G10" s="9" t="s">
        <v>37</v>
      </c>
      <c r="H10" s="19" t="s">
        <v>3</v>
      </c>
      <c r="I10" s="19" t="s">
        <v>4</v>
      </c>
      <c r="J10" s="19" t="s">
        <v>5</v>
      </c>
      <c r="L10" s="9" t="s">
        <v>30</v>
      </c>
      <c r="M10" s="10">
        <v>6.6299999999999998E-2</v>
      </c>
      <c r="N10" s="10">
        <v>9.8900000000000002E-2</v>
      </c>
      <c r="O10" s="10">
        <v>8.5500000000000007E-2</v>
      </c>
      <c r="S10" s="37"/>
      <c r="T10" s="35"/>
      <c r="U10" s="35"/>
      <c r="V10" s="38" t="s">
        <v>45</v>
      </c>
      <c r="W10" s="36">
        <v>1319097.4604391123</v>
      </c>
    </row>
    <row r="11" spans="1:23" x14ac:dyDescent="0.25">
      <c r="A11" s="9" t="s">
        <v>30</v>
      </c>
      <c r="B11" s="10">
        <v>2.7E-2</v>
      </c>
      <c r="D11" s="12">
        <v>0.06</v>
      </c>
      <c r="E11" s="12">
        <v>0.5</v>
      </c>
      <c r="G11" s="9" t="s">
        <v>38</v>
      </c>
      <c r="H11" s="12">
        <v>0.5</v>
      </c>
      <c r="I11" s="12">
        <v>0.25</v>
      </c>
      <c r="J11" s="12">
        <v>0.25</v>
      </c>
      <c r="L11" s="9" t="s">
        <v>31</v>
      </c>
      <c r="M11" s="10">
        <v>0.1346</v>
      </c>
      <c r="N11" s="10">
        <v>0.15279999999999999</v>
      </c>
      <c r="O11" s="10">
        <v>0.16900000000000001</v>
      </c>
    </row>
    <row r="12" spans="1:23" x14ac:dyDescent="0.25">
      <c r="A12" s="9" t="s">
        <v>31</v>
      </c>
      <c r="B12" s="10">
        <v>4.0000000000000001E-3</v>
      </c>
      <c r="T12" s="3"/>
      <c r="U12" s="3"/>
      <c r="V12" s="32" t="s">
        <v>44</v>
      </c>
      <c r="W12" s="31">
        <f>+AVERAGE(W16:W115)</f>
        <v>1417731.225696008</v>
      </c>
    </row>
    <row r="13" spans="1:23" x14ac:dyDescent="0.25">
      <c r="A13" s="16"/>
      <c r="B13" s="16"/>
    </row>
    <row r="14" spans="1:23" x14ac:dyDescent="0.25">
      <c r="A14" s="20"/>
      <c r="B14" s="20"/>
      <c r="C14" s="20"/>
      <c r="D14" s="20"/>
      <c r="E14" s="20"/>
      <c r="F14" s="20"/>
      <c r="G14" s="13" t="s">
        <v>34</v>
      </c>
      <c r="H14" s="14"/>
      <c r="I14" s="15"/>
      <c r="J14" s="13" t="s">
        <v>35</v>
      </c>
      <c r="K14" s="14"/>
      <c r="L14" s="15"/>
      <c r="M14" s="13" t="s">
        <v>36</v>
      </c>
      <c r="N14" s="14"/>
      <c r="O14" s="15"/>
      <c r="P14" s="13" t="s">
        <v>41</v>
      </c>
      <c r="Q14" s="14"/>
      <c r="R14" s="15"/>
      <c r="S14" s="17"/>
    </row>
    <row r="15" spans="1:23" x14ac:dyDescent="0.25">
      <c r="A15" s="21" t="s">
        <v>25</v>
      </c>
      <c r="B15" s="21" t="s">
        <v>26</v>
      </c>
      <c r="C15" s="21" t="s">
        <v>27</v>
      </c>
      <c r="D15" s="21" t="s">
        <v>28</v>
      </c>
      <c r="E15" s="21" t="s">
        <v>29</v>
      </c>
      <c r="F15" s="21" t="s">
        <v>32</v>
      </c>
      <c r="G15" s="19" t="s">
        <v>3</v>
      </c>
      <c r="H15" s="19" t="s">
        <v>4</v>
      </c>
      <c r="I15" s="19" t="s">
        <v>5</v>
      </c>
      <c r="J15" s="19" t="s">
        <v>3</v>
      </c>
      <c r="K15" s="19" t="s">
        <v>4</v>
      </c>
      <c r="L15" s="19" t="s">
        <v>5</v>
      </c>
      <c r="M15" s="19" t="s">
        <v>3</v>
      </c>
      <c r="N15" s="19" t="s">
        <v>4</v>
      </c>
      <c r="O15" s="19" t="s">
        <v>5</v>
      </c>
      <c r="P15" s="19" t="s">
        <v>3</v>
      </c>
      <c r="Q15" s="19" t="s">
        <v>4</v>
      </c>
      <c r="R15" s="19" t="s">
        <v>5</v>
      </c>
      <c r="S15" s="18" t="s">
        <v>33</v>
      </c>
      <c r="V15" s="9" t="s">
        <v>15</v>
      </c>
      <c r="W15" s="26">
        <f ca="1">S52</f>
        <v>1878539.793409521</v>
      </c>
    </row>
    <row r="16" spans="1:23" x14ac:dyDescent="0.25">
      <c r="A16">
        <v>24</v>
      </c>
      <c r="C16" s="7">
        <v>48000</v>
      </c>
      <c r="D16" s="7">
        <f t="shared" ref="D16:D52" si="0">+C16*$D$11</f>
        <v>2880</v>
      </c>
      <c r="E16" s="7">
        <f t="shared" ref="E16:E52" si="1">+D16*$E$11</f>
        <v>1440</v>
      </c>
      <c r="F16" s="7">
        <f>+D16+E16</f>
        <v>4320</v>
      </c>
      <c r="G16" s="7">
        <f t="shared" ref="G16:I35" si="2">+$F16*H$11</f>
        <v>2160</v>
      </c>
      <c r="H16" s="7">
        <f t="shared" si="2"/>
        <v>1080</v>
      </c>
      <c r="I16" s="7">
        <f t="shared" si="2"/>
        <v>1080</v>
      </c>
      <c r="J16" s="7">
        <f>+G16</f>
        <v>2160</v>
      </c>
      <c r="K16" s="7">
        <f t="shared" ref="K16:L16" si="3">+H16</f>
        <v>1080</v>
      </c>
      <c r="L16" s="7">
        <f t="shared" si="3"/>
        <v>1080</v>
      </c>
      <c r="M16" s="6">
        <f ca="1">_xlfn.NORM.INV(RAND(),$M$10,$M$11)</f>
        <v>5.738385907192646E-2</v>
      </c>
      <c r="N16" s="6">
        <f ca="1">_xlfn.NORM.INV(RAND(),$N$10,$N$11)</f>
        <v>-0.26922602172145604</v>
      </c>
      <c r="O16" s="6">
        <f ca="1">_xlfn.NORM.INV(RAND(),$O$10,$O$11)</f>
        <v>0.1002575657787024</v>
      </c>
      <c r="P16" s="7">
        <f ca="1">+$J16*(1+$M16)</f>
        <v>2283.949135595361</v>
      </c>
      <c r="Q16" s="7">
        <f ca="1">+$K16*(1+$N16)</f>
        <v>789.23589654082753</v>
      </c>
      <c r="R16" s="7">
        <f ca="1">+$L16*(1+$O16)</f>
        <v>1188.2781710409986</v>
      </c>
      <c r="S16" s="23">
        <f ca="1">+SUM(P16:R16)</f>
        <v>4261.4632031771871</v>
      </c>
      <c r="V16" s="27">
        <v>1</v>
      </c>
      <c r="W16" s="24">
        <f t="dataTable" ref="W16:W115" dt2D="0" dtr="0" r1="V14" ca="1"/>
        <v>1411046.7834805814</v>
      </c>
    </row>
    <row r="17" spans="1:23" x14ac:dyDescent="0.25">
      <c r="A17">
        <v>25</v>
      </c>
      <c r="B17" s="6">
        <f ca="1">_xlfn.NORM.INV(RAND(),$B$11,$B$12)</f>
        <v>2.9822317577072644E-2</v>
      </c>
      <c r="C17" s="7">
        <f ca="1">+C16*(1+B17)</f>
        <v>49431.471243699489</v>
      </c>
      <c r="D17" s="7">
        <f t="shared" ca="1" si="0"/>
        <v>2965.8882746219692</v>
      </c>
      <c r="E17" s="7">
        <f t="shared" ca="1" si="1"/>
        <v>1482.9441373109846</v>
      </c>
      <c r="F17" s="7">
        <f ca="1">+D17+E17</f>
        <v>4448.8324119329536</v>
      </c>
      <c r="G17" s="7">
        <f t="shared" ca="1" si="2"/>
        <v>2224.4162059664768</v>
      </c>
      <c r="H17" s="7">
        <f t="shared" ca="1" si="2"/>
        <v>1112.2081029832384</v>
      </c>
      <c r="I17" s="7">
        <f t="shared" ca="1" si="2"/>
        <v>1112.2081029832384</v>
      </c>
      <c r="J17" s="7">
        <f ca="1">+G17+P16</f>
        <v>4508.3653415618373</v>
      </c>
      <c r="K17" s="7">
        <f ca="1">+H17+Q16</f>
        <v>1901.4439995240659</v>
      </c>
      <c r="L17" s="7">
        <f ca="1">+I17+R16</f>
        <v>2300.486274024237</v>
      </c>
      <c r="M17" s="6">
        <f ca="1">_xlfn.NORM.INV(RAND(),$M$10,$M$11)</f>
        <v>0.20361809136714104</v>
      </c>
      <c r="N17" s="6">
        <f ca="1">_xlfn.NORM.INV(RAND(),$N$10,$N$11)</f>
        <v>-7.5466918436355598E-2</v>
      </c>
      <c r="O17" s="6">
        <f ca="1">_xlfn.NORM.INV(RAND(),$O$10,$O$11)</f>
        <v>0.19459662645162817</v>
      </c>
      <c r="P17" s="7">
        <f ca="1">+$J17*(1+$M17)</f>
        <v>5426.3500875964273</v>
      </c>
      <c r="Q17" s="7">
        <f ca="1">+$K17*(1+$N17)</f>
        <v>1757.9478803006855</v>
      </c>
      <c r="R17" s="7">
        <f ca="1">+$L17*(1+$O17)</f>
        <v>2748.1531421476293</v>
      </c>
      <c r="S17" s="23">
        <f ca="1">+SUM(P17:R17)</f>
        <v>9932.4511100447417</v>
      </c>
      <c r="V17" s="27">
        <v>2</v>
      </c>
      <c r="W17" s="24">
        <v>921455.28792402102</v>
      </c>
    </row>
    <row r="18" spans="1:23" x14ac:dyDescent="0.25">
      <c r="A18">
        <v>26</v>
      </c>
      <c r="B18" s="6">
        <f t="shared" ref="B18:B52" ca="1" si="4">_xlfn.NORM.INV(RAND(),$B$11,$B$12)</f>
        <v>2.9447865858249999E-2</v>
      </c>
      <c r="C18" s="7">
        <f t="shared" ref="C18:C52" ca="1" si="5">+C17*(1+B18)</f>
        <v>50887.122578059891</v>
      </c>
      <c r="D18" s="7">
        <f t="shared" ca="1" si="0"/>
        <v>3053.2273546835931</v>
      </c>
      <c r="E18" s="7">
        <f t="shared" ca="1" si="1"/>
        <v>1526.6136773417966</v>
      </c>
      <c r="F18" s="7">
        <f t="shared" ref="F18:F52" ca="1" si="6">+D18+E18</f>
        <v>4579.8410320253897</v>
      </c>
      <c r="G18" s="7">
        <f t="shared" ca="1" si="2"/>
        <v>2289.9205160126949</v>
      </c>
      <c r="H18" s="7">
        <f t="shared" ca="1" si="2"/>
        <v>1144.9602580063474</v>
      </c>
      <c r="I18" s="7">
        <f t="shared" ca="1" si="2"/>
        <v>1144.9602580063474</v>
      </c>
      <c r="J18" s="7">
        <f t="shared" ref="J18:J52" ca="1" si="7">+G18+P17</f>
        <v>7716.2706036091222</v>
      </c>
      <c r="K18" s="7">
        <f t="shared" ref="K18:K52" ca="1" si="8">+H18+Q17</f>
        <v>2902.9081383070329</v>
      </c>
      <c r="L18" s="7">
        <f t="shared" ref="L18:L52" ca="1" si="9">+I18+R17</f>
        <v>3893.1134001539767</v>
      </c>
      <c r="M18" s="6">
        <f t="shared" ref="M18:M52" ca="1" si="10">_xlfn.NORM.INV(RAND(),$M$10,$M$11)</f>
        <v>-0.10903819562494999</v>
      </c>
      <c r="N18" s="6">
        <f t="shared" ref="N18:N52" ca="1" si="11">_xlfn.NORM.INV(RAND(),$N$10,$N$11)</f>
        <v>8.6827618811652629E-2</v>
      </c>
      <c r="O18" s="6">
        <f t="shared" ref="O18:O52" ca="1" si="12">_xlfn.NORM.INV(RAND(),$O$10,$O$11)</f>
        <v>0.25590485957116077</v>
      </c>
      <c r="P18" s="7">
        <f t="shared" ref="P18:P52" ca="1" si="13">+$J18*(1+$M18)</f>
        <v>6874.9023800377399</v>
      </c>
      <c r="Q18" s="7">
        <f t="shared" ref="Q18:Q52" ca="1" si="14">+$K18*(1+$N18)</f>
        <v>3154.9607395851999</v>
      </c>
      <c r="R18" s="7">
        <f t="shared" ref="R18:R52" ca="1" si="15">+$L18*(1+$O18)</f>
        <v>4889.3800381149849</v>
      </c>
      <c r="S18" s="23">
        <f t="shared" ref="S18:S52" ca="1" si="16">+SUM(P18:R18)</f>
        <v>14919.243157737925</v>
      </c>
      <c r="V18" s="27">
        <v>3</v>
      </c>
      <c r="W18" s="24">
        <v>1201967.7967661568</v>
      </c>
    </row>
    <row r="19" spans="1:23" x14ac:dyDescent="0.25">
      <c r="A19">
        <v>27</v>
      </c>
      <c r="B19" s="6">
        <f t="shared" ca="1" si="4"/>
        <v>2.8357323755045585E-2</v>
      </c>
      <c r="C19" s="7">
        <f t="shared" ca="1" si="5"/>
        <v>52330.145187968628</v>
      </c>
      <c r="D19" s="7">
        <f t="shared" ca="1" si="0"/>
        <v>3139.8087112781177</v>
      </c>
      <c r="E19" s="7">
        <f t="shared" ca="1" si="1"/>
        <v>1569.9043556390588</v>
      </c>
      <c r="F19" s="7">
        <f t="shared" ca="1" si="6"/>
        <v>4709.7130669171765</v>
      </c>
      <c r="G19" s="7">
        <f t="shared" ca="1" si="2"/>
        <v>2354.8565334585883</v>
      </c>
      <c r="H19" s="7">
        <f t="shared" ca="1" si="2"/>
        <v>1177.4282667292941</v>
      </c>
      <c r="I19" s="7">
        <f t="shared" ca="1" si="2"/>
        <v>1177.4282667292941</v>
      </c>
      <c r="J19" s="7">
        <f t="shared" ca="1" si="7"/>
        <v>9229.7589134963273</v>
      </c>
      <c r="K19" s="7">
        <f t="shared" ca="1" si="8"/>
        <v>4332.3890063144936</v>
      </c>
      <c r="L19" s="7">
        <f t="shared" ca="1" si="9"/>
        <v>6066.8083048442786</v>
      </c>
      <c r="M19" s="6">
        <f t="shared" ca="1" si="10"/>
        <v>0.26739150851118015</v>
      </c>
      <c r="N19" s="6">
        <f t="shared" ca="1" si="11"/>
        <v>0.47218294406599487</v>
      </c>
      <c r="O19" s="6">
        <f t="shared" ca="1" si="12"/>
        <v>1.0971006071896619E-2</v>
      </c>
      <c r="P19" s="7">
        <f t="shared" ca="1" si="13"/>
        <v>11697.718072570622</v>
      </c>
      <c r="Q19" s="7">
        <f t="shared" ca="1" si="14"/>
        <v>6378.0692021552213</v>
      </c>
      <c r="R19" s="7">
        <f t="shared" ca="1" si="15"/>
        <v>6133.3672955937582</v>
      </c>
      <c r="S19" s="23">
        <f t="shared" ca="1" si="16"/>
        <v>24209.154570319602</v>
      </c>
      <c r="V19" s="27">
        <v>4</v>
      </c>
      <c r="W19" s="24">
        <v>679984.0182487485</v>
      </c>
    </row>
    <row r="20" spans="1:23" x14ac:dyDescent="0.25">
      <c r="A20">
        <v>28</v>
      </c>
      <c r="B20" s="6">
        <f t="shared" ca="1" si="4"/>
        <v>2.9399266464670597E-2</v>
      </c>
      <c r="C20" s="7">
        <f t="shared" ca="1" si="5"/>
        <v>53868.613070484615</v>
      </c>
      <c r="D20" s="7">
        <f t="shared" ca="1" si="0"/>
        <v>3232.1167842290765</v>
      </c>
      <c r="E20" s="7">
        <f t="shared" ca="1" si="1"/>
        <v>1616.0583921145383</v>
      </c>
      <c r="F20" s="7">
        <f t="shared" ca="1" si="6"/>
        <v>4848.175176343615</v>
      </c>
      <c r="G20" s="7">
        <f t="shared" ca="1" si="2"/>
        <v>2424.0875881718075</v>
      </c>
      <c r="H20" s="7">
        <f t="shared" ca="1" si="2"/>
        <v>1212.0437940859038</v>
      </c>
      <c r="I20" s="7">
        <f t="shared" ca="1" si="2"/>
        <v>1212.0437940859038</v>
      </c>
      <c r="J20" s="7">
        <f t="shared" ca="1" si="7"/>
        <v>14121.80566074243</v>
      </c>
      <c r="K20" s="7">
        <f t="shared" ca="1" si="8"/>
        <v>7590.1129962411251</v>
      </c>
      <c r="L20" s="7">
        <f t="shared" ca="1" si="9"/>
        <v>7345.4110896796619</v>
      </c>
      <c r="M20" s="6">
        <f t="shared" ca="1" si="10"/>
        <v>8.6616338173821916E-2</v>
      </c>
      <c r="N20" s="6">
        <f t="shared" ca="1" si="11"/>
        <v>6.4716308982000176E-2</v>
      </c>
      <c r="O20" s="6">
        <f t="shared" ca="1" si="12"/>
        <v>1.7999797226700434E-2</v>
      </c>
      <c r="P20" s="7">
        <f t="shared" ca="1" si="13"/>
        <v>15344.984755478288</v>
      </c>
      <c r="Q20" s="7">
        <f t="shared" ca="1" si="14"/>
        <v>8081.3170941141607</v>
      </c>
      <c r="R20" s="7">
        <f t="shared" ca="1" si="15"/>
        <v>7477.6269998406533</v>
      </c>
      <c r="S20" s="23">
        <f t="shared" ca="1" si="16"/>
        <v>30903.928849433101</v>
      </c>
      <c r="V20" s="27">
        <v>5</v>
      </c>
      <c r="W20" s="24">
        <v>715448.94396718801</v>
      </c>
    </row>
    <row r="21" spans="1:23" x14ac:dyDescent="0.25">
      <c r="A21">
        <v>29</v>
      </c>
      <c r="B21" s="6">
        <f t="shared" ca="1" si="4"/>
        <v>2.4660220285214255E-2</v>
      </c>
      <c r="C21" s="7">
        <f t="shared" ca="1" si="5"/>
        <v>55197.024935261732</v>
      </c>
      <c r="D21" s="7">
        <f t="shared" ca="1" si="0"/>
        <v>3311.8214961157037</v>
      </c>
      <c r="E21" s="7">
        <f t="shared" ca="1" si="1"/>
        <v>1655.9107480578518</v>
      </c>
      <c r="F21" s="7">
        <f t="shared" ca="1" si="6"/>
        <v>4967.732244173556</v>
      </c>
      <c r="G21" s="7">
        <f t="shared" ca="1" si="2"/>
        <v>2483.866122086778</v>
      </c>
      <c r="H21" s="7">
        <f t="shared" ca="1" si="2"/>
        <v>1241.933061043389</v>
      </c>
      <c r="I21" s="7">
        <f t="shared" ca="1" si="2"/>
        <v>1241.933061043389</v>
      </c>
      <c r="J21" s="7">
        <f t="shared" ca="1" si="7"/>
        <v>17828.850877565066</v>
      </c>
      <c r="K21" s="7">
        <f t="shared" ca="1" si="8"/>
        <v>9323.2501551575497</v>
      </c>
      <c r="L21" s="7">
        <f t="shared" ca="1" si="9"/>
        <v>8719.5600608840432</v>
      </c>
      <c r="M21" s="6">
        <f t="shared" ca="1" si="10"/>
        <v>0.27285611409820959</v>
      </c>
      <c r="N21" s="6">
        <f t="shared" ca="1" si="11"/>
        <v>7.2659226023040036E-2</v>
      </c>
      <c r="O21" s="6">
        <f t="shared" ca="1" si="12"/>
        <v>9.2581464055032939E-2</v>
      </c>
      <c r="P21" s="7">
        <f t="shared" ca="1" si="13"/>
        <v>22693.561846853921</v>
      </c>
      <c r="Q21" s="7">
        <f t="shared" ca="1" si="14"/>
        <v>10000.670295450485</v>
      </c>
      <c r="R21" s="7">
        <f t="shared" ca="1" si="15"/>
        <v>9526.8296972364788</v>
      </c>
      <c r="S21" s="23">
        <f t="shared" ca="1" si="16"/>
        <v>42221.061839540882</v>
      </c>
      <c r="V21" s="27">
        <v>6</v>
      </c>
      <c r="W21" s="24">
        <v>1662119.3135866881</v>
      </c>
    </row>
    <row r="22" spans="1:23" x14ac:dyDescent="0.25">
      <c r="A22">
        <v>30</v>
      </c>
      <c r="B22" s="6">
        <f t="shared" ca="1" si="4"/>
        <v>2.9060741120070278E-2</v>
      </c>
      <c r="C22" s="7">
        <f t="shared" ca="1" si="5"/>
        <v>56801.091387503438</v>
      </c>
      <c r="D22" s="7">
        <f t="shared" ca="1" si="0"/>
        <v>3408.0654832502064</v>
      </c>
      <c r="E22" s="7">
        <f t="shared" ca="1" si="1"/>
        <v>1704.0327416251032</v>
      </c>
      <c r="F22" s="7">
        <f t="shared" ca="1" si="6"/>
        <v>5112.0982248753098</v>
      </c>
      <c r="G22" s="7">
        <f t="shared" ca="1" si="2"/>
        <v>2556.0491124376549</v>
      </c>
      <c r="H22" s="7">
        <f t="shared" ca="1" si="2"/>
        <v>1278.0245562188275</v>
      </c>
      <c r="I22" s="7">
        <f t="shared" ca="1" si="2"/>
        <v>1278.0245562188275</v>
      </c>
      <c r="J22" s="7">
        <f t="shared" ca="1" si="7"/>
        <v>25249.610959291575</v>
      </c>
      <c r="K22" s="7">
        <f t="shared" ca="1" si="8"/>
        <v>11278.694851669312</v>
      </c>
      <c r="L22" s="7">
        <f t="shared" ca="1" si="9"/>
        <v>10804.854253455305</v>
      </c>
      <c r="M22" s="6">
        <f t="shared" ca="1" si="10"/>
        <v>-3.4089908212085879E-3</v>
      </c>
      <c r="N22" s="6">
        <f t="shared" ca="1" si="11"/>
        <v>0.30525341093998742</v>
      </c>
      <c r="O22" s="6">
        <f t="shared" ca="1" si="12"/>
        <v>-8.4285863265231173E-2</v>
      </c>
      <c r="P22" s="7">
        <f t="shared" ca="1" si="13"/>
        <v>25163.53526729226</v>
      </c>
      <c r="Q22" s="7">
        <f t="shared" ca="1" si="14"/>
        <v>14721.554926092644</v>
      </c>
      <c r="R22" s="7">
        <f t="shared" ca="1" si="15"/>
        <v>9894.1577852478204</v>
      </c>
      <c r="S22" s="23">
        <f t="shared" ca="1" si="16"/>
        <v>49779.247978632724</v>
      </c>
      <c r="V22" s="27">
        <v>7</v>
      </c>
      <c r="W22" s="24">
        <v>1086937.470884487</v>
      </c>
    </row>
    <row r="23" spans="1:23" x14ac:dyDescent="0.25">
      <c r="A23">
        <v>31</v>
      </c>
      <c r="B23" s="6">
        <f t="shared" ca="1" si="4"/>
        <v>2.5860694780786914E-2</v>
      </c>
      <c r="C23" s="7">
        <f t="shared" ca="1" si="5"/>
        <v>58270.007075091249</v>
      </c>
      <c r="D23" s="7">
        <f t="shared" ca="1" si="0"/>
        <v>3496.200424505475</v>
      </c>
      <c r="E23" s="7">
        <f t="shared" ca="1" si="1"/>
        <v>1748.1002122527375</v>
      </c>
      <c r="F23" s="7">
        <f t="shared" ca="1" si="6"/>
        <v>5244.3006367582129</v>
      </c>
      <c r="G23" s="7">
        <f t="shared" ca="1" si="2"/>
        <v>2622.1503183791065</v>
      </c>
      <c r="H23" s="7">
        <f t="shared" ca="1" si="2"/>
        <v>1311.0751591895532</v>
      </c>
      <c r="I23" s="7">
        <f t="shared" ca="1" si="2"/>
        <v>1311.0751591895532</v>
      </c>
      <c r="J23" s="7">
        <f t="shared" ca="1" si="7"/>
        <v>27785.685585671366</v>
      </c>
      <c r="K23" s="7">
        <f t="shared" ca="1" si="8"/>
        <v>16032.630085282197</v>
      </c>
      <c r="L23" s="7">
        <f t="shared" ca="1" si="9"/>
        <v>11205.232944437374</v>
      </c>
      <c r="M23" s="6">
        <f t="shared" ca="1" si="10"/>
        <v>4.2338303198827261E-2</v>
      </c>
      <c r="N23" s="6">
        <f t="shared" ca="1" si="11"/>
        <v>0.23333044913043943</v>
      </c>
      <c r="O23" s="6">
        <f t="shared" ca="1" si="12"/>
        <v>0.22585101490034731</v>
      </c>
      <c r="P23" s="7">
        <f t="shared" ca="1" si="13"/>
        <v>28962.084366584808</v>
      </c>
      <c r="Q23" s="7">
        <f t="shared" ca="1" si="14"/>
        <v>19773.530863823289</v>
      </c>
      <c r="R23" s="7">
        <f t="shared" ca="1" si="15"/>
        <v>13735.946177133361</v>
      </c>
      <c r="S23" s="23">
        <f t="shared" ca="1" si="16"/>
        <v>62471.561407541456</v>
      </c>
      <c r="V23" s="27">
        <v>8</v>
      </c>
      <c r="W23" s="24">
        <v>940802.33694346366</v>
      </c>
    </row>
    <row r="24" spans="1:23" x14ac:dyDescent="0.25">
      <c r="A24">
        <v>32</v>
      </c>
      <c r="B24" s="6">
        <f t="shared" ca="1" si="4"/>
        <v>2.6474311401906234E-2</v>
      </c>
      <c r="C24" s="7">
        <f t="shared" ca="1" si="5"/>
        <v>59812.665387788489</v>
      </c>
      <c r="D24" s="7">
        <f t="shared" ca="1" si="0"/>
        <v>3588.7599232673092</v>
      </c>
      <c r="E24" s="7">
        <f t="shared" ca="1" si="1"/>
        <v>1794.3799616336546</v>
      </c>
      <c r="F24" s="7">
        <f t="shared" ca="1" si="6"/>
        <v>5383.1398849009638</v>
      </c>
      <c r="G24" s="7">
        <f t="shared" ca="1" si="2"/>
        <v>2691.5699424504819</v>
      </c>
      <c r="H24" s="7">
        <f t="shared" ca="1" si="2"/>
        <v>1345.784971225241</v>
      </c>
      <c r="I24" s="7">
        <f t="shared" ca="1" si="2"/>
        <v>1345.784971225241</v>
      </c>
      <c r="J24" s="7">
        <f t="shared" ca="1" si="7"/>
        <v>31653.65430903529</v>
      </c>
      <c r="K24" s="7">
        <f t="shared" ca="1" si="8"/>
        <v>21119.315835048532</v>
      </c>
      <c r="L24" s="7">
        <f t="shared" ca="1" si="9"/>
        <v>15081.731148358602</v>
      </c>
      <c r="M24" s="6">
        <f t="shared" ca="1" si="10"/>
        <v>0.11808231308121071</v>
      </c>
      <c r="N24" s="6">
        <f t="shared" ca="1" si="11"/>
        <v>3.6291088787575171E-3</v>
      </c>
      <c r="O24" s="6">
        <f t="shared" ca="1" si="12"/>
        <v>3.4020492099607183E-2</v>
      </c>
      <c r="P24" s="7">
        <f t="shared" ca="1" si="13"/>
        <v>35391.391027319209</v>
      </c>
      <c r="Q24" s="7">
        <f t="shared" ca="1" si="14"/>
        <v>21195.96013165879</v>
      </c>
      <c r="R24" s="7">
        <f t="shared" ca="1" si="15"/>
        <v>15594.819063739737</v>
      </c>
      <c r="S24" s="23">
        <f t="shared" ca="1" si="16"/>
        <v>72182.17022271773</v>
      </c>
      <c r="V24" s="27">
        <v>9</v>
      </c>
      <c r="W24" s="24">
        <v>1174506.7701148901</v>
      </c>
    </row>
    <row r="25" spans="1:23" x14ac:dyDescent="0.25">
      <c r="A25">
        <v>33</v>
      </c>
      <c r="B25" s="6">
        <f t="shared" ca="1" si="4"/>
        <v>2.437305884180014E-2</v>
      </c>
      <c r="C25" s="7">
        <f t="shared" ca="1" si="5"/>
        <v>61270.483000769957</v>
      </c>
      <c r="D25" s="7">
        <f t="shared" ca="1" si="0"/>
        <v>3676.2289800461972</v>
      </c>
      <c r="E25" s="7">
        <f t="shared" ca="1" si="1"/>
        <v>1838.1144900230986</v>
      </c>
      <c r="F25" s="7">
        <f t="shared" ca="1" si="6"/>
        <v>5514.343470069296</v>
      </c>
      <c r="G25" s="7">
        <f t="shared" ca="1" si="2"/>
        <v>2757.171735034648</v>
      </c>
      <c r="H25" s="7">
        <f t="shared" ca="1" si="2"/>
        <v>1378.585867517324</v>
      </c>
      <c r="I25" s="7">
        <f t="shared" ca="1" si="2"/>
        <v>1378.585867517324</v>
      </c>
      <c r="J25" s="7">
        <f t="shared" ca="1" si="7"/>
        <v>38148.56276235386</v>
      </c>
      <c r="K25" s="7">
        <f t="shared" ca="1" si="8"/>
        <v>22574.545999176116</v>
      </c>
      <c r="L25" s="7">
        <f t="shared" ca="1" si="9"/>
        <v>16973.404931257061</v>
      </c>
      <c r="M25" s="6">
        <f t="shared" ca="1" si="10"/>
        <v>0.16034136285535583</v>
      </c>
      <c r="N25" s="6">
        <f t="shared" ca="1" si="11"/>
        <v>0.19537655299635573</v>
      </c>
      <c r="O25" s="6">
        <f t="shared" ca="1" si="12"/>
        <v>9.0810205145390704E-2</v>
      </c>
      <c r="P25" s="7">
        <f t="shared" ca="1" si="13"/>
        <v>44265.355306642756</v>
      </c>
      <c r="Q25" s="7">
        <f t="shared" ca="1" si="14"/>
        <v>26985.082981952823</v>
      </c>
      <c r="R25" s="7">
        <f t="shared" ca="1" si="15"/>
        <v>18514.763315080301</v>
      </c>
      <c r="S25" s="23">
        <f t="shared" ca="1" si="16"/>
        <v>89765.201603675887</v>
      </c>
      <c r="V25" s="27">
        <v>10</v>
      </c>
      <c r="W25" s="24">
        <v>1976960.5150356665</v>
      </c>
    </row>
    <row r="26" spans="1:23" x14ac:dyDescent="0.25">
      <c r="A26">
        <v>34</v>
      </c>
      <c r="B26" s="6">
        <f t="shared" ca="1" si="4"/>
        <v>2.318273849441254E-2</v>
      </c>
      <c r="C26" s="7">
        <f t="shared" ca="1" si="5"/>
        <v>62690.900585603158</v>
      </c>
      <c r="D26" s="7">
        <f t="shared" ca="1" si="0"/>
        <v>3761.4540351361893</v>
      </c>
      <c r="E26" s="7">
        <f t="shared" ca="1" si="1"/>
        <v>1880.7270175680947</v>
      </c>
      <c r="F26" s="7">
        <f t="shared" ca="1" si="6"/>
        <v>5642.1810527042835</v>
      </c>
      <c r="G26" s="7">
        <f t="shared" ca="1" si="2"/>
        <v>2821.0905263521418</v>
      </c>
      <c r="H26" s="7">
        <f t="shared" ca="1" si="2"/>
        <v>1410.5452631760709</v>
      </c>
      <c r="I26" s="7">
        <f t="shared" ca="1" si="2"/>
        <v>1410.5452631760709</v>
      </c>
      <c r="J26" s="7">
        <f t="shared" ca="1" si="7"/>
        <v>47086.445832994898</v>
      </c>
      <c r="K26" s="7">
        <f t="shared" ca="1" si="8"/>
        <v>28395.628245128893</v>
      </c>
      <c r="L26" s="7">
        <f t="shared" ca="1" si="9"/>
        <v>19925.308578256372</v>
      </c>
      <c r="M26" s="6">
        <f t="shared" ca="1" si="10"/>
        <v>0.2693116855199954</v>
      </c>
      <c r="N26" s="6">
        <f t="shared" ca="1" si="11"/>
        <v>0.23261803167123463</v>
      </c>
      <c r="O26" s="6">
        <f t="shared" ca="1" si="12"/>
        <v>5.2223405736155686E-2</v>
      </c>
      <c r="P26" s="7">
        <f t="shared" ca="1" si="13"/>
        <v>59767.37592542472</v>
      </c>
      <c r="Q26" s="7">
        <f t="shared" ca="1" si="14"/>
        <v>35000.963395578889</v>
      </c>
      <c r="R26" s="7">
        <f t="shared" ca="1" si="15"/>
        <v>20965.87605255676</v>
      </c>
      <c r="S26" s="23">
        <f t="shared" ca="1" si="16"/>
        <v>115734.21537356038</v>
      </c>
      <c r="V26" s="27">
        <v>11</v>
      </c>
      <c r="W26" s="24">
        <v>1887579.3043085006</v>
      </c>
    </row>
    <row r="27" spans="1:23" x14ac:dyDescent="0.25">
      <c r="A27">
        <v>35</v>
      </c>
      <c r="B27" s="6">
        <f t="shared" ca="1" si="4"/>
        <v>2.8444486744409497E-2</v>
      </c>
      <c r="C27" s="7">
        <f t="shared" ca="1" si="5"/>
        <v>64474.111076305446</v>
      </c>
      <c r="D27" s="7">
        <f t="shared" ca="1" si="0"/>
        <v>3868.4466645783268</v>
      </c>
      <c r="E27" s="7">
        <f t="shared" ca="1" si="1"/>
        <v>1934.2233322891634</v>
      </c>
      <c r="F27" s="7">
        <f t="shared" ca="1" si="6"/>
        <v>5802.6699968674902</v>
      </c>
      <c r="G27" s="7">
        <f t="shared" ca="1" si="2"/>
        <v>2901.3349984337451</v>
      </c>
      <c r="H27" s="7">
        <f t="shared" ca="1" si="2"/>
        <v>1450.6674992168726</v>
      </c>
      <c r="I27" s="7">
        <f t="shared" ca="1" si="2"/>
        <v>1450.6674992168726</v>
      </c>
      <c r="J27" s="7">
        <f t="shared" ca="1" si="7"/>
        <v>62668.710923858467</v>
      </c>
      <c r="K27" s="7">
        <f t="shared" ca="1" si="8"/>
        <v>36451.630894795759</v>
      </c>
      <c r="L27" s="7">
        <f t="shared" ca="1" si="9"/>
        <v>22416.543551773633</v>
      </c>
      <c r="M27" s="6">
        <f t="shared" ca="1" si="10"/>
        <v>-3.8048125882323161E-2</v>
      </c>
      <c r="N27" s="6">
        <f t="shared" ca="1" si="11"/>
        <v>0.10139283247203353</v>
      </c>
      <c r="O27" s="6">
        <f t="shared" ca="1" si="12"/>
        <v>8.050278039128686E-2</v>
      </c>
      <c r="P27" s="7">
        <f t="shared" ca="1" si="13"/>
        <v>60284.28392174458</v>
      </c>
      <c r="Q27" s="7">
        <f t="shared" ca="1" si="14"/>
        <v>40147.564999444185</v>
      </c>
      <c r="R27" s="7">
        <f t="shared" ca="1" si="15"/>
        <v>24221.137634453782</v>
      </c>
      <c r="S27" s="23">
        <f t="shared" ca="1" si="16"/>
        <v>124652.98655564255</v>
      </c>
      <c r="V27" s="27">
        <v>12</v>
      </c>
      <c r="W27" s="24">
        <v>1913206.6589016742</v>
      </c>
    </row>
    <row r="28" spans="1:23" x14ac:dyDescent="0.25">
      <c r="A28">
        <v>36</v>
      </c>
      <c r="B28" s="6">
        <f t="shared" ca="1" si="4"/>
        <v>2.5305098960121161E-2</v>
      </c>
      <c r="C28" s="7">
        <f t="shared" ca="1" si="5"/>
        <v>66105.634837457197</v>
      </c>
      <c r="D28" s="7">
        <f t="shared" ca="1" si="0"/>
        <v>3966.3380902474319</v>
      </c>
      <c r="E28" s="7">
        <f t="shared" ca="1" si="1"/>
        <v>1983.1690451237159</v>
      </c>
      <c r="F28" s="7">
        <f t="shared" ca="1" si="6"/>
        <v>5949.5071353711483</v>
      </c>
      <c r="G28" s="7">
        <f t="shared" ca="1" si="2"/>
        <v>2974.7535676855741</v>
      </c>
      <c r="H28" s="7">
        <f t="shared" ca="1" si="2"/>
        <v>1487.3767838427871</v>
      </c>
      <c r="I28" s="7">
        <f t="shared" ca="1" si="2"/>
        <v>1487.3767838427871</v>
      </c>
      <c r="J28" s="7">
        <f t="shared" ca="1" si="7"/>
        <v>63259.037489430157</v>
      </c>
      <c r="K28" s="7">
        <f t="shared" ca="1" si="8"/>
        <v>41634.941783286973</v>
      </c>
      <c r="L28" s="7">
        <f t="shared" ca="1" si="9"/>
        <v>25708.514418296571</v>
      </c>
      <c r="M28" s="6">
        <f t="shared" ca="1" si="10"/>
        <v>8.4995664293869899E-2</v>
      </c>
      <c r="N28" s="6">
        <f t="shared" ca="1" si="11"/>
        <v>-4.5254209552821181E-2</v>
      </c>
      <c r="O28" s="6">
        <f t="shared" ca="1" si="12"/>
        <v>-1.6768167322585847E-2</v>
      </c>
      <c r="P28" s="7">
        <f t="shared" ca="1" si="13"/>
        <v>68635.781403435089</v>
      </c>
      <c r="Q28" s="7">
        <f t="shared" ca="1" si="14"/>
        <v>39750.785403106594</v>
      </c>
      <c r="R28" s="7">
        <f t="shared" ca="1" si="15"/>
        <v>25277.429746915463</v>
      </c>
      <c r="S28" s="23">
        <f t="shared" ca="1" si="16"/>
        <v>133663.99655345714</v>
      </c>
      <c r="V28" s="27">
        <v>13</v>
      </c>
      <c r="W28" s="24">
        <v>746500.0434015533</v>
      </c>
    </row>
    <row r="29" spans="1:23" x14ac:dyDescent="0.25">
      <c r="A29">
        <v>37</v>
      </c>
      <c r="B29" s="6">
        <f t="shared" ca="1" si="4"/>
        <v>3.713461334811001E-2</v>
      </c>
      <c r="C29" s="7">
        <f t="shared" ca="1" si="5"/>
        <v>68560.442027277531</v>
      </c>
      <c r="D29" s="7">
        <f t="shared" ca="1" si="0"/>
        <v>4113.6265216366519</v>
      </c>
      <c r="E29" s="7">
        <f t="shared" ca="1" si="1"/>
        <v>2056.8132608183259</v>
      </c>
      <c r="F29" s="7">
        <f t="shared" ca="1" si="6"/>
        <v>6170.4397824549778</v>
      </c>
      <c r="G29" s="7">
        <f t="shared" ca="1" si="2"/>
        <v>3085.2198912274889</v>
      </c>
      <c r="H29" s="7">
        <f t="shared" ca="1" si="2"/>
        <v>1542.6099456137445</v>
      </c>
      <c r="I29" s="7">
        <f t="shared" ca="1" si="2"/>
        <v>1542.6099456137445</v>
      </c>
      <c r="J29" s="7">
        <f t="shared" ca="1" si="7"/>
        <v>71721.001294662579</v>
      </c>
      <c r="K29" s="7">
        <f t="shared" ca="1" si="8"/>
        <v>41293.39534872034</v>
      </c>
      <c r="L29" s="7">
        <f t="shared" ca="1" si="9"/>
        <v>26820.039692529208</v>
      </c>
      <c r="M29" s="6">
        <f t="shared" ca="1" si="10"/>
        <v>-3.1796073299045186E-2</v>
      </c>
      <c r="N29" s="6">
        <f t="shared" ca="1" si="11"/>
        <v>0.19688754130031708</v>
      </c>
      <c r="O29" s="6">
        <f t="shared" ca="1" si="12"/>
        <v>0.27581076571486518</v>
      </c>
      <c r="P29" s="7">
        <f t="shared" ca="1" si="13"/>
        <v>69440.555080416569</v>
      </c>
      <c r="Q29" s="7">
        <f t="shared" ca="1" si="14"/>
        <v>49423.550430871837</v>
      </c>
      <c r="R29" s="7">
        <f t="shared" ca="1" si="15"/>
        <v>34217.295376628768</v>
      </c>
      <c r="S29" s="23">
        <f t="shared" ca="1" si="16"/>
        <v>153081.40088791717</v>
      </c>
      <c r="V29" s="27">
        <v>14</v>
      </c>
      <c r="W29" s="24">
        <v>4881793.778606209</v>
      </c>
    </row>
    <row r="30" spans="1:23" x14ac:dyDescent="0.25">
      <c r="A30">
        <v>38</v>
      </c>
      <c r="B30" s="6">
        <f t="shared" ca="1" si="4"/>
        <v>2.4411702713204111E-2</v>
      </c>
      <c r="C30" s="7">
        <f t="shared" ca="1" si="5"/>
        <v>70234.119155933295</v>
      </c>
      <c r="D30" s="7">
        <f t="shared" ca="1" si="0"/>
        <v>4214.0471493559971</v>
      </c>
      <c r="E30" s="7">
        <f t="shared" ca="1" si="1"/>
        <v>2107.0235746779986</v>
      </c>
      <c r="F30" s="7">
        <f t="shared" ca="1" si="6"/>
        <v>6321.0707240339962</v>
      </c>
      <c r="G30" s="7">
        <f t="shared" ca="1" si="2"/>
        <v>3160.5353620169981</v>
      </c>
      <c r="H30" s="7">
        <f t="shared" ca="1" si="2"/>
        <v>1580.267681008499</v>
      </c>
      <c r="I30" s="7">
        <f t="shared" ca="1" si="2"/>
        <v>1580.267681008499</v>
      </c>
      <c r="J30" s="7">
        <f t="shared" ca="1" si="7"/>
        <v>72601.09044243356</v>
      </c>
      <c r="K30" s="7">
        <f t="shared" ca="1" si="8"/>
        <v>51003.818111880333</v>
      </c>
      <c r="L30" s="7">
        <f t="shared" ca="1" si="9"/>
        <v>35797.563057637264</v>
      </c>
      <c r="M30" s="6">
        <f t="shared" ca="1" si="10"/>
        <v>0.12014828566710395</v>
      </c>
      <c r="N30" s="6">
        <f t="shared" ca="1" si="11"/>
        <v>-0.11768784349431914</v>
      </c>
      <c r="O30" s="6">
        <f t="shared" ca="1" si="12"/>
        <v>1.6671425206291807E-2</v>
      </c>
      <c r="P30" s="7">
        <f t="shared" ca="1" si="13"/>
        <v>81323.986996654319</v>
      </c>
      <c r="Q30" s="7">
        <f t="shared" ca="1" si="14"/>
        <v>45001.288748316641</v>
      </c>
      <c r="R30" s="7">
        <f t="shared" ca="1" si="15"/>
        <v>36394.359452720179</v>
      </c>
      <c r="S30" s="23">
        <f t="shared" ca="1" si="16"/>
        <v>162719.63519769115</v>
      </c>
      <c r="V30" s="27">
        <v>15</v>
      </c>
      <c r="W30" s="24">
        <v>1290280.4324294154</v>
      </c>
    </row>
    <row r="31" spans="1:23" x14ac:dyDescent="0.25">
      <c r="A31">
        <v>39</v>
      </c>
      <c r="B31" s="6">
        <f t="shared" ca="1" si="4"/>
        <v>3.2500492268286475E-2</v>
      </c>
      <c r="C31" s="7">
        <f t="shared" ca="1" si="5"/>
        <v>72516.762602530624</v>
      </c>
      <c r="D31" s="7">
        <f t="shared" ca="1" si="0"/>
        <v>4351.005756151837</v>
      </c>
      <c r="E31" s="7">
        <f t="shared" ca="1" si="1"/>
        <v>2175.5028780759185</v>
      </c>
      <c r="F31" s="7">
        <f t="shared" ca="1" si="6"/>
        <v>6526.5086342277555</v>
      </c>
      <c r="G31" s="7">
        <f t="shared" ca="1" si="2"/>
        <v>3263.2543171138777</v>
      </c>
      <c r="H31" s="7">
        <f t="shared" ca="1" si="2"/>
        <v>1631.6271585569389</v>
      </c>
      <c r="I31" s="7">
        <f t="shared" ca="1" si="2"/>
        <v>1631.6271585569389</v>
      </c>
      <c r="J31" s="7">
        <f t="shared" ca="1" si="7"/>
        <v>84587.241313768202</v>
      </c>
      <c r="K31" s="7">
        <f t="shared" ca="1" si="8"/>
        <v>46632.915906873583</v>
      </c>
      <c r="L31" s="7">
        <f t="shared" ca="1" si="9"/>
        <v>38025.98661127712</v>
      </c>
      <c r="M31" s="6">
        <f t="shared" ca="1" si="10"/>
        <v>8.0993378048254239E-2</v>
      </c>
      <c r="N31" s="6">
        <f t="shared" ca="1" si="11"/>
        <v>-5.2019132836288867E-3</v>
      </c>
      <c r="O31" s="6">
        <f t="shared" ca="1" si="12"/>
        <v>3.1817483833010113E-2</v>
      </c>
      <c r="P31" s="7">
        <f t="shared" ca="1" si="13"/>
        <v>91438.247727553142</v>
      </c>
      <c r="Q31" s="7">
        <f t="shared" ca="1" si="14"/>
        <v>46390.335522163266</v>
      </c>
      <c r="R31" s="7">
        <f t="shared" ca="1" si="15"/>
        <v>39235.877825515687</v>
      </c>
      <c r="S31" s="23">
        <f t="shared" ca="1" si="16"/>
        <v>177064.4610752321</v>
      </c>
      <c r="V31" s="27">
        <v>16</v>
      </c>
      <c r="W31" s="24">
        <v>1972616.0049398299</v>
      </c>
    </row>
    <row r="32" spans="1:23" x14ac:dyDescent="0.25">
      <c r="A32">
        <v>40</v>
      </c>
      <c r="B32" s="6">
        <f t="shared" ca="1" si="4"/>
        <v>1.9248866715033782E-2</v>
      </c>
      <c r="C32" s="7">
        <f t="shared" ca="1" si="5"/>
        <v>73912.628100472473</v>
      </c>
      <c r="D32" s="7">
        <f t="shared" ca="1" si="0"/>
        <v>4434.757686028348</v>
      </c>
      <c r="E32" s="7">
        <f t="shared" ca="1" si="1"/>
        <v>2217.378843014174</v>
      </c>
      <c r="F32" s="7">
        <f t="shared" ca="1" si="6"/>
        <v>6652.1365290425219</v>
      </c>
      <c r="G32" s="7">
        <f t="shared" ca="1" si="2"/>
        <v>3326.068264521261</v>
      </c>
      <c r="H32" s="7">
        <f t="shared" ca="1" si="2"/>
        <v>1663.0341322606305</v>
      </c>
      <c r="I32" s="7">
        <f t="shared" ca="1" si="2"/>
        <v>1663.0341322606305</v>
      </c>
      <c r="J32" s="7">
        <f t="shared" ca="1" si="7"/>
        <v>94764.315992074407</v>
      </c>
      <c r="K32" s="7">
        <f t="shared" ca="1" si="8"/>
        <v>48053.369654423899</v>
      </c>
      <c r="L32" s="7">
        <f t="shared" ca="1" si="9"/>
        <v>40898.911957776319</v>
      </c>
      <c r="M32" s="6">
        <f t="shared" ca="1" si="10"/>
        <v>3.6849666940730608E-3</v>
      </c>
      <c r="N32" s="6">
        <f t="shared" ca="1" si="11"/>
        <v>7.1652307402483295E-3</v>
      </c>
      <c r="O32" s="6">
        <f t="shared" ca="1" si="12"/>
        <v>0.20649528751253132</v>
      </c>
      <c r="P32" s="7">
        <f t="shared" ca="1" si="13"/>
        <v>95113.519340291808</v>
      </c>
      <c r="Q32" s="7">
        <f t="shared" ca="1" si="14"/>
        <v>48397.683135844294</v>
      </c>
      <c r="R32" s="7">
        <f t="shared" ca="1" si="15"/>
        <v>49344.344541447048</v>
      </c>
      <c r="S32" s="23">
        <f t="shared" ca="1" si="16"/>
        <v>192855.54701758316</v>
      </c>
      <c r="V32" s="27">
        <v>17</v>
      </c>
      <c r="W32" s="24">
        <v>1316839.2044868949</v>
      </c>
    </row>
    <row r="33" spans="1:23" x14ac:dyDescent="0.25">
      <c r="A33">
        <v>41</v>
      </c>
      <c r="B33" s="6">
        <f t="shared" ca="1" si="4"/>
        <v>3.1466726749094918E-2</v>
      </c>
      <c r="C33" s="7">
        <f t="shared" ca="1" si="5"/>
        <v>76238.416572217509</v>
      </c>
      <c r="D33" s="7">
        <f t="shared" ca="1" si="0"/>
        <v>4574.3049943330507</v>
      </c>
      <c r="E33" s="7">
        <f t="shared" ca="1" si="1"/>
        <v>2287.1524971665253</v>
      </c>
      <c r="F33" s="7">
        <f t="shared" ca="1" si="6"/>
        <v>6861.4574914995756</v>
      </c>
      <c r="G33" s="7">
        <f t="shared" ca="1" si="2"/>
        <v>3430.7287457497878</v>
      </c>
      <c r="H33" s="7">
        <f t="shared" ca="1" si="2"/>
        <v>1715.3643728748939</v>
      </c>
      <c r="I33" s="7">
        <f t="shared" ca="1" si="2"/>
        <v>1715.3643728748939</v>
      </c>
      <c r="J33" s="7">
        <f t="shared" ca="1" si="7"/>
        <v>98544.248086041596</v>
      </c>
      <c r="K33" s="7">
        <f t="shared" ca="1" si="8"/>
        <v>50113.047508719188</v>
      </c>
      <c r="L33" s="7">
        <f t="shared" ca="1" si="9"/>
        <v>51059.708914321942</v>
      </c>
      <c r="M33" s="6">
        <f t="shared" ca="1" si="10"/>
        <v>-0.20088312811795003</v>
      </c>
      <c r="N33" s="6">
        <f t="shared" ca="1" si="11"/>
        <v>0.30268341906204327</v>
      </c>
      <c r="O33" s="6">
        <f t="shared" ca="1" si="12"/>
        <v>0.33200169479221836</v>
      </c>
      <c r="P33" s="7">
        <f t="shared" ca="1" si="13"/>
        <v>78748.371272486242</v>
      </c>
      <c r="Q33" s="7">
        <f t="shared" ca="1" si="14"/>
        <v>65281.436068276926</v>
      </c>
      <c r="R33" s="7">
        <f t="shared" ca="1" si="15"/>
        <v>68011.618809474166</v>
      </c>
      <c r="S33" s="23">
        <f t="shared" ca="1" si="16"/>
        <v>212041.42615023733</v>
      </c>
      <c r="V33" s="27">
        <v>18</v>
      </c>
      <c r="W33" s="24">
        <v>723299.88533717091</v>
      </c>
    </row>
    <row r="34" spans="1:23" x14ac:dyDescent="0.25">
      <c r="A34">
        <v>42</v>
      </c>
      <c r="B34" s="6">
        <f t="shared" ca="1" si="4"/>
        <v>2.0330919243052033E-2</v>
      </c>
      <c r="C34" s="7">
        <f t="shared" ca="1" si="5"/>
        <v>77788.413662765422</v>
      </c>
      <c r="D34" s="7">
        <f t="shared" ca="1" si="0"/>
        <v>4667.3048197659255</v>
      </c>
      <c r="E34" s="7">
        <f t="shared" ca="1" si="1"/>
        <v>2333.6524098829627</v>
      </c>
      <c r="F34" s="7">
        <f t="shared" ca="1" si="6"/>
        <v>7000.9572296488877</v>
      </c>
      <c r="G34" s="7">
        <f t="shared" ca="1" si="2"/>
        <v>3500.4786148244439</v>
      </c>
      <c r="H34" s="7">
        <f t="shared" ca="1" si="2"/>
        <v>1750.2393074122219</v>
      </c>
      <c r="I34" s="7">
        <f t="shared" ca="1" si="2"/>
        <v>1750.2393074122219</v>
      </c>
      <c r="J34" s="7">
        <f t="shared" ca="1" si="7"/>
        <v>82248.849887310687</v>
      </c>
      <c r="K34" s="7">
        <f t="shared" ca="1" si="8"/>
        <v>67031.675375689141</v>
      </c>
      <c r="L34" s="7">
        <f t="shared" ca="1" si="9"/>
        <v>69761.858116886389</v>
      </c>
      <c r="M34" s="6">
        <f t="shared" ca="1" si="10"/>
        <v>-3.6412960211424455E-2</v>
      </c>
      <c r="N34" s="6">
        <f t="shared" ca="1" si="11"/>
        <v>3.6503452309702249E-2</v>
      </c>
      <c r="O34" s="6">
        <f t="shared" ca="1" si="12"/>
        <v>3.8640163101782414E-2</v>
      </c>
      <c r="P34" s="7">
        <f t="shared" ca="1" si="13"/>
        <v>79253.925788928624</v>
      </c>
      <c r="Q34" s="7">
        <f t="shared" ca="1" si="14"/>
        <v>69478.562941005061</v>
      </c>
      <c r="R34" s="7">
        <f t="shared" ca="1" si="15"/>
        <v>72457.467692806269</v>
      </c>
      <c r="S34" s="23">
        <f t="shared" ca="1" si="16"/>
        <v>221189.95642273995</v>
      </c>
      <c r="V34" s="27">
        <v>19</v>
      </c>
      <c r="W34" s="24">
        <v>2211696.3180041648</v>
      </c>
    </row>
    <row r="35" spans="1:23" x14ac:dyDescent="0.25">
      <c r="A35">
        <v>43</v>
      </c>
      <c r="B35" s="6">
        <f t="shared" ca="1" si="4"/>
        <v>3.9505776694015816E-2</v>
      </c>
      <c r="C35" s="7">
        <f t="shared" ca="1" si="5"/>
        <v>80861.505362308366</v>
      </c>
      <c r="D35" s="7">
        <f t="shared" ca="1" si="0"/>
        <v>4851.6903217385016</v>
      </c>
      <c r="E35" s="7">
        <f t="shared" ca="1" si="1"/>
        <v>2425.8451608692508</v>
      </c>
      <c r="F35" s="7">
        <f t="shared" ca="1" si="6"/>
        <v>7277.5354826077528</v>
      </c>
      <c r="G35" s="7">
        <f t="shared" ca="1" si="2"/>
        <v>3638.7677413038764</v>
      </c>
      <c r="H35" s="7">
        <f t="shared" ca="1" si="2"/>
        <v>1819.3838706519382</v>
      </c>
      <c r="I35" s="7">
        <f t="shared" ca="1" si="2"/>
        <v>1819.3838706519382</v>
      </c>
      <c r="J35" s="7">
        <f t="shared" ca="1" si="7"/>
        <v>82892.6935302325</v>
      </c>
      <c r="K35" s="7">
        <f t="shared" ca="1" si="8"/>
        <v>71297.946811656991</v>
      </c>
      <c r="L35" s="7">
        <f t="shared" ca="1" si="9"/>
        <v>74276.851563458215</v>
      </c>
      <c r="M35" s="6">
        <f t="shared" ca="1" si="10"/>
        <v>0.17392815199101169</v>
      </c>
      <c r="N35" s="6">
        <f t="shared" ca="1" si="11"/>
        <v>-3.3690661250039763E-2</v>
      </c>
      <c r="O35" s="6">
        <f t="shared" ca="1" si="12"/>
        <v>1.7690513186424867E-2</v>
      </c>
      <c r="P35" s="7">
        <f t="shared" ca="1" si="13"/>
        <v>97310.066529503121</v>
      </c>
      <c r="Q35" s="7">
        <f t="shared" ca="1" si="14"/>
        <v>68895.8718378021</v>
      </c>
      <c r="R35" s="7">
        <f t="shared" ca="1" si="15"/>
        <v>75590.847185487699</v>
      </c>
      <c r="S35" s="23">
        <f t="shared" ca="1" si="16"/>
        <v>241796.78555279289</v>
      </c>
      <c r="V35" s="27">
        <v>20</v>
      </c>
      <c r="W35" s="24">
        <v>1360301.9006216957</v>
      </c>
    </row>
    <row r="36" spans="1:23" x14ac:dyDescent="0.25">
      <c r="A36">
        <v>44</v>
      </c>
      <c r="B36" s="6">
        <f t="shared" ca="1" si="4"/>
        <v>2.5196907293302782E-2</v>
      </c>
      <c r="C36" s="7">
        <f t="shared" ca="1" si="5"/>
        <v>82898.965216519355</v>
      </c>
      <c r="D36" s="7">
        <f t="shared" ca="1" si="0"/>
        <v>4973.9379129911613</v>
      </c>
      <c r="E36" s="7">
        <f t="shared" ca="1" si="1"/>
        <v>2486.9689564955806</v>
      </c>
      <c r="F36" s="7">
        <f t="shared" ca="1" si="6"/>
        <v>7460.9068694867419</v>
      </c>
      <c r="G36" s="7">
        <f t="shared" ref="G36:I52" ca="1" si="17">+$F36*H$11</f>
        <v>3730.453434743371</v>
      </c>
      <c r="H36" s="7">
        <f t="shared" ca="1" si="17"/>
        <v>1865.2267173716855</v>
      </c>
      <c r="I36" s="7">
        <f t="shared" ca="1" si="17"/>
        <v>1865.2267173716855</v>
      </c>
      <c r="J36" s="7">
        <f t="shared" ca="1" si="7"/>
        <v>101040.51996424649</v>
      </c>
      <c r="K36" s="7">
        <f t="shared" ca="1" si="8"/>
        <v>70761.098555173783</v>
      </c>
      <c r="L36" s="7">
        <f t="shared" ca="1" si="9"/>
        <v>77456.073902859382</v>
      </c>
      <c r="M36" s="6">
        <f t="shared" ca="1" si="10"/>
        <v>1.2628915987585074E-2</v>
      </c>
      <c r="N36" s="6">
        <f t="shared" ca="1" si="11"/>
        <v>8.0918055273933517E-2</v>
      </c>
      <c r="O36" s="6">
        <f t="shared" ca="1" si="12"/>
        <v>0.14289150400611345</v>
      </c>
      <c r="P36" s="7">
        <f t="shared" ca="1" si="13"/>
        <v>102316.55220221686</v>
      </c>
      <c r="Q36" s="7">
        <f t="shared" ca="1" si="14"/>
        <v>76486.949039305589</v>
      </c>
      <c r="R36" s="7">
        <f t="shared" ca="1" si="15"/>
        <v>88523.888797247622</v>
      </c>
      <c r="S36" s="23">
        <f t="shared" ca="1" si="16"/>
        <v>267327.39003877004</v>
      </c>
      <c r="V36" s="27">
        <v>21</v>
      </c>
      <c r="W36" s="24">
        <v>970895.95648294617</v>
      </c>
    </row>
    <row r="37" spans="1:23" x14ac:dyDescent="0.25">
      <c r="A37">
        <v>45</v>
      </c>
      <c r="B37" s="6">
        <f t="shared" ca="1" si="4"/>
        <v>2.7949955602497589E-2</v>
      </c>
      <c r="C37" s="7">
        <f t="shared" ca="1" si="5"/>
        <v>85215.987613814068</v>
      </c>
      <c r="D37" s="7">
        <f t="shared" ca="1" si="0"/>
        <v>5112.9592568288435</v>
      </c>
      <c r="E37" s="7">
        <f t="shared" ca="1" si="1"/>
        <v>2556.4796284144218</v>
      </c>
      <c r="F37" s="7">
        <f t="shared" ca="1" si="6"/>
        <v>7669.4388852432658</v>
      </c>
      <c r="G37" s="7">
        <f t="shared" ca="1" si="17"/>
        <v>3834.7194426216329</v>
      </c>
      <c r="H37" s="7">
        <f t="shared" ca="1" si="17"/>
        <v>1917.3597213108164</v>
      </c>
      <c r="I37" s="7">
        <f t="shared" ca="1" si="17"/>
        <v>1917.3597213108164</v>
      </c>
      <c r="J37" s="7">
        <f t="shared" ca="1" si="7"/>
        <v>106151.27164483849</v>
      </c>
      <c r="K37" s="7">
        <f t="shared" ca="1" si="8"/>
        <v>78404.308760616404</v>
      </c>
      <c r="L37" s="7">
        <f t="shared" ca="1" si="9"/>
        <v>90441.248518558437</v>
      </c>
      <c r="M37" s="6">
        <f t="shared" ca="1" si="10"/>
        <v>2.8841688434603219E-3</v>
      </c>
      <c r="N37" s="6">
        <f t="shared" ca="1" si="11"/>
        <v>5.6100095817182408E-2</v>
      </c>
      <c r="O37" s="6">
        <f t="shared" ca="1" si="12"/>
        <v>0.21070084558586111</v>
      </c>
      <c r="P37" s="7">
        <f t="shared" ca="1" si="13"/>
        <v>106457.42983521023</v>
      </c>
      <c r="Q37" s="7">
        <f t="shared" ca="1" si="14"/>
        <v>82802.797994566936</v>
      </c>
      <c r="R37" s="7">
        <f t="shared" ca="1" si="15"/>
        <v>109497.29605725969</v>
      </c>
      <c r="S37" s="23">
        <f t="shared" ca="1" si="16"/>
        <v>298757.52388703683</v>
      </c>
      <c r="V37" s="27">
        <v>22</v>
      </c>
      <c r="W37" s="24">
        <v>2262867.4393952666</v>
      </c>
    </row>
    <row r="38" spans="1:23" x14ac:dyDescent="0.25">
      <c r="A38">
        <v>46</v>
      </c>
      <c r="B38" s="6">
        <f t="shared" ca="1" si="4"/>
        <v>2.4390590636009034E-2</v>
      </c>
      <c r="C38" s="7">
        <f t="shared" ca="1" si="5"/>
        <v>87294.455883345829</v>
      </c>
      <c r="D38" s="7">
        <f t="shared" ca="1" si="0"/>
        <v>5237.6673530007492</v>
      </c>
      <c r="E38" s="7">
        <f t="shared" ca="1" si="1"/>
        <v>2618.8336765003746</v>
      </c>
      <c r="F38" s="7">
        <f t="shared" ca="1" si="6"/>
        <v>7856.5010295011234</v>
      </c>
      <c r="G38" s="7">
        <f t="shared" ca="1" si="17"/>
        <v>3928.2505147505617</v>
      </c>
      <c r="H38" s="7">
        <f t="shared" ca="1" si="17"/>
        <v>1964.1252573752809</v>
      </c>
      <c r="I38" s="7">
        <f t="shared" ca="1" si="17"/>
        <v>1964.1252573752809</v>
      </c>
      <c r="J38" s="7">
        <f t="shared" ca="1" si="7"/>
        <v>110385.68034996079</v>
      </c>
      <c r="K38" s="7">
        <f t="shared" ca="1" si="8"/>
        <v>84766.923251942222</v>
      </c>
      <c r="L38" s="7">
        <f t="shared" ca="1" si="9"/>
        <v>111461.42131463498</v>
      </c>
      <c r="M38" s="6">
        <f t="shared" ca="1" si="10"/>
        <v>0.11665088197103038</v>
      </c>
      <c r="N38" s="6">
        <f t="shared" ca="1" si="11"/>
        <v>0.1155953512063959</v>
      </c>
      <c r="O38" s="6">
        <f t="shared" ca="1" si="12"/>
        <v>-4.0357861605023401E-2</v>
      </c>
      <c r="P38" s="7">
        <f t="shared" ca="1" si="13"/>
        <v>123262.26731975595</v>
      </c>
      <c r="Q38" s="7">
        <f t="shared" ca="1" si="14"/>
        <v>94565.58551593608</v>
      </c>
      <c r="R38" s="7">
        <f t="shared" ca="1" si="15"/>
        <v>106963.07669891973</v>
      </c>
      <c r="S38" s="23">
        <f t="shared" ca="1" si="16"/>
        <v>324790.92953461176</v>
      </c>
      <c r="V38" s="27">
        <v>23</v>
      </c>
      <c r="W38" s="24">
        <v>1140801.2990408363</v>
      </c>
    </row>
    <row r="39" spans="1:23" x14ac:dyDescent="0.25">
      <c r="A39">
        <v>47</v>
      </c>
      <c r="B39" s="6">
        <f t="shared" ca="1" si="4"/>
        <v>2.9386566270085734E-2</v>
      </c>
      <c r="C39" s="7">
        <f t="shared" ca="1" si="5"/>
        <v>89859.740196172832</v>
      </c>
      <c r="D39" s="7">
        <f t="shared" ca="1" si="0"/>
        <v>5391.58441177037</v>
      </c>
      <c r="E39" s="7">
        <f t="shared" ca="1" si="1"/>
        <v>2695.792205885185</v>
      </c>
      <c r="F39" s="7">
        <f t="shared" ca="1" si="6"/>
        <v>8087.3766176555546</v>
      </c>
      <c r="G39" s="7">
        <f t="shared" ca="1" si="17"/>
        <v>4043.6883088277773</v>
      </c>
      <c r="H39" s="7">
        <f t="shared" ca="1" si="17"/>
        <v>2021.8441544138886</v>
      </c>
      <c r="I39" s="7">
        <f t="shared" ca="1" si="17"/>
        <v>2021.8441544138886</v>
      </c>
      <c r="J39" s="7">
        <f t="shared" ca="1" si="7"/>
        <v>127305.95562858373</v>
      </c>
      <c r="K39" s="7">
        <f t="shared" ca="1" si="8"/>
        <v>96587.429670349971</v>
      </c>
      <c r="L39" s="7">
        <f t="shared" ca="1" si="9"/>
        <v>108984.92085333362</v>
      </c>
      <c r="M39" s="6">
        <f t="shared" ca="1" si="10"/>
        <v>-0.10447053837741666</v>
      </c>
      <c r="N39" s="6">
        <f t="shared" ca="1" si="11"/>
        <v>0.20326945376569833</v>
      </c>
      <c r="O39" s="6">
        <f t="shared" ca="1" si="12"/>
        <v>0.16657720524939773</v>
      </c>
      <c r="P39" s="7">
        <f t="shared" ca="1" si="13"/>
        <v>114006.23390541406</v>
      </c>
      <c r="Q39" s="7">
        <f t="shared" ca="1" si="14"/>
        <v>116220.70374007481</v>
      </c>
      <c r="R39" s="7">
        <f t="shared" ca="1" si="15"/>
        <v>127139.32438340873</v>
      </c>
      <c r="S39" s="23">
        <f t="shared" ca="1" si="16"/>
        <v>357366.26202889765</v>
      </c>
      <c r="V39" s="27">
        <v>24</v>
      </c>
      <c r="W39" s="24">
        <v>1097344.9518492934</v>
      </c>
    </row>
    <row r="40" spans="1:23" x14ac:dyDescent="0.25">
      <c r="A40">
        <v>48</v>
      </c>
      <c r="B40" s="6">
        <f t="shared" ca="1" si="4"/>
        <v>2.5069563218317509E-2</v>
      </c>
      <c r="C40" s="7">
        <f t="shared" ca="1" si="5"/>
        <v>92112.484633802378</v>
      </c>
      <c r="D40" s="7">
        <f t="shared" ca="1" si="0"/>
        <v>5526.7490780281423</v>
      </c>
      <c r="E40" s="7">
        <f t="shared" ca="1" si="1"/>
        <v>2763.3745390140712</v>
      </c>
      <c r="F40" s="7">
        <f t="shared" ca="1" si="6"/>
        <v>8290.1236170422126</v>
      </c>
      <c r="G40" s="7">
        <f t="shared" ca="1" si="17"/>
        <v>4145.0618085211063</v>
      </c>
      <c r="H40" s="7">
        <f t="shared" ca="1" si="17"/>
        <v>2072.5309042605531</v>
      </c>
      <c r="I40" s="7">
        <f t="shared" ca="1" si="17"/>
        <v>2072.5309042605531</v>
      </c>
      <c r="J40" s="7">
        <f t="shared" ca="1" si="7"/>
        <v>118151.29571393516</v>
      </c>
      <c r="K40" s="7">
        <f t="shared" ca="1" si="8"/>
        <v>118293.23464433536</v>
      </c>
      <c r="L40" s="7">
        <f t="shared" ca="1" si="9"/>
        <v>129211.85528766928</v>
      </c>
      <c r="M40" s="6">
        <f t="shared" ca="1" si="10"/>
        <v>0.15452044830359146</v>
      </c>
      <c r="N40" s="6">
        <f t="shared" ca="1" si="11"/>
        <v>3.5666113023496607E-2</v>
      </c>
      <c r="O40" s="6">
        <f t="shared" ca="1" si="12"/>
        <v>0.31652299571484854</v>
      </c>
      <c r="P40" s="7">
        <f t="shared" ca="1" si="13"/>
        <v>136408.08689530261</v>
      </c>
      <c r="Q40" s="7">
        <f t="shared" ca="1" si="14"/>
        <v>122512.29452107522</v>
      </c>
      <c r="R40" s="7">
        <f t="shared" ca="1" si="15"/>
        <v>170110.37880519585</v>
      </c>
      <c r="S40" s="23">
        <f t="shared" ca="1" si="16"/>
        <v>429030.7602215737</v>
      </c>
      <c r="V40" s="27">
        <v>25</v>
      </c>
      <c r="W40" s="24">
        <v>2000113.1914169374</v>
      </c>
    </row>
    <row r="41" spans="1:23" x14ac:dyDescent="0.25">
      <c r="A41">
        <v>49</v>
      </c>
      <c r="B41" s="6">
        <f t="shared" ca="1" si="4"/>
        <v>2.7747472603955645E-2</v>
      </c>
      <c r="C41" s="7">
        <f t="shared" ca="1" si="5"/>
        <v>94668.3732776611</v>
      </c>
      <c r="D41" s="7">
        <f t="shared" ca="1" si="0"/>
        <v>5680.1023966596658</v>
      </c>
      <c r="E41" s="7">
        <f t="shared" ca="1" si="1"/>
        <v>2840.0511983298329</v>
      </c>
      <c r="F41" s="7">
        <f t="shared" ca="1" si="6"/>
        <v>8520.1535949894987</v>
      </c>
      <c r="G41" s="7">
        <f t="shared" ca="1" si="17"/>
        <v>4260.0767974947494</v>
      </c>
      <c r="H41" s="7">
        <f t="shared" ca="1" si="17"/>
        <v>2130.0383987473747</v>
      </c>
      <c r="I41" s="7">
        <f t="shared" ca="1" si="17"/>
        <v>2130.0383987473747</v>
      </c>
      <c r="J41" s="7">
        <f t="shared" ca="1" si="7"/>
        <v>140668.16369279736</v>
      </c>
      <c r="K41" s="7">
        <f t="shared" ca="1" si="8"/>
        <v>124642.3329198226</v>
      </c>
      <c r="L41" s="7">
        <f t="shared" ca="1" si="9"/>
        <v>172240.41720394322</v>
      </c>
      <c r="M41" s="6">
        <f t="shared" ca="1" si="10"/>
        <v>-3.9517158067370745E-2</v>
      </c>
      <c r="N41" s="6">
        <f t="shared" ca="1" si="11"/>
        <v>0.27105624318447907</v>
      </c>
      <c r="O41" s="6">
        <f t="shared" ca="1" si="12"/>
        <v>1.4517869451867227E-2</v>
      </c>
      <c r="P41" s="7">
        <f t="shared" ca="1" si="13"/>
        <v>135109.35763310231</v>
      </c>
      <c r="Q41" s="7">
        <f t="shared" ca="1" si="14"/>
        <v>158427.41542281883</v>
      </c>
      <c r="R41" s="7">
        <f t="shared" ca="1" si="15"/>
        <v>174740.98109524522</v>
      </c>
      <c r="S41" s="23">
        <f t="shared" ca="1" si="16"/>
        <v>468277.75415116636</v>
      </c>
      <c r="V41" s="27">
        <v>26</v>
      </c>
      <c r="W41" s="24">
        <v>1068919.1124056287</v>
      </c>
    </row>
    <row r="42" spans="1:23" x14ac:dyDescent="0.25">
      <c r="A42">
        <v>50</v>
      </c>
      <c r="B42" s="6">
        <f t="shared" ca="1" si="4"/>
        <v>3.0097358967125842E-2</v>
      </c>
      <c r="C42" s="7">
        <f t="shared" ca="1" si="5"/>
        <v>97517.641291032734</v>
      </c>
      <c r="D42" s="7">
        <f t="shared" ca="1" si="0"/>
        <v>5851.0584774619638</v>
      </c>
      <c r="E42" s="7">
        <f t="shared" ca="1" si="1"/>
        <v>2925.5292387309819</v>
      </c>
      <c r="F42" s="7">
        <f t="shared" ca="1" si="6"/>
        <v>8776.5877161929457</v>
      </c>
      <c r="G42" s="7">
        <f t="shared" ca="1" si="17"/>
        <v>4388.2938580964728</v>
      </c>
      <c r="H42" s="7">
        <f t="shared" ca="1" si="17"/>
        <v>2194.1469290482364</v>
      </c>
      <c r="I42" s="7">
        <f t="shared" ca="1" si="17"/>
        <v>2194.1469290482364</v>
      </c>
      <c r="J42" s="7">
        <f t="shared" ca="1" si="7"/>
        <v>139497.65149119878</v>
      </c>
      <c r="K42" s="7">
        <f t="shared" ca="1" si="8"/>
        <v>160621.56235186706</v>
      </c>
      <c r="L42" s="7">
        <f t="shared" ca="1" si="9"/>
        <v>176935.12802429346</v>
      </c>
      <c r="M42" s="6">
        <f t="shared" ca="1" si="10"/>
        <v>4.6865584288923831E-2</v>
      </c>
      <c r="N42" s="6">
        <f t="shared" ca="1" si="11"/>
        <v>0.20496113744451794</v>
      </c>
      <c r="O42" s="6">
        <f t="shared" ca="1" si="12"/>
        <v>-8.710244729470433E-2</v>
      </c>
      <c r="P42" s="7">
        <f t="shared" ca="1" si="13"/>
        <v>146035.29043526648</v>
      </c>
      <c r="Q42" s="7">
        <f t="shared" ca="1" si="14"/>
        <v>193542.74046962129</v>
      </c>
      <c r="R42" s="7">
        <f t="shared" ca="1" si="15"/>
        <v>161523.64536097567</v>
      </c>
      <c r="S42" s="23">
        <f t="shared" ca="1" si="16"/>
        <v>501101.67626586347</v>
      </c>
      <c r="V42" s="27">
        <v>27</v>
      </c>
      <c r="W42" s="24">
        <v>2896509.5103692673</v>
      </c>
    </row>
    <row r="43" spans="1:23" x14ac:dyDescent="0.25">
      <c r="A43">
        <v>51</v>
      </c>
      <c r="B43" s="6">
        <f t="shared" ca="1" si="4"/>
        <v>2.0565540086511132E-2</v>
      </c>
      <c r="C43" s="7">
        <f t="shared" ca="1" si="5"/>
        <v>99523.144252145488</v>
      </c>
      <c r="D43" s="7">
        <f t="shared" ca="1" si="0"/>
        <v>5971.3886551287287</v>
      </c>
      <c r="E43" s="7">
        <f t="shared" ca="1" si="1"/>
        <v>2985.6943275643644</v>
      </c>
      <c r="F43" s="7">
        <f t="shared" ca="1" si="6"/>
        <v>8957.0829826930931</v>
      </c>
      <c r="G43" s="7">
        <f t="shared" ca="1" si="17"/>
        <v>4478.5414913465465</v>
      </c>
      <c r="H43" s="7">
        <f t="shared" ca="1" si="17"/>
        <v>2239.2707456732733</v>
      </c>
      <c r="I43" s="7">
        <f t="shared" ca="1" si="17"/>
        <v>2239.2707456732733</v>
      </c>
      <c r="J43" s="7">
        <f t="shared" ca="1" si="7"/>
        <v>150513.83192661303</v>
      </c>
      <c r="K43" s="7">
        <f t="shared" ca="1" si="8"/>
        <v>195782.01121529457</v>
      </c>
      <c r="L43" s="7">
        <f t="shared" ca="1" si="9"/>
        <v>163762.91610664895</v>
      </c>
      <c r="M43" s="6">
        <f t="shared" ca="1" si="10"/>
        <v>-2.6947192652181026E-2</v>
      </c>
      <c r="N43" s="6">
        <f t="shared" ca="1" si="11"/>
        <v>-4.2923401749788634E-2</v>
      </c>
      <c r="O43" s="6">
        <f t="shared" ca="1" si="12"/>
        <v>-7.9770466637065704E-2</v>
      </c>
      <c r="P43" s="7">
        <f t="shared" ca="1" si="13"/>
        <v>146457.9067008686</v>
      </c>
      <c r="Q43" s="7">
        <f t="shared" ca="1" si="14"/>
        <v>187378.38129251887</v>
      </c>
      <c r="R43" s="7">
        <f t="shared" ca="1" si="15"/>
        <v>150699.47187097493</v>
      </c>
      <c r="S43" s="23">
        <f t="shared" ca="1" si="16"/>
        <v>484535.75986436236</v>
      </c>
      <c r="V43" s="27">
        <v>28</v>
      </c>
      <c r="W43" s="24">
        <v>915337.49393165566</v>
      </c>
    </row>
    <row r="44" spans="1:23" x14ac:dyDescent="0.25">
      <c r="A44">
        <v>52</v>
      </c>
      <c r="B44" s="6">
        <f t="shared" ca="1" si="4"/>
        <v>3.1545252595756523E-2</v>
      </c>
      <c r="C44" s="7">
        <f t="shared" ca="1" si="5"/>
        <v>102662.62697670332</v>
      </c>
      <c r="D44" s="7">
        <f t="shared" ca="1" si="0"/>
        <v>6159.7576186021988</v>
      </c>
      <c r="E44" s="7">
        <f t="shared" ca="1" si="1"/>
        <v>3079.8788093010994</v>
      </c>
      <c r="F44" s="7">
        <f t="shared" ca="1" si="6"/>
        <v>9239.6364279032987</v>
      </c>
      <c r="G44" s="7">
        <f t="shared" ca="1" si="17"/>
        <v>4619.8182139516493</v>
      </c>
      <c r="H44" s="7">
        <f t="shared" ca="1" si="17"/>
        <v>2309.9091069758247</v>
      </c>
      <c r="I44" s="7">
        <f t="shared" ca="1" si="17"/>
        <v>2309.9091069758247</v>
      </c>
      <c r="J44" s="7">
        <f t="shared" ca="1" si="7"/>
        <v>151077.72491482025</v>
      </c>
      <c r="K44" s="7">
        <f t="shared" ca="1" si="8"/>
        <v>189688.2903994947</v>
      </c>
      <c r="L44" s="7">
        <f t="shared" ca="1" si="9"/>
        <v>153009.38097795076</v>
      </c>
      <c r="M44" s="6">
        <f t="shared" ca="1" si="10"/>
        <v>-6.5180384160434035E-2</v>
      </c>
      <c r="N44" s="6">
        <f t="shared" ca="1" si="11"/>
        <v>4.9133197853625361E-2</v>
      </c>
      <c r="O44" s="6">
        <f t="shared" ca="1" si="12"/>
        <v>0.26496552496943759</v>
      </c>
      <c r="P44" s="7">
        <f t="shared" ca="1" si="13"/>
        <v>141230.42076678789</v>
      </c>
      <c r="Q44" s="7">
        <f t="shared" ca="1" si="14"/>
        <v>199008.28270220902</v>
      </c>
      <c r="R44" s="7">
        <f t="shared" ca="1" si="15"/>
        <v>193551.59193402214</v>
      </c>
      <c r="S44" s="23">
        <f t="shared" ca="1" si="16"/>
        <v>533790.29540301906</v>
      </c>
      <c r="V44" s="27">
        <v>29</v>
      </c>
      <c r="W44" s="24">
        <v>1856471.1840406554</v>
      </c>
    </row>
    <row r="45" spans="1:23" x14ac:dyDescent="0.25">
      <c r="A45">
        <v>53</v>
      </c>
      <c r="B45" s="6">
        <f t="shared" ca="1" si="4"/>
        <v>2.5751679695420124E-2</v>
      </c>
      <c r="C45" s="7">
        <f t="shared" ca="1" si="5"/>
        <v>105306.36206329777</v>
      </c>
      <c r="D45" s="7">
        <f t="shared" ca="1" si="0"/>
        <v>6318.3817237978656</v>
      </c>
      <c r="E45" s="7">
        <f t="shared" ca="1" si="1"/>
        <v>3159.1908618989328</v>
      </c>
      <c r="F45" s="7">
        <f t="shared" ca="1" si="6"/>
        <v>9477.5725856967983</v>
      </c>
      <c r="G45" s="7">
        <f t="shared" ca="1" si="17"/>
        <v>4738.7862928483992</v>
      </c>
      <c r="H45" s="7">
        <f t="shared" ca="1" si="17"/>
        <v>2369.3931464241996</v>
      </c>
      <c r="I45" s="7">
        <f t="shared" ca="1" si="17"/>
        <v>2369.3931464241996</v>
      </c>
      <c r="J45" s="7">
        <f t="shared" ca="1" si="7"/>
        <v>145969.2070596363</v>
      </c>
      <c r="K45" s="7">
        <f t="shared" ca="1" si="8"/>
        <v>201377.67584863323</v>
      </c>
      <c r="L45" s="7">
        <f t="shared" ca="1" si="9"/>
        <v>195920.98508044635</v>
      </c>
      <c r="M45" s="6">
        <f t="shared" ca="1" si="10"/>
        <v>2.705932736571047E-2</v>
      </c>
      <c r="N45" s="6">
        <f t="shared" ca="1" si="11"/>
        <v>3.0511580070173835E-2</v>
      </c>
      <c r="O45" s="6">
        <f t="shared" ca="1" si="12"/>
        <v>-3.7448815639187089E-3</v>
      </c>
      <c r="P45" s="7">
        <f t="shared" ca="1" si="13"/>
        <v>149919.03561877619</v>
      </c>
      <c r="Q45" s="7">
        <f t="shared" ca="1" si="14"/>
        <v>207522.0269296343</v>
      </c>
      <c r="R45" s="7">
        <f t="shared" ca="1" si="15"/>
        <v>195187.28419543378</v>
      </c>
      <c r="S45" s="23">
        <f t="shared" ca="1" si="16"/>
        <v>552628.34674384422</v>
      </c>
      <c r="V45" s="27">
        <v>30</v>
      </c>
      <c r="W45" s="24">
        <v>764628.50741048739</v>
      </c>
    </row>
    <row r="46" spans="1:23" x14ac:dyDescent="0.25">
      <c r="A46">
        <v>54</v>
      </c>
      <c r="B46" s="6">
        <f t="shared" ca="1" si="4"/>
        <v>3.2707276765219992E-2</v>
      </c>
      <c r="C46" s="7">
        <f t="shared" ca="1" si="5"/>
        <v>108750.6463924405</v>
      </c>
      <c r="D46" s="7">
        <f t="shared" ca="1" si="0"/>
        <v>6525.0387835464298</v>
      </c>
      <c r="E46" s="7">
        <f t="shared" ca="1" si="1"/>
        <v>3262.5193917732149</v>
      </c>
      <c r="F46" s="7">
        <f t="shared" ca="1" si="6"/>
        <v>9787.5581753196457</v>
      </c>
      <c r="G46" s="7">
        <f t="shared" ca="1" si="17"/>
        <v>4893.7790876598228</v>
      </c>
      <c r="H46" s="7">
        <f t="shared" ca="1" si="17"/>
        <v>2446.8895438299114</v>
      </c>
      <c r="I46" s="7">
        <f t="shared" ca="1" si="17"/>
        <v>2446.8895438299114</v>
      </c>
      <c r="J46" s="7">
        <f t="shared" ca="1" si="7"/>
        <v>154812.81470643601</v>
      </c>
      <c r="K46" s="7">
        <f t="shared" ca="1" si="8"/>
        <v>209968.91647346423</v>
      </c>
      <c r="L46" s="7">
        <f t="shared" ca="1" si="9"/>
        <v>197634.1737392637</v>
      </c>
      <c r="M46" s="6">
        <f t="shared" ca="1" si="10"/>
        <v>0.16133051908029772</v>
      </c>
      <c r="N46" s="6">
        <f t="shared" ca="1" si="11"/>
        <v>6.3332468356100013E-2</v>
      </c>
      <c r="O46" s="6">
        <f t="shared" ca="1" si="12"/>
        <v>0.27101964850551735</v>
      </c>
      <c r="P46" s="7">
        <f t="shared" ca="1" si="13"/>
        <v>179788.8464633073</v>
      </c>
      <c r="Q46" s="7">
        <f t="shared" ca="1" si="14"/>
        <v>223266.76623178451</v>
      </c>
      <c r="R46" s="7">
        <f t="shared" ca="1" si="15"/>
        <v>251196.91803875731</v>
      </c>
      <c r="S46" s="23">
        <f t="shared" ca="1" si="16"/>
        <v>654252.53073384915</v>
      </c>
      <c r="V46" s="27">
        <v>31</v>
      </c>
      <c r="W46" s="24">
        <v>1857318.6863010761</v>
      </c>
    </row>
    <row r="47" spans="1:23" x14ac:dyDescent="0.25">
      <c r="A47">
        <v>55</v>
      </c>
      <c r="B47" s="6">
        <f t="shared" ca="1" si="4"/>
        <v>2.1570057299110702E-2</v>
      </c>
      <c r="C47" s="7">
        <f t="shared" ca="1" si="5"/>
        <v>111096.40406644077</v>
      </c>
      <c r="D47" s="7">
        <f t="shared" ca="1" si="0"/>
        <v>6665.7842439864453</v>
      </c>
      <c r="E47" s="7">
        <f t="shared" ca="1" si="1"/>
        <v>3332.8921219932226</v>
      </c>
      <c r="F47" s="7">
        <f t="shared" ca="1" si="6"/>
        <v>9998.676365979667</v>
      </c>
      <c r="G47" s="7">
        <f t="shared" ca="1" si="17"/>
        <v>4999.3381829898335</v>
      </c>
      <c r="H47" s="7">
        <f t="shared" ca="1" si="17"/>
        <v>2499.6690914949168</v>
      </c>
      <c r="I47" s="7">
        <f t="shared" ca="1" si="17"/>
        <v>2499.6690914949168</v>
      </c>
      <c r="J47" s="7">
        <f t="shared" ca="1" si="7"/>
        <v>184788.18464629713</v>
      </c>
      <c r="K47" s="7">
        <f t="shared" ca="1" si="8"/>
        <v>225766.43532327944</v>
      </c>
      <c r="L47" s="7">
        <f t="shared" ca="1" si="9"/>
        <v>253696.58713025224</v>
      </c>
      <c r="M47" s="6">
        <f t="shared" ca="1" si="10"/>
        <v>0.19135763684875406</v>
      </c>
      <c r="N47" s="6">
        <f t="shared" ca="1" si="11"/>
        <v>9.5531398253906469E-2</v>
      </c>
      <c r="O47" s="6">
        <f t="shared" ca="1" si="12"/>
        <v>0.22076068326999665</v>
      </c>
      <c r="P47" s="7">
        <f t="shared" ca="1" si="13"/>
        <v>220148.8149777838</v>
      </c>
      <c r="Q47" s="7">
        <f t="shared" ca="1" si="14"/>
        <v>247334.21856851247</v>
      </c>
      <c r="R47" s="7">
        <f t="shared" ca="1" si="15"/>
        <v>309702.81904839299</v>
      </c>
      <c r="S47" s="23">
        <f t="shared" ca="1" si="16"/>
        <v>777185.85259468923</v>
      </c>
      <c r="V47" s="27">
        <v>32</v>
      </c>
      <c r="W47" s="24">
        <v>1031402.5128819312</v>
      </c>
    </row>
    <row r="48" spans="1:23" x14ac:dyDescent="0.25">
      <c r="A48">
        <v>56</v>
      </c>
      <c r="B48" s="6">
        <f t="shared" ca="1" si="4"/>
        <v>2.7832167882401466E-2</v>
      </c>
      <c r="C48" s="7">
        <f t="shared" ca="1" si="5"/>
        <v>114188.45783554905</v>
      </c>
      <c r="D48" s="7">
        <f t="shared" ca="1" si="0"/>
        <v>6851.3074701329433</v>
      </c>
      <c r="E48" s="7">
        <f t="shared" ca="1" si="1"/>
        <v>3425.6537350664717</v>
      </c>
      <c r="F48" s="7">
        <f t="shared" ca="1" si="6"/>
        <v>10276.961205199415</v>
      </c>
      <c r="G48" s="7">
        <f t="shared" ca="1" si="17"/>
        <v>5138.4806025997077</v>
      </c>
      <c r="H48" s="7">
        <f t="shared" ca="1" si="17"/>
        <v>2569.2403012998539</v>
      </c>
      <c r="I48" s="7">
        <f t="shared" ca="1" si="17"/>
        <v>2569.2403012998539</v>
      </c>
      <c r="J48" s="7">
        <f t="shared" ca="1" si="7"/>
        <v>225287.29558038351</v>
      </c>
      <c r="K48" s="7">
        <f t="shared" ca="1" si="8"/>
        <v>249903.45886981231</v>
      </c>
      <c r="L48" s="7">
        <f t="shared" ca="1" si="9"/>
        <v>312272.05934969283</v>
      </c>
      <c r="M48" s="6">
        <f t="shared" ca="1" si="10"/>
        <v>-0.1668722602138783</v>
      </c>
      <c r="N48" s="6">
        <f t="shared" ca="1" si="11"/>
        <v>0.18598642451295397</v>
      </c>
      <c r="O48" s="6">
        <f t="shared" ca="1" si="12"/>
        <v>0.13335273012101501</v>
      </c>
      <c r="P48" s="7">
        <f t="shared" ca="1" si="13"/>
        <v>187693.09536941283</v>
      </c>
      <c r="Q48" s="7">
        <f t="shared" ca="1" si="14"/>
        <v>296382.10965842876</v>
      </c>
      <c r="R48" s="7">
        <f t="shared" ca="1" si="15"/>
        <v>353914.39100448601</v>
      </c>
      <c r="S48" s="23">
        <f t="shared" ca="1" si="16"/>
        <v>837989.59603232762</v>
      </c>
      <c r="V48" s="27">
        <v>33</v>
      </c>
      <c r="W48" s="24">
        <v>1755414.0452608585</v>
      </c>
    </row>
    <row r="49" spans="1:23" x14ac:dyDescent="0.25">
      <c r="A49">
        <v>57</v>
      </c>
      <c r="B49" s="6">
        <f t="shared" ca="1" si="4"/>
        <v>2.5024219181064605E-2</v>
      </c>
      <c r="C49" s="7">
        <f t="shared" ca="1" si="5"/>
        <v>117045.93483237358</v>
      </c>
      <c r="D49" s="7">
        <f t="shared" ca="1" si="0"/>
        <v>7022.7560899424143</v>
      </c>
      <c r="E49" s="7">
        <f t="shared" ca="1" si="1"/>
        <v>3511.3780449712071</v>
      </c>
      <c r="F49" s="7">
        <f t="shared" ca="1" si="6"/>
        <v>10534.134134913622</v>
      </c>
      <c r="G49" s="7">
        <f t="shared" ca="1" si="17"/>
        <v>5267.0670674568109</v>
      </c>
      <c r="H49" s="7">
        <f t="shared" ca="1" si="17"/>
        <v>2633.5335337284055</v>
      </c>
      <c r="I49" s="7">
        <f t="shared" ca="1" si="17"/>
        <v>2633.5335337284055</v>
      </c>
      <c r="J49" s="7">
        <f t="shared" ca="1" si="7"/>
        <v>192960.16243686964</v>
      </c>
      <c r="K49" s="7">
        <f t="shared" ca="1" si="8"/>
        <v>299015.64319215715</v>
      </c>
      <c r="L49" s="7">
        <f t="shared" ca="1" si="9"/>
        <v>356547.9245382144</v>
      </c>
      <c r="M49" s="6">
        <f t="shared" ca="1" si="10"/>
        <v>4.5967052445107029E-3</v>
      </c>
      <c r="N49" s="6">
        <f t="shared" ca="1" si="11"/>
        <v>0.39604755448776185</v>
      </c>
      <c r="O49" s="6">
        <f t="shared" ca="1" si="12"/>
        <v>0.18062474544402352</v>
      </c>
      <c r="P49" s="7">
        <f t="shared" ca="1" si="13"/>
        <v>193847.1434275248</v>
      </c>
      <c r="Q49" s="7">
        <f t="shared" ca="1" si="14"/>
        <v>417440.05743199616</v>
      </c>
      <c r="R49" s="7">
        <f t="shared" ca="1" si="15"/>
        <v>420949.30264652427</v>
      </c>
      <c r="S49" s="23">
        <f t="shared" ca="1" si="16"/>
        <v>1032236.5035060452</v>
      </c>
      <c r="V49" s="27">
        <v>34</v>
      </c>
      <c r="W49" s="24">
        <v>1752794.4952569962</v>
      </c>
    </row>
    <row r="50" spans="1:23" x14ac:dyDescent="0.25">
      <c r="A50">
        <v>58</v>
      </c>
      <c r="B50" s="6">
        <f t="shared" ca="1" si="4"/>
        <v>2.0710147814715023E-2</v>
      </c>
      <c r="C50" s="7">
        <f t="shared" ca="1" si="5"/>
        <v>119469.97344386352</v>
      </c>
      <c r="D50" s="7">
        <f t="shared" ca="1" si="0"/>
        <v>7168.1984066318109</v>
      </c>
      <c r="E50" s="7">
        <f t="shared" ca="1" si="1"/>
        <v>3584.0992033159055</v>
      </c>
      <c r="F50" s="7">
        <f t="shared" ca="1" si="6"/>
        <v>10752.297609947716</v>
      </c>
      <c r="G50" s="7">
        <f t="shared" ca="1" si="17"/>
        <v>5376.1488049738582</v>
      </c>
      <c r="H50" s="7">
        <f t="shared" ca="1" si="17"/>
        <v>2688.0744024869291</v>
      </c>
      <c r="I50" s="7">
        <f t="shared" ca="1" si="17"/>
        <v>2688.0744024869291</v>
      </c>
      <c r="J50" s="7">
        <f t="shared" ca="1" si="7"/>
        <v>199223.29223249867</v>
      </c>
      <c r="K50" s="7">
        <f t="shared" ca="1" si="8"/>
        <v>420128.13183448307</v>
      </c>
      <c r="L50" s="7">
        <f t="shared" ca="1" si="9"/>
        <v>423637.37704901118</v>
      </c>
      <c r="M50" s="6">
        <f t="shared" ca="1" si="10"/>
        <v>0.1599599962221977</v>
      </c>
      <c r="N50" s="6">
        <f t="shared" ca="1" si="11"/>
        <v>-7.0769065508570803E-2</v>
      </c>
      <c r="O50" s="6">
        <f t="shared" ca="1" si="12"/>
        <v>0.25768116903197069</v>
      </c>
      <c r="P50" s="7">
        <f t="shared" ca="1" si="13"/>
        <v>231091.04930538297</v>
      </c>
      <c r="Q50" s="7">
        <f t="shared" ca="1" si="14"/>
        <v>390396.0565506951</v>
      </c>
      <c r="R50" s="7">
        <f t="shared" ca="1" si="15"/>
        <v>532800.75161263812</v>
      </c>
      <c r="S50" s="23">
        <f t="shared" ca="1" si="16"/>
        <v>1154287.8574687163</v>
      </c>
      <c r="V50" s="27">
        <v>35</v>
      </c>
      <c r="W50" s="24">
        <v>1150550.0931725998</v>
      </c>
    </row>
    <row r="51" spans="1:23" x14ac:dyDescent="0.25">
      <c r="A51">
        <v>59</v>
      </c>
      <c r="B51" s="6">
        <f t="shared" ca="1" si="4"/>
        <v>1.9257415821866325E-2</v>
      </c>
      <c r="C51" s="7">
        <f t="shared" ca="1" si="5"/>
        <v>121770.65640069933</v>
      </c>
      <c r="D51" s="7">
        <f t="shared" ca="1" si="0"/>
        <v>7306.2393840419591</v>
      </c>
      <c r="E51" s="7">
        <f t="shared" ca="1" si="1"/>
        <v>3653.1196920209795</v>
      </c>
      <c r="F51" s="7">
        <f t="shared" ca="1" si="6"/>
        <v>10959.359076062938</v>
      </c>
      <c r="G51" s="7">
        <f t="shared" ca="1" si="17"/>
        <v>5479.6795380314688</v>
      </c>
      <c r="H51" s="7">
        <f t="shared" ca="1" si="17"/>
        <v>2739.8397690157344</v>
      </c>
      <c r="I51" s="7">
        <f t="shared" ca="1" si="17"/>
        <v>2739.8397690157344</v>
      </c>
      <c r="J51" s="7">
        <f t="shared" ca="1" si="7"/>
        <v>236570.72884341443</v>
      </c>
      <c r="K51" s="7">
        <f t="shared" ca="1" si="8"/>
        <v>393135.89631971082</v>
      </c>
      <c r="L51" s="7">
        <f t="shared" ca="1" si="9"/>
        <v>535540.59138165391</v>
      </c>
      <c r="M51" s="6">
        <f t="shared" ca="1" si="10"/>
        <v>0.10484077894620536</v>
      </c>
      <c r="N51" s="6">
        <f t="shared" ca="1" si="11"/>
        <v>0.25637775548691805</v>
      </c>
      <c r="O51" s="6">
        <f t="shared" ca="1" si="12"/>
        <v>0.37400984606725357</v>
      </c>
      <c r="P51" s="7">
        <f t="shared" ca="1" si="13"/>
        <v>261372.98833122954</v>
      </c>
      <c r="Q51" s="7">
        <f t="shared" ca="1" si="14"/>
        <v>493927.19501949596</v>
      </c>
      <c r="R51" s="7">
        <f t="shared" ca="1" si="15"/>
        <v>735838.04552707227</v>
      </c>
      <c r="S51" s="23">
        <f t="shared" ca="1" si="16"/>
        <v>1491138.2288777977</v>
      </c>
      <c r="V51" s="27">
        <v>36</v>
      </c>
      <c r="W51" s="24">
        <v>2527611.0506738671</v>
      </c>
    </row>
    <row r="52" spans="1:23" x14ac:dyDescent="0.25">
      <c r="A52">
        <v>60</v>
      </c>
      <c r="B52" s="6">
        <f t="shared" ca="1" si="4"/>
        <v>2.5503188882402637E-2</v>
      </c>
      <c r="C52" s="7">
        <f t="shared" ca="1" si="5"/>
        <v>124876.19645122052</v>
      </c>
      <c r="D52" s="7">
        <f t="shared" ca="1" si="0"/>
        <v>7492.5717870732306</v>
      </c>
      <c r="E52" s="7">
        <f t="shared" ca="1" si="1"/>
        <v>3746.2858935366153</v>
      </c>
      <c r="F52" s="7">
        <f t="shared" ca="1" si="6"/>
        <v>11238.857680609846</v>
      </c>
      <c r="G52" s="7">
        <f t="shared" ca="1" si="17"/>
        <v>5619.4288403049231</v>
      </c>
      <c r="H52" s="7">
        <f t="shared" ca="1" si="17"/>
        <v>2809.7144201524616</v>
      </c>
      <c r="I52" s="7">
        <f t="shared" ca="1" si="17"/>
        <v>2809.7144201524616</v>
      </c>
      <c r="J52" s="7">
        <f t="shared" ca="1" si="7"/>
        <v>266992.41717153444</v>
      </c>
      <c r="K52" s="7">
        <f t="shared" ca="1" si="8"/>
        <v>496736.90943964844</v>
      </c>
      <c r="L52" s="7">
        <f t="shared" ca="1" si="9"/>
        <v>738647.75994722475</v>
      </c>
      <c r="M52" s="6">
        <f t="shared" ca="1" si="10"/>
        <v>1.4112316785723424E-2</v>
      </c>
      <c r="N52" s="6">
        <f t="shared" ca="1" si="11"/>
        <v>0.23159168761609444</v>
      </c>
      <c r="O52" s="6">
        <f t="shared" ca="1" si="12"/>
        <v>0.3484132763641753</v>
      </c>
      <c r="P52" s="7">
        <f t="shared" ca="1" si="13"/>
        <v>270760.29874204512</v>
      </c>
      <c r="Q52" s="7">
        <f t="shared" ca="1" si="14"/>
        <v>611777.04859797971</v>
      </c>
      <c r="R52" s="7">
        <f t="shared" ca="1" si="15"/>
        <v>996002.44606949622</v>
      </c>
      <c r="S52" s="23">
        <f t="shared" ca="1" si="16"/>
        <v>1878539.793409521</v>
      </c>
      <c r="V52" s="27">
        <v>37</v>
      </c>
      <c r="W52" s="24">
        <v>1309315.8182587381</v>
      </c>
    </row>
    <row r="53" spans="1:23" x14ac:dyDescent="0.25">
      <c r="V53" s="27">
        <v>38</v>
      </c>
      <c r="W53" s="24">
        <v>662348.79353397829</v>
      </c>
    </row>
    <row r="54" spans="1:23" x14ac:dyDescent="0.25">
      <c r="V54" s="27">
        <v>39</v>
      </c>
      <c r="W54" s="24">
        <v>1359764.1984325484</v>
      </c>
    </row>
    <row r="55" spans="1:23" x14ac:dyDescent="0.25">
      <c r="V55" s="27">
        <v>40</v>
      </c>
      <c r="W55" s="24">
        <v>1703563.2680249244</v>
      </c>
    </row>
    <row r="56" spans="1:23" x14ac:dyDescent="0.25">
      <c r="V56" s="27">
        <v>41</v>
      </c>
      <c r="W56" s="24">
        <v>1120337.2637859858</v>
      </c>
    </row>
    <row r="57" spans="1:23" x14ac:dyDescent="0.25">
      <c r="V57" s="27">
        <v>42</v>
      </c>
      <c r="W57" s="24">
        <v>830483.7066414759</v>
      </c>
    </row>
    <row r="58" spans="1:23" x14ac:dyDescent="0.25">
      <c r="V58" s="27">
        <v>43</v>
      </c>
      <c r="W58" s="24">
        <v>1806568.663422731</v>
      </c>
    </row>
    <row r="59" spans="1:23" x14ac:dyDescent="0.25">
      <c r="V59" s="27">
        <v>44</v>
      </c>
      <c r="W59" s="24">
        <v>945045.52303802571</v>
      </c>
    </row>
    <row r="60" spans="1:23" x14ac:dyDescent="0.25">
      <c r="V60" s="27">
        <v>45</v>
      </c>
      <c r="W60" s="24">
        <v>1220891.4173380141</v>
      </c>
    </row>
    <row r="61" spans="1:23" x14ac:dyDescent="0.25">
      <c r="V61" s="27">
        <v>46</v>
      </c>
      <c r="W61" s="24">
        <v>1193411.0801437516</v>
      </c>
    </row>
    <row r="62" spans="1:23" x14ac:dyDescent="0.25">
      <c r="V62" s="27">
        <v>47</v>
      </c>
      <c r="W62" s="24">
        <v>1791879.4551555186</v>
      </c>
    </row>
    <row r="63" spans="1:23" x14ac:dyDescent="0.25">
      <c r="V63" s="27">
        <v>48</v>
      </c>
      <c r="W63" s="24">
        <v>1038229.4040763328</v>
      </c>
    </row>
    <row r="64" spans="1:23" x14ac:dyDescent="0.25">
      <c r="V64" s="27">
        <v>49</v>
      </c>
      <c r="W64" s="24">
        <v>1111953.1558470051</v>
      </c>
    </row>
    <row r="65" spans="22:23" x14ac:dyDescent="0.25">
      <c r="V65" s="27">
        <v>50</v>
      </c>
      <c r="W65" s="24">
        <v>1019990.5609675688</v>
      </c>
    </row>
    <row r="66" spans="22:23" x14ac:dyDescent="0.25">
      <c r="V66" s="27">
        <v>51</v>
      </c>
      <c r="W66" s="24">
        <v>1971413.1476479848</v>
      </c>
    </row>
    <row r="67" spans="22:23" x14ac:dyDescent="0.25">
      <c r="V67" s="27">
        <v>52</v>
      </c>
      <c r="W67" s="24">
        <v>2586595.2092460152</v>
      </c>
    </row>
    <row r="68" spans="22:23" x14ac:dyDescent="0.25">
      <c r="V68" s="27">
        <v>53</v>
      </c>
      <c r="W68" s="24">
        <v>1013898.7008633316</v>
      </c>
    </row>
    <row r="69" spans="22:23" x14ac:dyDescent="0.25">
      <c r="V69" s="27">
        <v>54</v>
      </c>
      <c r="W69" s="24">
        <v>884908.95457719604</v>
      </c>
    </row>
    <row r="70" spans="22:23" x14ac:dyDescent="0.25">
      <c r="V70" s="27">
        <v>55</v>
      </c>
      <c r="W70" s="24">
        <v>2919032.4162375699</v>
      </c>
    </row>
    <row r="71" spans="22:23" x14ac:dyDescent="0.25">
      <c r="V71" s="27">
        <v>56</v>
      </c>
      <c r="W71" s="24">
        <v>785813.81500224804</v>
      </c>
    </row>
    <row r="72" spans="22:23" x14ac:dyDescent="0.25">
      <c r="V72" s="27">
        <v>57</v>
      </c>
      <c r="W72" s="24">
        <v>673804.08373229811</v>
      </c>
    </row>
    <row r="73" spans="22:23" x14ac:dyDescent="0.25">
      <c r="V73" s="27">
        <v>58</v>
      </c>
      <c r="W73" s="24">
        <v>1270639.3927933252</v>
      </c>
    </row>
    <row r="74" spans="22:23" x14ac:dyDescent="0.25">
      <c r="V74" s="27">
        <v>59</v>
      </c>
      <c r="W74" s="24">
        <v>1270379.2432082684</v>
      </c>
    </row>
    <row r="75" spans="22:23" x14ac:dyDescent="0.25">
      <c r="V75" s="27">
        <v>60</v>
      </c>
      <c r="W75" s="24">
        <v>901986.63300769392</v>
      </c>
    </row>
    <row r="76" spans="22:23" x14ac:dyDescent="0.25">
      <c r="V76" s="27">
        <v>61</v>
      </c>
      <c r="W76" s="24">
        <v>2287683.6476439671</v>
      </c>
    </row>
    <row r="77" spans="22:23" x14ac:dyDescent="0.25">
      <c r="V77" s="27">
        <v>62</v>
      </c>
      <c r="W77" s="24">
        <v>1459614.3357773828</v>
      </c>
    </row>
    <row r="78" spans="22:23" x14ac:dyDescent="0.25">
      <c r="V78" s="27">
        <v>63</v>
      </c>
      <c r="W78" s="24">
        <v>1922478.7827652306</v>
      </c>
    </row>
    <row r="79" spans="22:23" x14ac:dyDescent="0.25">
      <c r="V79" s="27">
        <v>64</v>
      </c>
      <c r="W79" s="24">
        <v>2020995.0928495959</v>
      </c>
    </row>
    <row r="80" spans="22:23" x14ac:dyDescent="0.25">
      <c r="V80" s="27">
        <v>65</v>
      </c>
      <c r="W80" s="24">
        <v>810283.73001774936</v>
      </c>
    </row>
    <row r="81" spans="22:23" x14ac:dyDescent="0.25">
      <c r="V81" s="27">
        <v>66</v>
      </c>
      <c r="W81" s="24">
        <v>943649.8898405236</v>
      </c>
    </row>
    <row r="82" spans="22:23" x14ac:dyDescent="0.25">
      <c r="V82" s="27">
        <v>67</v>
      </c>
      <c r="W82" s="24">
        <v>1057713.4627762961</v>
      </c>
    </row>
    <row r="83" spans="22:23" x14ac:dyDescent="0.25">
      <c r="V83" s="27">
        <v>68</v>
      </c>
      <c r="W83" s="24">
        <v>860611.13752057496</v>
      </c>
    </row>
    <row r="84" spans="22:23" x14ac:dyDescent="0.25">
      <c r="V84" s="27">
        <v>69</v>
      </c>
      <c r="W84" s="24">
        <v>1016484.971974357</v>
      </c>
    </row>
    <row r="85" spans="22:23" x14ac:dyDescent="0.25">
      <c r="V85" s="27">
        <v>70</v>
      </c>
      <c r="W85" s="24">
        <v>923910.23018972704</v>
      </c>
    </row>
    <row r="86" spans="22:23" x14ac:dyDescent="0.25">
      <c r="V86" s="27">
        <v>71</v>
      </c>
      <c r="W86" s="24">
        <v>917350.94504465419</v>
      </c>
    </row>
    <row r="87" spans="22:23" x14ac:dyDescent="0.25">
      <c r="V87" s="27">
        <v>72</v>
      </c>
      <c r="W87" s="24">
        <v>1217416.347782576</v>
      </c>
    </row>
    <row r="88" spans="22:23" x14ac:dyDescent="0.25">
      <c r="V88" s="27">
        <v>73</v>
      </c>
      <c r="W88" s="24">
        <v>1120398.6584805115</v>
      </c>
    </row>
    <row r="89" spans="22:23" x14ac:dyDescent="0.25">
      <c r="V89" s="27">
        <v>74</v>
      </c>
      <c r="W89" s="24">
        <v>1584774.2565113842</v>
      </c>
    </row>
    <row r="90" spans="22:23" x14ac:dyDescent="0.25">
      <c r="V90" s="27">
        <v>75</v>
      </c>
      <c r="W90" s="24">
        <v>1544403.5011630272</v>
      </c>
    </row>
    <row r="91" spans="22:23" x14ac:dyDescent="0.25">
      <c r="V91" s="27">
        <v>76</v>
      </c>
      <c r="W91" s="24">
        <v>879906.83728782099</v>
      </c>
    </row>
    <row r="92" spans="22:23" x14ac:dyDescent="0.25">
      <c r="V92" s="27">
        <v>77</v>
      </c>
      <c r="W92" s="24">
        <v>632781.91680640494</v>
      </c>
    </row>
    <row r="93" spans="22:23" x14ac:dyDescent="0.25">
      <c r="V93" s="27">
        <v>78</v>
      </c>
      <c r="W93" s="24">
        <v>2609402.3262085686</v>
      </c>
    </row>
    <row r="94" spans="22:23" x14ac:dyDescent="0.25">
      <c r="V94" s="27">
        <v>79</v>
      </c>
      <c r="W94" s="24">
        <v>1206549.5653290008</v>
      </c>
    </row>
    <row r="95" spans="22:23" x14ac:dyDescent="0.25">
      <c r="V95" s="27">
        <v>80</v>
      </c>
      <c r="W95" s="24">
        <v>965947.90369097597</v>
      </c>
    </row>
    <row r="96" spans="22:23" x14ac:dyDescent="0.25">
      <c r="V96" s="27">
        <v>81</v>
      </c>
      <c r="W96" s="24">
        <v>2730745.7940878789</v>
      </c>
    </row>
    <row r="97" spans="22:23" x14ac:dyDescent="0.25">
      <c r="V97" s="27">
        <v>82</v>
      </c>
      <c r="W97" s="24">
        <v>1676149.9920801085</v>
      </c>
    </row>
    <row r="98" spans="22:23" x14ac:dyDescent="0.25">
      <c r="V98" s="27">
        <v>83</v>
      </c>
      <c r="W98" s="24">
        <v>1437740.9496232723</v>
      </c>
    </row>
    <row r="99" spans="22:23" x14ac:dyDescent="0.25">
      <c r="V99" s="27">
        <v>84</v>
      </c>
      <c r="W99" s="24">
        <v>928993.00138511253</v>
      </c>
    </row>
    <row r="100" spans="22:23" x14ac:dyDescent="0.25">
      <c r="V100" s="27">
        <v>85</v>
      </c>
      <c r="W100" s="24">
        <v>1342222.9317419676</v>
      </c>
    </row>
    <row r="101" spans="22:23" x14ac:dyDescent="0.25">
      <c r="V101" s="27">
        <v>86</v>
      </c>
      <c r="W101" s="24">
        <v>1804388.3376249894</v>
      </c>
    </row>
    <row r="102" spans="22:23" x14ac:dyDescent="0.25">
      <c r="V102" s="27">
        <v>87</v>
      </c>
      <c r="W102" s="24">
        <v>874374.38906639419</v>
      </c>
    </row>
    <row r="103" spans="22:23" x14ac:dyDescent="0.25">
      <c r="V103" s="27">
        <v>88</v>
      </c>
      <c r="W103" s="24">
        <v>947524.93494471605</v>
      </c>
    </row>
    <row r="104" spans="22:23" x14ac:dyDescent="0.25">
      <c r="V104" s="27">
        <v>89</v>
      </c>
      <c r="W104" s="24">
        <v>1288187.1850279025</v>
      </c>
    </row>
    <row r="105" spans="22:23" x14ac:dyDescent="0.25">
      <c r="V105" s="27">
        <v>90</v>
      </c>
      <c r="W105" s="24">
        <v>3364339.8651693496</v>
      </c>
    </row>
    <row r="106" spans="22:23" x14ac:dyDescent="0.25">
      <c r="V106" s="27">
        <v>91</v>
      </c>
      <c r="W106" s="24">
        <v>1047770.9052589425</v>
      </c>
    </row>
    <row r="107" spans="22:23" x14ac:dyDescent="0.25">
      <c r="V107" s="27">
        <v>92</v>
      </c>
      <c r="W107" s="24">
        <v>1066625.6210496507</v>
      </c>
    </row>
    <row r="108" spans="22:23" x14ac:dyDescent="0.25">
      <c r="V108" s="27">
        <v>93</v>
      </c>
      <c r="W108" s="24">
        <v>1004008.1174406146</v>
      </c>
    </row>
    <row r="109" spans="22:23" x14ac:dyDescent="0.25">
      <c r="V109" s="27">
        <v>94</v>
      </c>
      <c r="W109" s="24">
        <v>590802.47473434289</v>
      </c>
    </row>
    <row r="110" spans="22:23" x14ac:dyDescent="0.25">
      <c r="V110" s="27">
        <v>95</v>
      </c>
      <c r="W110" s="24">
        <v>1462338.0534868306</v>
      </c>
    </row>
    <row r="111" spans="22:23" x14ac:dyDescent="0.25">
      <c r="V111" s="27">
        <v>96</v>
      </c>
      <c r="W111" s="24">
        <v>1342513.5269974393</v>
      </c>
    </row>
    <row r="112" spans="22:23" x14ac:dyDescent="0.25">
      <c r="V112" s="27">
        <v>97</v>
      </c>
      <c r="W112" s="24">
        <v>1982385.286559307</v>
      </c>
    </row>
    <row r="113" spans="22:23" x14ac:dyDescent="0.25">
      <c r="V113" s="27">
        <v>98</v>
      </c>
      <c r="W113" s="24">
        <v>552690.02246818203</v>
      </c>
    </row>
    <row r="114" spans="22:23" x14ac:dyDescent="0.25">
      <c r="V114" s="27">
        <v>99</v>
      </c>
      <c r="W114" s="24">
        <v>2070027.8620079178</v>
      </c>
    </row>
    <row r="115" spans="22:23" x14ac:dyDescent="0.25">
      <c r="V115" s="18">
        <v>100</v>
      </c>
      <c r="W115" s="25">
        <v>1760359.5763237127</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Problem_2</vt:lpstr>
      <vt:lpstr>Problem_3</vt:lpstr>
    </vt:vector>
  </TitlesOfParts>
  <Company>La Jolla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Jue</dc:creator>
  <cp:lastModifiedBy>Scott Jue</cp:lastModifiedBy>
  <dcterms:created xsi:type="dcterms:W3CDTF">2022-11-12T21:28:57Z</dcterms:created>
  <dcterms:modified xsi:type="dcterms:W3CDTF">2022-11-16T20:57:52Z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