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esktop\"/>
    </mc:Choice>
  </mc:AlternateContent>
  <xr:revisionPtr revIDLastSave="0" documentId="13_ncr:1_{563DDCCA-E256-4721-BDAF-D6A25589A040}" xr6:coauthVersionLast="47" xr6:coauthVersionMax="47" xr10:uidLastSave="{00000000-0000-0000-0000-000000000000}"/>
  <bookViews>
    <workbookView xWindow="-98" yWindow="-98" windowWidth="20715" windowHeight="13155" xr2:uid="{880F8341-2F0F-419A-8A65-B6E7E097180D}"/>
  </bookViews>
  <sheets>
    <sheet name="Inductor Design Selecto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A33" i="1"/>
  <c r="A34" i="1" s="1"/>
  <c r="B24" i="1"/>
  <c r="B25" i="1" s="1"/>
  <c r="B14" i="1"/>
  <c r="B13" i="1"/>
  <c r="B17" i="1"/>
  <c r="B8" i="1"/>
  <c r="B10" i="1" s="1"/>
  <c r="B11" i="1" s="1"/>
  <c r="B19" i="1" l="1"/>
  <c r="B20" i="1" s="1"/>
  <c r="B21" i="1" l="1"/>
  <c r="B26" i="1" s="1"/>
</calcChain>
</file>

<file path=xl/sharedStrings.xml><?xml version="1.0" encoding="utf-8"?>
<sst xmlns="http://schemas.openxmlformats.org/spreadsheetml/2006/main" count="49" uniqueCount="41">
  <si>
    <t>Inductor Design Calculator</t>
  </si>
  <si>
    <t>Selections</t>
  </si>
  <si>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</si>
  <si>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</si>
  <si>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</si>
  <si>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</si>
  <si>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</si>
  <si>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</si>
  <si>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</si>
  <si>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</si>
  <si>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</si>
  <si>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</si>
  <si>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</si>
  <si>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</si>
  <si>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</si>
  <si>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</si>
  <si>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</si>
  <si>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</si>
  <si>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</si>
  <si>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</si>
  <si>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</si>
  <si>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L_ind</t>
  </si>
  <si>
    <t>H</t>
  </si>
  <si>
    <t>Frequency</t>
  </si>
  <si>
    <t>Hz</t>
  </si>
  <si>
    <t>Duty</t>
  </si>
  <si>
    <t>Ts</t>
  </si>
  <si>
    <t>seconds</t>
  </si>
  <si>
    <t>Window Utilization Factor Ku</t>
  </si>
  <si>
    <t>Area Product Ap</t>
  </si>
  <si>
    <t>Saturation Flux Density Bm</t>
  </si>
  <si>
    <t>Tesla</t>
  </si>
  <si>
    <t>A/m^2</t>
  </si>
  <si>
    <t>Current Density (m^2)</t>
  </si>
  <si>
    <t>Current Density (mm^2)</t>
  </si>
  <si>
    <t>A/mm^2</t>
  </si>
  <si>
    <t>V*A</t>
  </si>
  <si>
    <t>N/(A*m)</t>
  </si>
  <si>
    <t>Example Area product calc</t>
  </si>
  <si>
    <t>m^4</t>
  </si>
  <si>
    <t>mm^4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</si>
</sst>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I34"/>
  <sheetViews>
    <sheetView tabSelected="1" topLeftCell="A2" workbookViewId="0">
      <selection activeCell="C8" sqref="C8"/>
    </sheetView>
  </sheetViews>
  <sheetFormatPr defaultRowHeight="14.25" x14ac:dyDescent="0.45"/>
  <cols>
    <col min="1" max="1" width="24.6640625" bestFit="1" customWidth="1"/>
    <col min="2" max="2" width="11.59765625" bestFit="1" customWidth="1"/>
    <col min="5" max="5" width="18.19921875" customWidth="1"/>
  </cols>
  <sheetData>
    <row r="1" spans="1:9" x14ac:dyDescent="0.4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45">
      <c r="A2" s="2"/>
      <c r="B2" s="2"/>
      <c r="C2" s="2"/>
      <c r="D2" s="2"/>
      <c r="E2" s="2"/>
      <c r="F2" s="2"/>
      <c r="G2" s="2"/>
      <c r="H2" s="2"/>
      <c r="I2" s="2"/>
    </row>
    <row r="3" spans="1:9" x14ac:dyDescent="0.45">
      <c r="A3" s="4" t="s">
        <v>1</v>
      </c>
    </row>
    <row r="4" spans="1:9" x14ac:dyDescent="0.45">
      <c r="A4" s="3" t="s">
        <v>5</v>
      </c>
      <c r="B4" s="9" t="s">
        <v>6</v>
      </c>
    </row>
    <row r="5" spans="1:9" x14ac:dyDescent="0.45">
      <c r="A5" s="3" t="s">
        <v>2</v>
      </c>
      <c r="B5" s="6">
        <v>170</v>
      </c>
      <c r="C5" s="5" t="s">
        <v>3</v>
      </c>
    </row>
    <row r="6" spans="1:9" x14ac:dyDescent="0.45">
      <c r="A6" s="3" t="s">
        <v>4</v>
      </c>
      <c r="B6" s="6">
        <v>30</v>
      </c>
      <c r="C6" s="5" t="s">
        <v>3</v>
      </c>
    </row>
    <row r="7" spans="1:9" x14ac:dyDescent="0.45">
      <c r="A7" s="3" t="s">
        <v>7</v>
      </c>
      <c r="B7" s="6">
        <v>50</v>
      </c>
      <c r="C7" s="5" t="s">
        <v>8</v>
      </c>
    </row>
    <row r="8" spans="1:9" x14ac:dyDescent="0.45">
      <c r="A8" s="3" t="s">
        <v>10</v>
      </c>
      <c r="B8" s="6">
        <f>B7*B6</f>
        <v>1500</v>
      </c>
      <c r="C8" s="5" t="s">
        <v>11</v>
      </c>
    </row>
    <row r="9" spans="1:9" x14ac:dyDescent="0.45">
      <c r="A9" s="3" t="s">
        <v>9</v>
      </c>
      <c r="B9" s="6">
        <v>0.95</v>
      </c>
      <c r="C9" s="5"/>
    </row>
    <row r="10" spans="1:9" x14ac:dyDescent="0.45">
      <c r="A10" s="3" t="s">
        <v>12</v>
      </c>
      <c r="B10" s="6">
        <f>B8/B9</f>
        <v>1578.9473684210527</v>
      </c>
      <c r="C10" s="5" t="s">
        <v>11</v>
      </c>
    </row>
    <row r="11" spans="1:9" x14ac:dyDescent="0.45">
      <c r="A11" s="3" t="s">
        <v>13</v>
      </c>
      <c r="B11" s="6">
        <f>B10/B5</f>
        <v>9.2879256965944279</v>
      </c>
      <c r="C11" s="5" t="s">
        <v>8</v>
      </c>
    </row>
    <row r="12" spans="1:9" x14ac:dyDescent="0.45">
      <c r="A12" s="3" t="s">
        <v>23</v>
      </c>
      <c r="B12" s="6">
        <v>100000</v>
      </c>
      <c r="C12" s="5" t="s">
        <v>24</v>
      </c>
    </row>
    <row r="13" spans="1:9" x14ac:dyDescent="0.45">
      <c r="A13" s="3" t="s">
        <v>25</v>
      </c>
      <c r="B13" s="6">
        <f>B6/B5</f>
        <v>0.17647058823529413</v>
      </c>
      <c r="C13" s="5"/>
    </row>
    <row r="14" spans="1:9" x14ac:dyDescent="0.45">
      <c r="A14" s="3" t="s">
        <v>26</v>
      </c>
      <c r="B14" s="6">
        <f>1/B12</f>
        <v>1.0000000000000001E-5</v>
      </c>
      <c r="C14" s="5" t="s">
        <v>27</v>
      </c>
    </row>
    <row r="15" spans="1:9" x14ac:dyDescent="0.45">
      <c r="A15" s="3"/>
      <c r="B15" s="6"/>
      <c r="C15" s="5"/>
    </row>
    <row r="16" spans="1:9" x14ac:dyDescent="0.45">
      <c r="A16" s="4" t="s">
        <v>14</v>
      </c>
      <c r="C16" s="5"/>
    </row>
    <row r="17" spans="1:4" x14ac:dyDescent="0.45">
      <c r="A17" s="3" t="s">
        <v>15</v>
      </c>
      <c r="B17" s="6">
        <f>B7</f>
        <v>50</v>
      </c>
      <c r="C17" s="5" t="s">
        <v>8</v>
      </c>
    </row>
    <row r="18" spans="1:4" x14ac:dyDescent="0.45">
      <c r="A18" s="3" t="s">
        <v>17</v>
      </c>
      <c r="B18" s="6">
        <v>0.3</v>
      </c>
      <c r="C18" s="5" t="s">
        <v>19</v>
      </c>
    </row>
    <row r="19" spans="1:4" x14ac:dyDescent="0.45">
      <c r="A19" s="3" t="s">
        <v>16</v>
      </c>
      <c r="B19" s="6">
        <f>B17*B18</f>
        <v>15</v>
      </c>
      <c r="C19" s="5" t="s">
        <v>8</v>
      </c>
    </row>
    <row r="20" spans="1:4" x14ac:dyDescent="0.45">
      <c r="A20" s="3" t="s">
        <v>18</v>
      </c>
      <c r="B20" s="6">
        <f>B17+B19</f>
        <v>65</v>
      </c>
      <c r="C20" s="5" t="s">
        <v>8</v>
      </c>
    </row>
    <row r="21" spans="1:4" x14ac:dyDescent="0.45">
      <c r="A21" s="3" t="s">
        <v>21</v>
      </c>
      <c r="B21">
        <f>((B5-B6)*B13)/(2*B19*B12)</f>
        <v>8.2352941176470598E-6</v>
      </c>
      <c r="C21" s="5" t="s">
        <v>22</v>
      </c>
    </row>
    <row r="22" spans="1:4" x14ac:dyDescent="0.45">
      <c r="A22" s="3"/>
      <c r="C22" s="5"/>
    </row>
    <row r="23" spans="1:4" x14ac:dyDescent="0.45">
      <c r="A23" s="3" t="s">
        <v>30</v>
      </c>
      <c r="B23">
        <v>0.25</v>
      </c>
      <c r="C23" s="5" t="s">
        <v>31</v>
      </c>
      <c r="D23" t="s">
        <v>37</v>
      </c>
    </row>
    <row r="24" spans="1:4" x14ac:dyDescent="0.45">
      <c r="A24" s="3" t="s">
        <v>33</v>
      </c>
      <c r="B24">
        <f>3*10^6</f>
        <v>3000000</v>
      </c>
      <c r="C24" s="5" t="s">
        <v>32</v>
      </c>
    </row>
    <row r="25" spans="1:4" x14ac:dyDescent="0.45">
      <c r="A25" s="3" t="s">
        <v>34</v>
      </c>
      <c r="B25">
        <f>B24/1000000</f>
        <v>3</v>
      </c>
      <c r="C25" s="5" t="s">
        <v>35</v>
      </c>
    </row>
    <row r="26" spans="1:4" x14ac:dyDescent="0.45">
      <c r="A26" s="3" t="s">
        <v>20</v>
      </c>
      <c r="B26">
        <f>0.5*B21*B20^2</f>
        <v>1.7397058823529415E-2</v>
      </c>
      <c r="C26" s="5" t="s">
        <v>11</v>
      </c>
      <c r="D26" t="s">
        <v>36</v>
      </c>
    </row>
    <row r="27" spans="1:4" x14ac:dyDescent="0.45">
      <c r="A27" s="3" t="s">
        <v>28</v>
      </c>
      <c r="B27">
        <v>0.4</v>
      </c>
    </row>
    <row r="28" spans="1:4" x14ac:dyDescent="0.45">
      <c r="A28" s="3" t="s">
        <v>29</v>
      </c>
      <c r="B28">
        <f>2*B26/(B27*B23*B24)</f>
        <v>1.1598039215686276E-7</v>
      </c>
      <c r="C28" s="5" t="s">
        <v>39</v>
      </c>
    </row>
    <row r="29" spans="1:4" x14ac:dyDescent="0.45">
      <c r="A29" s="3" t="s">
        <v>29</v>
      </c>
      <c r="B29">
        <f>B28*10^12</f>
        <v>115980.39215686276</v>
      </c>
      <c r="C29" s="5" t="s">
        <v>40</v>
      </c>
    </row>
    <row r="32" spans="1:4" x14ac:dyDescent="0.45">
      <c r="A32" s="3" t="s">
        <v>38</v>
      </c>
    </row>
    <row r="33" spans="1:1" x14ac:dyDescent="0.45">
      <c r="A33" s="8">
        <f>(2*3.45*10^-3)/(0.4*0.25*(3*10^6))</f>
        <v>2.3000000000000004E-8</v>
      </c>
    </row>
    <row r="34" spans="1:1" x14ac:dyDescent="0.45">
      <c r="A34" s="7">
        <f>A33*1000000000000</f>
        <v>23000.000000000004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Design 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2023-08-23T04:31:01Z</dcterms:modified>
</cp:coreProperties>
</file>