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workspace\yahoo-fan-football-stats\"/>
    </mc:Choice>
  </mc:AlternateContent>
  <bookViews>
    <workbookView xWindow="0" yWindow="0" windowWidth="28770" windowHeight="12210"/>
  </bookViews>
  <sheets>
    <sheet name="WeekSummary" sheetId="4" r:id="rId1"/>
    <sheet name="Schedule" sheetId="5" r:id="rId2"/>
    <sheet name="PlayerDetail" sheetId="1" r:id="rId3"/>
    <sheet name="TeamAgg" sheetId="3" r:id="rId4"/>
  </sheets>
  <definedNames>
    <definedName name="CUR_WEEK">WeekSummary!$D$1</definedName>
  </definedNames>
  <calcPr calcId="152511"/>
</workbook>
</file>

<file path=xl/calcChain.xml><?xml version="1.0" encoding="utf-8"?>
<calcChain xmlns="http://schemas.openxmlformats.org/spreadsheetml/2006/main">
  <c r="Q5" i="4" l="1"/>
  <c r="Q6" i="4"/>
  <c r="Q7" i="4"/>
  <c r="Q8" i="4"/>
  <c r="Q9" i="4"/>
  <c r="Q10" i="4"/>
  <c r="Q11" i="4"/>
  <c r="Q12" i="4"/>
  <c r="Q13" i="4"/>
  <c r="Q14" i="4"/>
  <c r="Q15" i="4"/>
  <c r="Q4" i="4"/>
  <c r="P5" i="4"/>
  <c r="P6" i="4"/>
  <c r="P7" i="4"/>
  <c r="P8" i="4"/>
  <c r="P9" i="4"/>
  <c r="P10" i="4"/>
  <c r="P11" i="4"/>
  <c r="P12" i="4"/>
  <c r="P13" i="4"/>
  <c r="P14" i="4"/>
  <c r="P15" i="4"/>
  <c r="P4" i="4"/>
  <c r="L5" i="4"/>
  <c r="L6" i="4"/>
  <c r="L7" i="4"/>
  <c r="L8" i="4"/>
  <c r="L9" i="4"/>
  <c r="L10" i="4"/>
  <c r="L11" i="4"/>
  <c r="L12" i="4"/>
  <c r="L13" i="4"/>
  <c r="L14" i="4"/>
  <c r="L15" i="4"/>
  <c r="L4" i="4"/>
  <c r="O5" i="4"/>
  <c r="O6" i="4"/>
  <c r="O7" i="4"/>
  <c r="O8" i="4"/>
  <c r="O9" i="4"/>
  <c r="O10" i="4"/>
  <c r="O11" i="4"/>
  <c r="O12" i="4"/>
  <c r="O13" i="4"/>
  <c r="O14" i="4"/>
  <c r="O15" i="4"/>
  <c r="O4" i="4"/>
  <c r="E5" i="4"/>
  <c r="M5" i="4" s="1"/>
  <c r="E6" i="4"/>
  <c r="M6" i="4" s="1"/>
  <c r="E7" i="4"/>
  <c r="M7" i="4" s="1"/>
  <c r="E8" i="4"/>
  <c r="M8" i="4" s="1"/>
  <c r="E9" i="4"/>
  <c r="M9" i="4" s="1"/>
  <c r="E10" i="4"/>
  <c r="M10" i="4" s="1"/>
  <c r="E11" i="4"/>
  <c r="M11" i="4" s="1"/>
  <c r="E12" i="4"/>
  <c r="M12" i="4" s="1"/>
  <c r="E13" i="4"/>
  <c r="M13" i="4" s="1"/>
  <c r="E14" i="4"/>
  <c r="M14" i="4" s="1"/>
  <c r="E15" i="4"/>
  <c r="M15" i="4" s="1"/>
  <c r="E4" i="4"/>
  <c r="B5" i="4"/>
  <c r="G5" i="4" s="1"/>
  <c r="B6" i="4"/>
  <c r="G6" i="4" s="1"/>
  <c r="B7" i="4"/>
  <c r="G7" i="4" s="1"/>
  <c r="B8" i="4"/>
  <c r="G8" i="4" s="1"/>
  <c r="B9" i="4"/>
  <c r="G9" i="4" s="1"/>
  <c r="B10" i="4"/>
  <c r="G10" i="4" s="1"/>
  <c r="B11" i="4"/>
  <c r="G11" i="4" s="1"/>
  <c r="B12" i="4"/>
  <c r="G12" i="4" s="1"/>
  <c r="B13" i="4"/>
  <c r="G13" i="4" s="1"/>
  <c r="B14" i="4"/>
  <c r="G14" i="4" s="1"/>
  <c r="B15" i="4"/>
  <c r="G15" i="4" s="1"/>
  <c r="B4" i="4"/>
  <c r="G4" i="4" s="1"/>
  <c r="R2" i="1"/>
  <c r="U5" i="4" s="1" a="1"/>
  <c r="U5" i="4" s="1"/>
  <c r="T5" i="4" s="1" a="1"/>
  <c r="T5" i="4" s="1"/>
  <c r="R3" i="1"/>
  <c r="U6" i="4" s="1" a="1"/>
  <c r="U6" i="4" s="1"/>
  <c r="T6" i="4" s="1" a="1"/>
  <c r="T6" i="4" s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U4" i="4" l="1" a="1"/>
  <c r="U4" i="4" s="1"/>
  <c r="T4" i="4" s="1" a="1"/>
  <c r="T4" i="4" s="1"/>
  <c r="U14" i="4" a="1"/>
  <c r="U14" i="4" s="1"/>
  <c r="T14" i="4" s="1" a="1"/>
  <c r="T14" i="4" s="1"/>
  <c r="U12" i="4" a="1"/>
  <c r="U12" i="4" s="1"/>
  <c r="T12" i="4" s="1" a="1"/>
  <c r="T12" i="4" s="1"/>
  <c r="U10" i="4" a="1"/>
  <c r="U10" i="4" s="1"/>
  <c r="T10" i="4" s="1" a="1"/>
  <c r="T10" i="4" s="1"/>
  <c r="U8" i="4" a="1"/>
  <c r="U8" i="4" s="1"/>
  <c r="T8" i="4" s="1" a="1"/>
  <c r="T8" i="4" s="1"/>
  <c r="U15" i="4" a="1"/>
  <c r="U15" i="4" s="1"/>
  <c r="T15" i="4" s="1" a="1"/>
  <c r="T15" i="4" s="1"/>
  <c r="U13" i="4" a="1"/>
  <c r="U13" i="4" s="1"/>
  <c r="T13" i="4" s="1" a="1"/>
  <c r="T13" i="4" s="1"/>
  <c r="U11" i="4" a="1"/>
  <c r="U11" i="4" s="1"/>
  <c r="T11" i="4" s="1" a="1"/>
  <c r="T11" i="4" s="1"/>
  <c r="U9" i="4" a="1"/>
  <c r="U9" i="4" s="1"/>
  <c r="T9" i="4" s="1" a="1"/>
  <c r="T9" i="4" s="1"/>
  <c r="U7" i="4" a="1"/>
  <c r="U7" i="4" s="1"/>
  <c r="T7" i="4" s="1" a="1"/>
  <c r="T7" i="4" s="1"/>
  <c r="D15" i="4"/>
  <c r="D13" i="4"/>
  <c r="D11" i="4"/>
  <c r="D9" i="4"/>
  <c r="D7" i="4"/>
  <c r="D5" i="4"/>
  <c r="D4" i="4"/>
  <c r="D14" i="4"/>
  <c r="D12" i="4"/>
  <c r="D10" i="4"/>
  <c r="D8" i="4"/>
  <c r="D6" i="4"/>
  <c r="V15" i="4"/>
  <c r="V13" i="4"/>
  <c r="V11" i="4"/>
  <c r="V9" i="4"/>
  <c r="V7" i="4"/>
  <c r="V5" i="4"/>
  <c r="V4" i="4"/>
  <c r="V14" i="4"/>
  <c r="V12" i="4"/>
  <c r="V10" i="4"/>
  <c r="V8" i="4"/>
  <c r="V6" i="4"/>
  <c r="W15" i="4"/>
  <c r="W13" i="4"/>
  <c r="W11" i="4"/>
  <c r="W9" i="4"/>
  <c r="W7" i="4"/>
  <c r="W5" i="4"/>
  <c r="W4" i="4"/>
  <c r="W14" i="4"/>
  <c r="W12" i="4"/>
  <c r="W10" i="4"/>
  <c r="W8" i="4"/>
  <c r="W6" i="4"/>
  <c r="R15" i="4"/>
  <c r="R13" i="4"/>
  <c r="R11" i="4"/>
  <c r="R9" i="4"/>
  <c r="R7" i="4"/>
  <c r="R5" i="4"/>
  <c r="R4" i="4"/>
  <c r="R14" i="4"/>
  <c r="R12" i="4"/>
  <c r="R10" i="4"/>
  <c r="R8" i="4"/>
  <c r="R6" i="4"/>
  <c r="H15" i="4"/>
  <c r="M4" i="4"/>
  <c r="N5" i="4" s="1"/>
  <c r="H13" i="4"/>
  <c r="H11" i="4"/>
  <c r="H9" i="4"/>
  <c r="H7" i="4"/>
  <c r="H5" i="4"/>
  <c r="H4" i="4"/>
  <c r="I4" i="4"/>
  <c r="H14" i="4"/>
  <c r="H12" i="4"/>
  <c r="H10" i="4"/>
  <c r="I10" i="4"/>
  <c r="H8" i="4"/>
  <c r="I8" i="4"/>
  <c r="H6" i="4"/>
  <c r="I6" i="4"/>
  <c r="J15" i="4"/>
  <c r="J13" i="4"/>
  <c r="J11" i="4"/>
  <c r="J9" i="4"/>
  <c r="J7" i="4"/>
  <c r="J5" i="4"/>
  <c r="I13" i="4"/>
  <c r="I15" i="4"/>
  <c r="J4" i="4"/>
  <c r="J14" i="4"/>
  <c r="J12" i="4"/>
  <c r="J10" i="4"/>
  <c r="J8" i="4"/>
  <c r="J6" i="4"/>
  <c r="I12" i="4"/>
  <c r="I5" i="4"/>
  <c r="I7" i="4"/>
  <c r="I9" i="4"/>
  <c r="I11" i="4"/>
  <c r="I14" i="4"/>
  <c r="F15" i="4"/>
  <c r="F13" i="4"/>
  <c r="F11" i="4"/>
  <c r="F9" i="4"/>
  <c r="F7" i="4"/>
  <c r="F5" i="4"/>
  <c r="F4" i="4"/>
  <c r="F14" i="4"/>
  <c r="F12" i="4"/>
  <c r="F10" i="4"/>
  <c r="F8" i="4"/>
  <c r="F6" i="4"/>
  <c r="D23" i="4" l="1" a="1"/>
  <c r="D23" i="4" s="1"/>
  <c r="I23" i="4" a="1"/>
  <c r="I23" i="4" s="1"/>
  <c r="E21" i="4"/>
  <c r="S14" i="4"/>
  <c r="S8" i="4"/>
  <c r="D21" i="4"/>
  <c r="I21" i="4"/>
  <c r="N15" i="4"/>
  <c r="N7" i="4"/>
  <c r="N12" i="4"/>
  <c r="S9" i="4"/>
  <c r="S13" i="4"/>
  <c r="K6" i="4"/>
  <c r="N11" i="4"/>
  <c r="N8" i="4"/>
  <c r="N4" i="4"/>
  <c r="S10" i="4"/>
  <c r="K10" i="4"/>
  <c r="K14" i="4"/>
  <c r="K5" i="4"/>
  <c r="K9" i="4"/>
  <c r="K13" i="4"/>
  <c r="S12" i="4"/>
  <c r="S7" i="4"/>
  <c r="S11" i="4"/>
  <c r="S15" i="4"/>
  <c r="K8" i="4"/>
  <c r="K12" i="4"/>
  <c r="K4" i="4"/>
  <c r="K7" i="4"/>
  <c r="K11" i="4"/>
  <c r="K15" i="4"/>
  <c r="S5" i="4"/>
  <c r="S4" i="4"/>
  <c r="N9" i="4"/>
  <c r="N13" i="4"/>
  <c r="N6" i="4"/>
  <c r="N10" i="4"/>
  <c r="N14" i="4"/>
  <c r="S6" i="4"/>
  <c r="E19" i="4" l="1"/>
  <c r="E20" i="4"/>
  <c r="E22" i="4"/>
  <c r="I22" i="4"/>
  <c r="D22" i="4"/>
  <c r="E18" i="4"/>
  <c r="D20" i="4"/>
  <c r="I20" i="4"/>
  <c r="I19" i="4"/>
  <c r="D19" i="4"/>
  <c r="D18" i="4"/>
  <c r="I18" i="4"/>
</calcChain>
</file>

<file path=xl/sharedStrings.xml><?xml version="1.0" encoding="utf-8"?>
<sst xmlns="http://schemas.openxmlformats.org/spreadsheetml/2006/main" count="1415" uniqueCount="326">
  <si>
    <t>Krull the Intern</t>
  </si>
  <si>
    <t>/f1/732944/11</t>
  </si>
  <si>
    <t>Robert Griffin III</t>
  </si>
  <si>
    <t>Was</t>
  </si>
  <si>
    <t>QB</t>
  </si>
  <si>
    <t>Julio Jones</t>
  </si>
  <si>
    <t>Atl</t>
  </si>
  <si>
    <t>WR</t>
  </si>
  <si>
    <t>Victor Cruz</t>
  </si>
  <si>
    <t>NYG</t>
  </si>
  <si>
    <t>Adrian Peterson</t>
  </si>
  <si>
    <t>Min</t>
  </si>
  <si>
    <t>RB</t>
  </si>
  <si>
    <t>DeMarco Murray</t>
  </si>
  <si>
    <t>Dal</t>
  </si>
  <si>
    <t>Martellus Bennett</t>
  </si>
  <si>
    <t>Chi</t>
  </si>
  <si>
    <t>TE</t>
  </si>
  <si>
    <t>Anquan Boldin</t>
  </si>
  <si>
    <t>SF</t>
  </si>
  <si>
    <t>W/R/T</t>
  </si>
  <si>
    <t>Mark Ingram</t>
  </si>
  <si>
    <t>NO</t>
  </si>
  <si>
    <t>Steve Smith</t>
  </si>
  <si>
    <t>Car</t>
  </si>
  <si>
    <t>BN</t>
  </si>
  <si>
    <t>Tony Romo</t>
  </si>
  <si>
    <t>Kenny Britt</t>
  </si>
  <si>
    <t>Ten</t>
  </si>
  <si>
    <t>Shonn Greene</t>
  </si>
  <si>
    <t>Kendall Wright</t>
  </si>
  <si>
    <t>Mike Tolbert</t>
  </si>
  <si>
    <t>David Akers</t>
  </si>
  <si>
    <t>Det</t>
  </si>
  <si>
    <t>K</t>
  </si>
  <si>
    <t>bal</t>
  </si>
  <si>
    <t>Baltimore</t>
  </si>
  <si>
    <t>Bal</t>
  </si>
  <si>
    <t>DEF</t>
  </si>
  <si>
    <t>Crockett &amp; Tubbs</t>
  </si>
  <si>
    <t>/f1/732944/5</t>
  </si>
  <si>
    <t>Peyton Manning</t>
  </si>
  <si>
    <t>Den</t>
  </si>
  <si>
    <t>Andre Johnson</t>
  </si>
  <si>
    <t>Hou</t>
  </si>
  <si>
    <t>Eric Decker</t>
  </si>
  <si>
    <t>Ray Rice</t>
  </si>
  <si>
    <t>BenJarvus Green-Ellis</t>
  </si>
  <si>
    <t>Cin</t>
  </si>
  <si>
    <t>Brandon Myers</t>
  </si>
  <si>
    <t>Stevie Johnson</t>
  </si>
  <si>
    <t>Buf</t>
  </si>
  <si>
    <t>Lance Moore</t>
  </si>
  <si>
    <t>Andy Dalton</t>
  </si>
  <si>
    <t>Kenbrell Thompkins</t>
  </si>
  <si>
    <t>NE</t>
  </si>
  <si>
    <t>Heath Miller</t>
  </si>
  <si>
    <t>Pit</t>
  </si>
  <si>
    <t>Cordarrelle Patterson</t>
  </si>
  <si>
    <t>Dan Bailey</t>
  </si>
  <si>
    <t>cin</t>
  </si>
  <si>
    <t>Cincinnati</t>
  </si>
  <si>
    <t>stl</t>
  </si>
  <si>
    <t>St. Louis</t>
  </si>
  <si>
    <t>StL</t>
  </si>
  <si>
    <t>DePere Denim Chicken</t>
  </si>
  <si>
    <t>/f1/732944/1</t>
  </si>
  <si>
    <t>Colin Kaepernick</t>
  </si>
  <si>
    <t>A.J. Green</t>
  </si>
  <si>
    <t>Hakeem Nicks</t>
  </si>
  <si>
    <t>Jamaal Charles</t>
  </si>
  <si>
    <t>KC</t>
  </si>
  <si>
    <t>David Wilson</t>
  </si>
  <si>
    <t>Tony Gonzalez</t>
  </si>
  <si>
    <t>Greg Jennings</t>
  </si>
  <si>
    <t>Golden Tate</t>
  </si>
  <si>
    <t>Sea</t>
  </si>
  <si>
    <t>Bernard Pierce</t>
  </si>
  <si>
    <t>Danny Woodhead</t>
  </si>
  <si>
    <t>SD</t>
  </si>
  <si>
    <t>Darrius Heyward-Bey</t>
  </si>
  <si>
    <t>Ind</t>
  </si>
  <si>
    <t>Denarius Moore</t>
  </si>
  <si>
    <t>Oak</t>
  </si>
  <si>
    <t>Josh Freeman</t>
  </si>
  <si>
    <t>TB</t>
  </si>
  <si>
    <t>Roy Helu Jr.</t>
  </si>
  <si>
    <t>Blair Walsh</t>
  </si>
  <si>
    <t>hou</t>
  </si>
  <si>
    <t>Houston</t>
  </si>
  <si>
    <t>T. M. Tonmoy's Team</t>
  </si>
  <si>
    <t>/f1/732944/12</t>
  </si>
  <si>
    <t>Eli Manning</t>
  </si>
  <si>
    <t>Randall Cobb</t>
  </si>
  <si>
    <t>GB</t>
  </si>
  <si>
    <t>Mike Williams</t>
  </si>
  <si>
    <t>Reggie Bush</t>
  </si>
  <si>
    <t>Ahmad Bradshaw</t>
  </si>
  <si>
    <t>Jermichael Finley</t>
  </si>
  <si>
    <t>Chad Johnson</t>
  </si>
  <si>
    <t>Mia</t>
  </si>
  <si>
    <t>Dwayne Bowe</t>
  </si>
  <si>
    <t>Joe Flacco</t>
  </si>
  <si>
    <t>Bilal Powell</t>
  </si>
  <si>
    <t>NYJ</t>
  </si>
  <si>
    <t>Jordan Cameron</t>
  </si>
  <si>
    <t>Cle</t>
  </si>
  <si>
    <t>Andre Brown</t>
  </si>
  <si>
    <t>Ryan Broyles</t>
  </si>
  <si>
    <t>LaRod Stephens-Howling</t>
  </si>
  <si>
    <t>Justin Tucker</t>
  </si>
  <si>
    <t>nwe</t>
  </si>
  <si>
    <t>New England</t>
  </si>
  <si>
    <t>Tres Brujas</t>
  </si>
  <si>
    <t>/f1/732944/10</t>
  </si>
  <si>
    <t>Matt Ryan</t>
  </si>
  <si>
    <t>Brandon Marshall</t>
  </si>
  <si>
    <t>Antonio Brown</t>
  </si>
  <si>
    <t>Alfred Morris</t>
  </si>
  <si>
    <t>Ryan Mathews</t>
  </si>
  <si>
    <t>Jimmy Graham</t>
  </si>
  <si>
    <t>Jason Witten</t>
  </si>
  <si>
    <t>Greg Little</t>
  </si>
  <si>
    <t>Brandon Pettigrew</t>
  </si>
  <si>
    <t>Joique Bell</t>
  </si>
  <si>
    <t>Justin Blackmon</t>
  </si>
  <si>
    <t>Jax</t>
  </si>
  <si>
    <t>Jay Cutler</t>
  </si>
  <si>
    <t>Matt Prater</t>
  </si>
  <si>
    <t>ind</t>
  </si>
  <si>
    <t>Indianapolis</t>
  </si>
  <si>
    <t>was</t>
  </si>
  <si>
    <t>Washington</t>
  </si>
  <si>
    <t>den</t>
  </si>
  <si>
    <t>Denver</t>
  </si>
  <si>
    <t>Nicolet's Ho-Chunks</t>
  </si>
  <si>
    <t>/f1/732944/8</t>
  </si>
  <si>
    <t>Tom Brady</t>
  </si>
  <si>
    <t>Marques Colston</t>
  </si>
  <si>
    <t>Mike Wallace</t>
  </si>
  <si>
    <t>Arian Foster</t>
  </si>
  <si>
    <t>Frank Gore</t>
  </si>
  <si>
    <t>Owen Daniels</t>
  </si>
  <si>
    <t>Darren McFadden</t>
  </si>
  <si>
    <t>Tavon Austin</t>
  </si>
  <si>
    <t>Montee Ball</t>
  </si>
  <si>
    <t>Michael Vick</t>
  </si>
  <si>
    <t>Phi</t>
  </si>
  <si>
    <t>Ben Tate</t>
  </si>
  <si>
    <t>Emmanuel Sanders</t>
  </si>
  <si>
    <t>Fred Jackson</t>
  </si>
  <si>
    <t>Jermaine Gresham</t>
  </si>
  <si>
    <t>Steven Hauschka</t>
  </si>
  <si>
    <t>mia</t>
  </si>
  <si>
    <t>Miami</t>
  </si>
  <si>
    <t>Gayle Lenz Sayers</t>
  </si>
  <si>
    <t>/f1/732944/3</t>
  </si>
  <si>
    <t>Aaron Rodgers</t>
  </si>
  <si>
    <t>Vincent Jackson</t>
  </si>
  <si>
    <t>Wes Welker</t>
  </si>
  <si>
    <t>Trent Richardson</t>
  </si>
  <si>
    <t>Chris Johnson</t>
  </si>
  <si>
    <t>Julius Thomas</t>
  </si>
  <si>
    <t>Chris Ivory</t>
  </si>
  <si>
    <t>Cecil Shorts</t>
  </si>
  <si>
    <t>Rob Gronkowski</t>
  </si>
  <si>
    <t>Le&amp;apos;Veon Bell</t>
  </si>
  <si>
    <t>Chris Givens</t>
  </si>
  <si>
    <t>Vick Ballard</t>
  </si>
  <si>
    <t>Alshon Jeffery</t>
  </si>
  <si>
    <t>Isaiah Pead</t>
  </si>
  <si>
    <t>Greg Zuerlein</t>
  </si>
  <si>
    <t>ari</t>
  </si>
  <si>
    <t>Arizona</t>
  </si>
  <si>
    <t>Ari</t>
  </si>
  <si>
    <t>King Latifah</t>
  </si>
  <si>
    <t>/f1/732944/4</t>
  </si>
  <si>
    <t>Matthew Stafford</t>
  </si>
  <si>
    <t>Calvin Johnson</t>
  </si>
  <si>
    <t>Dez Bryant</t>
  </si>
  <si>
    <t>Eddie Lacy</t>
  </si>
  <si>
    <t>Darren Sproles</t>
  </si>
  <si>
    <t>Jared Cook</t>
  </si>
  <si>
    <t>Danny Amendola</t>
  </si>
  <si>
    <t>Rashard Mendenhall</t>
  </si>
  <si>
    <t>Vincent Brown</t>
  </si>
  <si>
    <t>Carson Palmer</t>
  </si>
  <si>
    <t>Christine Michael</t>
  </si>
  <si>
    <t>Jacquizz Rodgers</t>
  </si>
  <si>
    <t>Dwayne Allen</t>
  </si>
  <si>
    <t>DeAndre Hopkins</t>
  </si>
  <si>
    <t>Josh Brown</t>
  </si>
  <si>
    <t>sea</t>
  </si>
  <si>
    <t>Seattle</t>
  </si>
  <si>
    <t>Keith L's Team</t>
  </si>
  <si>
    <t>/f1/732944/9</t>
  </si>
  <si>
    <t>Russell Wilson</t>
  </si>
  <si>
    <t>Roddy White</t>
  </si>
  <si>
    <t>Reggie Wayne</t>
  </si>
  <si>
    <t>Doug Martin</t>
  </si>
  <si>
    <t>Steven Jackson</t>
  </si>
  <si>
    <t>Kyle Rudolph</t>
  </si>
  <si>
    <t>Jordy Nelson</t>
  </si>
  <si>
    <t>Daryl Richardson</t>
  </si>
  <si>
    <t>Michael Floyd</t>
  </si>
  <si>
    <t>Michael Bush</t>
  </si>
  <si>
    <t>Sam Bradford</t>
  </si>
  <si>
    <t>Ronnie Hillman</t>
  </si>
  <si>
    <t>Jeremy Maclin</t>
  </si>
  <si>
    <t>LaMichael James</t>
  </si>
  <si>
    <t>Phil Dawson</t>
  </si>
  <si>
    <t>sfo</t>
  </si>
  <si>
    <t>San Francisco</t>
  </si>
  <si>
    <t>TacO'clock</t>
  </si>
  <si>
    <t>/f1/732944/2</t>
  </si>
  <si>
    <t>Andrew Luck</t>
  </si>
  <si>
    <t>Demaryius Thomas</t>
  </si>
  <si>
    <t>Torrey Smith</t>
  </si>
  <si>
    <t>Marshawn Lynch</t>
  </si>
  <si>
    <t>Maurice Jones-Drew</t>
  </si>
  <si>
    <t>Antonio Gates</t>
  </si>
  <si>
    <t>Isaac Redman</t>
  </si>
  <si>
    <t>Shane Vereen</t>
  </si>
  <si>
    <t>Greg Olsen</t>
  </si>
  <si>
    <t>James Jones</t>
  </si>
  <si>
    <t>Ben Roethlisberger</t>
  </si>
  <si>
    <t>Malcom Floyd</t>
  </si>
  <si>
    <t>Brian Hartline</t>
  </si>
  <si>
    <t>Daniel Thomas</t>
  </si>
  <si>
    <t>Sebastian Janikowski</t>
  </si>
  <si>
    <t>pit</t>
  </si>
  <si>
    <t>Pittsburgh</t>
  </si>
  <si>
    <t>Clay Matthews Band</t>
  </si>
  <si>
    <t>/f1/732944/6</t>
  </si>
  <si>
    <t>Drew Brees</t>
  </si>
  <si>
    <t>Larry Fitzgerald</t>
  </si>
  <si>
    <t>T.Y. Hilton</t>
  </si>
  <si>
    <t>C.J. Spiller</t>
  </si>
  <si>
    <t>DeAngelo Williams</t>
  </si>
  <si>
    <t>Vernon Davis</t>
  </si>
  <si>
    <t>Miles Austin</t>
  </si>
  <si>
    <t>Giovani Bernard</t>
  </si>
  <si>
    <t>Sidney Rice</t>
  </si>
  <si>
    <t>Aldrick Robinson</t>
  </si>
  <si>
    <t>Knowshon Moreno</t>
  </si>
  <si>
    <t>Coby Fleener</t>
  </si>
  <si>
    <t>Alex Smith</t>
  </si>
  <si>
    <t>Stephen Gostkowski</t>
  </si>
  <si>
    <t>gnb</t>
  </si>
  <si>
    <t>Green Bay</t>
  </si>
  <si>
    <t>Small n Problem</t>
  </si>
  <si>
    <t>/f1/732944/7</t>
  </si>
  <si>
    <t>Cam Newton</t>
  </si>
  <si>
    <t>Pierre Garcon</t>
  </si>
  <si>
    <t>DeSean Jackson</t>
  </si>
  <si>
    <t>LeSean McCoy</t>
  </si>
  <si>
    <t>Matt Forte</t>
  </si>
  <si>
    <t>Fred Davis</t>
  </si>
  <si>
    <t>Stevan Ridley</t>
  </si>
  <si>
    <t>Lamar Miller</t>
  </si>
  <si>
    <t>Bryce Brown</t>
  </si>
  <si>
    <t>Pierre Thomas</t>
  </si>
  <si>
    <t>Rueben Randle</t>
  </si>
  <si>
    <t>Matt Schaub</t>
  </si>
  <si>
    <t>Zach Sudfeld</t>
  </si>
  <si>
    <t>Matt Bryant</t>
  </si>
  <si>
    <t>chi</t>
  </si>
  <si>
    <t>Chicago</t>
  </si>
  <si>
    <t>tam</t>
  </si>
  <si>
    <t>Tampa Bay</t>
  </si>
  <si>
    <t>Week</t>
  </si>
  <si>
    <t>TeamKey</t>
  </si>
  <si>
    <t>TeamName</t>
  </si>
  <si>
    <t>Link</t>
  </si>
  <si>
    <t>PlayerKey</t>
  </si>
  <si>
    <t>PlayerName</t>
  </si>
  <si>
    <t>Team</t>
  </si>
  <si>
    <t>Postion</t>
  </si>
  <si>
    <t>PosPlayed</t>
  </si>
  <si>
    <t>FanPts</t>
  </si>
  <si>
    <t>ProjPts</t>
  </si>
  <si>
    <t>PercStart</t>
  </si>
  <si>
    <t>NewToTeam</t>
  </si>
  <si>
    <t>NewStart</t>
  </si>
  <si>
    <t>OnOptimal</t>
  </si>
  <si>
    <t>Played</t>
  </si>
  <si>
    <t>PercTotal</t>
  </si>
  <si>
    <t>UsedPoints</t>
  </si>
  <si>
    <t>OPTIMAL_SCORE</t>
  </si>
  <si>
    <t>OVERPERFORMED</t>
  </si>
  <si>
    <t>TEAM_TOTAL</t>
  </si>
  <si>
    <t>TEAM_PROJECTED</t>
  </si>
  <si>
    <t>UNDERPERFORMED</t>
  </si>
  <si>
    <t>Key</t>
  </si>
  <si>
    <t>Team Link</t>
  </si>
  <si>
    <t>Value</t>
  </si>
  <si>
    <t>Opponent</t>
  </si>
  <si>
    <t>Home</t>
  </si>
  <si>
    <t>Away</t>
  </si>
  <si>
    <t>OppKey</t>
  </si>
  <si>
    <t>Opp</t>
  </si>
  <si>
    <t>Margin</t>
  </si>
  <si>
    <t>Rank</t>
  </si>
  <si>
    <t>Result</t>
  </si>
  <si>
    <t>BlowOut</t>
  </si>
  <si>
    <t>Optimal</t>
  </si>
  <si>
    <t>Proj</t>
  </si>
  <si>
    <t>Off Optimal</t>
  </si>
  <si>
    <t>Under</t>
  </si>
  <si>
    <t>Over</t>
  </si>
  <si>
    <t>Net</t>
  </si>
  <si>
    <t>Largest Contrib</t>
  </si>
  <si>
    <t>Who</t>
  </si>
  <si>
    <t>Points</t>
  </si>
  <si>
    <t>Final</t>
  </si>
  <si>
    <t>Pts</t>
  </si>
  <si>
    <t>% Total</t>
  </si>
  <si>
    <t>Largest Blow Out</t>
  </si>
  <si>
    <t>Closest to Optimal</t>
  </si>
  <si>
    <t>Vs. Projected</t>
  </si>
  <si>
    <t>Category</t>
  </si>
  <si>
    <t>Vs. Optimal</t>
  </si>
  <si>
    <t>Most Eggs in One Basket</t>
  </si>
  <si>
    <t>Closest Score</t>
  </si>
  <si>
    <t>Most Outperformed</t>
  </si>
  <si>
    <t>Unluckiest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</si>
</sst>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9" fontId="16" fillId="0" borderId="0" xfId="1" applyFont="1"/>
    <xf numFmtId="9" fontId="0" fillId="0" borderId="0" xfId="1" applyFont="1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6" fillId="33" borderId="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blSch" displayName="tblSch" ref="A1:C7" totalsRowShown="0">
  <autoFilter ref="A1:C7"/>
  <tableColumns count="3">
    <tableColumn id="1" name="Week"/>
    <tableColumn id="2" name="Home"/>
    <tableColumn id="3" name="Aw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blDetail" displayName="tblDetail" ref="A1:R191" totalsRowShown="0" headerRowDxfId="3">
  <autoFilter ref="A1:R191"/>
  <tableColumns count="18">
    <tableColumn id="1" name="Week"/>
    <tableColumn id="2" name="TeamKey"/>
    <tableColumn id="3" name="TeamName"/>
    <tableColumn id="4" name="Link"/>
    <tableColumn id="5" name="PlayerKey"/>
    <tableColumn id="6" name="PlayerName"/>
    <tableColumn id="7" name="Team"/>
    <tableColumn id="8" name="Postion"/>
    <tableColumn id="9" name="PosPlayed"/>
    <tableColumn id="10" name="FanPts"/>
    <tableColumn id="11" name="ProjPts"/>
    <tableColumn id="12" name="PercStart" dataDxfId="2" dataCellStyle="Percent"/>
    <tableColumn id="13" name="NewToTeam"/>
    <tableColumn id="14" name="NewStart"/>
    <tableColumn id="15" name="OnOptimal"/>
    <tableColumn id="16" name="Played"/>
    <tableColumn id="17" name="PercTotal" dataDxfId="1" dataCellStyle="Percent"/>
    <tableColumn id="18" name="UsedPoints" dataDxfId="0">
      <calculatedColumnFormula>IF(tblDetail[[#This Row],[Played]],tblDetail[[#This Row],[FanPts]],0)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blAgg" displayName="tblAgg" ref="A1:F61" totalsRowShown="0">
  <autoFilter ref="A1:F61"/>
  <tableColumns count="6">
    <tableColumn id="1" name="Key"/>
    <tableColumn id="2" name="Week"/>
    <tableColumn id="3" name="Team"/>
    <tableColumn id="4" name="TeamName"/>
    <tableColumn id="5" name="Team Link"/>
    <tableColumn id="6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zoomScale="85" zoomScaleNormal="85" workbookViewId="0">
      <selection activeCell="U31" sqref="U31"/>
    </sheetView>
  </sheetViews>
  <sheetFormatPr defaultRowHeight="15" x14ac:dyDescent="0.25"/>
  <cols>
    <col min="1" max="1" width="9.140625" bestFit="1" customWidth="1"/>
    <col min="2" max="2" width="8" bestFit="1" customWidth="1"/>
    <col min="3" max="3" width="24" bestFit="1" customWidth="1"/>
    <col min="4" max="4" width="22.28515625" bestFit="1" customWidth="1"/>
    <col min="5" max="5" width="7.140625" bestFit="1" customWidth="1"/>
    <col min="6" max="6" width="5.28515625" bestFit="1" customWidth="1"/>
    <col min="7" max="7" width="7.140625" bestFit="1" customWidth="1"/>
    <col min="8" max="8" width="5.28515625" bestFit="1" customWidth="1"/>
    <col min="9" max="9" width="7.140625" bestFit="1" customWidth="1"/>
    <col min="10" max="10" width="7.28515625" bestFit="1" customWidth="1"/>
    <col min="11" max="11" width="8.7109375" bestFit="1" customWidth="1"/>
    <col min="12" max="12" width="8.140625" bestFit="1" customWidth="1"/>
    <col min="13" max="13" width="11.42578125" bestFit="1" customWidth="1"/>
    <col min="14" max="14" width="5.28515625" bestFit="1" customWidth="1"/>
    <col min="15" max="15" width="7.140625" bestFit="1" customWidth="1"/>
    <col min="16" max="16" width="6.5703125" bestFit="1" customWidth="1"/>
    <col min="17" max="17" width="6.140625" bestFit="1" customWidth="1"/>
    <col min="18" max="18" width="6.85546875" bestFit="1" customWidth="1"/>
    <col min="19" max="19" width="5.28515625" bestFit="1" customWidth="1"/>
    <col min="20" max="20" width="19" bestFit="1" customWidth="1"/>
    <col min="21" max="21" width="6.5703125" bestFit="1" customWidth="1"/>
    <col min="22" max="22" width="5.28515625" bestFit="1" customWidth="1"/>
    <col min="23" max="23" width="7.42578125" bestFit="1" customWidth="1"/>
  </cols>
  <sheetData>
    <row r="1" spans="1:23" x14ac:dyDescent="0.25">
      <c r="C1" s="5" t="s">
        <v>270</v>
      </c>
      <c r="D1">
        <v>1</v>
      </c>
    </row>
    <row r="2" spans="1:23" x14ac:dyDescent="0.25">
      <c r="E2" s="9" t="s">
        <v>314</v>
      </c>
      <c r="F2" s="9"/>
      <c r="G2" s="9" t="s">
        <v>296</v>
      </c>
      <c r="H2" s="9"/>
      <c r="I2" s="9" t="s">
        <v>303</v>
      </c>
      <c r="J2" s="9"/>
      <c r="K2" s="9"/>
      <c r="L2" s="11" t="s">
        <v>321</v>
      </c>
      <c r="M2" s="11"/>
      <c r="N2" s="11"/>
      <c r="O2" s="11" t="s">
        <v>319</v>
      </c>
      <c r="P2" s="11"/>
      <c r="Q2" s="11"/>
      <c r="R2" s="11"/>
      <c r="S2" s="11"/>
      <c r="T2" s="9" t="s">
        <v>311</v>
      </c>
      <c r="U2" s="9"/>
    </row>
    <row r="3" spans="1:23" x14ac:dyDescent="0.25">
      <c r="A3" s="5" t="s">
        <v>271</v>
      </c>
      <c r="B3" s="5" t="s">
        <v>299</v>
      </c>
      <c r="C3" s="5" t="s">
        <v>272</v>
      </c>
      <c r="D3" s="5" t="s">
        <v>300</v>
      </c>
      <c r="E3" s="5" t="s">
        <v>313</v>
      </c>
      <c r="F3" s="5" t="s">
        <v>302</v>
      </c>
      <c r="G3" s="5" t="s">
        <v>315</v>
      </c>
      <c r="H3" s="5" t="s">
        <v>302</v>
      </c>
      <c r="I3" s="5" t="s">
        <v>303</v>
      </c>
      <c r="J3" s="5" t="s">
        <v>301</v>
      </c>
      <c r="K3" s="5" t="s">
        <v>304</v>
      </c>
      <c r="L3" s="5" t="s">
        <v>305</v>
      </c>
      <c r="M3" s="5" t="s">
        <v>307</v>
      </c>
      <c r="N3" s="5" t="s">
        <v>302</v>
      </c>
      <c r="O3" s="5" t="s">
        <v>306</v>
      </c>
      <c r="P3" s="5" t="s">
        <v>308</v>
      </c>
      <c r="Q3" s="5" t="s">
        <v>309</v>
      </c>
      <c r="R3" s="5" t="s">
        <v>310</v>
      </c>
      <c r="S3" s="5" t="s">
        <v>302</v>
      </c>
      <c r="T3" s="5" t="s">
        <v>312</v>
      </c>
      <c r="U3" s="5" t="s">
        <v>313</v>
      </c>
      <c r="V3" s="5" t="s">
        <v>302</v>
      </c>
      <c r="W3" s="7" t="s">
        <v>316</v>
      </c>
    </row>
    <row r="4" spans="1:23" x14ac:dyDescent="0.25">
      <c r="A4" s="6">
        <v>1</v>
      </c>
      <c r="B4" s="4">
        <f>SUMPRODUCT(((tblSch[Home]=A4)+(tblSch[Away]=A4))*(tblSch[Week]=$D$1),tblSch[Away]+tblSch[Home]-A4)</f>
        <v>2</v>
      </c>
      <c r="C4" s="4" t="s">
        <v>65</v>
      </c>
      <c r="D4" s="4" t="str">
        <f>VLOOKUP(B4,$A$4:$C$15,3,FALSE)</f>
        <v>TacO'clock</v>
      </c>
      <c r="E4" s="4">
        <f>SUMPRODUCT((tblAgg[Week]=CUR_WEEK)*(tblAgg[Team]=A4)*(tblAgg[Key]="TEAM_TOTAL"),tblAgg[Value])</f>
        <v>121.58</v>
      </c>
      <c r="F4" s="4">
        <f>RANK(E4,$E$4:$E$15)</f>
        <v>4</v>
      </c>
      <c r="G4" s="4">
        <f>SUMPRODUCT((tblAgg[Week]=CUR_WEEK)*(tblAgg[Team]=B4)*(tblAgg[Key]="TEAM_TOTAL"),tblAgg[Value])</f>
        <v>101.32</v>
      </c>
      <c r="H4" s="4">
        <f>RANK(G4,$G$4:$G$15)</f>
        <v>10</v>
      </c>
      <c r="I4" s="4" t="str">
        <f t="shared" ref="I4:I11" si="0">IF(E4&gt;G4,"W",IF(E4&lt;G4,"L","T"))</f>
        <v>W</v>
      </c>
      <c r="J4" s="4">
        <f>E4-G4</f>
        <v>20.260000000000005</v>
      </c>
      <c r="K4" s="4">
        <f>RANK(J4,$J$4:$J$15)</f>
        <v>4</v>
      </c>
      <c r="L4" s="4">
        <f>SUMPRODUCT((tblAgg[Week]=CUR_WEEK)*(tblAgg[Team]=$A4)*(tblAgg[Key]="OPTIMAL_SCORE"),tblAgg[Value])</f>
        <v>132.88</v>
      </c>
      <c r="M4" s="4">
        <f t="shared" ref="M4:M15" si="1">E4-L4</f>
        <v>-11.299999999999997</v>
      </c>
      <c r="N4" s="4">
        <f>RANK(M4,$M$4:$M$15)</f>
        <v>6</v>
      </c>
      <c r="O4" s="4">
        <f>SUMPRODUCT((tblAgg[Week]=CUR_WEEK)*(tblAgg[Team]=A4)*(tblAgg[Key]="TEAM_PROJECTED"),tblAgg[Value])</f>
        <v>115.789999999999</v>
      </c>
      <c r="P4" s="4">
        <f>SUMPRODUCT((tblAgg[Week]=CUR_WEEK)*(tblAgg[Team]=$A4)*(tblAgg[Key]="UNDERPERFORMED"),tblAgg[Value])</f>
        <v>25.4</v>
      </c>
      <c r="Q4" s="4">
        <f>SUMPRODUCT((tblAgg[Week]=CUR_WEEK)*(tblAgg[Team]=$A4)*(tblAgg[Key]="OVERPERFORMED"),tblAgg[Value])</f>
        <v>31.19</v>
      </c>
      <c r="R4" s="4">
        <f>Q4-P4</f>
        <v>5.7900000000000027</v>
      </c>
      <c r="S4" s="4">
        <f t="shared" ref="S4:S15" si="2">RANK(R4,$R$4:$R$15)</f>
        <v>5</v>
      </c>
      <c r="T4" s="4" t="str">
        <f t="array" ref="T4">INDEX(tblDetail[PlayerName],MATCH(U4,IF(((tblDetail[Week]=CUR_WEEK)*(tblDetail[TeamKey]=$A4)),tblDetail[UsedPoints]),0))</f>
        <v>Colin Kaepernick</v>
      </c>
      <c r="U4" s="4">
        <f t="array" ref="U4">MAX(IF(((tblDetail[Week]=CUR_WEEK)*(tblDetail[TeamKey]=$A4)),tblDetail[UsedPoints]))</f>
        <v>30.68</v>
      </c>
      <c r="V4" s="4">
        <f>RANK(U4,$U$4:$U$15)</f>
        <v>3</v>
      </c>
      <c r="W4" s="3">
        <f t="shared" ref="W4:W15" si="3">U4/E4</f>
        <v>0.25234413554860996</v>
      </c>
    </row>
    <row r="5" spans="1:23" x14ac:dyDescent="0.25">
      <c r="A5" s="6">
        <v>2</v>
      </c>
      <c r="B5" s="4">
        <f>SUMPRODUCT(((tblSch[Home]=A5)+(tblSch[Away]=A5))*(tblSch[Week]=$D$1),tblSch[Away]+tblSch[Home]-A5)</f>
        <v>1</v>
      </c>
      <c r="C5" s="4" t="s">
        <v>213</v>
      </c>
      <c r="D5" s="4" t="str">
        <f t="shared" ref="D5:D15" si="4">VLOOKUP(B5,$A$4:$C$15,3,FALSE)</f>
        <v>DePere Denim Chicken</v>
      </c>
      <c r="E5" s="4">
        <f>SUMPRODUCT((tblAgg[Week]=CUR_WEEK)*(tblAgg[Team]=A5)*(tblAgg[Key]="TEAM_TOTAL"),tblAgg[Value])</f>
        <v>101.32</v>
      </c>
      <c r="F5" s="4">
        <f t="shared" ref="F5:F15" si="5">RANK(E5,$E$4:$E$15)</f>
        <v>10</v>
      </c>
      <c r="G5" s="4">
        <f>SUMPRODUCT((tblAgg[Week]=CUR_WEEK)*(tblAgg[Team]=B5)*(tblAgg[Key]="TEAM_TOTAL"),tblAgg[Value])</f>
        <v>121.58</v>
      </c>
      <c r="H5" s="4">
        <f t="shared" ref="H5:H15" si="6">RANK(G5,$G$4:$G$15)</f>
        <v>4</v>
      </c>
      <c r="I5" s="4" t="str">
        <f t="shared" si="0"/>
        <v>L</v>
      </c>
      <c r="J5" s="4">
        <f t="shared" ref="J5:J15" si="7">E5-G5</f>
        <v>-20.260000000000005</v>
      </c>
      <c r="K5" s="4">
        <f t="shared" ref="K5:K15" si="8">RANK(J5,$J$4:$J$15)</f>
        <v>9</v>
      </c>
      <c r="L5" s="4">
        <f>SUMPRODUCT((tblAgg[Week]=CUR_WEEK)*(tblAgg[Team]=$A5)*(tblAgg[Key]="OPTIMAL_SCORE"),tblAgg[Value])</f>
        <v>123.22</v>
      </c>
      <c r="M5" s="4">
        <f t="shared" si="1"/>
        <v>-21.900000000000006</v>
      </c>
      <c r="N5" s="4">
        <f t="shared" ref="N5:N15" si="9">RANK(M5,$M$4:$M$15)</f>
        <v>10</v>
      </c>
      <c r="O5" s="4">
        <f>SUMPRODUCT((tblAgg[Week]=CUR_WEEK)*(tblAgg[Team]=A5)*(tblAgg[Key]="TEAM_PROJECTED"),tblAgg[Value])</f>
        <v>106.3</v>
      </c>
      <c r="P5" s="4">
        <f>SUMPRODUCT((tblAgg[Week]=CUR_WEEK)*(tblAgg[Team]=$A5)*(tblAgg[Key]="UNDERPERFORMED"),tblAgg[Value])</f>
        <v>35.36</v>
      </c>
      <c r="Q5" s="4">
        <f>SUMPRODUCT((tblAgg[Week]=CUR_WEEK)*(tblAgg[Team]=$A5)*(tblAgg[Key]="OVERPERFORMED"),tblAgg[Value])</f>
        <v>30.38</v>
      </c>
      <c r="R5" s="4">
        <f t="shared" ref="R5:R15" si="10">Q5-P5</f>
        <v>-4.9800000000000004</v>
      </c>
      <c r="S5" s="4">
        <f t="shared" si="2"/>
        <v>10</v>
      </c>
      <c r="T5" s="4" t="str">
        <f t="array" ref="T5">INDEX(tblDetail[PlayerName],MATCH(U5,IF(((tblDetail[Week]=CUR_WEEK)*(tblDetail[TeamKey]=$A5)),tblDetail[UsedPoints]),0))</f>
        <v>Demaryius Thomas</v>
      </c>
      <c r="U5" s="4">
        <f t="array" ref="U5">MAX(IF(((tblDetail[Week]=CUR_WEEK)*(tblDetail[TeamKey]=$A5)),tblDetail[UsedPoints]))</f>
        <v>28.1</v>
      </c>
      <c r="V5" s="4">
        <f t="shared" ref="V5:V15" si="11">RANK(U5,$U$4:$U$15)</f>
        <v>5</v>
      </c>
      <c r="W5" s="3">
        <f t="shared" si="3"/>
        <v>0.27733912356889068</v>
      </c>
    </row>
    <row r="6" spans="1:23" x14ac:dyDescent="0.25">
      <c r="A6" s="6">
        <v>3</v>
      </c>
      <c r="B6" s="4">
        <f>SUMPRODUCT(((tblSch[Home]=A6)+(tblSch[Away]=A6))*(tblSch[Week]=$D$1),tblSch[Away]+tblSch[Home]-A6)</f>
        <v>11</v>
      </c>
      <c r="C6" s="4" t="s">
        <v>155</v>
      </c>
      <c r="D6" s="4" t="str">
        <f t="shared" si="4"/>
        <v>Krull the Intern</v>
      </c>
      <c r="E6" s="4">
        <f>SUMPRODUCT((tblAgg[Week]=CUR_WEEK)*(tblAgg[Team]=A6)*(tblAgg[Key]="TEAM_TOTAL"),tblAgg[Value])</f>
        <v>126.27</v>
      </c>
      <c r="F6" s="4">
        <f t="shared" si="5"/>
        <v>2</v>
      </c>
      <c r="G6" s="4">
        <f>SUMPRODUCT((tblAgg[Week]=CUR_WEEK)*(tblAgg[Team]=B6)*(tblAgg[Key]="TEAM_TOTAL"),tblAgg[Value])</f>
        <v>157.36000000000001</v>
      </c>
      <c r="H6" s="4">
        <f t="shared" si="6"/>
        <v>1</v>
      </c>
      <c r="I6" s="4" t="str">
        <f t="shared" si="0"/>
        <v>L</v>
      </c>
      <c r="J6" s="4">
        <f t="shared" si="7"/>
        <v>-31.090000000000018</v>
      </c>
      <c r="K6" s="4">
        <f t="shared" si="8"/>
        <v>12</v>
      </c>
      <c r="L6" s="4">
        <f>SUMPRODUCT((tblAgg[Week]=CUR_WEEK)*(tblAgg[Team]=$A6)*(tblAgg[Key]="OPTIMAL_SCORE"),tblAgg[Value])</f>
        <v>130.77000000000001</v>
      </c>
      <c r="M6" s="4">
        <f t="shared" si="1"/>
        <v>-4.5000000000000142</v>
      </c>
      <c r="N6" s="4">
        <f t="shared" si="9"/>
        <v>2</v>
      </c>
      <c r="O6" s="4">
        <f>SUMPRODUCT((tblAgg[Week]=CUR_WEEK)*(tblAgg[Team]=A6)*(tblAgg[Key]="TEAM_PROJECTED"),tblAgg[Value])</f>
        <v>105.18</v>
      </c>
      <c r="P6" s="4">
        <f>SUMPRODUCT((tblAgg[Week]=CUR_WEEK)*(tblAgg[Team]=$A6)*(tblAgg[Key]="UNDERPERFORMED"),tblAgg[Value])</f>
        <v>20.420000000000002</v>
      </c>
      <c r="Q6" s="4">
        <f>SUMPRODUCT((tblAgg[Week]=CUR_WEEK)*(tblAgg[Team]=$A6)*(tblAgg[Key]="OVERPERFORMED"),tblAgg[Value])</f>
        <v>41.51</v>
      </c>
      <c r="R6" s="4">
        <f t="shared" si="10"/>
        <v>21.089999999999996</v>
      </c>
      <c r="S6" s="4">
        <f t="shared" si="2"/>
        <v>4</v>
      </c>
      <c r="T6" s="4" t="str">
        <f t="array" ref="T6">INDEX(tblDetail[PlayerName],MATCH(U6,IF(((tblDetail[Week]=CUR_WEEK)*(tblDetail[TeamKey]=$A6)),tblDetail[UsedPoints]),0))</f>
        <v>Aaron Rodgers</v>
      </c>
      <c r="U6" s="4">
        <f t="array" ref="U6">MAX(IF(((tblDetail[Week]=CUR_WEEK)*(tblDetail[TeamKey]=$A6)),tblDetail[UsedPoints]))</f>
        <v>25.62</v>
      </c>
      <c r="V6" s="4">
        <f t="shared" si="11"/>
        <v>6</v>
      </c>
      <c r="W6" s="3">
        <f t="shared" si="3"/>
        <v>0.20289855072463769</v>
      </c>
    </row>
    <row r="7" spans="1:23" x14ac:dyDescent="0.25">
      <c r="A7" s="6">
        <v>4</v>
      </c>
      <c r="B7" s="4">
        <f>SUMPRODUCT(((tblSch[Home]=A7)+(tblSch[Away]=A7))*(tblSch[Week]=$D$1),tblSch[Away]+tblSch[Home]-A7)</f>
        <v>10</v>
      </c>
      <c r="C7" s="4" t="s">
        <v>175</v>
      </c>
      <c r="D7" s="4" t="str">
        <f t="shared" si="4"/>
        <v>Tres Brujas</v>
      </c>
      <c r="E7" s="4">
        <f>SUMPRODUCT((tblAgg[Week]=CUR_WEEK)*(tblAgg[Team]=A7)*(tblAgg[Key]="TEAM_TOTAL"),tblAgg[Value])</f>
        <v>107.48</v>
      </c>
      <c r="F7" s="4">
        <f t="shared" si="5"/>
        <v>8</v>
      </c>
      <c r="G7" s="4">
        <f>SUMPRODUCT((tblAgg[Week]=CUR_WEEK)*(tblAgg[Team]=B7)*(tblAgg[Key]="TEAM_TOTAL"),tblAgg[Value])</f>
        <v>111.109999999999</v>
      </c>
      <c r="H7" s="4">
        <f t="shared" si="6"/>
        <v>6</v>
      </c>
      <c r="I7" s="4" t="str">
        <f t="shared" si="0"/>
        <v>L</v>
      </c>
      <c r="J7" s="4">
        <f t="shared" si="7"/>
        <v>-3.6299999999990007</v>
      </c>
      <c r="K7" s="4">
        <f t="shared" si="8"/>
        <v>7</v>
      </c>
      <c r="L7" s="4">
        <f>SUMPRODUCT((tblAgg[Week]=CUR_WEEK)*(tblAgg[Team]=$A7)*(tblAgg[Key]="OPTIMAL_SCORE"),tblAgg[Value])</f>
        <v>117.08</v>
      </c>
      <c r="M7" s="4">
        <f t="shared" si="1"/>
        <v>-9.5999999999999943</v>
      </c>
      <c r="N7" s="4">
        <f t="shared" si="9"/>
        <v>4</v>
      </c>
      <c r="O7" s="4">
        <f>SUMPRODUCT((tblAgg[Week]=CUR_WEEK)*(tblAgg[Team]=A7)*(tblAgg[Key]="TEAM_PROJECTED"),tblAgg[Value])</f>
        <v>112.07</v>
      </c>
      <c r="P7" s="4">
        <f>SUMPRODUCT((tblAgg[Week]=CUR_WEEK)*(tblAgg[Team]=$A7)*(tblAgg[Key]="UNDERPERFORMED"),tblAgg[Value])</f>
        <v>25.81</v>
      </c>
      <c r="Q7" s="4">
        <f>SUMPRODUCT((tblAgg[Week]=CUR_WEEK)*(tblAgg[Team]=$A7)*(tblAgg[Key]="OVERPERFORMED"),tblAgg[Value])</f>
        <v>21.22</v>
      </c>
      <c r="R7" s="4">
        <f t="shared" si="10"/>
        <v>-4.59</v>
      </c>
      <c r="S7" s="4">
        <f t="shared" si="2"/>
        <v>9</v>
      </c>
      <c r="T7" s="4" t="str">
        <f t="array" ref="T7">INDEX(tblDetail[PlayerName],MATCH(U7,IF(((tblDetail[Week]=CUR_WEEK)*(tblDetail[TeamKey]=$A7)),tblDetail[UsedPoints]),0))</f>
        <v>Jared Cook</v>
      </c>
      <c r="U7" s="4">
        <f t="array" ref="U7">MAX(IF(((tblDetail[Week]=CUR_WEEK)*(tblDetail[TeamKey]=$A7)),tblDetail[UsedPoints]))</f>
        <v>24.1</v>
      </c>
      <c r="V7" s="4">
        <f t="shared" si="11"/>
        <v>8</v>
      </c>
      <c r="W7" s="3">
        <f t="shared" si="3"/>
        <v>0.2242277633048009</v>
      </c>
    </row>
    <row r="8" spans="1:23" x14ac:dyDescent="0.25">
      <c r="A8" s="6">
        <v>5</v>
      </c>
      <c r="B8" s="4">
        <f>SUMPRODUCT(((tblSch[Home]=A8)+(tblSch[Away]=A8))*(tblSch[Week]=$D$1),tblSch[Away]+tblSch[Home]-A8)</f>
        <v>9</v>
      </c>
      <c r="C8" s="4" t="s">
        <v>39</v>
      </c>
      <c r="D8" s="4" t="str">
        <f t="shared" si="4"/>
        <v>Keith L's Team</v>
      </c>
      <c r="E8" s="4">
        <f>SUMPRODUCT((tblAgg[Week]=CUR_WEEK)*(tblAgg[Team]=A8)*(tblAgg[Key]="TEAM_TOTAL"),tblAgg[Value])</f>
        <v>125.88</v>
      </c>
      <c r="F8" s="4">
        <f t="shared" si="5"/>
        <v>3</v>
      </c>
      <c r="G8" s="4">
        <f>SUMPRODUCT((tblAgg[Week]=CUR_WEEK)*(tblAgg[Team]=B8)*(tblAgg[Key]="TEAM_TOTAL"),tblAgg[Value])</f>
        <v>103.899999999999</v>
      </c>
      <c r="H8" s="4">
        <f t="shared" si="6"/>
        <v>9</v>
      </c>
      <c r="I8" s="4" t="str">
        <f t="shared" si="0"/>
        <v>W</v>
      </c>
      <c r="J8" s="4">
        <f t="shared" si="7"/>
        <v>21.980000000000999</v>
      </c>
      <c r="K8" s="4">
        <f t="shared" si="8"/>
        <v>3</v>
      </c>
      <c r="L8" s="4">
        <f>SUMPRODUCT((tblAgg[Week]=CUR_WEEK)*(tblAgg[Team]=$A8)*(tblAgg[Key]="OPTIMAL_SCORE"),tblAgg[Value])</f>
        <v>135.28</v>
      </c>
      <c r="M8" s="4">
        <f t="shared" si="1"/>
        <v>-9.4000000000000057</v>
      </c>
      <c r="N8" s="4">
        <f t="shared" si="9"/>
        <v>3</v>
      </c>
      <c r="O8" s="4">
        <f>SUMPRODUCT((tblAgg[Week]=CUR_WEEK)*(tblAgg[Team]=A8)*(tblAgg[Key]="TEAM_PROJECTED"),tblAgg[Value])</f>
        <v>97.82</v>
      </c>
      <c r="P8" s="4">
        <f>SUMPRODUCT((tblAgg[Week]=CUR_WEEK)*(tblAgg[Team]=$A8)*(tblAgg[Key]="UNDERPERFORMED"),tblAgg[Value])</f>
        <v>18.54</v>
      </c>
      <c r="Q8" s="4">
        <f>SUMPRODUCT((tblAgg[Week]=CUR_WEEK)*(tblAgg[Team]=$A8)*(tblAgg[Key]="OVERPERFORMED"),tblAgg[Value])</f>
        <v>46.599999999999902</v>
      </c>
      <c r="R8" s="4">
        <f t="shared" si="10"/>
        <v>28.059999999999903</v>
      </c>
      <c r="S8" s="4">
        <f t="shared" si="2"/>
        <v>2</v>
      </c>
      <c r="T8" s="4" t="str">
        <f t="array" ref="T8">INDEX(tblDetail[PlayerName],MATCH(U8,IF(((tblDetail[Week]=CUR_WEEK)*(tblDetail[TeamKey]=$A8)),tblDetail[UsedPoints]),0))</f>
        <v>Peyton Manning</v>
      </c>
      <c r="U8" s="4">
        <f t="array" ref="U8">MAX(IF(((tblDetail[Week]=CUR_WEEK)*(tblDetail[TeamKey]=$A8)),tblDetail[UsedPoints]))</f>
        <v>46.28</v>
      </c>
      <c r="V8" s="4">
        <f t="shared" si="11"/>
        <v>1</v>
      </c>
      <c r="W8" s="3">
        <f t="shared" si="3"/>
        <v>0.3676517318080712</v>
      </c>
    </row>
    <row r="9" spans="1:23" x14ac:dyDescent="0.25">
      <c r="A9" s="6">
        <v>6</v>
      </c>
      <c r="B9" s="4">
        <f>SUMPRODUCT(((tblSch[Home]=A9)+(tblSch[Away]=A9))*(tblSch[Week]=$D$1),tblSch[Away]+tblSch[Home]-A9)</f>
        <v>8</v>
      </c>
      <c r="C9" s="4" t="s">
        <v>232</v>
      </c>
      <c r="D9" s="4" t="str">
        <f t="shared" si="4"/>
        <v>Nicolet's Ho-Chunks</v>
      </c>
      <c r="E9" s="4">
        <f>SUMPRODUCT((tblAgg[Week]=CUR_WEEK)*(tblAgg[Team]=A9)*(tblAgg[Key]="TEAM_TOTAL"),tblAgg[Value])</f>
        <v>101.13</v>
      </c>
      <c r="F9" s="4">
        <f t="shared" si="5"/>
        <v>11</v>
      </c>
      <c r="G9" s="4">
        <f>SUMPRODUCT((tblAgg[Week]=CUR_WEEK)*(tblAgg[Team]=B9)*(tblAgg[Key]="TEAM_TOTAL"),tblAgg[Value])</f>
        <v>110.27</v>
      </c>
      <c r="H9" s="4">
        <f t="shared" si="6"/>
        <v>7</v>
      </c>
      <c r="I9" s="4" t="str">
        <f t="shared" si="0"/>
        <v>L</v>
      </c>
      <c r="J9" s="4">
        <f t="shared" si="7"/>
        <v>-9.14</v>
      </c>
      <c r="K9" s="4">
        <f t="shared" si="8"/>
        <v>8</v>
      </c>
      <c r="L9" s="4">
        <f>SUMPRODUCT((tblAgg[Week]=CUR_WEEK)*(tblAgg[Team]=$A9)*(tblAgg[Key]="OPTIMAL_SCORE"),tblAgg[Value])</f>
        <v>104.98</v>
      </c>
      <c r="M9" s="4">
        <f t="shared" si="1"/>
        <v>-3.8500000000000085</v>
      </c>
      <c r="N9" s="4">
        <f t="shared" si="9"/>
        <v>1</v>
      </c>
      <c r="O9" s="4">
        <f>SUMPRODUCT((tblAgg[Week]=CUR_WEEK)*(tblAgg[Team]=A9)*(tblAgg[Key]="TEAM_PROJECTED"),tblAgg[Value])</f>
        <v>101.74</v>
      </c>
      <c r="P9" s="4">
        <f>SUMPRODUCT((tblAgg[Week]=CUR_WEEK)*(tblAgg[Team]=$A9)*(tblAgg[Key]="UNDERPERFORMED"),tblAgg[Value])</f>
        <v>28.56</v>
      </c>
      <c r="Q9" s="4">
        <f>SUMPRODUCT((tblAgg[Week]=CUR_WEEK)*(tblAgg[Team]=$A9)*(tblAgg[Key]="OVERPERFORMED"),tblAgg[Value])</f>
        <v>27.95</v>
      </c>
      <c r="R9" s="4">
        <f t="shared" si="10"/>
        <v>-0.60999999999999943</v>
      </c>
      <c r="S9" s="4">
        <f t="shared" si="2"/>
        <v>8</v>
      </c>
      <c r="T9" s="4" t="str">
        <f t="array" ref="T9">INDEX(tblDetail[PlayerName],MATCH(U9,IF(((tblDetail[Week]=CUR_WEEK)*(tblDetail[TeamKey]=$A9)),tblDetail[UsedPoints]),0))</f>
        <v>Vernon Davis</v>
      </c>
      <c r="U9" s="4">
        <f t="array" ref="U9">MAX(IF(((tblDetail[Week]=CUR_WEEK)*(tblDetail[TeamKey]=$A9)),tblDetail[UsedPoints]))</f>
        <v>21.8</v>
      </c>
      <c r="V9" s="4">
        <f t="shared" si="11"/>
        <v>9</v>
      </c>
      <c r="W9" s="3">
        <f t="shared" si="3"/>
        <v>0.21556412538317019</v>
      </c>
    </row>
    <row r="10" spans="1:23" x14ac:dyDescent="0.25">
      <c r="A10" s="6">
        <v>7</v>
      </c>
      <c r="B10" s="4">
        <f>SUMPRODUCT(((tblSch[Home]=A10)+(tblSch[Away]=A10))*(tblSch[Week]=$D$1),tblSch[Away]+tblSch[Home]-A10)</f>
        <v>12</v>
      </c>
      <c r="C10" s="4" t="s">
        <v>250</v>
      </c>
      <c r="D10" s="4" t="str">
        <f t="shared" si="4"/>
        <v>T. M. Tonmoy's Team</v>
      </c>
      <c r="E10" s="4">
        <f>SUMPRODUCT((tblAgg[Week]=CUR_WEEK)*(tblAgg[Team]=A10)*(tblAgg[Key]="TEAM_TOTAL"),tblAgg[Value])</f>
        <v>93.899999999999906</v>
      </c>
      <c r="F10" s="4">
        <f t="shared" si="5"/>
        <v>12</v>
      </c>
      <c r="G10" s="4">
        <f>SUMPRODUCT((tblAgg[Week]=CUR_WEEK)*(tblAgg[Team]=B10)*(tblAgg[Key]="TEAM_TOTAL"),tblAgg[Value])</f>
        <v>118.2</v>
      </c>
      <c r="H10" s="4">
        <f t="shared" si="6"/>
        <v>5</v>
      </c>
      <c r="I10" s="4" t="str">
        <f t="shared" si="0"/>
        <v>L</v>
      </c>
      <c r="J10" s="4">
        <f t="shared" si="7"/>
        <v>-24.300000000000097</v>
      </c>
      <c r="K10" s="4">
        <f t="shared" si="8"/>
        <v>11</v>
      </c>
      <c r="L10" s="4">
        <f>SUMPRODUCT((tblAgg[Week]=CUR_WEEK)*(tblAgg[Team]=$A10)*(tblAgg[Key]="OPTIMAL_SCORE"),tblAgg[Value])</f>
        <v>122.33999999999899</v>
      </c>
      <c r="M10" s="4">
        <f t="shared" si="1"/>
        <v>-28.439999999999088</v>
      </c>
      <c r="N10" s="4">
        <f t="shared" si="9"/>
        <v>12</v>
      </c>
      <c r="O10" s="4">
        <f>SUMPRODUCT((tblAgg[Week]=CUR_WEEK)*(tblAgg[Team]=A10)*(tblAgg[Key]="TEAM_PROJECTED"),tblAgg[Value])</f>
        <v>114.62</v>
      </c>
      <c r="P10" s="4">
        <f>SUMPRODUCT((tblAgg[Week]=CUR_WEEK)*(tblAgg[Team]=$A10)*(tblAgg[Key]="UNDERPERFORMED"),tblAgg[Value])</f>
        <v>41.73</v>
      </c>
      <c r="Q10" s="4">
        <f>SUMPRODUCT((tblAgg[Week]=CUR_WEEK)*(tblAgg[Team]=$A10)*(tblAgg[Key]="OVERPERFORMED"),tblAgg[Value])</f>
        <v>21.009999999999899</v>
      </c>
      <c r="R10" s="4">
        <f t="shared" si="10"/>
        <v>-20.720000000000098</v>
      </c>
      <c r="S10" s="4">
        <f t="shared" si="2"/>
        <v>12</v>
      </c>
      <c r="T10" s="4" t="str">
        <f t="array" ref="T10">INDEX(tblDetail[PlayerName],MATCH(U10,IF(((tblDetail[Week]=CUR_WEEK)*(tblDetail[TeamKey]=$A10)),tblDetail[UsedPoints]),0))</f>
        <v>LeSean McCoy</v>
      </c>
      <c r="U10" s="4">
        <f t="array" ref="U10">MAX(IF(((tblDetail[Week]=CUR_WEEK)*(tblDetail[TeamKey]=$A10)),tblDetail[UsedPoints]))</f>
        <v>24.9</v>
      </c>
      <c r="V10" s="4">
        <f t="shared" si="11"/>
        <v>7</v>
      </c>
      <c r="W10" s="3">
        <f t="shared" si="3"/>
        <v>0.26517571884984048</v>
      </c>
    </row>
    <row r="11" spans="1:23" x14ac:dyDescent="0.25">
      <c r="A11" s="6">
        <v>8</v>
      </c>
      <c r="B11" s="4">
        <f>SUMPRODUCT(((tblSch[Home]=A11)+(tblSch[Away]=A11))*(tblSch[Week]=$D$1),tblSch[Away]+tblSch[Home]-A11)</f>
        <v>6</v>
      </c>
      <c r="C11" s="4" t="s">
        <v>135</v>
      </c>
      <c r="D11" s="4" t="str">
        <f t="shared" si="4"/>
        <v>Clay Matthews Band</v>
      </c>
      <c r="E11" s="4">
        <f>SUMPRODUCT((tblAgg[Week]=CUR_WEEK)*(tblAgg[Team]=A11)*(tblAgg[Key]="TEAM_TOTAL"),tblAgg[Value])</f>
        <v>110.27</v>
      </c>
      <c r="F11" s="4">
        <f t="shared" si="5"/>
        <v>7</v>
      </c>
      <c r="G11" s="4">
        <f>SUMPRODUCT((tblAgg[Week]=CUR_WEEK)*(tblAgg[Team]=B11)*(tblAgg[Key]="TEAM_TOTAL"),tblAgg[Value])</f>
        <v>101.13</v>
      </c>
      <c r="H11" s="4">
        <f t="shared" si="6"/>
        <v>11</v>
      </c>
      <c r="I11" s="4" t="str">
        <f t="shared" si="0"/>
        <v>W</v>
      </c>
      <c r="J11" s="4">
        <f t="shared" si="7"/>
        <v>9.14</v>
      </c>
      <c r="K11" s="4">
        <f t="shared" si="8"/>
        <v>5</v>
      </c>
      <c r="L11" s="4">
        <f>SUMPRODUCT((tblAgg[Week]=CUR_WEEK)*(tblAgg[Team]=$A11)*(tblAgg[Key]="OPTIMAL_SCORE"),tblAgg[Value])</f>
        <v>130.62</v>
      </c>
      <c r="M11" s="4">
        <f t="shared" si="1"/>
        <v>-20.350000000000009</v>
      </c>
      <c r="N11" s="4">
        <f t="shared" si="9"/>
        <v>8</v>
      </c>
      <c r="O11" s="4">
        <f>SUMPRODUCT((tblAgg[Week]=CUR_WEEK)*(tblAgg[Team]=A11)*(tblAgg[Key]="TEAM_PROJECTED"),tblAgg[Value])</f>
        <v>107.08</v>
      </c>
      <c r="P11" s="4">
        <f>SUMPRODUCT((tblAgg[Week]=CUR_WEEK)*(tblAgg[Team]=$A11)*(tblAgg[Key]="UNDERPERFORMED"),tblAgg[Value])</f>
        <v>24.34</v>
      </c>
      <c r="Q11" s="4">
        <f>SUMPRODUCT((tblAgg[Week]=CUR_WEEK)*(tblAgg[Team]=$A11)*(tblAgg[Key]="OVERPERFORMED"),tblAgg[Value])</f>
        <v>27.53</v>
      </c>
      <c r="R11" s="4">
        <f t="shared" si="10"/>
        <v>3.1900000000000013</v>
      </c>
      <c r="S11" s="4">
        <f t="shared" si="2"/>
        <v>7</v>
      </c>
      <c r="T11" s="4" t="str">
        <f t="array" ref="T11">INDEX(tblDetail[PlayerName],MATCH(U11,IF(((tblDetail[Week]=CUR_WEEK)*(tblDetail[TeamKey]=$A11)),tblDetail[UsedPoints]),0))</f>
        <v>Owen Daniels</v>
      </c>
      <c r="U11" s="4">
        <f t="array" ref="U11">MAX(IF(((tblDetail[Week]=CUR_WEEK)*(tblDetail[TeamKey]=$A11)),tblDetail[UsedPoints]))</f>
        <v>18.7</v>
      </c>
      <c r="V11" s="4">
        <f t="shared" si="11"/>
        <v>12</v>
      </c>
      <c r="W11" s="3">
        <f t="shared" si="3"/>
        <v>0.1695837489797769</v>
      </c>
    </row>
    <row r="12" spans="1:23" x14ac:dyDescent="0.25">
      <c r="A12" s="6">
        <v>9</v>
      </c>
      <c r="B12" s="4">
        <f>SUMPRODUCT(((tblSch[Home]=A12)+(tblSch[Away]=A12))*(tblSch[Week]=$D$1),tblSch[Away]+tblSch[Home]-A12)</f>
        <v>5</v>
      </c>
      <c r="C12" s="4" t="s">
        <v>194</v>
      </c>
      <c r="D12" s="4" t="str">
        <f t="shared" si="4"/>
        <v>Crockett &amp; Tubbs</v>
      </c>
      <c r="E12" s="4">
        <f>SUMPRODUCT((tblAgg[Week]=CUR_WEEK)*(tblAgg[Team]=A12)*(tblAgg[Key]="TEAM_TOTAL"),tblAgg[Value])</f>
        <v>103.899999999999</v>
      </c>
      <c r="F12" s="4">
        <f t="shared" si="5"/>
        <v>9</v>
      </c>
      <c r="G12" s="4">
        <f>SUMPRODUCT((tblAgg[Week]=CUR_WEEK)*(tblAgg[Team]=B12)*(tblAgg[Key]="TEAM_TOTAL"),tblAgg[Value])</f>
        <v>125.88</v>
      </c>
      <c r="H12" s="4">
        <f t="shared" si="6"/>
        <v>3</v>
      </c>
      <c r="I12" s="4" t="str">
        <f>IF(E12&gt;G12,"W",IF(E12&lt;G12,"L","T"))</f>
        <v>L</v>
      </c>
      <c r="J12" s="4">
        <f t="shared" si="7"/>
        <v>-21.980000000000999</v>
      </c>
      <c r="K12" s="4">
        <f t="shared" si="8"/>
        <v>10</v>
      </c>
      <c r="L12" s="4">
        <f>SUMPRODUCT((tblAgg[Week]=CUR_WEEK)*(tblAgg[Team]=$A12)*(tblAgg[Key]="OPTIMAL_SCORE"),tblAgg[Value])</f>
        <v>115.76</v>
      </c>
      <c r="M12" s="4">
        <f t="shared" si="1"/>
        <v>-11.860000000001008</v>
      </c>
      <c r="N12" s="4">
        <f t="shared" si="9"/>
        <v>7</v>
      </c>
      <c r="O12" s="4">
        <f>SUMPRODUCT((tblAgg[Week]=CUR_WEEK)*(tblAgg[Team]=A12)*(tblAgg[Key]="TEAM_PROJECTED"),tblAgg[Value])</f>
        <v>110.94</v>
      </c>
      <c r="P12" s="4">
        <f>SUMPRODUCT((tblAgg[Week]=CUR_WEEK)*(tblAgg[Team]=$A12)*(tblAgg[Key]="UNDERPERFORMED"),tblAgg[Value])</f>
        <v>24.71</v>
      </c>
      <c r="Q12" s="4">
        <f>SUMPRODUCT((tblAgg[Week]=CUR_WEEK)*(tblAgg[Team]=$A12)*(tblAgg[Key]="OVERPERFORMED"),tblAgg[Value])</f>
        <v>17.670000000000002</v>
      </c>
      <c r="R12" s="4">
        <f t="shared" si="10"/>
        <v>-7.0399999999999991</v>
      </c>
      <c r="S12" s="4">
        <f t="shared" si="2"/>
        <v>11</v>
      </c>
      <c r="T12" s="4" t="str">
        <f t="array" ref="T12">INDEX(tblDetail[PlayerName],MATCH(U12,IF(((tblDetail[Week]=CUR_WEEK)*(tblDetail[TeamKey]=$A12)),tblDetail[UsedPoints]),0))</f>
        <v>Jordy Nelson</v>
      </c>
      <c r="U12" s="4">
        <f t="array" ref="U12">MAX(IF(((tblDetail[Week]=CUR_WEEK)*(tblDetail[TeamKey]=$A12)),tblDetail[UsedPoints]))</f>
        <v>19</v>
      </c>
      <c r="V12" s="4">
        <f t="shared" si="11"/>
        <v>11</v>
      </c>
      <c r="W12" s="3">
        <f t="shared" si="3"/>
        <v>0.1828681424446601</v>
      </c>
    </row>
    <row r="13" spans="1:23" x14ac:dyDescent="0.25">
      <c r="A13" s="6">
        <v>10</v>
      </c>
      <c r="B13" s="4">
        <f>SUMPRODUCT(((tblSch[Home]=A13)+(tblSch[Away]=A13))*(tblSch[Week]=$D$1),tblSch[Away]+tblSch[Home]-A13)</f>
        <v>4</v>
      </c>
      <c r="C13" s="4" t="s">
        <v>113</v>
      </c>
      <c r="D13" s="4" t="str">
        <f t="shared" si="4"/>
        <v>King Latifah</v>
      </c>
      <c r="E13" s="4">
        <f>SUMPRODUCT((tblAgg[Week]=CUR_WEEK)*(tblAgg[Team]=A13)*(tblAgg[Key]="TEAM_TOTAL"),tblAgg[Value])</f>
        <v>111.109999999999</v>
      </c>
      <c r="F13" s="4">
        <f t="shared" si="5"/>
        <v>6</v>
      </c>
      <c r="G13" s="4">
        <f>SUMPRODUCT((tblAgg[Week]=CUR_WEEK)*(tblAgg[Team]=B13)*(tblAgg[Key]="TEAM_TOTAL"),tblAgg[Value])</f>
        <v>107.48</v>
      </c>
      <c r="H13" s="4">
        <f t="shared" si="6"/>
        <v>8</v>
      </c>
      <c r="I13" s="4" t="str">
        <f t="shared" ref="I13:I15" si="12">IF(E13&gt;G13,"W",IF(E13&lt;G13,"L","T"))</f>
        <v>W</v>
      </c>
      <c r="J13" s="4">
        <f t="shared" si="7"/>
        <v>3.6299999999990007</v>
      </c>
      <c r="K13" s="4">
        <f t="shared" si="8"/>
        <v>6</v>
      </c>
      <c r="L13" s="4">
        <f>SUMPRODUCT((tblAgg[Week]=CUR_WEEK)*(tblAgg[Team]=$A13)*(tblAgg[Key]="OPTIMAL_SCORE"),tblAgg[Value])</f>
        <v>135.70999999999901</v>
      </c>
      <c r="M13" s="4">
        <f t="shared" si="1"/>
        <v>-24.600000000000009</v>
      </c>
      <c r="N13" s="4">
        <f t="shared" si="9"/>
        <v>11</v>
      </c>
      <c r="O13" s="4">
        <f>SUMPRODUCT((tblAgg[Week]=CUR_WEEK)*(tblAgg[Team]=A13)*(tblAgg[Key]="TEAM_PROJECTED"),tblAgg[Value])</f>
        <v>107.77</v>
      </c>
      <c r="P13" s="4">
        <f>SUMPRODUCT((tblAgg[Week]=CUR_WEEK)*(tblAgg[Team]=$A13)*(tblAgg[Key]="UNDERPERFORMED"),tblAgg[Value])</f>
        <v>13.84</v>
      </c>
      <c r="Q13" s="4">
        <f>SUMPRODUCT((tblAgg[Week]=CUR_WEEK)*(tblAgg[Team]=$A13)*(tblAgg[Key]="OVERPERFORMED"),tblAgg[Value])</f>
        <v>17.18</v>
      </c>
      <c r="R13" s="4">
        <f t="shared" si="10"/>
        <v>3.34</v>
      </c>
      <c r="S13" s="4">
        <f t="shared" si="2"/>
        <v>6</v>
      </c>
      <c r="T13" s="4" t="str">
        <f t="array" ref="T13">INDEX(tblDetail[PlayerName],MATCH(U13,IF(((tblDetail[Week]=CUR_WEEK)*(tblDetail[TeamKey]=$A13)),tblDetail[UsedPoints]),0))</f>
        <v>Matt Ryan</v>
      </c>
      <c r="U13" s="4">
        <f t="array" ref="U13">MAX(IF(((tblDetail[Week]=CUR_WEEK)*(tblDetail[TeamKey]=$A13)),tblDetail[UsedPoints]))</f>
        <v>20.36</v>
      </c>
      <c r="V13" s="4">
        <f t="shared" si="11"/>
        <v>10</v>
      </c>
      <c r="W13" s="3">
        <f t="shared" si="3"/>
        <v>0.18324183241832581</v>
      </c>
    </row>
    <row r="14" spans="1:23" x14ac:dyDescent="0.25">
      <c r="A14" s="6">
        <v>11</v>
      </c>
      <c r="B14" s="4">
        <f>SUMPRODUCT(((tblSch[Home]=A14)+(tblSch[Away]=A14))*(tblSch[Week]=$D$1),tblSch[Away]+tblSch[Home]-A14)</f>
        <v>3</v>
      </c>
      <c r="C14" s="4" t="s">
        <v>0</v>
      </c>
      <c r="D14" s="4" t="str">
        <f t="shared" si="4"/>
        <v>Gayle Lenz Sayers</v>
      </c>
      <c r="E14" s="4">
        <f>SUMPRODUCT((tblAgg[Week]=CUR_WEEK)*(tblAgg[Team]=A14)*(tblAgg[Key]="TEAM_TOTAL"),tblAgg[Value])</f>
        <v>157.36000000000001</v>
      </c>
      <c r="F14" s="4">
        <f t="shared" si="5"/>
        <v>1</v>
      </c>
      <c r="G14" s="4">
        <f>SUMPRODUCT((tblAgg[Week]=CUR_WEEK)*(tblAgg[Team]=B14)*(tblAgg[Key]="TEAM_TOTAL"),tblAgg[Value])</f>
        <v>126.27</v>
      </c>
      <c r="H14" s="4">
        <f t="shared" si="6"/>
        <v>2</v>
      </c>
      <c r="I14" s="4" t="str">
        <f t="shared" si="12"/>
        <v>W</v>
      </c>
      <c r="J14" s="4">
        <f t="shared" si="7"/>
        <v>31.090000000000018</v>
      </c>
      <c r="K14" s="4">
        <f t="shared" si="8"/>
        <v>1</v>
      </c>
      <c r="L14" s="4">
        <f>SUMPRODUCT((tblAgg[Week]=CUR_WEEK)*(tblAgg[Team]=$A14)*(tblAgg[Key]="OPTIMAL_SCORE"),tblAgg[Value])</f>
        <v>167.36</v>
      </c>
      <c r="M14" s="4">
        <f t="shared" si="1"/>
        <v>-10</v>
      </c>
      <c r="N14" s="4">
        <f t="shared" si="9"/>
        <v>5</v>
      </c>
      <c r="O14" s="4">
        <f>SUMPRODUCT((tblAgg[Week]=CUR_WEEK)*(tblAgg[Team]=A14)*(tblAgg[Key]="TEAM_PROJECTED"),tblAgg[Value])</f>
        <v>107.16</v>
      </c>
      <c r="P14" s="4">
        <f>SUMPRODUCT((tblAgg[Week]=CUR_WEEK)*(tblAgg[Team]=$A14)*(tblAgg[Key]="UNDERPERFORMED"),tblAgg[Value])</f>
        <v>13.28</v>
      </c>
      <c r="Q14" s="4">
        <f>SUMPRODUCT((tblAgg[Week]=CUR_WEEK)*(tblAgg[Team]=$A14)*(tblAgg[Key]="OVERPERFORMED"),tblAgg[Value])</f>
        <v>63.48</v>
      </c>
      <c r="R14" s="4">
        <f t="shared" si="10"/>
        <v>50.199999999999996</v>
      </c>
      <c r="S14" s="4">
        <f t="shared" si="2"/>
        <v>1</v>
      </c>
      <c r="T14" s="4" t="str">
        <f t="array" ref="T14">INDEX(tblDetail[PlayerName],MATCH(U14,IF(((tblDetail[Week]=CUR_WEEK)*(tblDetail[TeamKey]=$A14)),tblDetail[UsedPoints]),0))</f>
        <v>Victor Cruz</v>
      </c>
      <c r="U14" s="4">
        <f t="array" ref="U14">MAX(IF(((tblDetail[Week]=CUR_WEEK)*(tblDetail[TeamKey]=$A14)),tblDetail[UsedPoints]))</f>
        <v>29.8</v>
      </c>
      <c r="V14" s="4">
        <f t="shared" si="11"/>
        <v>4</v>
      </c>
      <c r="W14" s="3">
        <f t="shared" si="3"/>
        <v>0.18937468225724452</v>
      </c>
    </row>
    <row r="15" spans="1:23" x14ac:dyDescent="0.25">
      <c r="A15" s="6">
        <v>12</v>
      </c>
      <c r="B15" s="4">
        <f>SUMPRODUCT(((tblSch[Home]=A15)+(tblSch[Away]=A15))*(tblSch[Week]=$D$1),tblSch[Away]+tblSch[Home]-A15)</f>
        <v>7</v>
      </c>
      <c r="C15" s="4" t="s">
        <v>90</v>
      </c>
      <c r="D15" s="4" t="str">
        <f t="shared" si="4"/>
        <v>Small n Problem</v>
      </c>
      <c r="E15" s="4">
        <f>SUMPRODUCT((tblAgg[Week]=CUR_WEEK)*(tblAgg[Team]=A15)*(tblAgg[Key]="TEAM_TOTAL"),tblAgg[Value])</f>
        <v>118.2</v>
      </c>
      <c r="F15" s="4">
        <f t="shared" si="5"/>
        <v>5</v>
      </c>
      <c r="G15" s="4">
        <f>SUMPRODUCT((tblAgg[Week]=CUR_WEEK)*(tblAgg[Team]=B15)*(tblAgg[Key]="TEAM_TOTAL"),tblAgg[Value])</f>
        <v>93.899999999999906</v>
      </c>
      <c r="H15" s="4">
        <f t="shared" si="6"/>
        <v>12</v>
      </c>
      <c r="I15" s="4" t="str">
        <f t="shared" si="12"/>
        <v>W</v>
      </c>
      <c r="J15" s="4">
        <f t="shared" si="7"/>
        <v>24.300000000000097</v>
      </c>
      <c r="K15" s="4">
        <f t="shared" si="8"/>
        <v>2</v>
      </c>
      <c r="L15" s="4">
        <f>SUMPRODUCT((tblAgg[Week]=CUR_WEEK)*(tblAgg[Team]=$A15)*(tblAgg[Key]="OPTIMAL_SCORE"),tblAgg[Value])</f>
        <v>139.35</v>
      </c>
      <c r="M15" s="4">
        <f t="shared" si="1"/>
        <v>-21.149999999999991</v>
      </c>
      <c r="N15" s="4">
        <f t="shared" si="9"/>
        <v>9</v>
      </c>
      <c r="O15" s="4">
        <f>SUMPRODUCT((tblAgg[Week]=CUR_WEEK)*(tblAgg[Team]=A15)*(tblAgg[Key]="TEAM_PROJECTED"),tblAgg[Value])</f>
        <v>96.089999999999904</v>
      </c>
      <c r="P15" s="4">
        <f>SUMPRODUCT((tblAgg[Week]=CUR_WEEK)*(tblAgg[Team]=$A15)*(tblAgg[Key]="UNDERPERFORMED"),tblAgg[Value])</f>
        <v>18.45</v>
      </c>
      <c r="Q15" s="4">
        <f>SUMPRODUCT((tblAgg[Week]=CUR_WEEK)*(tblAgg[Team]=$A15)*(tblAgg[Key]="OVERPERFORMED"),tblAgg[Value])</f>
        <v>40.56</v>
      </c>
      <c r="R15" s="4">
        <f t="shared" si="10"/>
        <v>22.110000000000003</v>
      </c>
      <c r="S15" s="4">
        <f t="shared" si="2"/>
        <v>3</v>
      </c>
      <c r="T15" s="4" t="str">
        <f t="array" ref="T15">INDEX(tblDetail[PlayerName],MATCH(U15,IF(((tblDetail[Week]=CUR_WEEK)*(tblDetail[TeamKey]=$A15)),tblDetail[UsedPoints]),0))</f>
        <v>Eli Manning</v>
      </c>
      <c r="U15" s="4">
        <f t="array" ref="U15">MAX(IF(((tblDetail[Week]=CUR_WEEK)*(tblDetail[TeamKey]=$A15)),tblDetail[UsedPoints]))</f>
        <v>31.8</v>
      </c>
      <c r="V15" s="4">
        <f t="shared" si="11"/>
        <v>2</v>
      </c>
      <c r="W15" s="3">
        <f t="shared" si="3"/>
        <v>0.26903553299492383</v>
      </c>
    </row>
    <row r="17" spans="2:9" x14ac:dyDescent="0.25">
      <c r="B17" s="5"/>
      <c r="C17" s="5" t="s">
        <v>320</v>
      </c>
      <c r="D17" s="5" t="s">
        <v>276</v>
      </c>
      <c r="E17" s="9" t="s">
        <v>296</v>
      </c>
      <c r="F17" s="9"/>
      <c r="G17" s="9"/>
      <c r="H17" s="9"/>
      <c r="I17" s="5" t="s">
        <v>313</v>
      </c>
    </row>
    <row r="18" spans="2:9" x14ac:dyDescent="0.25">
      <c r="B18" s="4"/>
      <c r="C18" s="4" t="s">
        <v>317</v>
      </c>
      <c r="D18" s="4" t="str">
        <f>INDEX($C$4:$C$15,MATCH(1,$K$4:$K$15,0))</f>
        <v>Krull the Intern</v>
      </c>
      <c r="E18" s="10" t="str">
        <f>INDEX($D$4:$D$15,MATCH(1,$K$4:$K$15,0))</f>
        <v>Gayle Lenz Sayers</v>
      </c>
      <c r="F18" s="10"/>
      <c r="G18" s="10"/>
      <c r="H18" s="10"/>
      <c r="I18" s="4">
        <f>INDEX($J$4:$J$15,MATCH(1,$K$4:$K$15,0))</f>
        <v>31.090000000000018</v>
      </c>
    </row>
    <row r="19" spans="2:9" x14ac:dyDescent="0.25">
      <c r="B19" s="4"/>
      <c r="C19" s="4" t="s">
        <v>324</v>
      </c>
      <c r="D19" s="4" t="str">
        <f>INDEX($C$4:$C$15,MATCH(1,$S$4:$S$15,0))</f>
        <v>Krull the Intern</v>
      </c>
      <c r="E19" s="10" t="str">
        <f>INDEX($D$4:$D$15,MATCH(1,$S$4:$S$15,0))</f>
        <v>Gayle Lenz Sayers</v>
      </c>
      <c r="F19" s="10"/>
      <c r="G19" s="10"/>
      <c r="H19" s="10"/>
      <c r="I19" s="4">
        <f>INDEX($R$4:$R$15,MATCH(1,$S$4:$S$15,0))</f>
        <v>50.199999999999996</v>
      </c>
    </row>
    <row r="20" spans="2:9" x14ac:dyDescent="0.25">
      <c r="B20" s="4"/>
      <c r="C20" s="4" t="s">
        <v>318</v>
      </c>
      <c r="D20" s="4" t="str">
        <f>INDEX($C$4:$C$15,MATCH(1,$N$4:$N$15,0))</f>
        <v>Clay Matthews Band</v>
      </c>
      <c r="E20" s="10" t="str">
        <f>INDEX($D$4:$D$15,MATCH(1,$N$4:$N$15,0))</f>
        <v>Nicolet's Ho-Chunks</v>
      </c>
      <c r="F20" s="10"/>
      <c r="G20" s="10"/>
      <c r="H20" s="10"/>
      <c r="I20" s="4">
        <f>INDEX($M$4:$M$15,MATCH(1,$N$4:$N$15,0))</f>
        <v>-3.8500000000000085</v>
      </c>
    </row>
    <row r="21" spans="2:9" x14ac:dyDescent="0.25">
      <c r="C21" s="4" t="s">
        <v>322</v>
      </c>
      <c r="D21" s="4" t="str">
        <f>INDEX($C$4:$C$15,MATCH(1,$V$4:$V$15,0))</f>
        <v>Crockett &amp; Tubbs</v>
      </c>
      <c r="E21" s="10" t="str">
        <f>INDEX($D$4:$D$15,MATCH(1,$V$4:$V$15,0))</f>
        <v>Keith L's Team</v>
      </c>
      <c r="F21" s="10"/>
      <c r="G21" s="10"/>
      <c r="H21" s="10"/>
      <c r="I21" s="4">
        <f>INDEX($U$4:$U$15,MATCH(1,$V$4:$V$15,0))</f>
        <v>46.28</v>
      </c>
    </row>
    <row r="22" spans="2:9" x14ac:dyDescent="0.25">
      <c r="C22" s="4" t="s">
        <v>323</v>
      </c>
      <c r="D22" s="4" t="str">
        <f>INDEX($C$4:$C$15,MATCH(6,$K$4:$K$15,0))</f>
        <v>Tres Brujas</v>
      </c>
      <c r="E22" s="8" t="str">
        <f>INDEX($D$4:$D$15,MATCH(6,$K$4:$K$15,0))</f>
        <v>King Latifah</v>
      </c>
      <c r="F22" s="8"/>
      <c r="G22" s="8"/>
      <c r="H22" s="8"/>
      <c r="I22" s="4">
        <f>INDEX($J$4:$J$15,MATCH(6,$K$4:$K$15,0))</f>
        <v>3.6299999999990007</v>
      </c>
    </row>
    <row r="23" spans="2:9" x14ac:dyDescent="0.25">
      <c r="C23" s="4" t="s">
        <v>325</v>
      </c>
      <c r="D23" s="4" t="str">
        <f t="array" ref="D23">INDEX($C$4:$C$15,MATCH(MIN(IF($I$4:$I$15="L",$F$4:$F$15)),$F$4:$F$15,0))</f>
        <v>Gayle Lenz Sayers</v>
      </c>
      <c r="E23" s="8"/>
      <c r="F23" s="8"/>
      <c r="G23" s="8"/>
      <c r="H23" s="8"/>
      <c r="I23" s="4">
        <f t="array" ref="I23">INDEX($E$4:$E$15,MATCH(MIN(IF($I$4:$I$15="L",$F$4:$F$15)),$F$4:$F$15,0))</f>
        <v>126.27</v>
      </c>
    </row>
  </sheetData>
  <mergeCells count="13">
    <mergeCell ref="T2:U2"/>
    <mergeCell ref="E2:F2"/>
    <mergeCell ref="G2:H2"/>
    <mergeCell ref="L2:N2"/>
    <mergeCell ref="O2:S2"/>
    <mergeCell ref="I2:K2"/>
    <mergeCell ref="E23:H23"/>
    <mergeCell ref="E17:H17"/>
    <mergeCell ref="E18:H18"/>
    <mergeCell ref="E19:H19"/>
    <mergeCell ref="E20:H20"/>
    <mergeCell ref="E21:H21"/>
    <mergeCell ref="E22:H22"/>
  </mergeCells>
  <dataValidations disablePrompts="1" count="1">
    <dataValidation type="list" allowBlank="1" showInputMessage="1" showErrorMessage="1" sqref="D1">
      <formula1>"1,2,3,4,5,6,7,8,9,10,11,12,13,14,15,16"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7" sqref="H17"/>
    </sheetView>
  </sheetViews>
  <sheetFormatPr defaultRowHeight="15" x14ac:dyDescent="0.25"/>
  <sheetData>
    <row r="1" spans="1:3" x14ac:dyDescent="0.25">
      <c r="A1" t="s">
        <v>270</v>
      </c>
      <c r="B1" t="s">
        <v>297</v>
      </c>
      <c r="C1" t="s">
        <v>298</v>
      </c>
    </row>
    <row r="2" spans="1:3" x14ac:dyDescent="0.25">
      <c r="A2">
        <v>1</v>
      </c>
      <c r="B2">
        <v>9</v>
      </c>
      <c r="C2">
        <v>5</v>
      </c>
    </row>
    <row r="3" spans="1:3" x14ac:dyDescent="0.25">
      <c r="A3">
        <v>1</v>
      </c>
      <c r="B3">
        <v>1</v>
      </c>
      <c r="C3">
        <v>2</v>
      </c>
    </row>
    <row r="4" spans="1:3" x14ac:dyDescent="0.25">
      <c r="A4">
        <v>1</v>
      </c>
      <c r="B4">
        <v>3</v>
      </c>
      <c r="C4">
        <v>11</v>
      </c>
    </row>
    <row r="5" spans="1:3" x14ac:dyDescent="0.25">
      <c r="A5">
        <v>1</v>
      </c>
      <c r="B5">
        <v>4</v>
      </c>
      <c r="C5">
        <v>10</v>
      </c>
    </row>
    <row r="6" spans="1:3" x14ac:dyDescent="0.25">
      <c r="A6">
        <v>1</v>
      </c>
      <c r="B6">
        <v>6</v>
      </c>
      <c r="C6">
        <v>8</v>
      </c>
    </row>
    <row r="7" spans="1:3" x14ac:dyDescent="0.25">
      <c r="A7">
        <v>1</v>
      </c>
      <c r="B7">
        <v>7</v>
      </c>
      <c r="C7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topLeftCell="C16" workbookViewId="0">
      <selection activeCell="A33" sqref="A33:XFD33"/>
    </sheetView>
  </sheetViews>
  <sheetFormatPr defaultRowHeight="15" x14ac:dyDescent="0.25"/>
  <cols>
    <col min="1" max="1" width="8.42578125" customWidth="1"/>
    <col min="2" max="2" width="11.28515625" customWidth="1"/>
    <col min="3" max="3" width="21.7109375" bestFit="1" customWidth="1"/>
    <col min="4" max="4" width="13.42578125" bestFit="1" customWidth="1"/>
    <col min="5" max="5" width="12" customWidth="1"/>
    <col min="6" max="6" width="23.42578125" bestFit="1" customWidth="1"/>
    <col min="7" max="7" width="8" customWidth="1"/>
    <col min="8" max="8" width="9.85546875" customWidth="1"/>
    <col min="9" max="9" width="12.28515625" customWidth="1"/>
    <col min="10" max="10" width="9" customWidth="1"/>
    <col min="11" max="11" width="9.42578125" customWidth="1"/>
    <col min="12" max="12" width="11.140625" style="3" customWidth="1"/>
    <col min="13" max="13" width="14.28515625" customWidth="1"/>
    <col min="14" max="14" width="11.42578125" customWidth="1"/>
    <col min="15" max="15" width="12.85546875" customWidth="1"/>
    <col min="16" max="16" width="9.140625" customWidth="1"/>
    <col min="17" max="17" width="11.42578125" style="3" customWidth="1"/>
  </cols>
  <sheetData>
    <row r="1" spans="1:18" x14ac:dyDescent="0.25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2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2" t="s">
        <v>286</v>
      </c>
      <c r="R1" s="1" t="s">
        <v>287</v>
      </c>
    </row>
    <row r="2" spans="1:18" x14ac:dyDescent="0.25">
      <c r="A2">
        <v>1</v>
      </c>
      <c r="B2">
        <v>11</v>
      </c>
      <c r="C2" t="s">
        <v>0</v>
      </c>
      <c r="D2" t="s">
        <v>1</v>
      </c>
      <c r="E2">
        <v>25712</v>
      </c>
      <c r="F2" t="s">
        <v>2</v>
      </c>
      <c r="G2" t="s">
        <v>3</v>
      </c>
      <c r="H2" t="s">
        <v>4</v>
      </c>
      <c r="I2" t="s">
        <v>4</v>
      </c>
      <c r="J2">
        <v>21.56</v>
      </c>
      <c r="K2">
        <v>19.87</v>
      </c>
      <c r="L2" s="3">
        <v>0.66</v>
      </c>
      <c r="M2" t="b">
        <v>0</v>
      </c>
      <c r="N2" t="b">
        <v>0</v>
      </c>
      <c r="O2" t="b">
        <v>1</v>
      </c>
      <c r="P2" t="b">
        <v>1</v>
      </c>
      <c r="Q2" s="3">
        <v>0.13701067615658299</v>
      </c>
      <c r="R2">
        <f>IF(tblDetail[[#This Row],[Played]],tblDetail[[#This Row],[FanPts]],0)</f>
        <v>21.56</v>
      </c>
    </row>
    <row r="3" spans="1:18" x14ac:dyDescent="0.25">
      <c r="A3">
        <v>1</v>
      </c>
      <c r="B3">
        <v>11</v>
      </c>
      <c r="C3" t="s">
        <v>0</v>
      </c>
      <c r="D3" t="s">
        <v>1</v>
      </c>
      <c r="E3">
        <v>24793</v>
      </c>
      <c r="F3" t="s">
        <v>5</v>
      </c>
      <c r="G3" t="s">
        <v>6</v>
      </c>
      <c r="H3" t="s">
        <v>7</v>
      </c>
      <c r="I3" t="s">
        <v>7</v>
      </c>
      <c r="J3">
        <v>11.6</v>
      </c>
      <c r="K3">
        <v>12.29</v>
      </c>
      <c r="L3" s="3">
        <v>0.99</v>
      </c>
      <c r="M3" t="b">
        <v>0</v>
      </c>
      <c r="N3" t="b">
        <v>0</v>
      </c>
      <c r="O3" t="b">
        <v>1</v>
      </c>
      <c r="P3" t="b">
        <v>1</v>
      </c>
      <c r="Q3" s="3">
        <v>7.3716319267920605E-2</v>
      </c>
      <c r="R3">
        <f>IF(tblDetail[[#This Row],[Played]],tblDetail[[#This Row],[FanPts]],0)</f>
        <v>11.6</v>
      </c>
    </row>
    <row r="4" spans="1:18" x14ac:dyDescent="0.25">
      <c r="A4">
        <v>1</v>
      </c>
      <c r="B4">
        <v>11</v>
      </c>
      <c r="C4" t="s">
        <v>0</v>
      </c>
      <c r="D4" t="s">
        <v>1</v>
      </c>
      <c r="E4">
        <v>24553</v>
      </c>
      <c r="F4" t="s">
        <v>8</v>
      </c>
      <c r="G4" t="s">
        <v>9</v>
      </c>
      <c r="H4" t="s">
        <v>7</v>
      </c>
      <c r="I4" t="s">
        <v>7</v>
      </c>
      <c r="J4">
        <v>29.8</v>
      </c>
      <c r="K4">
        <v>9.8800000000000008</v>
      </c>
      <c r="L4" s="3">
        <v>0.96</v>
      </c>
      <c r="M4" t="b">
        <v>0</v>
      </c>
      <c r="N4" t="b">
        <v>0</v>
      </c>
      <c r="O4" t="b">
        <v>1</v>
      </c>
      <c r="P4" t="b">
        <v>1</v>
      </c>
      <c r="Q4" s="3">
        <v>0.18937468225724399</v>
      </c>
      <c r="R4">
        <f>IF(tblDetail[[#This Row],[Played]],tblDetail[[#This Row],[FanPts]],0)</f>
        <v>29.8</v>
      </c>
    </row>
    <row r="5" spans="1:18" x14ac:dyDescent="0.25">
      <c r="A5">
        <v>1</v>
      </c>
      <c r="B5">
        <v>11</v>
      </c>
      <c r="C5" t="s">
        <v>0</v>
      </c>
      <c r="D5" t="s">
        <v>1</v>
      </c>
      <c r="E5">
        <v>8261</v>
      </c>
      <c r="F5" t="s">
        <v>10</v>
      </c>
      <c r="G5" t="s">
        <v>11</v>
      </c>
      <c r="H5" t="s">
        <v>12</v>
      </c>
      <c r="I5" t="s">
        <v>12</v>
      </c>
      <c r="J5">
        <v>29.1</v>
      </c>
      <c r="K5">
        <v>15.69</v>
      </c>
      <c r="L5" s="3">
        <v>0.99</v>
      </c>
      <c r="M5" t="b">
        <v>0</v>
      </c>
      <c r="N5" t="b">
        <v>0</v>
      </c>
      <c r="O5" t="b">
        <v>1</v>
      </c>
      <c r="P5" t="b">
        <v>1</v>
      </c>
      <c r="Q5" s="3">
        <v>0.184926283680732</v>
      </c>
      <c r="R5">
        <f>IF(tblDetail[[#This Row],[Played]],tblDetail[[#This Row],[FanPts]],0)</f>
        <v>29.1</v>
      </c>
    </row>
    <row r="6" spans="1:18" x14ac:dyDescent="0.25">
      <c r="A6">
        <v>1</v>
      </c>
      <c r="B6">
        <v>11</v>
      </c>
      <c r="C6" t="s">
        <v>0</v>
      </c>
      <c r="D6" t="s">
        <v>1</v>
      </c>
      <c r="E6">
        <v>24858</v>
      </c>
      <c r="F6" t="s">
        <v>13</v>
      </c>
      <c r="G6" t="s">
        <v>14</v>
      </c>
      <c r="H6" t="s">
        <v>12</v>
      </c>
      <c r="I6" t="s">
        <v>12</v>
      </c>
      <c r="J6">
        <v>12.5</v>
      </c>
      <c r="K6">
        <v>11.99</v>
      </c>
      <c r="L6" s="3">
        <v>0.79</v>
      </c>
      <c r="M6" t="b">
        <v>0</v>
      </c>
      <c r="N6" t="b">
        <v>0</v>
      </c>
      <c r="O6" t="b">
        <v>1</v>
      </c>
      <c r="P6" t="b">
        <v>1</v>
      </c>
      <c r="Q6" s="3">
        <v>7.9435688866293805E-2</v>
      </c>
      <c r="R6">
        <f>IF(tblDetail[[#This Row],[Played]],tblDetail[[#This Row],[FanPts]],0)</f>
        <v>12.5</v>
      </c>
    </row>
    <row r="7" spans="1:18" x14ac:dyDescent="0.25">
      <c r="A7">
        <v>1</v>
      </c>
      <c r="B7">
        <v>11</v>
      </c>
      <c r="C7" t="s">
        <v>0</v>
      </c>
      <c r="D7" t="s">
        <v>1</v>
      </c>
      <c r="E7">
        <v>8838</v>
      </c>
      <c r="F7" t="s">
        <v>15</v>
      </c>
      <c r="G7" t="s">
        <v>16</v>
      </c>
      <c r="H7" t="s">
        <v>17</v>
      </c>
      <c r="I7" t="s">
        <v>17</v>
      </c>
      <c r="J7">
        <v>10.9</v>
      </c>
      <c r="K7">
        <v>4.92</v>
      </c>
      <c r="L7" s="3">
        <v>0.19</v>
      </c>
      <c r="M7" t="b">
        <v>0</v>
      </c>
      <c r="N7" t="b">
        <v>0</v>
      </c>
      <c r="O7" t="b">
        <v>1</v>
      </c>
      <c r="P7" t="b">
        <v>1</v>
      </c>
      <c r="Q7" s="3">
        <v>6.9267920691408205E-2</v>
      </c>
      <c r="R7">
        <f>IF(tblDetail[[#This Row],[Played]],tblDetail[[#This Row],[FanPts]],0)</f>
        <v>10.9</v>
      </c>
    </row>
    <row r="8" spans="1:18" x14ac:dyDescent="0.25">
      <c r="A8">
        <v>1</v>
      </c>
      <c r="B8">
        <v>11</v>
      </c>
      <c r="C8" t="s">
        <v>0</v>
      </c>
      <c r="D8" t="s">
        <v>1</v>
      </c>
      <c r="E8">
        <v>6390</v>
      </c>
      <c r="F8" t="s">
        <v>18</v>
      </c>
      <c r="G8" t="s">
        <v>19</v>
      </c>
      <c r="H8" t="s">
        <v>7</v>
      </c>
      <c r="I8" t="s">
        <v>20</v>
      </c>
      <c r="J8">
        <v>26.8</v>
      </c>
      <c r="K8">
        <v>7.76</v>
      </c>
      <c r="L8" s="3">
        <v>0.39</v>
      </c>
      <c r="M8" t="b">
        <v>0</v>
      </c>
      <c r="N8" t="b">
        <v>0</v>
      </c>
      <c r="O8" t="b">
        <v>1</v>
      </c>
      <c r="P8" t="b">
        <v>1</v>
      </c>
      <c r="Q8" s="3">
        <v>0.17031011692933401</v>
      </c>
      <c r="R8">
        <f>IF(tblDetail[[#This Row],[Played]],tblDetail[[#This Row],[FanPts]],0)</f>
        <v>26.8</v>
      </c>
    </row>
    <row r="9" spans="1:18" x14ac:dyDescent="0.25">
      <c r="A9">
        <v>1</v>
      </c>
      <c r="B9">
        <v>11</v>
      </c>
      <c r="C9" t="s">
        <v>0</v>
      </c>
      <c r="D9" t="s">
        <v>1</v>
      </c>
      <c r="E9">
        <v>24815</v>
      </c>
      <c r="F9" t="s">
        <v>21</v>
      </c>
      <c r="G9" t="s">
        <v>22</v>
      </c>
      <c r="H9" t="s">
        <v>12</v>
      </c>
      <c r="I9" t="s">
        <v>20</v>
      </c>
      <c r="J9">
        <v>1.1000000000000001</v>
      </c>
      <c r="K9">
        <v>9.24</v>
      </c>
      <c r="L9" s="3">
        <v>0.14000000000000001</v>
      </c>
      <c r="M9" t="b">
        <v>0</v>
      </c>
      <c r="N9" t="b">
        <v>0</v>
      </c>
      <c r="O9" t="b">
        <v>0</v>
      </c>
      <c r="P9" t="b">
        <v>1</v>
      </c>
      <c r="Q9" s="3">
        <v>6.9903406202338498E-3</v>
      </c>
      <c r="R9">
        <f>IF(tblDetail[[#This Row],[Played]],tblDetail[[#This Row],[FanPts]],0)</f>
        <v>1.1000000000000001</v>
      </c>
    </row>
    <row r="10" spans="1:18" x14ac:dyDescent="0.25">
      <c r="A10">
        <v>1</v>
      </c>
      <c r="B10">
        <v>11</v>
      </c>
      <c r="C10" t="s">
        <v>0</v>
      </c>
      <c r="D10" t="s">
        <v>1</v>
      </c>
      <c r="E10">
        <v>5521</v>
      </c>
      <c r="F10" t="s">
        <v>23</v>
      </c>
      <c r="G10" t="s">
        <v>24</v>
      </c>
      <c r="H10" t="s">
        <v>7</v>
      </c>
      <c r="I10" t="s">
        <v>25</v>
      </c>
      <c r="J10">
        <v>11.1</v>
      </c>
      <c r="K10">
        <v>8.86</v>
      </c>
      <c r="L10" s="3">
        <v>0.64</v>
      </c>
      <c r="M10" t="b">
        <v>0</v>
      </c>
      <c r="N10" t="b">
        <v>0</v>
      </c>
      <c r="O10" t="b">
        <v>1</v>
      </c>
      <c r="P10" t="b">
        <v>0</v>
      </c>
      <c r="Q10" s="3">
        <v>0</v>
      </c>
      <c r="R10">
        <f>IF(tblDetail[[#This Row],[Played]],tblDetail[[#This Row],[FanPts]],0)</f>
        <v>0</v>
      </c>
    </row>
    <row r="11" spans="1:18" x14ac:dyDescent="0.25">
      <c r="A11">
        <v>1</v>
      </c>
      <c r="B11">
        <v>11</v>
      </c>
      <c r="C11" t="s">
        <v>0</v>
      </c>
      <c r="D11" t="s">
        <v>1</v>
      </c>
      <c r="E11">
        <v>6624</v>
      </c>
      <c r="F11" t="s">
        <v>26</v>
      </c>
      <c r="G11" t="s">
        <v>14</v>
      </c>
      <c r="H11" t="s">
        <v>4</v>
      </c>
      <c r="I11" t="s">
        <v>25</v>
      </c>
      <c r="J11">
        <v>17.420000000000002</v>
      </c>
      <c r="K11">
        <v>17.29</v>
      </c>
      <c r="L11" s="3">
        <v>0.52</v>
      </c>
      <c r="M11" t="b">
        <v>0</v>
      </c>
      <c r="N11" t="b">
        <v>0</v>
      </c>
      <c r="O11" t="b">
        <v>0</v>
      </c>
      <c r="P11" t="b">
        <v>0</v>
      </c>
      <c r="Q11" s="3">
        <v>0</v>
      </c>
      <c r="R11">
        <f>IF(tblDetail[[#This Row],[Played]],tblDetail[[#This Row],[FanPts]],0)</f>
        <v>0</v>
      </c>
    </row>
    <row r="12" spans="1:18" x14ac:dyDescent="0.25">
      <c r="A12">
        <v>1</v>
      </c>
      <c r="B12">
        <v>11</v>
      </c>
      <c r="C12" t="s">
        <v>0</v>
      </c>
      <c r="D12" t="s">
        <v>1</v>
      </c>
      <c r="E12">
        <v>9294</v>
      </c>
      <c r="F12" t="s">
        <v>27</v>
      </c>
      <c r="G12" t="s">
        <v>28</v>
      </c>
      <c r="H12" t="s">
        <v>7</v>
      </c>
      <c r="I12" t="s">
        <v>25</v>
      </c>
      <c r="J12">
        <v>1.5</v>
      </c>
      <c r="K12">
        <v>6.54</v>
      </c>
      <c r="L12" s="3">
        <v>0.08</v>
      </c>
      <c r="M12" t="b">
        <v>0</v>
      </c>
      <c r="N12" t="b">
        <v>0</v>
      </c>
      <c r="O12" t="b">
        <v>0</v>
      </c>
      <c r="P12" t="b">
        <v>0</v>
      </c>
      <c r="Q12" s="3">
        <v>0</v>
      </c>
      <c r="R12">
        <f>IF(tblDetail[[#This Row],[Played]],tblDetail[[#This Row],[FanPts]],0)</f>
        <v>0</v>
      </c>
    </row>
    <row r="13" spans="1:18" x14ac:dyDescent="0.25">
      <c r="A13">
        <v>1</v>
      </c>
      <c r="B13">
        <v>11</v>
      </c>
      <c r="C13" t="s">
        <v>0</v>
      </c>
      <c r="D13" t="s">
        <v>1</v>
      </c>
      <c r="E13">
        <v>9329</v>
      </c>
      <c r="F13" t="s">
        <v>29</v>
      </c>
      <c r="G13" t="s">
        <v>28</v>
      </c>
      <c r="H13" t="s">
        <v>12</v>
      </c>
      <c r="I13" t="s">
        <v>25</v>
      </c>
      <c r="J13">
        <v>1.8</v>
      </c>
      <c r="K13">
        <v>4.25</v>
      </c>
      <c r="L13" s="3">
        <v>0.03</v>
      </c>
      <c r="M13" t="b">
        <v>0</v>
      </c>
      <c r="N13" t="b">
        <v>0</v>
      </c>
      <c r="O13" t="b">
        <v>0</v>
      </c>
      <c r="P13" t="b">
        <v>0</v>
      </c>
      <c r="Q13" s="3">
        <v>0</v>
      </c>
      <c r="R13">
        <f>IF(tblDetail[[#This Row],[Played]],tblDetail[[#This Row],[FanPts]],0)</f>
        <v>0</v>
      </c>
    </row>
    <row r="14" spans="1:18" x14ac:dyDescent="0.25">
      <c r="A14">
        <v>1</v>
      </c>
      <c r="B14">
        <v>11</v>
      </c>
      <c r="C14" t="s">
        <v>0</v>
      </c>
      <c r="D14" t="s">
        <v>1</v>
      </c>
      <c r="E14">
        <v>25730</v>
      </c>
      <c r="F14" t="s">
        <v>30</v>
      </c>
      <c r="G14" t="s">
        <v>28</v>
      </c>
      <c r="H14" t="s">
        <v>7</v>
      </c>
      <c r="I14" t="s">
        <v>25</v>
      </c>
      <c r="J14">
        <v>1.1000000000000001</v>
      </c>
      <c r="K14">
        <v>5.27</v>
      </c>
      <c r="L14" s="3">
        <v>0.01</v>
      </c>
      <c r="M14" t="b">
        <v>0</v>
      </c>
      <c r="N14" t="b">
        <v>0</v>
      </c>
      <c r="O14" t="b">
        <v>0</v>
      </c>
      <c r="P14" t="b">
        <v>0</v>
      </c>
      <c r="Q14" s="3">
        <v>0</v>
      </c>
      <c r="R14">
        <f>IF(tblDetail[[#This Row],[Played]],tblDetail[[#This Row],[FanPts]],0)</f>
        <v>0</v>
      </c>
    </row>
    <row r="15" spans="1:18" x14ac:dyDescent="0.25">
      <c r="A15">
        <v>1</v>
      </c>
      <c r="B15">
        <v>11</v>
      </c>
      <c r="C15" t="s">
        <v>0</v>
      </c>
      <c r="D15" t="s">
        <v>1</v>
      </c>
      <c r="E15">
        <v>9043</v>
      </c>
      <c r="F15" t="s">
        <v>31</v>
      </c>
      <c r="G15" t="s">
        <v>24</v>
      </c>
      <c r="H15" t="s">
        <v>12</v>
      </c>
      <c r="I15" t="s">
        <v>25</v>
      </c>
      <c r="J15">
        <v>0.4</v>
      </c>
      <c r="K15">
        <v>5.44</v>
      </c>
      <c r="L15" s="3">
        <v>0.01</v>
      </c>
      <c r="M15" t="b">
        <v>0</v>
      </c>
      <c r="N15" t="b">
        <v>0</v>
      </c>
      <c r="O15" t="b">
        <v>0</v>
      </c>
      <c r="P15" t="b">
        <v>0</v>
      </c>
      <c r="Q15" s="3">
        <v>0</v>
      </c>
      <c r="R15">
        <f>IF(tblDetail[[#This Row],[Played]],tblDetail[[#This Row],[FanPts]],0)</f>
        <v>0</v>
      </c>
    </row>
    <row r="16" spans="1:18" x14ac:dyDescent="0.25">
      <c r="A16">
        <v>1</v>
      </c>
      <c r="B16">
        <v>11</v>
      </c>
      <c r="C16" t="s">
        <v>0</v>
      </c>
      <c r="D16" t="s">
        <v>1</v>
      </c>
      <c r="E16">
        <v>4587</v>
      </c>
      <c r="F16" t="s">
        <v>32</v>
      </c>
      <c r="G16" t="s">
        <v>33</v>
      </c>
      <c r="H16" t="s">
        <v>34</v>
      </c>
      <c r="I16" t="s">
        <v>34</v>
      </c>
      <c r="J16">
        <v>11</v>
      </c>
      <c r="K16">
        <v>8.07</v>
      </c>
      <c r="L16" s="3">
        <v>0.65</v>
      </c>
      <c r="M16" t="b">
        <v>0</v>
      </c>
      <c r="N16" t="b">
        <v>0</v>
      </c>
      <c r="O16" t="b">
        <v>1</v>
      </c>
      <c r="P16" t="b">
        <v>1</v>
      </c>
      <c r="Q16" s="3">
        <v>6.9903406202338494E-2</v>
      </c>
      <c r="R16">
        <f>IF(tblDetail[[#This Row],[Played]],tblDetail[[#This Row],[FanPts]],0)</f>
        <v>11</v>
      </c>
    </row>
    <row r="17" spans="1:18" x14ac:dyDescent="0.25">
      <c r="A17">
        <v>1</v>
      </c>
      <c r="B17">
        <v>11</v>
      </c>
      <c r="C17" t="s">
        <v>0</v>
      </c>
      <c r="D17" t="s">
        <v>1</v>
      </c>
      <c r="E17" t="s">
        <v>35</v>
      </c>
      <c r="F17" t="s">
        <v>36</v>
      </c>
      <c r="G17" t="s">
        <v>37</v>
      </c>
      <c r="H17" t="s">
        <v>38</v>
      </c>
      <c r="I17" t="s">
        <v>38</v>
      </c>
      <c r="J17">
        <v>3</v>
      </c>
      <c r="K17">
        <v>7.45</v>
      </c>
      <c r="L17" s="3">
        <v>0.4</v>
      </c>
      <c r="M17" t="b">
        <v>0</v>
      </c>
      <c r="N17" t="b">
        <v>0</v>
      </c>
      <c r="O17" t="b">
        <v>1</v>
      </c>
      <c r="P17" t="b">
        <v>1</v>
      </c>
      <c r="Q17" s="3">
        <v>1.9064565327910499E-2</v>
      </c>
      <c r="R17">
        <f>IF(tblDetail[[#This Row],[Played]],tblDetail[[#This Row],[FanPts]],0)</f>
        <v>3</v>
      </c>
    </row>
    <row r="18" spans="1:18" x14ac:dyDescent="0.25">
      <c r="A18">
        <v>1</v>
      </c>
      <c r="B18">
        <v>5</v>
      </c>
      <c r="C18" t="s">
        <v>39</v>
      </c>
      <c r="D18" t="s">
        <v>40</v>
      </c>
      <c r="E18">
        <v>4256</v>
      </c>
      <c r="F18" t="s">
        <v>41</v>
      </c>
      <c r="G18" t="s">
        <v>42</v>
      </c>
      <c r="H18" t="s">
        <v>4</v>
      </c>
      <c r="I18" t="s">
        <v>4</v>
      </c>
      <c r="J18">
        <v>46.28</v>
      </c>
      <c r="K18">
        <v>21.12</v>
      </c>
      <c r="L18" s="3">
        <v>0.96</v>
      </c>
      <c r="M18" t="b">
        <v>0</v>
      </c>
      <c r="N18" t="b">
        <v>0</v>
      </c>
      <c r="O18" t="b">
        <v>1</v>
      </c>
      <c r="P18" t="b">
        <v>1</v>
      </c>
      <c r="Q18" s="3">
        <v>0.36765173180807098</v>
      </c>
      <c r="R18">
        <f>IF(tblDetail[[#This Row],[Played]],tblDetail[[#This Row],[FanPts]],0)</f>
        <v>46.28</v>
      </c>
    </row>
    <row r="19" spans="1:18" x14ac:dyDescent="0.25">
      <c r="A19">
        <v>1</v>
      </c>
      <c r="B19">
        <v>5</v>
      </c>
      <c r="C19" t="s">
        <v>39</v>
      </c>
      <c r="D19" t="s">
        <v>40</v>
      </c>
      <c r="E19">
        <v>6339</v>
      </c>
      <c r="F19" t="s">
        <v>43</v>
      </c>
      <c r="G19" t="s">
        <v>44</v>
      </c>
      <c r="H19" t="s">
        <v>7</v>
      </c>
      <c r="I19" t="s">
        <v>7</v>
      </c>
      <c r="J19">
        <v>14.6</v>
      </c>
      <c r="K19">
        <v>9.5</v>
      </c>
      <c r="L19" s="3">
        <v>0.98</v>
      </c>
      <c r="M19" t="b">
        <v>0</v>
      </c>
      <c r="N19" t="b">
        <v>0</v>
      </c>
      <c r="O19" t="b">
        <v>1</v>
      </c>
      <c r="P19" t="b">
        <v>1</v>
      </c>
      <c r="Q19" s="3">
        <v>0.11598347632666001</v>
      </c>
      <c r="R19">
        <f>IF(tblDetail[[#This Row],[Played]],tblDetail[[#This Row],[FanPts]],0)</f>
        <v>14.6</v>
      </c>
    </row>
    <row r="20" spans="1:18" x14ac:dyDescent="0.25">
      <c r="A20">
        <v>1</v>
      </c>
      <c r="B20">
        <v>5</v>
      </c>
      <c r="C20" t="s">
        <v>39</v>
      </c>
      <c r="D20" t="s">
        <v>40</v>
      </c>
      <c r="E20">
        <v>24062</v>
      </c>
      <c r="F20" t="s">
        <v>45</v>
      </c>
      <c r="G20" t="s">
        <v>42</v>
      </c>
      <c r="H20" t="s">
        <v>7</v>
      </c>
      <c r="I20" t="s">
        <v>7</v>
      </c>
      <c r="J20">
        <v>3.2</v>
      </c>
      <c r="K20">
        <v>9.32</v>
      </c>
      <c r="L20" s="3">
        <v>0.84</v>
      </c>
      <c r="M20" t="b">
        <v>0</v>
      </c>
      <c r="N20" t="b">
        <v>0</v>
      </c>
      <c r="O20" t="b">
        <v>0</v>
      </c>
      <c r="P20" t="b">
        <v>1</v>
      </c>
      <c r="Q20" s="3">
        <v>2.5421035907213198E-2</v>
      </c>
      <c r="R20">
        <f>IF(tblDetail[[#This Row],[Played]],tblDetail[[#This Row],[FanPts]],0)</f>
        <v>3.2</v>
      </c>
    </row>
    <row r="21" spans="1:18" x14ac:dyDescent="0.25">
      <c r="A21">
        <v>1</v>
      </c>
      <c r="B21">
        <v>5</v>
      </c>
      <c r="C21" t="s">
        <v>39</v>
      </c>
      <c r="D21" t="s">
        <v>40</v>
      </c>
      <c r="E21">
        <v>8832</v>
      </c>
      <c r="F21" t="s">
        <v>46</v>
      </c>
      <c r="G21" t="s">
        <v>37</v>
      </c>
      <c r="H21" t="s">
        <v>12</v>
      </c>
      <c r="I21" t="s">
        <v>12</v>
      </c>
      <c r="J21">
        <v>13.1</v>
      </c>
      <c r="K21">
        <v>12.51</v>
      </c>
      <c r="L21" s="3">
        <v>0.98</v>
      </c>
      <c r="M21" t="b">
        <v>0</v>
      </c>
      <c r="N21" t="b">
        <v>0</v>
      </c>
      <c r="O21" t="b">
        <v>1</v>
      </c>
      <c r="P21" t="b">
        <v>1</v>
      </c>
      <c r="Q21" s="3">
        <v>0.104067365745154</v>
      </c>
      <c r="R21">
        <f>IF(tblDetail[[#This Row],[Played]],tblDetail[[#This Row],[FanPts]],0)</f>
        <v>13.1</v>
      </c>
    </row>
    <row r="22" spans="1:18" x14ac:dyDescent="0.25">
      <c r="A22">
        <v>1</v>
      </c>
      <c r="B22">
        <v>5</v>
      </c>
      <c r="C22" t="s">
        <v>39</v>
      </c>
      <c r="D22" t="s">
        <v>40</v>
      </c>
      <c r="E22">
        <v>9039</v>
      </c>
      <c r="F22" t="s">
        <v>47</v>
      </c>
      <c r="G22" t="s">
        <v>48</v>
      </c>
      <c r="H22" t="s">
        <v>12</v>
      </c>
      <c r="I22" t="s">
        <v>12</v>
      </c>
      <c r="J22">
        <v>8.9</v>
      </c>
      <c r="K22">
        <v>7.41</v>
      </c>
      <c r="L22" s="3">
        <v>0.2</v>
      </c>
      <c r="M22" t="b">
        <v>0</v>
      </c>
      <c r="N22" t="b">
        <v>0</v>
      </c>
      <c r="O22" t="b">
        <v>1</v>
      </c>
      <c r="P22" t="b">
        <v>1</v>
      </c>
      <c r="Q22" s="3">
        <v>7.0702256116936701E-2</v>
      </c>
      <c r="R22">
        <f>IF(tblDetail[[#This Row],[Played]],tblDetail[[#This Row],[FanPts]],0)</f>
        <v>8.9</v>
      </c>
    </row>
    <row r="23" spans="1:18" x14ac:dyDescent="0.25">
      <c r="A23">
        <v>1</v>
      </c>
      <c r="B23">
        <v>5</v>
      </c>
      <c r="C23" t="s">
        <v>39</v>
      </c>
      <c r="D23" t="s">
        <v>40</v>
      </c>
      <c r="E23">
        <v>9466</v>
      </c>
      <c r="F23" t="s">
        <v>49</v>
      </c>
      <c r="G23" t="s">
        <v>9</v>
      </c>
      <c r="H23" t="s">
        <v>17</v>
      </c>
      <c r="I23" t="s">
        <v>17</v>
      </c>
      <c r="J23">
        <v>12.6</v>
      </c>
      <c r="K23">
        <v>5.49</v>
      </c>
      <c r="L23" s="3">
        <v>0.25</v>
      </c>
      <c r="M23" t="b">
        <v>0</v>
      </c>
      <c r="N23" t="b">
        <v>0</v>
      </c>
      <c r="O23" t="b">
        <v>1</v>
      </c>
      <c r="P23" t="b">
        <v>1</v>
      </c>
      <c r="Q23" s="3">
        <v>0.100095328884652</v>
      </c>
      <c r="R23">
        <f>IF(tblDetail[[#This Row],[Played]],tblDetail[[#This Row],[FanPts]],0)</f>
        <v>12.6</v>
      </c>
    </row>
    <row r="24" spans="1:18" x14ac:dyDescent="0.25">
      <c r="A24">
        <v>1</v>
      </c>
      <c r="B24">
        <v>5</v>
      </c>
      <c r="C24" t="s">
        <v>39</v>
      </c>
      <c r="D24" t="s">
        <v>40</v>
      </c>
      <c r="E24">
        <v>9001</v>
      </c>
      <c r="F24" t="s">
        <v>50</v>
      </c>
      <c r="G24" t="s">
        <v>51</v>
      </c>
      <c r="H24" t="s">
        <v>7</v>
      </c>
      <c r="I24" t="s">
        <v>20</v>
      </c>
      <c r="J24">
        <v>9.9</v>
      </c>
      <c r="K24">
        <v>7.93</v>
      </c>
      <c r="L24" s="3">
        <v>0.26</v>
      </c>
      <c r="M24" t="b">
        <v>0</v>
      </c>
      <c r="N24" t="b">
        <v>0</v>
      </c>
      <c r="O24" t="b">
        <v>1</v>
      </c>
      <c r="P24" t="b">
        <v>1</v>
      </c>
      <c r="Q24" s="3">
        <v>7.8646329837940898E-2</v>
      </c>
      <c r="R24">
        <f>IF(tblDetail[[#This Row],[Played]],tblDetail[[#This Row],[FanPts]],0)</f>
        <v>9.9</v>
      </c>
    </row>
    <row r="25" spans="1:18" x14ac:dyDescent="0.25">
      <c r="A25">
        <v>1</v>
      </c>
      <c r="B25">
        <v>5</v>
      </c>
      <c r="C25" t="s">
        <v>39</v>
      </c>
      <c r="D25" t="s">
        <v>40</v>
      </c>
      <c r="E25">
        <v>7544</v>
      </c>
      <c r="F25" t="s">
        <v>52</v>
      </c>
      <c r="G25" t="s">
        <v>22</v>
      </c>
      <c r="H25" t="s">
        <v>7</v>
      </c>
      <c r="I25" t="s">
        <v>20</v>
      </c>
      <c r="J25">
        <v>2.2999999999999998</v>
      </c>
      <c r="K25">
        <v>7.94</v>
      </c>
      <c r="L25" s="3">
        <v>0.27</v>
      </c>
      <c r="M25" t="b">
        <v>0</v>
      </c>
      <c r="N25" t="b">
        <v>0</v>
      </c>
      <c r="O25" t="b">
        <v>0</v>
      </c>
      <c r="P25" t="b">
        <v>1</v>
      </c>
      <c r="Q25" s="3">
        <v>1.8271369558309498E-2</v>
      </c>
      <c r="R25">
        <f>IF(tblDetail[[#This Row],[Played]],tblDetail[[#This Row],[FanPts]],0)</f>
        <v>2.2999999999999998</v>
      </c>
    </row>
    <row r="26" spans="1:18" x14ac:dyDescent="0.25">
      <c r="A26">
        <v>1</v>
      </c>
      <c r="B26">
        <v>5</v>
      </c>
      <c r="C26" t="s">
        <v>39</v>
      </c>
      <c r="D26" t="s">
        <v>40</v>
      </c>
      <c r="E26">
        <v>24822</v>
      </c>
      <c r="F26" t="s">
        <v>53</v>
      </c>
      <c r="G26" t="s">
        <v>48</v>
      </c>
      <c r="H26" t="s">
        <v>4</v>
      </c>
      <c r="I26" t="s">
        <v>25</v>
      </c>
      <c r="J26">
        <v>17.48</v>
      </c>
      <c r="K26">
        <v>14.69</v>
      </c>
      <c r="L26" s="3">
        <v>0.09</v>
      </c>
      <c r="M26" t="b">
        <v>0</v>
      </c>
      <c r="N26" t="b">
        <v>0</v>
      </c>
      <c r="O26" t="b">
        <v>0</v>
      </c>
      <c r="P26" t="b">
        <v>0</v>
      </c>
      <c r="Q26" s="3">
        <v>0</v>
      </c>
      <c r="R26">
        <f>IF(tblDetail[[#This Row],[Played]],tblDetail[[#This Row],[FanPts]],0)</f>
        <v>0</v>
      </c>
    </row>
    <row r="27" spans="1:18" x14ac:dyDescent="0.25">
      <c r="A27">
        <v>1</v>
      </c>
      <c r="B27">
        <v>5</v>
      </c>
      <c r="C27" t="s">
        <v>39</v>
      </c>
      <c r="D27" t="s">
        <v>40</v>
      </c>
      <c r="E27">
        <v>27235</v>
      </c>
      <c r="F27" t="s">
        <v>54</v>
      </c>
      <c r="G27" t="s">
        <v>55</v>
      </c>
      <c r="H27" t="s">
        <v>7</v>
      </c>
      <c r="I27" t="s">
        <v>25</v>
      </c>
      <c r="J27">
        <v>4.2</v>
      </c>
      <c r="K27">
        <v>8.3000000000000007</v>
      </c>
      <c r="L27" s="3">
        <v>0.26</v>
      </c>
      <c r="M27" t="b">
        <v>0</v>
      </c>
      <c r="N27" t="b">
        <v>0</v>
      </c>
      <c r="O27" t="b">
        <v>1</v>
      </c>
      <c r="P27" t="b">
        <v>0</v>
      </c>
      <c r="Q27" s="3">
        <v>0</v>
      </c>
      <c r="R27">
        <f>IF(tblDetail[[#This Row],[Played]],tblDetail[[#This Row],[FanPts]],0)</f>
        <v>0</v>
      </c>
    </row>
    <row r="28" spans="1:18" x14ac:dyDescent="0.25">
      <c r="A28">
        <v>1</v>
      </c>
      <c r="B28">
        <v>5</v>
      </c>
      <c r="C28" t="s">
        <v>39</v>
      </c>
      <c r="D28" t="s">
        <v>40</v>
      </c>
      <c r="E28">
        <v>7206</v>
      </c>
      <c r="F28" t="s">
        <v>56</v>
      </c>
      <c r="G28" t="s">
        <v>57</v>
      </c>
      <c r="H28" t="s">
        <v>17</v>
      </c>
      <c r="I28" t="s">
        <v>25</v>
      </c>
      <c r="J28">
        <v>0</v>
      </c>
      <c r="K28">
        <v>0</v>
      </c>
      <c r="L28" s="3">
        <v>0.02</v>
      </c>
      <c r="M28" t="b">
        <v>0</v>
      </c>
      <c r="N28" t="b">
        <v>0</v>
      </c>
      <c r="O28" t="b">
        <v>0</v>
      </c>
      <c r="P28" t="b">
        <v>0</v>
      </c>
      <c r="Q28" s="3">
        <v>0</v>
      </c>
      <c r="R28">
        <f>IF(tblDetail[[#This Row],[Played]],tblDetail[[#This Row],[FanPts]],0)</f>
        <v>0</v>
      </c>
    </row>
    <row r="29" spans="1:18" x14ac:dyDescent="0.25">
      <c r="A29">
        <v>1</v>
      </c>
      <c r="B29">
        <v>5</v>
      </c>
      <c r="C29" t="s">
        <v>39</v>
      </c>
      <c r="D29" t="s">
        <v>40</v>
      </c>
      <c r="E29">
        <v>26652</v>
      </c>
      <c r="F29" t="s">
        <v>58</v>
      </c>
      <c r="G29" t="s">
        <v>11</v>
      </c>
      <c r="H29" t="s">
        <v>7</v>
      </c>
      <c r="I29" t="s">
        <v>25</v>
      </c>
      <c r="J29">
        <v>3.7</v>
      </c>
      <c r="K29">
        <v>5.32</v>
      </c>
      <c r="L29" s="3">
        <v>0.01</v>
      </c>
      <c r="M29" t="b">
        <v>0</v>
      </c>
      <c r="N29" t="b">
        <v>0</v>
      </c>
      <c r="O29" t="b">
        <v>1</v>
      </c>
      <c r="P29" t="b">
        <v>0</v>
      </c>
      <c r="Q29" s="3">
        <v>0</v>
      </c>
      <c r="R29">
        <f>IF(tblDetail[[#This Row],[Played]],tblDetail[[#This Row],[FanPts]],0)</f>
        <v>0</v>
      </c>
    </row>
    <row r="30" spans="1:18" x14ac:dyDescent="0.25">
      <c r="A30">
        <v>1</v>
      </c>
      <c r="B30">
        <v>5</v>
      </c>
      <c r="C30" t="s">
        <v>39</v>
      </c>
      <c r="D30" t="s">
        <v>40</v>
      </c>
      <c r="E30">
        <v>25427</v>
      </c>
      <c r="F30" t="s">
        <v>59</v>
      </c>
      <c r="G30" t="s">
        <v>14</v>
      </c>
      <c r="H30" t="s">
        <v>34</v>
      </c>
      <c r="I30" t="s">
        <v>34</v>
      </c>
      <c r="J30">
        <v>13</v>
      </c>
      <c r="K30">
        <v>7.82</v>
      </c>
      <c r="L30" s="3">
        <v>0.5</v>
      </c>
      <c r="M30" t="b">
        <v>0</v>
      </c>
      <c r="N30" t="b">
        <v>0</v>
      </c>
      <c r="O30" t="b">
        <v>1</v>
      </c>
      <c r="P30" t="b">
        <v>1</v>
      </c>
      <c r="Q30" s="3">
        <v>0.103272958373053</v>
      </c>
      <c r="R30">
        <f>IF(tblDetail[[#This Row],[Played]],tblDetail[[#This Row],[FanPts]],0)</f>
        <v>13</v>
      </c>
    </row>
    <row r="31" spans="1:18" x14ac:dyDescent="0.25">
      <c r="A31">
        <v>1</v>
      </c>
      <c r="B31">
        <v>5</v>
      </c>
      <c r="C31" t="s">
        <v>39</v>
      </c>
      <c r="D31" t="s">
        <v>40</v>
      </c>
      <c r="E31" t="s">
        <v>60</v>
      </c>
      <c r="F31" t="s">
        <v>61</v>
      </c>
      <c r="G31" t="s">
        <v>48</v>
      </c>
      <c r="H31" t="s">
        <v>38</v>
      </c>
      <c r="I31" t="s">
        <v>38</v>
      </c>
      <c r="J31">
        <v>2</v>
      </c>
      <c r="K31">
        <v>8.7799999999999994</v>
      </c>
      <c r="L31" s="3">
        <v>0.81</v>
      </c>
      <c r="M31" t="b">
        <v>0</v>
      </c>
      <c r="N31" t="b">
        <v>0</v>
      </c>
      <c r="O31" t="b">
        <v>0</v>
      </c>
      <c r="P31" t="b">
        <v>1</v>
      </c>
      <c r="Q31" s="3">
        <v>1.5888147442008199E-2</v>
      </c>
      <c r="R31">
        <f>IF(tblDetail[[#This Row],[Played]],tblDetail[[#This Row],[FanPts]],0)</f>
        <v>2</v>
      </c>
    </row>
    <row r="32" spans="1:18" x14ac:dyDescent="0.25">
      <c r="A32">
        <v>1</v>
      </c>
      <c r="B32">
        <v>5</v>
      </c>
      <c r="C32" t="s">
        <v>39</v>
      </c>
      <c r="D32" t="s">
        <v>40</v>
      </c>
      <c r="E32" t="s">
        <v>62</v>
      </c>
      <c r="F32" t="s">
        <v>63</v>
      </c>
      <c r="G32" t="s">
        <v>64</v>
      </c>
      <c r="H32" t="s">
        <v>38</v>
      </c>
      <c r="I32" t="s">
        <v>25</v>
      </c>
      <c r="J32">
        <v>9</v>
      </c>
      <c r="K32">
        <v>10.25</v>
      </c>
      <c r="L32" s="3">
        <v>0.62</v>
      </c>
      <c r="M32" t="b">
        <v>0</v>
      </c>
      <c r="N32" t="b">
        <v>0</v>
      </c>
      <c r="O32" t="b">
        <v>1</v>
      </c>
      <c r="P32" t="b">
        <v>0</v>
      </c>
      <c r="Q32" s="3">
        <v>0</v>
      </c>
      <c r="R32">
        <f>IF(tblDetail[[#This Row],[Played]],tblDetail[[#This Row],[FanPts]],0)</f>
        <v>0</v>
      </c>
    </row>
    <row r="33" spans="1:18" x14ac:dyDescent="0.25">
      <c r="A33">
        <v>1</v>
      </c>
      <c r="B33">
        <v>1</v>
      </c>
      <c r="C33" t="s">
        <v>65</v>
      </c>
      <c r="D33" t="s">
        <v>66</v>
      </c>
      <c r="E33">
        <v>24823</v>
      </c>
      <c r="F33" t="s">
        <v>67</v>
      </c>
      <c r="G33" t="s">
        <v>19</v>
      </c>
      <c r="H33" t="s">
        <v>4</v>
      </c>
      <c r="I33" t="s">
        <v>4</v>
      </c>
      <c r="J33">
        <v>30.68</v>
      </c>
      <c r="K33">
        <v>20.79</v>
      </c>
      <c r="L33" s="3">
        <v>0.88</v>
      </c>
      <c r="M33" t="b">
        <v>0</v>
      </c>
      <c r="N33" t="b">
        <v>0</v>
      </c>
      <c r="O33" t="b">
        <v>1</v>
      </c>
      <c r="P33" t="b">
        <v>1</v>
      </c>
      <c r="Q33" s="3">
        <v>0.25234413554860902</v>
      </c>
      <c r="R33">
        <f>IF(tblDetail[[#This Row],[Played]],tblDetail[[#This Row],[FanPts]],0)</f>
        <v>30.68</v>
      </c>
    </row>
    <row r="34" spans="1:18" x14ac:dyDescent="0.25">
      <c r="A34">
        <v>1</v>
      </c>
      <c r="B34">
        <v>1</v>
      </c>
      <c r="C34" t="s">
        <v>65</v>
      </c>
      <c r="D34" t="s">
        <v>66</v>
      </c>
      <c r="E34">
        <v>24791</v>
      </c>
      <c r="F34" t="s">
        <v>68</v>
      </c>
      <c r="G34" t="s">
        <v>48</v>
      </c>
      <c r="H34" t="s">
        <v>7</v>
      </c>
      <c r="I34" t="s">
        <v>7</v>
      </c>
      <c r="J34">
        <v>28.2</v>
      </c>
      <c r="K34">
        <v>10.91</v>
      </c>
      <c r="L34" s="3">
        <v>0.99</v>
      </c>
      <c r="M34" t="b">
        <v>0</v>
      </c>
      <c r="N34" t="b">
        <v>0</v>
      </c>
      <c r="O34" t="b">
        <v>1</v>
      </c>
      <c r="P34" t="b">
        <v>1</v>
      </c>
      <c r="Q34" s="3">
        <v>0.23194604375719599</v>
      </c>
      <c r="R34">
        <f>IF(tblDetail[[#This Row],[Played]],tblDetail[[#This Row],[FanPts]],0)</f>
        <v>28.2</v>
      </c>
    </row>
    <row r="35" spans="1:18" x14ac:dyDescent="0.25">
      <c r="A35">
        <v>1</v>
      </c>
      <c r="B35">
        <v>1</v>
      </c>
      <c r="C35" t="s">
        <v>65</v>
      </c>
      <c r="D35" t="s">
        <v>66</v>
      </c>
      <c r="E35">
        <v>9293</v>
      </c>
      <c r="F35" t="s">
        <v>69</v>
      </c>
      <c r="G35" t="s">
        <v>9</v>
      </c>
      <c r="H35" t="s">
        <v>7</v>
      </c>
      <c r="I35" t="s">
        <v>7</v>
      </c>
      <c r="J35">
        <v>11.4</v>
      </c>
      <c r="K35">
        <v>9.23</v>
      </c>
      <c r="L35" s="3">
        <v>0.81</v>
      </c>
      <c r="M35" t="b">
        <v>0</v>
      </c>
      <c r="N35" t="b">
        <v>0</v>
      </c>
      <c r="O35" t="b">
        <v>1</v>
      </c>
      <c r="P35" t="b">
        <v>1</v>
      </c>
      <c r="Q35" s="3">
        <v>9.37654219443987E-2</v>
      </c>
      <c r="R35">
        <f>IF(tblDetail[[#This Row],[Played]],tblDetail[[#This Row],[FanPts]],0)</f>
        <v>11.4</v>
      </c>
    </row>
    <row r="36" spans="1:18" x14ac:dyDescent="0.25">
      <c r="A36">
        <v>1</v>
      </c>
      <c r="B36">
        <v>1</v>
      </c>
      <c r="C36" t="s">
        <v>65</v>
      </c>
      <c r="D36" t="s">
        <v>66</v>
      </c>
      <c r="E36">
        <v>8850</v>
      </c>
      <c r="F36" t="s">
        <v>70</v>
      </c>
      <c r="G36" t="s">
        <v>71</v>
      </c>
      <c r="H36" t="s">
        <v>12</v>
      </c>
      <c r="I36" t="s">
        <v>12</v>
      </c>
      <c r="J36">
        <v>16</v>
      </c>
      <c r="K36">
        <v>14.65</v>
      </c>
      <c r="L36" s="3">
        <v>0.99</v>
      </c>
      <c r="M36" t="b">
        <v>0</v>
      </c>
      <c r="N36" t="b">
        <v>0</v>
      </c>
      <c r="O36" t="b">
        <v>1</v>
      </c>
      <c r="P36" t="b">
        <v>1</v>
      </c>
      <c r="Q36" s="3">
        <v>0.13160059220266401</v>
      </c>
      <c r="R36">
        <f>IF(tblDetail[[#This Row],[Played]],tblDetail[[#This Row],[FanPts]],0)</f>
        <v>16</v>
      </c>
    </row>
    <row r="37" spans="1:18" x14ac:dyDescent="0.25">
      <c r="A37">
        <v>1</v>
      </c>
      <c r="B37">
        <v>1</v>
      </c>
      <c r="C37" t="s">
        <v>65</v>
      </c>
      <c r="D37" t="s">
        <v>66</v>
      </c>
      <c r="E37">
        <v>25742</v>
      </c>
      <c r="F37" t="s">
        <v>72</v>
      </c>
      <c r="G37" t="s">
        <v>9</v>
      </c>
      <c r="H37" t="s">
        <v>12</v>
      </c>
      <c r="I37" t="s">
        <v>12</v>
      </c>
      <c r="J37">
        <v>-2.1</v>
      </c>
      <c r="K37">
        <v>15.75</v>
      </c>
      <c r="L37" s="3">
        <v>0.8</v>
      </c>
      <c r="M37" t="b">
        <v>0</v>
      </c>
      <c r="N37" t="b">
        <v>0</v>
      </c>
      <c r="O37" t="b">
        <v>0</v>
      </c>
      <c r="P37" t="b">
        <v>1</v>
      </c>
      <c r="Q37" s="3">
        <v>-1.7272577726599701E-2</v>
      </c>
      <c r="R37">
        <f>IF(tblDetail[[#This Row],[Played]],tblDetail[[#This Row],[FanPts]],0)</f>
        <v>-2.1</v>
      </c>
    </row>
    <row r="38" spans="1:18" x14ac:dyDescent="0.25">
      <c r="A38">
        <v>1</v>
      </c>
      <c r="B38">
        <v>1</v>
      </c>
      <c r="C38" t="s">
        <v>65</v>
      </c>
      <c r="D38" t="s">
        <v>66</v>
      </c>
      <c r="E38">
        <v>3950</v>
      </c>
      <c r="F38" t="s">
        <v>73</v>
      </c>
      <c r="G38" t="s">
        <v>6</v>
      </c>
      <c r="H38" t="s">
        <v>17</v>
      </c>
      <c r="I38" t="s">
        <v>17</v>
      </c>
      <c r="J38">
        <v>9.6</v>
      </c>
      <c r="K38">
        <v>9.11</v>
      </c>
      <c r="L38" s="3">
        <v>0.97</v>
      </c>
      <c r="M38" t="b">
        <v>0</v>
      </c>
      <c r="N38" t="b">
        <v>0</v>
      </c>
      <c r="O38" t="b">
        <v>1</v>
      </c>
      <c r="P38" t="b">
        <v>1</v>
      </c>
      <c r="Q38" s="3">
        <v>7.8960355321598896E-2</v>
      </c>
      <c r="R38">
        <f>IF(tblDetail[[#This Row],[Played]],tblDetail[[#This Row],[FanPts]],0)</f>
        <v>9.6</v>
      </c>
    </row>
    <row r="39" spans="1:18" x14ac:dyDescent="0.25">
      <c r="A39">
        <v>1</v>
      </c>
      <c r="B39">
        <v>1</v>
      </c>
      <c r="C39" t="s">
        <v>65</v>
      </c>
      <c r="D39" t="s">
        <v>66</v>
      </c>
      <c r="E39">
        <v>7801</v>
      </c>
      <c r="F39" t="s">
        <v>74</v>
      </c>
      <c r="G39" t="s">
        <v>11</v>
      </c>
      <c r="H39" t="s">
        <v>7</v>
      </c>
      <c r="I39" t="s">
        <v>20</v>
      </c>
      <c r="J39">
        <v>3.3</v>
      </c>
      <c r="K39">
        <v>7.06</v>
      </c>
      <c r="L39" s="3">
        <v>0.28000000000000003</v>
      </c>
      <c r="M39" t="b">
        <v>0</v>
      </c>
      <c r="N39" t="b">
        <v>0</v>
      </c>
      <c r="O39" t="b">
        <v>0</v>
      </c>
      <c r="P39" t="b">
        <v>1</v>
      </c>
      <c r="Q39" s="3">
        <v>2.7142622141799602E-2</v>
      </c>
      <c r="R39">
        <f>IF(tblDetail[[#This Row],[Played]],tblDetail[[#This Row],[FanPts]],0)</f>
        <v>3.3</v>
      </c>
    </row>
    <row r="40" spans="1:18" x14ac:dyDescent="0.25">
      <c r="A40">
        <v>1</v>
      </c>
      <c r="B40">
        <v>1</v>
      </c>
      <c r="C40" t="s">
        <v>65</v>
      </c>
      <c r="D40" t="s">
        <v>66</v>
      </c>
      <c r="E40">
        <v>24035</v>
      </c>
      <c r="F40" t="s">
        <v>75</v>
      </c>
      <c r="G40" t="s">
        <v>76</v>
      </c>
      <c r="H40" t="s">
        <v>7</v>
      </c>
      <c r="I40" t="s">
        <v>20</v>
      </c>
      <c r="J40">
        <v>7.5</v>
      </c>
      <c r="K40">
        <v>8.2799999999999994</v>
      </c>
      <c r="L40" s="3">
        <v>0.39</v>
      </c>
      <c r="M40" t="b">
        <v>0</v>
      </c>
      <c r="N40" t="b">
        <v>0</v>
      </c>
      <c r="O40" t="b">
        <v>1</v>
      </c>
      <c r="P40" t="b">
        <v>1</v>
      </c>
      <c r="Q40" s="3">
        <v>6.1687777594999098E-2</v>
      </c>
      <c r="R40">
        <f>IF(tblDetail[[#This Row],[Played]],tblDetail[[#This Row],[FanPts]],0)</f>
        <v>7.5</v>
      </c>
    </row>
    <row r="41" spans="1:18" x14ac:dyDescent="0.25">
      <c r="A41">
        <v>1</v>
      </c>
      <c r="B41">
        <v>1</v>
      </c>
      <c r="C41" t="s">
        <v>65</v>
      </c>
      <c r="D41" t="s">
        <v>66</v>
      </c>
      <c r="E41">
        <v>25794</v>
      </c>
      <c r="F41" t="s">
        <v>77</v>
      </c>
      <c r="G41" t="s">
        <v>37</v>
      </c>
      <c r="H41" t="s">
        <v>12</v>
      </c>
      <c r="I41" t="s">
        <v>25</v>
      </c>
      <c r="J41">
        <v>2.2000000000000002</v>
      </c>
      <c r="K41">
        <v>6.25</v>
      </c>
      <c r="L41" s="3">
        <v>0.02</v>
      </c>
      <c r="M41" t="b">
        <v>0</v>
      </c>
      <c r="N41" t="b">
        <v>0</v>
      </c>
      <c r="O41" t="b">
        <v>1</v>
      </c>
      <c r="P41" t="b">
        <v>0</v>
      </c>
      <c r="Q41" s="3">
        <v>0</v>
      </c>
      <c r="R41">
        <f>IF(tblDetail[[#This Row],[Played]],tblDetail[[#This Row],[FanPts]],0)</f>
        <v>0</v>
      </c>
    </row>
    <row r="42" spans="1:18" x14ac:dyDescent="0.25">
      <c r="A42">
        <v>1</v>
      </c>
      <c r="B42">
        <v>1</v>
      </c>
      <c r="C42" t="s">
        <v>65</v>
      </c>
      <c r="D42" t="s">
        <v>66</v>
      </c>
      <c r="E42">
        <v>9560</v>
      </c>
      <c r="F42" t="s">
        <v>78</v>
      </c>
      <c r="G42" t="s">
        <v>79</v>
      </c>
      <c r="H42" t="s">
        <v>12</v>
      </c>
      <c r="I42" t="s">
        <v>25</v>
      </c>
      <c r="J42">
        <v>1.6</v>
      </c>
      <c r="K42">
        <v>5.96</v>
      </c>
      <c r="L42" s="3">
        <v>0.03</v>
      </c>
      <c r="M42" t="b">
        <v>0</v>
      </c>
      <c r="N42" t="b">
        <v>0</v>
      </c>
      <c r="O42" t="b">
        <v>0</v>
      </c>
      <c r="P42" t="b">
        <v>0</v>
      </c>
      <c r="Q42" s="3">
        <v>0</v>
      </c>
      <c r="R42">
        <f>IF(tblDetail[[#This Row],[Played]],tblDetail[[#This Row],[FanPts]],0)</f>
        <v>0</v>
      </c>
    </row>
    <row r="43" spans="1:18" x14ac:dyDescent="0.25">
      <c r="A43">
        <v>1</v>
      </c>
      <c r="B43">
        <v>1</v>
      </c>
      <c r="C43" t="s">
        <v>65</v>
      </c>
      <c r="D43" t="s">
        <v>66</v>
      </c>
      <c r="E43">
        <v>9271</v>
      </c>
      <c r="F43" t="s">
        <v>80</v>
      </c>
      <c r="G43" t="s">
        <v>81</v>
      </c>
      <c r="H43" t="s">
        <v>7</v>
      </c>
      <c r="I43" t="s">
        <v>25</v>
      </c>
      <c r="J43">
        <v>3.3</v>
      </c>
      <c r="K43">
        <v>5.43</v>
      </c>
      <c r="L43" s="3">
        <v>7.0000000000000007E-2</v>
      </c>
      <c r="M43" t="b">
        <v>0</v>
      </c>
      <c r="N43" t="b">
        <v>0</v>
      </c>
      <c r="O43" t="b">
        <v>0</v>
      </c>
      <c r="P43" t="b">
        <v>0</v>
      </c>
      <c r="Q43" s="3">
        <v>0</v>
      </c>
      <c r="R43">
        <f>IF(tblDetail[[#This Row],[Played]],tblDetail[[#This Row],[FanPts]],0)</f>
        <v>0</v>
      </c>
    </row>
    <row r="44" spans="1:18" x14ac:dyDescent="0.25">
      <c r="A44">
        <v>1</v>
      </c>
      <c r="B44">
        <v>1</v>
      </c>
      <c r="C44" t="s">
        <v>65</v>
      </c>
      <c r="D44" t="s">
        <v>66</v>
      </c>
      <c r="E44">
        <v>24935</v>
      </c>
      <c r="F44" t="s">
        <v>82</v>
      </c>
      <c r="G44" t="s">
        <v>83</v>
      </c>
      <c r="H44" t="s">
        <v>7</v>
      </c>
      <c r="I44" t="s">
        <v>25</v>
      </c>
      <c r="J44">
        <v>10.3</v>
      </c>
      <c r="K44">
        <v>5.77</v>
      </c>
      <c r="L44" s="3">
        <v>0.04</v>
      </c>
      <c r="M44" t="b">
        <v>0</v>
      </c>
      <c r="N44" t="b">
        <v>0</v>
      </c>
      <c r="O44" t="b">
        <v>1</v>
      </c>
      <c r="P44" t="b">
        <v>0</v>
      </c>
      <c r="Q44" s="3">
        <v>0</v>
      </c>
      <c r="R44">
        <f>IF(tblDetail[[#This Row],[Played]],tblDetail[[#This Row],[FanPts]],0)</f>
        <v>0</v>
      </c>
    </row>
    <row r="45" spans="1:18" x14ac:dyDescent="0.25">
      <c r="A45">
        <v>1</v>
      </c>
      <c r="B45">
        <v>1</v>
      </c>
      <c r="C45" t="s">
        <v>65</v>
      </c>
      <c r="D45" t="s">
        <v>66</v>
      </c>
      <c r="E45">
        <v>9281</v>
      </c>
      <c r="F45" t="s">
        <v>84</v>
      </c>
      <c r="G45" t="s">
        <v>85</v>
      </c>
      <c r="H45" t="s">
        <v>4</v>
      </c>
      <c r="I45" t="s">
        <v>25</v>
      </c>
      <c r="J45">
        <v>11.4</v>
      </c>
      <c r="K45">
        <v>15.01</v>
      </c>
      <c r="L45" s="3">
        <v>0.04</v>
      </c>
      <c r="M45" t="b">
        <v>0</v>
      </c>
      <c r="N45" t="b">
        <v>0</v>
      </c>
      <c r="O45" t="b">
        <v>0</v>
      </c>
      <c r="P45" t="b">
        <v>0</v>
      </c>
      <c r="Q45" s="3">
        <v>0</v>
      </c>
      <c r="R45">
        <f>IF(tblDetail[[#This Row],[Played]],tblDetail[[#This Row],[FanPts]],0)</f>
        <v>0</v>
      </c>
    </row>
    <row r="46" spans="1:18" x14ac:dyDescent="0.25">
      <c r="A46">
        <v>1</v>
      </c>
      <c r="B46">
        <v>1</v>
      </c>
      <c r="C46" t="s">
        <v>65</v>
      </c>
      <c r="D46" t="s">
        <v>66</v>
      </c>
      <c r="E46">
        <v>24892</v>
      </c>
      <c r="F46" t="s">
        <v>86</v>
      </c>
      <c r="G46" t="s">
        <v>3</v>
      </c>
      <c r="H46" t="s">
        <v>12</v>
      </c>
      <c r="I46" t="s">
        <v>25</v>
      </c>
      <c r="J46">
        <v>1.6</v>
      </c>
      <c r="K46">
        <v>4.2699999999999996</v>
      </c>
      <c r="L46" s="3">
        <v>0.01</v>
      </c>
      <c r="M46" t="b">
        <v>0</v>
      </c>
      <c r="N46" t="b">
        <v>0</v>
      </c>
      <c r="O46" t="b">
        <v>0</v>
      </c>
      <c r="P46" t="b">
        <v>0</v>
      </c>
      <c r="Q46" s="3">
        <v>0</v>
      </c>
      <c r="R46">
        <f>IF(tblDetail[[#This Row],[Played]],tblDetail[[#This Row],[FanPts]],0)</f>
        <v>0</v>
      </c>
    </row>
    <row r="47" spans="1:18" x14ac:dyDescent="0.25">
      <c r="A47">
        <v>1</v>
      </c>
      <c r="B47">
        <v>1</v>
      </c>
      <c r="C47" t="s">
        <v>65</v>
      </c>
      <c r="D47" t="s">
        <v>66</v>
      </c>
      <c r="E47">
        <v>25885</v>
      </c>
      <c r="F47" t="s">
        <v>87</v>
      </c>
      <c r="G47" t="s">
        <v>11</v>
      </c>
      <c r="H47" t="s">
        <v>34</v>
      </c>
      <c r="I47" t="s">
        <v>34</v>
      </c>
      <c r="J47">
        <v>8</v>
      </c>
      <c r="K47">
        <v>9.02</v>
      </c>
      <c r="L47" s="3">
        <v>0.96</v>
      </c>
      <c r="M47" t="b">
        <v>0</v>
      </c>
      <c r="N47" t="b">
        <v>0</v>
      </c>
      <c r="O47" t="b">
        <v>1</v>
      </c>
      <c r="P47" t="b">
        <v>1</v>
      </c>
      <c r="Q47" s="3">
        <v>6.5800296101332395E-2</v>
      </c>
      <c r="R47">
        <f>IF(tblDetail[[#This Row],[Played]],tblDetail[[#This Row],[FanPts]],0)</f>
        <v>8</v>
      </c>
    </row>
    <row r="48" spans="1:18" x14ac:dyDescent="0.25">
      <c r="A48">
        <v>1</v>
      </c>
      <c r="B48">
        <v>1</v>
      </c>
      <c r="C48" t="s">
        <v>65</v>
      </c>
      <c r="D48" t="s">
        <v>66</v>
      </c>
      <c r="E48" t="s">
        <v>88</v>
      </c>
      <c r="F48" t="s">
        <v>89</v>
      </c>
      <c r="G48" t="s">
        <v>44</v>
      </c>
      <c r="H48" t="s">
        <v>38</v>
      </c>
      <c r="I48" t="s">
        <v>38</v>
      </c>
      <c r="J48">
        <v>9</v>
      </c>
      <c r="K48">
        <v>10.99</v>
      </c>
      <c r="L48" s="3">
        <v>0.96</v>
      </c>
      <c r="M48" t="b">
        <v>0</v>
      </c>
      <c r="N48" t="b">
        <v>0</v>
      </c>
      <c r="O48" t="b">
        <v>1</v>
      </c>
      <c r="P48" t="b">
        <v>1</v>
      </c>
      <c r="Q48" s="3">
        <v>7.4025333113999003E-2</v>
      </c>
      <c r="R48">
        <f>IF(tblDetail[[#This Row],[Played]],tblDetail[[#This Row],[FanPts]],0)</f>
        <v>9</v>
      </c>
    </row>
    <row r="49" spans="1:18" x14ac:dyDescent="0.25">
      <c r="A49">
        <v>1</v>
      </c>
      <c r="B49">
        <v>12</v>
      </c>
      <c r="C49" t="s">
        <v>90</v>
      </c>
      <c r="D49" t="s">
        <v>91</v>
      </c>
      <c r="E49">
        <v>6760</v>
      </c>
      <c r="F49" t="s">
        <v>92</v>
      </c>
      <c r="G49" t="s">
        <v>9</v>
      </c>
      <c r="H49" t="s">
        <v>4</v>
      </c>
      <c r="I49" t="s">
        <v>4</v>
      </c>
      <c r="J49">
        <v>31.8</v>
      </c>
      <c r="K49">
        <v>16.47</v>
      </c>
      <c r="L49" s="3">
        <v>0.23</v>
      </c>
      <c r="M49" t="b">
        <v>0</v>
      </c>
      <c r="N49" t="b">
        <v>0</v>
      </c>
      <c r="O49" t="b">
        <v>1</v>
      </c>
      <c r="P49" t="b">
        <v>1</v>
      </c>
      <c r="Q49" s="3">
        <v>0.269035532994923</v>
      </c>
      <c r="R49">
        <f>IF(tblDetail[[#This Row],[Played]],tblDetail[[#This Row],[FanPts]],0)</f>
        <v>31.8</v>
      </c>
    </row>
    <row r="50" spans="1:18" x14ac:dyDescent="0.25">
      <c r="A50">
        <v>1</v>
      </c>
      <c r="B50">
        <v>12</v>
      </c>
      <c r="C50" t="s">
        <v>90</v>
      </c>
      <c r="D50" t="s">
        <v>91</v>
      </c>
      <c r="E50">
        <v>24851</v>
      </c>
      <c r="F50" t="s">
        <v>93</v>
      </c>
      <c r="G50" t="s">
        <v>94</v>
      </c>
      <c r="H50" t="s">
        <v>7</v>
      </c>
      <c r="I50" t="s">
        <v>7</v>
      </c>
      <c r="J50">
        <v>18.2</v>
      </c>
      <c r="K50">
        <v>14.28</v>
      </c>
      <c r="L50" s="3">
        <v>0.96</v>
      </c>
      <c r="M50" t="b">
        <v>0</v>
      </c>
      <c r="N50" t="b">
        <v>0</v>
      </c>
      <c r="O50" t="b">
        <v>1</v>
      </c>
      <c r="P50" t="b">
        <v>1</v>
      </c>
      <c r="Q50" s="3">
        <v>0.15397631133671699</v>
      </c>
      <c r="R50">
        <f>IF(tblDetail[[#This Row],[Played]],tblDetail[[#This Row],[FanPts]],0)</f>
        <v>18.2</v>
      </c>
    </row>
    <row r="51" spans="1:18" x14ac:dyDescent="0.25">
      <c r="A51">
        <v>1</v>
      </c>
      <c r="B51">
        <v>12</v>
      </c>
      <c r="C51" t="s">
        <v>90</v>
      </c>
      <c r="D51" t="s">
        <v>91</v>
      </c>
      <c r="E51">
        <v>24076</v>
      </c>
      <c r="F51" t="s">
        <v>95</v>
      </c>
      <c r="G51" t="s">
        <v>85</v>
      </c>
      <c r="H51" t="s">
        <v>7</v>
      </c>
      <c r="I51" t="s">
        <v>7</v>
      </c>
      <c r="J51">
        <v>11.2</v>
      </c>
      <c r="K51">
        <v>7.93</v>
      </c>
      <c r="L51" s="3">
        <v>0.41</v>
      </c>
      <c r="M51" t="b">
        <v>0</v>
      </c>
      <c r="N51" t="b">
        <v>0</v>
      </c>
      <c r="O51" t="b">
        <v>1</v>
      </c>
      <c r="P51" t="b">
        <v>1</v>
      </c>
      <c r="Q51" s="3">
        <v>9.4754653130287594E-2</v>
      </c>
      <c r="R51">
        <f>IF(tblDetail[[#This Row],[Played]],tblDetail[[#This Row],[FanPts]],0)</f>
        <v>11.2</v>
      </c>
    </row>
    <row r="52" spans="1:18" x14ac:dyDescent="0.25">
      <c r="A52">
        <v>1</v>
      </c>
      <c r="B52">
        <v>12</v>
      </c>
      <c r="C52" t="s">
        <v>90</v>
      </c>
      <c r="D52" t="s">
        <v>91</v>
      </c>
      <c r="E52">
        <v>7751</v>
      </c>
      <c r="F52" t="s">
        <v>96</v>
      </c>
      <c r="G52" t="s">
        <v>33</v>
      </c>
      <c r="H52" t="s">
        <v>12</v>
      </c>
      <c r="I52" t="s">
        <v>12</v>
      </c>
      <c r="J52">
        <v>25.1</v>
      </c>
      <c r="K52">
        <v>12.46</v>
      </c>
      <c r="L52" s="3">
        <v>0.84</v>
      </c>
      <c r="M52" t="b">
        <v>0</v>
      </c>
      <c r="N52" t="b">
        <v>0</v>
      </c>
      <c r="O52" t="b">
        <v>1</v>
      </c>
      <c r="P52" t="b">
        <v>1</v>
      </c>
      <c r="Q52" s="3">
        <v>0.212351945854483</v>
      </c>
      <c r="R52">
        <f>IF(tblDetail[[#This Row],[Played]],tblDetail[[#This Row],[FanPts]],0)</f>
        <v>25.1</v>
      </c>
    </row>
    <row r="53" spans="1:18" x14ac:dyDescent="0.25">
      <c r="A53">
        <v>1</v>
      </c>
      <c r="B53">
        <v>12</v>
      </c>
      <c r="C53" t="s">
        <v>90</v>
      </c>
      <c r="D53" t="s">
        <v>91</v>
      </c>
      <c r="E53">
        <v>8504</v>
      </c>
      <c r="F53" t="s">
        <v>97</v>
      </c>
      <c r="G53" t="s">
        <v>81</v>
      </c>
      <c r="H53" t="s">
        <v>12</v>
      </c>
      <c r="I53" t="s">
        <v>12</v>
      </c>
      <c r="J53">
        <v>3.3</v>
      </c>
      <c r="K53">
        <v>7.43</v>
      </c>
      <c r="L53" s="3">
        <v>0.31</v>
      </c>
      <c r="M53" t="b">
        <v>0</v>
      </c>
      <c r="N53" t="b">
        <v>0</v>
      </c>
      <c r="O53" t="b">
        <v>0</v>
      </c>
      <c r="P53" t="b">
        <v>1</v>
      </c>
      <c r="Q53" s="3">
        <v>2.7918781725888301E-2</v>
      </c>
      <c r="R53">
        <f>IF(tblDetail[[#This Row],[Played]],tblDetail[[#This Row],[FanPts]],0)</f>
        <v>3.3</v>
      </c>
    </row>
    <row r="54" spans="1:18" x14ac:dyDescent="0.25">
      <c r="A54">
        <v>1</v>
      </c>
      <c r="B54">
        <v>12</v>
      </c>
      <c r="C54" t="s">
        <v>90</v>
      </c>
      <c r="D54" t="s">
        <v>91</v>
      </c>
      <c r="E54">
        <v>8868</v>
      </c>
      <c r="F54" t="s">
        <v>98</v>
      </c>
      <c r="G54" t="s">
        <v>94</v>
      </c>
      <c r="H54" t="s">
        <v>17</v>
      </c>
      <c r="I54" t="s">
        <v>17</v>
      </c>
      <c r="J54">
        <v>11.6</v>
      </c>
      <c r="K54">
        <v>6.4</v>
      </c>
      <c r="L54" s="3">
        <v>0.74</v>
      </c>
      <c r="M54" t="b">
        <v>0</v>
      </c>
      <c r="N54" t="b">
        <v>0</v>
      </c>
      <c r="O54" t="b">
        <v>1</v>
      </c>
      <c r="P54" t="b">
        <v>1</v>
      </c>
      <c r="Q54" s="3">
        <v>9.8138747884940702E-2</v>
      </c>
      <c r="R54">
        <f>IF(tblDetail[[#This Row],[Played]],tblDetail[[#This Row],[FanPts]],0)</f>
        <v>11.6</v>
      </c>
    </row>
    <row r="55" spans="1:18" x14ac:dyDescent="0.25">
      <c r="A55">
        <v>1</v>
      </c>
      <c r="B55">
        <v>12</v>
      </c>
      <c r="C55" t="s">
        <v>90</v>
      </c>
      <c r="D55" t="s">
        <v>91</v>
      </c>
      <c r="E55">
        <v>5483</v>
      </c>
      <c r="F55" t="s">
        <v>99</v>
      </c>
      <c r="G55" t="s">
        <v>100</v>
      </c>
      <c r="H55" t="s">
        <v>7</v>
      </c>
      <c r="I55" t="s">
        <v>20</v>
      </c>
      <c r="J55">
        <v>0</v>
      </c>
      <c r="K55">
        <v>0</v>
      </c>
      <c r="L55" s="3">
        <v>0</v>
      </c>
      <c r="M55" t="b">
        <v>0</v>
      </c>
      <c r="N55" t="b">
        <v>0</v>
      </c>
      <c r="O55" t="b">
        <v>0</v>
      </c>
      <c r="P55" t="b">
        <v>1</v>
      </c>
      <c r="Q55" s="3">
        <v>0</v>
      </c>
      <c r="R55">
        <f>IF(tblDetail[[#This Row],[Played]],tblDetail[[#This Row],[FanPts]],0)</f>
        <v>0</v>
      </c>
    </row>
    <row r="56" spans="1:18" x14ac:dyDescent="0.25">
      <c r="A56">
        <v>1</v>
      </c>
      <c r="B56">
        <v>12</v>
      </c>
      <c r="C56" t="s">
        <v>90</v>
      </c>
      <c r="D56" t="s">
        <v>91</v>
      </c>
      <c r="E56">
        <v>8277</v>
      </c>
      <c r="F56" t="s">
        <v>101</v>
      </c>
      <c r="G56" t="s">
        <v>71</v>
      </c>
      <c r="H56" t="s">
        <v>7</v>
      </c>
      <c r="I56" t="s">
        <v>20</v>
      </c>
      <c r="J56">
        <v>3</v>
      </c>
      <c r="K56">
        <v>9.49</v>
      </c>
      <c r="L56" s="3">
        <v>0.9</v>
      </c>
      <c r="M56" t="b">
        <v>0</v>
      </c>
      <c r="N56" t="b">
        <v>0</v>
      </c>
      <c r="O56" t="b">
        <v>0</v>
      </c>
      <c r="P56" t="b">
        <v>1</v>
      </c>
      <c r="Q56" s="3">
        <v>2.5380710659898401E-2</v>
      </c>
      <c r="R56">
        <f>IF(tblDetail[[#This Row],[Played]],tblDetail[[#This Row],[FanPts]],0)</f>
        <v>3</v>
      </c>
    </row>
    <row r="57" spans="1:18" x14ac:dyDescent="0.25">
      <c r="A57">
        <v>1</v>
      </c>
      <c r="B57">
        <v>12</v>
      </c>
      <c r="C57" t="s">
        <v>90</v>
      </c>
      <c r="D57" t="s">
        <v>91</v>
      </c>
      <c r="E57">
        <v>8795</v>
      </c>
      <c r="F57" t="s">
        <v>102</v>
      </c>
      <c r="G57" t="s">
        <v>37</v>
      </c>
      <c r="H57" t="s">
        <v>4</v>
      </c>
      <c r="I57" t="s">
        <v>25</v>
      </c>
      <c r="J57">
        <v>20.48</v>
      </c>
      <c r="K57">
        <v>15.74</v>
      </c>
      <c r="L57" s="3">
        <v>0.09</v>
      </c>
      <c r="M57" t="b">
        <v>0</v>
      </c>
      <c r="N57" t="b">
        <v>0</v>
      </c>
      <c r="O57" t="b">
        <v>0</v>
      </c>
      <c r="P57" t="b">
        <v>0</v>
      </c>
      <c r="Q57" s="3">
        <v>0</v>
      </c>
      <c r="R57">
        <f>IF(tblDetail[[#This Row],[Played]],tblDetail[[#This Row],[FanPts]],0)</f>
        <v>0</v>
      </c>
    </row>
    <row r="58" spans="1:18" x14ac:dyDescent="0.25">
      <c r="A58">
        <v>1</v>
      </c>
      <c r="B58">
        <v>12</v>
      </c>
      <c r="C58" t="s">
        <v>90</v>
      </c>
      <c r="D58" t="s">
        <v>91</v>
      </c>
      <c r="E58">
        <v>24913</v>
      </c>
      <c r="F58" t="s">
        <v>103</v>
      </c>
      <c r="G58" t="s">
        <v>104</v>
      </c>
      <c r="H58" t="s">
        <v>12</v>
      </c>
      <c r="I58" t="s">
        <v>25</v>
      </c>
      <c r="J58">
        <v>6.4</v>
      </c>
      <c r="K58">
        <v>8.02</v>
      </c>
      <c r="L58" s="3">
        <v>0.03</v>
      </c>
      <c r="M58" t="b">
        <v>0</v>
      </c>
      <c r="N58" t="b">
        <v>0</v>
      </c>
      <c r="O58" t="b">
        <v>1</v>
      </c>
      <c r="P58" t="b">
        <v>0</v>
      </c>
      <c r="Q58" s="3">
        <v>0</v>
      </c>
      <c r="R58">
        <f>IF(tblDetail[[#This Row],[Played]],tblDetail[[#This Row],[FanPts]],0)</f>
        <v>0</v>
      </c>
    </row>
    <row r="59" spans="1:18" x14ac:dyDescent="0.25">
      <c r="A59">
        <v>1</v>
      </c>
      <c r="B59">
        <v>12</v>
      </c>
      <c r="C59" t="s">
        <v>90</v>
      </c>
      <c r="D59" t="s">
        <v>91</v>
      </c>
      <c r="E59">
        <v>24889</v>
      </c>
      <c r="F59" t="s">
        <v>105</v>
      </c>
      <c r="G59" t="s">
        <v>106</v>
      </c>
      <c r="H59" t="s">
        <v>17</v>
      </c>
      <c r="I59" t="s">
        <v>25</v>
      </c>
      <c r="J59">
        <v>16.8</v>
      </c>
      <c r="K59">
        <v>5.82</v>
      </c>
      <c r="L59" s="3">
        <v>0.28999999999999998</v>
      </c>
      <c r="M59" t="b">
        <v>0</v>
      </c>
      <c r="N59" t="b">
        <v>0</v>
      </c>
      <c r="O59" t="b">
        <v>1</v>
      </c>
      <c r="P59" t="b">
        <v>0</v>
      </c>
      <c r="Q59" s="3">
        <v>0</v>
      </c>
      <c r="R59">
        <f>IF(tblDetail[[#This Row],[Played]],tblDetail[[#This Row],[FanPts]],0)</f>
        <v>0</v>
      </c>
    </row>
    <row r="60" spans="1:18" x14ac:dyDescent="0.25">
      <c r="A60">
        <v>1</v>
      </c>
      <c r="B60">
        <v>12</v>
      </c>
      <c r="C60" t="s">
        <v>90</v>
      </c>
      <c r="D60" t="s">
        <v>91</v>
      </c>
      <c r="E60">
        <v>9393</v>
      </c>
      <c r="F60" t="s">
        <v>107</v>
      </c>
      <c r="G60" t="s">
        <v>9</v>
      </c>
      <c r="H60" t="s">
        <v>12</v>
      </c>
      <c r="I60" t="s">
        <v>25</v>
      </c>
      <c r="J60">
        <v>0</v>
      </c>
      <c r="K60">
        <v>0</v>
      </c>
      <c r="L60" s="3">
        <v>0</v>
      </c>
      <c r="M60" t="b">
        <v>0</v>
      </c>
      <c r="N60" t="b">
        <v>0</v>
      </c>
      <c r="O60" t="b">
        <v>0</v>
      </c>
      <c r="P60" t="b">
        <v>0</v>
      </c>
      <c r="Q60" s="3">
        <v>0</v>
      </c>
      <c r="R60">
        <f>IF(tblDetail[[#This Row],[Played]],tblDetail[[#This Row],[FanPts]],0)</f>
        <v>0</v>
      </c>
    </row>
    <row r="61" spans="1:18" x14ac:dyDescent="0.25">
      <c r="A61">
        <v>1</v>
      </c>
      <c r="B61">
        <v>12</v>
      </c>
      <c r="C61" t="s">
        <v>90</v>
      </c>
      <c r="D61" t="s">
        <v>91</v>
      </c>
      <c r="E61">
        <v>25764</v>
      </c>
      <c r="F61" t="s">
        <v>108</v>
      </c>
      <c r="G61" t="s">
        <v>33</v>
      </c>
      <c r="H61" t="s">
        <v>7</v>
      </c>
      <c r="I61" t="s">
        <v>25</v>
      </c>
      <c r="J61">
        <v>0</v>
      </c>
      <c r="K61">
        <v>2.98</v>
      </c>
      <c r="L61" s="3">
        <v>0.01</v>
      </c>
      <c r="M61" t="b">
        <v>0</v>
      </c>
      <c r="N61" t="b">
        <v>0</v>
      </c>
      <c r="O61" t="b">
        <v>0</v>
      </c>
      <c r="P61" t="b">
        <v>0</v>
      </c>
      <c r="Q61" s="3">
        <v>0</v>
      </c>
      <c r="R61">
        <f>IF(tblDetail[[#This Row],[Played]],tblDetail[[#This Row],[FanPts]],0)</f>
        <v>0</v>
      </c>
    </row>
    <row r="62" spans="1:18" x14ac:dyDescent="0.25">
      <c r="A62">
        <v>1</v>
      </c>
      <c r="B62">
        <v>12</v>
      </c>
      <c r="C62" t="s">
        <v>90</v>
      </c>
      <c r="D62" t="s">
        <v>91</v>
      </c>
      <c r="E62">
        <v>9504</v>
      </c>
      <c r="F62" t="s">
        <v>109</v>
      </c>
      <c r="G62" t="s">
        <v>57</v>
      </c>
      <c r="H62" t="s">
        <v>12</v>
      </c>
      <c r="I62" t="s">
        <v>25</v>
      </c>
      <c r="J62">
        <v>4.25</v>
      </c>
      <c r="K62">
        <v>4.4400000000000004</v>
      </c>
      <c r="L62" s="3">
        <v>0</v>
      </c>
      <c r="M62" t="b">
        <v>0</v>
      </c>
      <c r="N62" t="b">
        <v>0</v>
      </c>
      <c r="O62" t="b">
        <v>1</v>
      </c>
      <c r="P62" t="b">
        <v>0</v>
      </c>
      <c r="Q62" s="3">
        <v>0</v>
      </c>
      <c r="R62">
        <f>IF(tblDetail[[#This Row],[Played]],tblDetail[[#This Row],[FanPts]],0)</f>
        <v>0</v>
      </c>
    </row>
    <row r="63" spans="1:18" x14ac:dyDescent="0.25">
      <c r="A63">
        <v>1</v>
      </c>
      <c r="B63">
        <v>12</v>
      </c>
      <c r="C63" t="s">
        <v>90</v>
      </c>
      <c r="D63" t="s">
        <v>91</v>
      </c>
      <c r="E63">
        <v>26534</v>
      </c>
      <c r="F63" t="s">
        <v>110</v>
      </c>
      <c r="G63" t="s">
        <v>37</v>
      </c>
      <c r="H63" t="s">
        <v>34</v>
      </c>
      <c r="I63" t="s">
        <v>34</v>
      </c>
      <c r="J63">
        <v>9</v>
      </c>
      <c r="K63">
        <v>8.8000000000000007</v>
      </c>
      <c r="L63" s="3">
        <v>0.86</v>
      </c>
      <c r="M63" t="b">
        <v>0</v>
      </c>
      <c r="N63" t="b">
        <v>0</v>
      </c>
      <c r="O63" t="b">
        <v>1</v>
      </c>
      <c r="P63" t="b">
        <v>1</v>
      </c>
      <c r="Q63" s="3">
        <v>7.6142131979695396E-2</v>
      </c>
      <c r="R63">
        <f>IF(tblDetail[[#This Row],[Played]],tblDetail[[#This Row],[FanPts]],0)</f>
        <v>9</v>
      </c>
    </row>
    <row r="64" spans="1:18" x14ac:dyDescent="0.25">
      <c r="A64">
        <v>1</v>
      </c>
      <c r="B64">
        <v>12</v>
      </c>
      <c r="C64" t="s">
        <v>90</v>
      </c>
      <c r="D64" t="s">
        <v>91</v>
      </c>
      <c r="E64" t="s">
        <v>111</v>
      </c>
      <c r="F64" t="s">
        <v>112</v>
      </c>
      <c r="G64" t="s">
        <v>55</v>
      </c>
      <c r="H64" t="s">
        <v>38</v>
      </c>
      <c r="I64" t="s">
        <v>38</v>
      </c>
      <c r="J64">
        <v>5</v>
      </c>
      <c r="K64">
        <v>12.83</v>
      </c>
      <c r="L64" s="3">
        <v>0.91</v>
      </c>
      <c r="M64" t="b">
        <v>0</v>
      </c>
      <c r="N64" t="b">
        <v>0</v>
      </c>
      <c r="O64" t="b">
        <v>1</v>
      </c>
      <c r="P64" t="b">
        <v>1</v>
      </c>
      <c r="Q64" s="3">
        <v>4.23011844331641E-2</v>
      </c>
      <c r="R64">
        <f>IF(tblDetail[[#This Row],[Played]],tblDetail[[#This Row],[FanPts]],0)</f>
        <v>5</v>
      </c>
    </row>
    <row r="65" spans="1:18" x14ac:dyDescent="0.25">
      <c r="A65">
        <v>1</v>
      </c>
      <c r="B65">
        <v>10</v>
      </c>
      <c r="C65" t="s">
        <v>113</v>
      </c>
      <c r="D65" t="s">
        <v>114</v>
      </c>
      <c r="E65">
        <v>8780</v>
      </c>
      <c r="F65" t="s">
        <v>115</v>
      </c>
      <c r="G65" t="s">
        <v>6</v>
      </c>
      <c r="H65" t="s">
        <v>4</v>
      </c>
      <c r="I65" t="s">
        <v>4</v>
      </c>
      <c r="J65">
        <v>20.36</v>
      </c>
      <c r="K65">
        <v>20.13</v>
      </c>
      <c r="L65" s="3">
        <v>0.9</v>
      </c>
      <c r="M65" t="b">
        <v>0</v>
      </c>
      <c r="N65" t="b">
        <v>0</v>
      </c>
      <c r="O65" t="b">
        <v>1</v>
      </c>
      <c r="P65" t="b">
        <v>1</v>
      </c>
      <c r="Q65" s="3">
        <v>0.18324183241832401</v>
      </c>
      <c r="R65">
        <f>IF(tblDetail[[#This Row],[Played]],tblDetail[[#This Row],[FanPts]],0)</f>
        <v>20.36</v>
      </c>
    </row>
    <row r="66" spans="1:18" x14ac:dyDescent="0.25">
      <c r="A66">
        <v>1</v>
      </c>
      <c r="B66">
        <v>10</v>
      </c>
      <c r="C66" t="s">
        <v>113</v>
      </c>
      <c r="D66" t="s">
        <v>114</v>
      </c>
      <c r="E66">
        <v>7868</v>
      </c>
      <c r="F66" t="s">
        <v>116</v>
      </c>
      <c r="G66" t="s">
        <v>16</v>
      </c>
      <c r="H66" t="s">
        <v>7</v>
      </c>
      <c r="I66" t="s">
        <v>7</v>
      </c>
      <c r="J66">
        <v>16.399999999999999</v>
      </c>
      <c r="K66">
        <v>11.39</v>
      </c>
      <c r="L66" s="3">
        <v>0.99</v>
      </c>
      <c r="M66" t="b">
        <v>0</v>
      </c>
      <c r="N66" t="b">
        <v>0</v>
      </c>
      <c r="O66" t="b">
        <v>1</v>
      </c>
      <c r="P66" t="b">
        <v>1</v>
      </c>
      <c r="Q66" s="3">
        <v>0.14760147601476001</v>
      </c>
      <c r="R66">
        <f>IF(tblDetail[[#This Row],[Played]],tblDetail[[#This Row],[FanPts]],0)</f>
        <v>16.399999999999999</v>
      </c>
    </row>
    <row r="67" spans="1:18" x14ac:dyDescent="0.25">
      <c r="A67">
        <v>1</v>
      </c>
      <c r="B67">
        <v>10</v>
      </c>
      <c r="C67" t="s">
        <v>113</v>
      </c>
      <c r="D67" t="s">
        <v>114</v>
      </c>
      <c r="E67">
        <v>24171</v>
      </c>
      <c r="F67" t="s">
        <v>117</v>
      </c>
      <c r="G67" t="s">
        <v>57</v>
      </c>
      <c r="H67" t="s">
        <v>7</v>
      </c>
      <c r="I67" t="s">
        <v>7</v>
      </c>
      <c r="J67">
        <v>8.35</v>
      </c>
      <c r="K67">
        <v>10.72</v>
      </c>
      <c r="L67" s="3">
        <v>0.79</v>
      </c>
      <c r="M67" t="b">
        <v>0</v>
      </c>
      <c r="N67" t="b">
        <v>0</v>
      </c>
      <c r="O67" t="b">
        <v>1</v>
      </c>
      <c r="P67" t="b">
        <v>1</v>
      </c>
      <c r="Q67" s="3">
        <v>7.5150751507515004E-2</v>
      </c>
      <c r="R67">
        <f>IF(tblDetail[[#This Row],[Played]],tblDetail[[#This Row],[FanPts]],0)</f>
        <v>8.35</v>
      </c>
    </row>
    <row r="68" spans="1:18" x14ac:dyDescent="0.25">
      <c r="A68">
        <v>1</v>
      </c>
      <c r="B68">
        <v>10</v>
      </c>
      <c r="C68" t="s">
        <v>113</v>
      </c>
      <c r="D68" t="s">
        <v>114</v>
      </c>
      <c r="E68">
        <v>25883</v>
      </c>
      <c r="F68" t="s">
        <v>118</v>
      </c>
      <c r="G68" t="s">
        <v>3</v>
      </c>
      <c r="H68" t="s">
        <v>12</v>
      </c>
      <c r="I68" t="s">
        <v>12</v>
      </c>
      <c r="J68">
        <v>9.4</v>
      </c>
      <c r="K68">
        <v>13.48</v>
      </c>
      <c r="L68" s="3">
        <v>0.96</v>
      </c>
      <c r="M68" t="b">
        <v>0</v>
      </c>
      <c r="N68" t="b">
        <v>0</v>
      </c>
      <c r="O68" t="b">
        <v>1</v>
      </c>
      <c r="P68" t="b">
        <v>1</v>
      </c>
      <c r="Q68" s="3">
        <v>8.4600846008460101E-2</v>
      </c>
      <c r="R68">
        <f>IF(tblDetail[[#This Row],[Played]],tblDetail[[#This Row],[FanPts]],0)</f>
        <v>9.4</v>
      </c>
    </row>
    <row r="69" spans="1:18" x14ac:dyDescent="0.25">
      <c r="A69">
        <v>1</v>
      </c>
      <c r="B69">
        <v>10</v>
      </c>
      <c r="C69" t="s">
        <v>113</v>
      </c>
      <c r="D69" t="s">
        <v>114</v>
      </c>
      <c r="E69">
        <v>23987</v>
      </c>
      <c r="F69" t="s">
        <v>119</v>
      </c>
      <c r="G69" t="s">
        <v>79</v>
      </c>
      <c r="H69" t="s">
        <v>12</v>
      </c>
      <c r="I69" t="s">
        <v>12</v>
      </c>
      <c r="J69">
        <v>11.5</v>
      </c>
      <c r="K69">
        <v>10.31</v>
      </c>
      <c r="L69" s="3">
        <v>0.37</v>
      </c>
      <c r="M69" t="b">
        <v>0</v>
      </c>
      <c r="N69" t="b">
        <v>0</v>
      </c>
      <c r="O69" t="b">
        <v>1</v>
      </c>
      <c r="P69" t="b">
        <v>1</v>
      </c>
      <c r="Q69" s="3">
        <v>0.10350103501035</v>
      </c>
      <c r="R69">
        <f>IF(tblDetail[[#This Row],[Played]],tblDetail[[#This Row],[FanPts]],0)</f>
        <v>11.5</v>
      </c>
    </row>
    <row r="70" spans="1:18" x14ac:dyDescent="0.25">
      <c r="A70">
        <v>1</v>
      </c>
      <c r="B70">
        <v>10</v>
      </c>
      <c r="C70" t="s">
        <v>113</v>
      </c>
      <c r="D70" t="s">
        <v>114</v>
      </c>
      <c r="E70">
        <v>24070</v>
      </c>
      <c r="F70" t="s">
        <v>120</v>
      </c>
      <c r="G70" t="s">
        <v>22</v>
      </c>
      <c r="H70" t="s">
        <v>17</v>
      </c>
      <c r="I70" t="s">
        <v>17</v>
      </c>
      <c r="J70">
        <v>10.5</v>
      </c>
      <c r="K70">
        <v>11.14</v>
      </c>
      <c r="L70" s="3">
        <v>0.99</v>
      </c>
      <c r="M70" t="b">
        <v>0</v>
      </c>
      <c r="N70" t="b">
        <v>0</v>
      </c>
      <c r="O70" t="b">
        <v>1</v>
      </c>
      <c r="P70" t="b">
        <v>1</v>
      </c>
      <c r="Q70" s="3">
        <v>9.4500945009450096E-2</v>
      </c>
      <c r="R70">
        <f>IF(tblDetail[[#This Row],[Played]],tblDetail[[#This Row],[FanPts]],0)</f>
        <v>10.5</v>
      </c>
    </row>
    <row r="71" spans="1:18" x14ac:dyDescent="0.25">
      <c r="A71">
        <v>1</v>
      </c>
      <c r="B71">
        <v>10</v>
      </c>
      <c r="C71" t="s">
        <v>113</v>
      </c>
      <c r="D71" t="s">
        <v>114</v>
      </c>
      <c r="E71">
        <v>6405</v>
      </c>
      <c r="F71" t="s">
        <v>121</v>
      </c>
      <c r="G71" t="s">
        <v>14</v>
      </c>
      <c r="H71" t="s">
        <v>17</v>
      </c>
      <c r="I71" t="s">
        <v>20</v>
      </c>
      <c r="J71">
        <v>19</v>
      </c>
      <c r="K71">
        <v>8.25</v>
      </c>
      <c r="L71" s="3">
        <v>0.95</v>
      </c>
      <c r="M71" t="b">
        <v>0</v>
      </c>
      <c r="N71" t="b">
        <v>0</v>
      </c>
      <c r="O71" t="b">
        <v>1</v>
      </c>
      <c r="P71" t="b">
        <v>1</v>
      </c>
      <c r="Q71" s="3">
        <v>0.17100171001709999</v>
      </c>
      <c r="R71">
        <f>IF(tblDetail[[#This Row],[Played]],tblDetail[[#This Row],[FanPts]],0)</f>
        <v>19</v>
      </c>
    </row>
    <row r="72" spans="1:18" x14ac:dyDescent="0.25">
      <c r="A72">
        <v>1</v>
      </c>
      <c r="B72">
        <v>10</v>
      </c>
      <c r="C72" t="s">
        <v>113</v>
      </c>
      <c r="D72" t="s">
        <v>114</v>
      </c>
      <c r="E72">
        <v>24846</v>
      </c>
      <c r="F72" t="s">
        <v>122</v>
      </c>
      <c r="G72" t="s">
        <v>106</v>
      </c>
      <c r="H72" t="s">
        <v>7</v>
      </c>
      <c r="I72" t="s">
        <v>20</v>
      </c>
      <c r="J72">
        <v>2.6</v>
      </c>
      <c r="K72">
        <v>7.14</v>
      </c>
      <c r="L72" s="3">
        <v>0.03</v>
      </c>
      <c r="M72" t="b">
        <v>0</v>
      </c>
      <c r="N72" t="b">
        <v>0</v>
      </c>
      <c r="O72" t="b">
        <v>0</v>
      </c>
      <c r="P72" t="b">
        <v>1</v>
      </c>
      <c r="Q72" s="3">
        <v>2.3400234002339999E-2</v>
      </c>
      <c r="R72">
        <f>IF(tblDetail[[#This Row],[Played]],tblDetail[[#This Row],[FanPts]],0)</f>
        <v>2.6</v>
      </c>
    </row>
    <row r="73" spans="1:18" x14ac:dyDescent="0.25">
      <c r="A73">
        <v>1</v>
      </c>
      <c r="B73">
        <v>10</v>
      </c>
      <c r="C73" t="s">
        <v>113</v>
      </c>
      <c r="D73" t="s">
        <v>114</v>
      </c>
      <c r="E73">
        <v>9284</v>
      </c>
      <c r="F73" t="s">
        <v>123</v>
      </c>
      <c r="G73" t="s">
        <v>33</v>
      </c>
      <c r="H73" t="s">
        <v>17</v>
      </c>
      <c r="I73" t="s">
        <v>25</v>
      </c>
      <c r="J73">
        <v>-1.4</v>
      </c>
      <c r="K73">
        <v>5.91</v>
      </c>
      <c r="L73" s="3">
        <v>0.16</v>
      </c>
      <c r="M73" t="b">
        <v>0</v>
      </c>
      <c r="N73" t="b">
        <v>0</v>
      </c>
      <c r="O73" t="b">
        <v>0</v>
      </c>
      <c r="P73" t="b">
        <v>0</v>
      </c>
      <c r="Q73" s="3">
        <v>0</v>
      </c>
      <c r="R73">
        <f>IF(tblDetail[[#This Row],[Played]],tblDetail[[#This Row],[FanPts]],0)</f>
        <v>0</v>
      </c>
    </row>
    <row r="74" spans="1:18" x14ac:dyDescent="0.25">
      <c r="A74">
        <v>1</v>
      </c>
      <c r="B74">
        <v>10</v>
      </c>
      <c r="C74" t="s">
        <v>113</v>
      </c>
      <c r="D74" t="s">
        <v>114</v>
      </c>
      <c r="E74">
        <v>24262</v>
      </c>
      <c r="F74" t="s">
        <v>124</v>
      </c>
      <c r="G74" t="s">
        <v>33</v>
      </c>
      <c r="H74" t="s">
        <v>12</v>
      </c>
      <c r="I74" t="s">
        <v>25</v>
      </c>
      <c r="J74">
        <v>21.2</v>
      </c>
      <c r="K74">
        <v>3.99</v>
      </c>
      <c r="L74" s="3">
        <v>0.01</v>
      </c>
      <c r="M74" t="b">
        <v>0</v>
      </c>
      <c r="N74" t="b">
        <v>0</v>
      </c>
      <c r="O74" t="b">
        <v>1</v>
      </c>
      <c r="P74" t="b">
        <v>0</v>
      </c>
      <c r="Q74" s="3">
        <v>0</v>
      </c>
      <c r="R74">
        <f>IF(tblDetail[[#This Row],[Played]],tblDetail[[#This Row],[FanPts]],0)</f>
        <v>0</v>
      </c>
    </row>
    <row r="75" spans="1:18" x14ac:dyDescent="0.25">
      <c r="A75">
        <v>1</v>
      </c>
      <c r="B75">
        <v>10</v>
      </c>
      <c r="C75" t="s">
        <v>113</v>
      </c>
      <c r="D75" t="s">
        <v>114</v>
      </c>
      <c r="E75">
        <v>25715</v>
      </c>
      <c r="F75" t="s">
        <v>125</v>
      </c>
      <c r="G75" t="s">
        <v>126</v>
      </c>
      <c r="H75" t="s">
        <v>7</v>
      </c>
      <c r="I75" t="s">
        <v>25</v>
      </c>
      <c r="J75">
        <v>0</v>
      </c>
      <c r="K75">
        <v>0</v>
      </c>
      <c r="L75" s="3">
        <v>0</v>
      </c>
      <c r="M75" t="b">
        <v>0</v>
      </c>
      <c r="N75" t="b">
        <v>0</v>
      </c>
      <c r="O75" t="b">
        <v>0</v>
      </c>
      <c r="P75" t="b">
        <v>0</v>
      </c>
      <c r="Q75" s="3">
        <v>0</v>
      </c>
      <c r="R75">
        <f>IF(tblDetail[[#This Row],[Played]],tblDetail[[#This Row],[FanPts]],0)</f>
        <v>0</v>
      </c>
    </row>
    <row r="76" spans="1:18" x14ac:dyDescent="0.25">
      <c r="A76">
        <v>1</v>
      </c>
      <c r="B76">
        <v>10</v>
      </c>
      <c r="C76" t="s">
        <v>113</v>
      </c>
      <c r="D76" t="s">
        <v>114</v>
      </c>
      <c r="E76">
        <v>7760</v>
      </c>
      <c r="F76" t="s">
        <v>127</v>
      </c>
      <c r="G76" t="s">
        <v>16</v>
      </c>
      <c r="H76" t="s">
        <v>4</v>
      </c>
      <c r="I76" t="s">
        <v>25</v>
      </c>
      <c r="J76">
        <v>18.28</v>
      </c>
      <c r="K76">
        <v>14.11</v>
      </c>
      <c r="L76" s="3">
        <v>0.05</v>
      </c>
      <c r="M76" t="b">
        <v>0</v>
      </c>
      <c r="N76" t="b">
        <v>0</v>
      </c>
      <c r="O76" t="b">
        <v>0</v>
      </c>
      <c r="P76" t="b">
        <v>0</v>
      </c>
      <c r="Q76" s="3">
        <v>0</v>
      </c>
      <c r="R76">
        <f>IF(tblDetail[[#This Row],[Played]],tblDetail[[#This Row],[FanPts]],0)</f>
        <v>0</v>
      </c>
    </row>
    <row r="77" spans="1:18" x14ac:dyDescent="0.25">
      <c r="A77">
        <v>1</v>
      </c>
      <c r="B77">
        <v>10</v>
      </c>
      <c r="C77" t="s">
        <v>113</v>
      </c>
      <c r="D77" t="s">
        <v>114</v>
      </c>
      <c r="E77">
        <v>8565</v>
      </c>
      <c r="F77" t="s">
        <v>128</v>
      </c>
      <c r="G77" t="s">
        <v>42</v>
      </c>
      <c r="H77" t="s">
        <v>34</v>
      </c>
      <c r="I77" t="s">
        <v>34</v>
      </c>
      <c r="J77">
        <v>7</v>
      </c>
      <c r="K77">
        <v>8.4</v>
      </c>
      <c r="L77" s="3">
        <v>0.92</v>
      </c>
      <c r="M77" t="b">
        <v>0</v>
      </c>
      <c r="N77" t="b">
        <v>0</v>
      </c>
      <c r="O77" t="b">
        <v>1</v>
      </c>
      <c r="P77" t="b">
        <v>1</v>
      </c>
      <c r="Q77" s="3">
        <v>6.3000630006300004E-2</v>
      </c>
      <c r="R77">
        <f>IF(tblDetail[[#This Row],[Played]],tblDetail[[#This Row],[FanPts]],0)</f>
        <v>7</v>
      </c>
    </row>
    <row r="78" spans="1:18" x14ac:dyDescent="0.25">
      <c r="A78">
        <v>1</v>
      </c>
      <c r="B78">
        <v>10</v>
      </c>
      <c r="C78" t="s">
        <v>113</v>
      </c>
      <c r="D78" t="s">
        <v>114</v>
      </c>
      <c r="E78" t="s">
        <v>129</v>
      </c>
      <c r="F78" t="s">
        <v>130</v>
      </c>
      <c r="G78" t="s">
        <v>81</v>
      </c>
      <c r="H78" t="s">
        <v>38</v>
      </c>
      <c r="I78" t="s">
        <v>38</v>
      </c>
      <c r="J78">
        <v>6</v>
      </c>
      <c r="K78">
        <v>6.81</v>
      </c>
      <c r="L78" s="3">
        <v>0.14000000000000001</v>
      </c>
      <c r="M78" t="b">
        <v>0</v>
      </c>
      <c r="N78" t="b">
        <v>0</v>
      </c>
      <c r="O78" t="b">
        <v>0</v>
      </c>
      <c r="P78" t="b">
        <v>1</v>
      </c>
      <c r="Q78" s="3">
        <v>5.40005400054E-2</v>
      </c>
      <c r="R78">
        <f>IF(tblDetail[[#This Row],[Played]],tblDetail[[#This Row],[FanPts]],0)</f>
        <v>6</v>
      </c>
    </row>
    <row r="79" spans="1:18" x14ac:dyDescent="0.25">
      <c r="A79">
        <v>1</v>
      </c>
      <c r="B79">
        <v>10</v>
      </c>
      <c r="C79" t="s">
        <v>113</v>
      </c>
      <c r="D79" t="s">
        <v>114</v>
      </c>
      <c r="E79" t="s">
        <v>131</v>
      </c>
      <c r="F79" t="s">
        <v>132</v>
      </c>
      <c r="G79" t="s">
        <v>3</v>
      </c>
      <c r="H79" t="s">
        <v>38</v>
      </c>
      <c r="I79" t="s">
        <v>25</v>
      </c>
      <c r="J79">
        <v>12</v>
      </c>
      <c r="K79">
        <v>11.27</v>
      </c>
      <c r="L79" s="3">
        <v>0.13</v>
      </c>
      <c r="M79" t="b">
        <v>0</v>
      </c>
      <c r="N79" t="b">
        <v>0</v>
      </c>
      <c r="O79" t="b">
        <v>1</v>
      </c>
      <c r="P79" t="b">
        <v>0</v>
      </c>
      <c r="Q79" s="3">
        <v>0</v>
      </c>
      <c r="R79">
        <f>IF(tblDetail[[#This Row],[Played]],tblDetail[[#This Row],[FanPts]],0)</f>
        <v>0</v>
      </c>
    </row>
    <row r="80" spans="1:18" x14ac:dyDescent="0.25">
      <c r="A80">
        <v>1</v>
      </c>
      <c r="B80">
        <v>10</v>
      </c>
      <c r="C80" t="s">
        <v>113</v>
      </c>
      <c r="D80" t="s">
        <v>114</v>
      </c>
      <c r="E80" t="s">
        <v>133</v>
      </c>
      <c r="F80" t="s">
        <v>134</v>
      </c>
      <c r="G80" t="s">
        <v>42</v>
      </c>
      <c r="H80" t="s">
        <v>38</v>
      </c>
      <c r="I80" t="s">
        <v>25</v>
      </c>
      <c r="J80">
        <v>10</v>
      </c>
      <c r="K80">
        <v>8.43</v>
      </c>
      <c r="L80" s="3">
        <v>0.84</v>
      </c>
      <c r="M80" t="b">
        <v>0</v>
      </c>
      <c r="N80" t="b">
        <v>0</v>
      </c>
      <c r="O80" t="b">
        <v>0</v>
      </c>
      <c r="P80" t="b">
        <v>0</v>
      </c>
      <c r="Q80" s="3">
        <v>0</v>
      </c>
      <c r="R80">
        <f>IF(tblDetail[[#This Row],[Played]],tblDetail[[#This Row],[FanPts]],0)</f>
        <v>0</v>
      </c>
    </row>
    <row r="81" spans="1:18" x14ac:dyDescent="0.25">
      <c r="A81">
        <v>1</v>
      </c>
      <c r="B81">
        <v>8</v>
      </c>
      <c r="C81" t="s">
        <v>135</v>
      </c>
      <c r="D81" t="s">
        <v>136</v>
      </c>
      <c r="E81">
        <v>5228</v>
      </c>
      <c r="F81" t="s">
        <v>137</v>
      </c>
      <c r="G81" t="s">
        <v>55</v>
      </c>
      <c r="H81" t="s">
        <v>4</v>
      </c>
      <c r="I81" t="s">
        <v>4</v>
      </c>
      <c r="J81">
        <v>16.12</v>
      </c>
      <c r="K81">
        <v>19.940000000000001</v>
      </c>
      <c r="L81" s="3">
        <v>0.94</v>
      </c>
      <c r="M81" t="b">
        <v>0</v>
      </c>
      <c r="N81" t="b">
        <v>0</v>
      </c>
      <c r="O81" t="b">
        <v>0</v>
      </c>
      <c r="P81" t="b">
        <v>1</v>
      </c>
      <c r="Q81" s="3">
        <v>0.146186632810374</v>
      </c>
      <c r="R81">
        <f>IF(tblDetail[[#This Row],[Played]],tblDetail[[#This Row],[FanPts]],0)</f>
        <v>16.12</v>
      </c>
    </row>
    <row r="82" spans="1:18" x14ac:dyDescent="0.25">
      <c r="A82">
        <v>1</v>
      </c>
      <c r="B82">
        <v>8</v>
      </c>
      <c r="C82" t="s">
        <v>135</v>
      </c>
      <c r="D82" t="s">
        <v>136</v>
      </c>
      <c r="E82">
        <v>8001</v>
      </c>
      <c r="F82" t="s">
        <v>138</v>
      </c>
      <c r="G82" t="s">
        <v>22</v>
      </c>
      <c r="H82" t="s">
        <v>7</v>
      </c>
      <c r="I82" t="s">
        <v>7</v>
      </c>
      <c r="J82">
        <v>12.8</v>
      </c>
      <c r="K82">
        <v>9.0500000000000007</v>
      </c>
      <c r="L82" s="3">
        <v>0.91</v>
      </c>
      <c r="M82" t="b">
        <v>0</v>
      </c>
      <c r="N82" t="b">
        <v>0</v>
      </c>
      <c r="O82" t="b">
        <v>1</v>
      </c>
      <c r="P82" t="b">
        <v>1</v>
      </c>
      <c r="Q82" s="3">
        <v>0.116078715879205</v>
      </c>
      <c r="R82">
        <f>IF(tblDetail[[#This Row],[Played]],tblDetail[[#This Row],[FanPts]],0)</f>
        <v>12.8</v>
      </c>
    </row>
    <row r="83" spans="1:18" x14ac:dyDescent="0.25">
      <c r="A83">
        <v>1</v>
      </c>
      <c r="B83">
        <v>8</v>
      </c>
      <c r="C83" t="s">
        <v>135</v>
      </c>
      <c r="D83" t="s">
        <v>136</v>
      </c>
      <c r="E83">
        <v>9348</v>
      </c>
      <c r="F83" t="s">
        <v>139</v>
      </c>
      <c r="G83" t="s">
        <v>100</v>
      </c>
      <c r="H83" t="s">
        <v>7</v>
      </c>
      <c r="I83" t="s">
        <v>7</v>
      </c>
      <c r="J83">
        <v>1.5</v>
      </c>
      <c r="K83">
        <v>7.79</v>
      </c>
      <c r="L83" s="3">
        <v>0.57999999999999996</v>
      </c>
      <c r="M83" t="b">
        <v>0</v>
      </c>
      <c r="N83" t="b">
        <v>0</v>
      </c>
      <c r="O83" t="b">
        <v>0</v>
      </c>
      <c r="P83" t="b">
        <v>1</v>
      </c>
      <c r="Q83" s="3">
        <v>1.3602974517094401E-2</v>
      </c>
      <c r="R83">
        <f>IF(tblDetail[[#This Row],[Played]],tblDetail[[#This Row],[FanPts]],0)</f>
        <v>1.5</v>
      </c>
    </row>
    <row r="84" spans="1:18" x14ac:dyDescent="0.25">
      <c r="A84">
        <v>1</v>
      </c>
      <c r="B84">
        <v>8</v>
      </c>
      <c r="C84" t="s">
        <v>135</v>
      </c>
      <c r="D84" t="s">
        <v>136</v>
      </c>
      <c r="E84">
        <v>9527</v>
      </c>
      <c r="F84" t="s">
        <v>140</v>
      </c>
      <c r="G84" t="s">
        <v>44</v>
      </c>
      <c r="H84" t="s">
        <v>12</v>
      </c>
      <c r="I84" t="s">
        <v>12</v>
      </c>
      <c r="J84">
        <v>9</v>
      </c>
      <c r="K84">
        <v>14.3</v>
      </c>
      <c r="L84" s="3">
        <v>0.97</v>
      </c>
      <c r="M84" t="b">
        <v>0</v>
      </c>
      <c r="N84" t="b">
        <v>0</v>
      </c>
      <c r="O84" t="b">
        <v>1</v>
      </c>
      <c r="P84" t="b">
        <v>1</v>
      </c>
      <c r="Q84" s="3">
        <v>8.1617847102566393E-2</v>
      </c>
      <c r="R84">
        <f>IF(tblDetail[[#This Row],[Played]],tblDetail[[#This Row],[FanPts]],0)</f>
        <v>9</v>
      </c>
    </row>
    <row r="85" spans="1:18" x14ac:dyDescent="0.25">
      <c r="A85">
        <v>1</v>
      </c>
      <c r="B85">
        <v>8</v>
      </c>
      <c r="C85" t="s">
        <v>135</v>
      </c>
      <c r="D85" t="s">
        <v>136</v>
      </c>
      <c r="E85">
        <v>7241</v>
      </c>
      <c r="F85" t="s">
        <v>141</v>
      </c>
      <c r="G85" t="s">
        <v>19</v>
      </c>
      <c r="H85" t="s">
        <v>12</v>
      </c>
      <c r="I85" t="s">
        <v>12</v>
      </c>
      <c r="J85">
        <v>12.5</v>
      </c>
      <c r="K85">
        <v>11.58</v>
      </c>
      <c r="L85" s="3">
        <v>0.86</v>
      </c>
      <c r="M85" t="b">
        <v>0</v>
      </c>
      <c r="N85" t="b">
        <v>0</v>
      </c>
      <c r="O85" t="b">
        <v>1</v>
      </c>
      <c r="P85" t="b">
        <v>1</v>
      </c>
      <c r="Q85" s="3">
        <v>0.113358120975786</v>
      </c>
      <c r="R85">
        <f>IF(tblDetail[[#This Row],[Played]],tblDetail[[#This Row],[FanPts]],0)</f>
        <v>12.5</v>
      </c>
    </row>
    <row r="86" spans="1:18" x14ac:dyDescent="0.25">
      <c r="A86">
        <v>1</v>
      </c>
      <c r="B86">
        <v>8</v>
      </c>
      <c r="C86" t="s">
        <v>135</v>
      </c>
      <c r="D86" t="s">
        <v>136</v>
      </c>
      <c r="E86">
        <v>7847</v>
      </c>
      <c r="F86" t="s">
        <v>142</v>
      </c>
      <c r="G86" t="s">
        <v>44</v>
      </c>
      <c r="H86" t="s">
        <v>17</v>
      </c>
      <c r="I86" t="s">
        <v>17</v>
      </c>
      <c r="J86">
        <v>18.7</v>
      </c>
      <c r="K86">
        <v>6.05</v>
      </c>
      <c r="L86" s="3">
        <v>0.64</v>
      </c>
      <c r="M86" t="b">
        <v>0</v>
      </c>
      <c r="N86" t="b">
        <v>0</v>
      </c>
      <c r="O86" t="b">
        <v>1</v>
      </c>
      <c r="P86" t="b">
        <v>1</v>
      </c>
      <c r="Q86" s="3">
        <v>0.16958374897977599</v>
      </c>
      <c r="R86">
        <f>IF(tblDetail[[#This Row],[Played]],tblDetail[[#This Row],[FanPts]],0)</f>
        <v>18.7</v>
      </c>
    </row>
    <row r="87" spans="1:18" x14ac:dyDescent="0.25">
      <c r="A87">
        <v>1</v>
      </c>
      <c r="B87">
        <v>8</v>
      </c>
      <c r="C87" t="s">
        <v>135</v>
      </c>
      <c r="D87" t="s">
        <v>136</v>
      </c>
      <c r="E87">
        <v>8781</v>
      </c>
      <c r="F87" t="s">
        <v>143</v>
      </c>
      <c r="G87" t="s">
        <v>83</v>
      </c>
      <c r="H87" t="s">
        <v>12</v>
      </c>
      <c r="I87" t="s">
        <v>20</v>
      </c>
      <c r="J87">
        <v>12.6</v>
      </c>
      <c r="K87">
        <v>11.06</v>
      </c>
      <c r="L87" s="3">
        <v>0.57999999999999996</v>
      </c>
      <c r="M87" t="b">
        <v>0</v>
      </c>
      <c r="N87" t="b">
        <v>0</v>
      </c>
      <c r="O87" t="b">
        <v>1</v>
      </c>
      <c r="P87" t="b">
        <v>1</v>
      </c>
      <c r="Q87" s="3">
        <v>0.11426498594359299</v>
      </c>
      <c r="R87">
        <f>IF(tblDetail[[#This Row],[Played]],tblDetail[[#This Row],[FanPts]],0)</f>
        <v>12.6</v>
      </c>
    </row>
    <row r="88" spans="1:18" x14ac:dyDescent="0.25">
      <c r="A88">
        <v>1</v>
      </c>
      <c r="B88">
        <v>8</v>
      </c>
      <c r="C88" t="s">
        <v>135</v>
      </c>
      <c r="D88" t="s">
        <v>136</v>
      </c>
      <c r="E88">
        <v>26631</v>
      </c>
      <c r="F88" t="s">
        <v>144</v>
      </c>
      <c r="G88" t="s">
        <v>64</v>
      </c>
      <c r="H88" t="s">
        <v>7</v>
      </c>
      <c r="I88" t="s">
        <v>20</v>
      </c>
      <c r="J88">
        <v>4.05</v>
      </c>
      <c r="K88">
        <v>10.67</v>
      </c>
      <c r="L88" s="3">
        <v>0.28999999999999998</v>
      </c>
      <c r="M88" t="b">
        <v>0</v>
      </c>
      <c r="N88" t="b">
        <v>0</v>
      </c>
      <c r="O88" t="b">
        <v>0</v>
      </c>
      <c r="P88" t="b">
        <v>1</v>
      </c>
      <c r="Q88" s="3">
        <v>3.6728031196154802E-2</v>
      </c>
      <c r="R88">
        <f>IF(tblDetail[[#This Row],[Played]],tblDetail[[#This Row],[FanPts]],0)</f>
        <v>4.05</v>
      </c>
    </row>
    <row r="89" spans="1:18" x14ac:dyDescent="0.25">
      <c r="A89">
        <v>1</v>
      </c>
      <c r="B89">
        <v>8</v>
      </c>
      <c r="C89" t="s">
        <v>135</v>
      </c>
      <c r="D89" t="s">
        <v>136</v>
      </c>
      <c r="E89">
        <v>26681</v>
      </c>
      <c r="F89" t="s">
        <v>145</v>
      </c>
      <c r="G89" t="s">
        <v>42</v>
      </c>
      <c r="H89" t="s">
        <v>12</v>
      </c>
      <c r="I89" t="s">
        <v>25</v>
      </c>
      <c r="J89">
        <v>2.4</v>
      </c>
      <c r="K89">
        <v>6.2</v>
      </c>
      <c r="L89" s="3">
        <v>0.23</v>
      </c>
      <c r="M89" t="b">
        <v>0</v>
      </c>
      <c r="N89" t="b">
        <v>0</v>
      </c>
      <c r="O89" t="b">
        <v>0</v>
      </c>
      <c r="P89" t="b">
        <v>0</v>
      </c>
      <c r="Q89" s="3">
        <v>0</v>
      </c>
      <c r="R89">
        <f>IF(tblDetail[[#This Row],[Played]],tblDetail[[#This Row],[FanPts]],0)</f>
        <v>0</v>
      </c>
    </row>
    <row r="90" spans="1:18" x14ac:dyDescent="0.25">
      <c r="A90">
        <v>1</v>
      </c>
      <c r="B90">
        <v>8</v>
      </c>
      <c r="C90" t="s">
        <v>135</v>
      </c>
      <c r="D90" t="s">
        <v>136</v>
      </c>
      <c r="E90">
        <v>5448</v>
      </c>
      <c r="F90" t="s">
        <v>146</v>
      </c>
      <c r="G90" t="s">
        <v>147</v>
      </c>
      <c r="H90" t="s">
        <v>4</v>
      </c>
      <c r="I90" t="s">
        <v>25</v>
      </c>
      <c r="J90">
        <v>25.52</v>
      </c>
      <c r="K90">
        <v>18.57</v>
      </c>
      <c r="L90" s="3">
        <v>0.25</v>
      </c>
      <c r="M90" t="b">
        <v>0</v>
      </c>
      <c r="N90" t="b">
        <v>0</v>
      </c>
      <c r="O90" t="b">
        <v>1</v>
      </c>
      <c r="P90" t="b">
        <v>0</v>
      </c>
      <c r="Q90" s="3">
        <v>0</v>
      </c>
      <c r="R90">
        <f>IF(tblDetail[[#This Row],[Played]],tblDetail[[#This Row],[FanPts]],0)</f>
        <v>0</v>
      </c>
    </row>
    <row r="91" spans="1:18" x14ac:dyDescent="0.25">
      <c r="A91">
        <v>1</v>
      </c>
      <c r="B91">
        <v>8</v>
      </c>
      <c r="C91" t="s">
        <v>135</v>
      </c>
      <c r="D91" t="s">
        <v>136</v>
      </c>
      <c r="E91">
        <v>24033</v>
      </c>
      <c r="F91" t="s">
        <v>148</v>
      </c>
      <c r="G91" t="s">
        <v>44</v>
      </c>
      <c r="H91" t="s">
        <v>12</v>
      </c>
      <c r="I91" t="s">
        <v>25</v>
      </c>
      <c r="J91">
        <v>6.2</v>
      </c>
      <c r="K91">
        <v>7.32</v>
      </c>
      <c r="L91" s="3">
        <v>0.09</v>
      </c>
      <c r="M91" t="b">
        <v>0</v>
      </c>
      <c r="N91" t="b">
        <v>0</v>
      </c>
      <c r="O91" t="b">
        <v>0</v>
      </c>
      <c r="P91" t="b">
        <v>0</v>
      </c>
      <c r="Q91" s="3">
        <v>0</v>
      </c>
      <c r="R91">
        <f>IF(tblDetail[[#This Row],[Played]],tblDetail[[#This Row],[FanPts]],0)</f>
        <v>0</v>
      </c>
    </row>
    <row r="92" spans="1:18" x14ac:dyDescent="0.25">
      <c r="A92">
        <v>1</v>
      </c>
      <c r="B92">
        <v>8</v>
      </c>
      <c r="C92" t="s">
        <v>135</v>
      </c>
      <c r="D92" t="s">
        <v>136</v>
      </c>
      <c r="E92">
        <v>24057</v>
      </c>
      <c r="F92" t="s">
        <v>149</v>
      </c>
      <c r="G92" t="s">
        <v>57</v>
      </c>
      <c r="H92" t="s">
        <v>7</v>
      </c>
      <c r="I92" t="s">
        <v>25</v>
      </c>
      <c r="J92">
        <v>5.7</v>
      </c>
      <c r="K92">
        <v>9.48</v>
      </c>
      <c r="L92" s="3">
        <v>0.14000000000000001</v>
      </c>
      <c r="M92" t="b">
        <v>0</v>
      </c>
      <c r="N92" t="b">
        <v>0</v>
      </c>
      <c r="O92" t="b">
        <v>1</v>
      </c>
      <c r="P92" t="b">
        <v>0</v>
      </c>
      <c r="Q92" s="3">
        <v>0</v>
      </c>
      <c r="R92">
        <f>IF(tblDetail[[#This Row],[Played]],tblDetail[[#This Row],[FanPts]],0)</f>
        <v>0</v>
      </c>
    </row>
    <row r="93" spans="1:18" x14ac:dyDescent="0.25">
      <c r="A93">
        <v>1</v>
      </c>
      <c r="B93">
        <v>8</v>
      </c>
      <c r="C93" t="s">
        <v>135</v>
      </c>
      <c r="D93" t="s">
        <v>136</v>
      </c>
      <c r="E93">
        <v>8063</v>
      </c>
      <c r="F93" t="s">
        <v>150</v>
      </c>
      <c r="G93" t="s">
        <v>51</v>
      </c>
      <c r="H93" t="s">
        <v>12</v>
      </c>
      <c r="I93" t="s">
        <v>25</v>
      </c>
      <c r="J93">
        <v>10.8</v>
      </c>
      <c r="K93">
        <v>5.5</v>
      </c>
      <c r="L93" s="3">
        <v>0.02</v>
      </c>
      <c r="M93" t="b">
        <v>0</v>
      </c>
      <c r="N93" t="b">
        <v>0</v>
      </c>
      <c r="O93" t="b">
        <v>1</v>
      </c>
      <c r="P93" t="b">
        <v>0</v>
      </c>
      <c r="Q93" s="3">
        <v>0</v>
      </c>
      <c r="R93">
        <f>IF(tblDetail[[#This Row],[Played]],tblDetail[[#This Row],[FanPts]],0)</f>
        <v>0</v>
      </c>
    </row>
    <row r="94" spans="1:18" x14ac:dyDescent="0.25">
      <c r="A94">
        <v>1</v>
      </c>
      <c r="B94">
        <v>8</v>
      </c>
      <c r="C94" t="s">
        <v>135</v>
      </c>
      <c r="D94" t="s">
        <v>136</v>
      </c>
      <c r="E94">
        <v>23996</v>
      </c>
      <c r="F94" t="s">
        <v>151</v>
      </c>
      <c r="G94" t="s">
        <v>48</v>
      </c>
      <c r="H94" t="s">
        <v>17</v>
      </c>
      <c r="I94" t="s">
        <v>25</v>
      </c>
      <c r="J94">
        <v>3.5</v>
      </c>
      <c r="K94">
        <v>5.19</v>
      </c>
      <c r="L94" s="3">
        <v>0.14000000000000001</v>
      </c>
      <c r="M94" t="b">
        <v>0</v>
      </c>
      <c r="N94" t="b">
        <v>0</v>
      </c>
      <c r="O94" t="b">
        <v>0</v>
      </c>
      <c r="P94" t="b">
        <v>0</v>
      </c>
      <c r="Q94" s="3">
        <v>0</v>
      </c>
      <c r="R94">
        <f>IF(tblDetail[[#This Row],[Played]],tblDetail[[#This Row],[FanPts]],0)</f>
        <v>0</v>
      </c>
    </row>
    <row r="95" spans="1:18" x14ac:dyDescent="0.25">
      <c r="A95">
        <v>1</v>
      </c>
      <c r="B95">
        <v>8</v>
      </c>
      <c r="C95" t="s">
        <v>135</v>
      </c>
      <c r="D95" t="s">
        <v>136</v>
      </c>
      <c r="E95">
        <v>9066</v>
      </c>
      <c r="F95" t="s">
        <v>152</v>
      </c>
      <c r="G95" t="s">
        <v>76</v>
      </c>
      <c r="H95" t="s">
        <v>34</v>
      </c>
      <c r="I95" t="s">
        <v>34</v>
      </c>
      <c r="J95">
        <v>7</v>
      </c>
      <c r="K95">
        <v>9.31</v>
      </c>
      <c r="L95" s="3">
        <v>0.28999999999999998</v>
      </c>
      <c r="M95" t="b">
        <v>0</v>
      </c>
      <c r="N95" t="b">
        <v>0</v>
      </c>
      <c r="O95" t="b">
        <v>1</v>
      </c>
      <c r="P95" t="b">
        <v>1</v>
      </c>
      <c r="Q95" s="3">
        <v>6.3480547746440505E-2</v>
      </c>
      <c r="R95">
        <f>IF(tblDetail[[#This Row],[Played]],tblDetail[[#This Row],[FanPts]],0)</f>
        <v>7</v>
      </c>
    </row>
    <row r="96" spans="1:18" x14ac:dyDescent="0.25">
      <c r="A96">
        <v>1</v>
      </c>
      <c r="B96">
        <v>8</v>
      </c>
      <c r="C96" t="s">
        <v>135</v>
      </c>
      <c r="D96" t="s">
        <v>136</v>
      </c>
      <c r="E96" t="s">
        <v>153</v>
      </c>
      <c r="F96" t="s">
        <v>154</v>
      </c>
      <c r="G96" t="s">
        <v>100</v>
      </c>
      <c r="H96" t="s">
        <v>38</v>
      </c>
      <c r="I96" t="s">
        <v>38</v>
      </c>
      <c r="J96">
        <v>16</v>
      </c>
      <c r="K96">
        <v>7.33</v>
      </c>
      <c r="L96" s="3">
        <v>0.06</v>
      </c>
      <c r="M96" t="b">
        <v>0</v>
      </c>
      <c r="N96" t="b">
        <v>0</v>
      </c>
      <c r="O96" t="b">
        <v>1</v>
      </c>
      <c r="P96" t="b">
        <v>1</v>
      </c>
      <c r="Q96" s="3">
        <v>0.145098394849007</v>
      </c>
      <c r="R96">
        <f>IF(tblDetail[[#This Row],[Played]],tblDetail[[#This Row],[FanPts]],0)</f>
        <v>16</v>
      </c>
    </row>
    <row r="97" spans="1:18" x14ac:dyDescent="0.25">
      <c r="A97">
        <v>1</v>
      </c>
      <c r="B97">
        <v>3</v>
      </c>
      <c r="C97" t="s">
        <v>155</v>
      </c>
      <c r="D97" t="s">
        <v>156</v>
      </c>
      <c r="E97">
        <v>7200</v>
      </c>
      <c r="F97" t="s">
        <v>157</v>
      </c>
      <c r="G97" t="s">
        <v>94</v>
      </c>
      <c r="H97" t="s">
        <v>4</v>
      </c>
      <c r="I97" t="s">
        <v>4</v>
      </c>
      <c r="J97">
        <v>25.62</v>
      </c>
      <c r="K97">
        <v>20.97</v>
      </c>
      <c r="L97" s="3">
        <v>0.96</v>
      </c>
      <c r="M97" t="b">
        <v>0</v>
      </c>
      <c r="N97" t="b">
        <v>0</v>
      </c>
      <c r="O97" t="b">
        <v>1</v>
      </c>
      <c r="P97" t="b">
        <v>1</v>
      </c>
      <c r="Q97" s="3">
        <v>0.202898550724637</v>
      </c>
      <c r="R97">
        <f>IF(tblDetail[[#This Row],[Played]],tblDetail[[#This Row],[FanPts]],0)</f>
        <v>25.62</v>
      </c>
    </row>
    <row r="98" spans="1:18" x14ac:dyDescent="0.25">
      <c r="A98">
        <v>1</v>
      </c>
      <c r="B98">
        <v>3</v>
      </c>
      <c r="C98" t="s">
        <v>155</v>
      </c>
      <c r="D98" t="s">
        <v>156</v>
      </c>
      <c r="E98">
        <v>7237</v>
      </c>
      <c r="F98" t="s">
        <v>158</v>
      </c>
      <c r="G98" t="s">
        <v>85</v>
      </c>
      <c r="H98" t="s">
        <v>7</v>
      </c>
      <c r="I98" t="s">
        <v>7</v>
      </c>
      <c r="J98">
        <v>15.4</v>
      </c>
      <c r="K98">
        <v>9.8000000000000007</v>
      </c>
      <c r="L98" s="3">
        <v>0.93</v>
      </c>
      <c r="M98" t="b">
        <v>0</v>
      </c>
      <c r="N98" t="b">
        <v>0</v>
      </c>
      <c r="O98" t="b">
        <v>1</v>
      </c>
      <c r="P98" t="b">
        <v>1</v>
      </c>
      <c r="Q98" s="3">
        <v>0.121960877484754</v>
      </c>
      <c r="R98">
        <f>IF(tblDetail[[#This Row],[Played]],tblDetail[[#This Row],[FanPts]],0)</f>
        <v>15.4</v>
      </c>
    </row>
    <row r="99" spans="1:18" x14ac:dyDescent="0.25">
      <c r="A99">
        <v>1</v>
      </c>
      <c r="B99">
        <v>3</v>
      </c>
      <c r="C99" t="s">
        <v>155</v>
      </c>
      <c r="D99" t="s">
        <v>156</v>
      </c>
      <c r="E99">
        <v>7027</v>
      </c>
      <c r="F99" t="s">
        <v>159</v>
      </c>
      <c r="G99" t="s">
        <v>42</v>
      </c>
      <c r="H99" t="s">
        <v>7</v>
      </c>
      <c r="I99" t="s">
        <v>7</v>
      </c>
      <c r="J99">
        <v>18.05</v>
      </c>
      <c r="K99">
        <v>9.9600000000000009</v>
      </c>
      <c r="L99" s="3">
        <v>0.84</v>
      </c>
      <c r="M99" t="b">
        <v>0</v>
      </c>
      <c r="N99" t="b">
        <v>0</v>
      </c>
      <c r="O99" t="b">
        <v>1</v>
      </c>
      <c r="P99" t="b">
        <v>1</v>
      </c>
      <c r="Q99" s="3">
        <v>0.14294765185713099</v>
      </c>
      <c r="R99">
        <f>IF(tblDetail[[#This Row],[Played]],tblDetail[[#This Row],[FanPts]],0)</f>
        <v>18.05</v>
      </c>
    </row>
    <row r="100" spans="1:18" x14ac:dyDescent="0.25">
      <c r="A100">
        <v>1</v>
      </c>
      <c r="B100">
        <v>3</v>
      </c>
      <c r="C100" t="s">
        <v>155</v>
      </c>
      <c r="D100" t="s">
        <v>156</v>
      </c>
      <c r="E100">
        <v>25713</v>
      </c>
      <c r="F100" t="s">
        <v>160</v>
      </c>
      <c r="G100" t="s">
        <v>106</v>
      </c>
      <c r="H100" t="s">
        <v>12</v>
      </c>
      <c r="I100" t="s">
        <v>12</v>
      </c>
      <c r="J100">
        <v>7.7</v>
      </c>
      <c r="K100">
        <v>13.42</v>
      </c>
      <c r="L100" s="3">
        <v>0.96</v>
      </c>
      <c r="M100" t="b">
        <v>0</v>
      </c>
      <c r="N100" t="b">
        <v>0</v>
      </c>
      <c r="O100" t="b">
        <v>1</v>
      </c>
      <c r="P100" t="b">
        <v>1</v>
      </c>
      <c r="Q100" s="3">
        <v>6.0980438742377401E-2</v>
      </c>
      <c r="R100">
        <f>IF(tblDetail[[#This Row],[Played]],tblDetail[[#This Row],[FanPts]],0)</f>
        <v>7.7</v>
      </c>
    </row>
    <row r="101" spans="1:18" x14ac:dyDescent="0.25">
      <c r="A101">
        <v>1</v>
      </c>
      <c r="B101">
        <v>3</v>
      </c>
      <c r="C101" t="s">
        <v>155</v>
      </c>
      <c r="D101" t="s">
        <v>156</v>
      </c>
      <c r="E101">
        <v>8801</v>
      </c>
      <c r="F101" t="s">
        <v>161</v>
      </c>
      <c r="G101" t="s">
        <v>28</v>
      </c>
      <c r="H101" t="s">
        <v>12</v>
      </c>
      <c r="I101" t="s">
        <v>12</v>
      </c>
      <c r="J101">
        <v>7</v>
      </c>
      <c r="K101">
        <v>10.83</v>
      </c>
      <c r="L101" s="3">
        <v>0.86</v>
      </c>
      <c r="M101" t="b">
        <v>0</v>
      </c>
      <c r="N101" t="b">
        <v>0</v>
      </c>
      <c r="O101" t="b">
        <v>1</v>
      </c>
      <c r="P101" t="b">
        <v>1</v>
      </c>
      <c r="Q101" s="3">
        <v>5.5436762493070398E-2</v>
      </c>
      <c r="R101">
        <f>IF(tblDetail[[#This Row],[Played]],tblDetail[[#This Row],[FanPts]],0)</f>
        <v>7</v>
      </c>
    </row>
    <row r="102" spans="1:18" x14ac:dyDescent="0.25">
      <c r="A102">
        <v>1</v>
      </c>
      <c r="B102">
        <v>3</v>
      </c>
      <c r="C102" t="s">
        <v>155</v>
      </c>
      <c r="D102" t="s">
        <v>156</v>
      </c>
      <c r="E102">
        <v>24916</v>
      </c>
      <c r="F102" t="s">
        <v>162</v>
      </c>
      <c r="G102" t="s">
        <v>42</v>
      </c>
      <c r="H102" t="s">
        <v>17</v>
      </c>
      <c r="I102" t="s">
        <v>17</v>
      </c>
      <c r="J102">
        <v>23</v>
      </c>
      <c r="K102">
        <v>6.72</v>
      </c>
      <c r="L102" s="3">
        <v>0.09</v>
      </c>
      <c r="M102" t="b">
        <v>0</v>
      </c>
      <c r="N102" t="b">
        <v>0</v>
      </c>
      <c r="O102" t="b">
        <v>1</v>
      </c>
      <c r="P102" t="b">
        <v>1</v>
      </c>
      <c r="Q102" s="3">
        <v>0.18214936247723101</v>
      </c>
      <c r="R102">
        <f>IF(tblDetail[[#This Row],[Played]],tblDetail[[#This Row],[FanPts]],0)</f>
        <v>23</v>
      </c>
    </row>
    <row r="103" spans="1:18" x14ac:dyDescent="0.25">
      <c r="A103">
        <v>1</v>
      </c>
      <c r="B103">
        <v>3</v>
      </c>
      <c r="C103" t="s">
        <v>155</v>
      </c>
      <c r="D103" t="s">
        <v>156</v>
      </c>
      <c r="E103">
        <v>24400</v>
      </c>
      <c r="F103" t="s">
        <v>163</v>
      </c>
      <c r="G103" t="s">
        <v>104</v>
      </c>
      <c r="H103" t="s">
        <v>12</v>
      </c>
      <c r="I103" t="s">
        <v>20</v>
      </c>
      <c r="J103">
        <v>1.5</v>
      </c>
      <c r="K103">
        <v>7.36</v>
      </c>
      <c r="L103" s="3">
        <v>0.11</v>
      </c>
      <c r="M103" t="b">
        <v>0</v>
      </c>
      <c r="N103" t="b">
        <v>0</v>
      </c>
      <c r="O103" t="b">
        <v>0</v>
      </c>
      <c r="P103" t="b">
        <v>1</v>
      </c>
      <c r="Q103" s="3">
        <v>1.1879306248514999E-2</v>
      </c>
      <c r="R103">
        <f>IF(tblDetail[[#This Row],[Played]],tblDetail[[#This Row],[FanPts]],0)</f>
        <v>1.5</v>
      </c>
    </row>
    <row r="104" spans="1:18" x14ac:dyDescent="0.25">
      <c r="A104">
        <v>1</v>
      </c>
      <c r="B104">
        <v>3</v>
      </c>
      <c r="C104" t="s">
        <v>155</v>
      </c>
      <c r="D104" t="s">
        <v>156</v>
      </c>
      <c r="E104">
        <v>24901</v>
      </c>
      <c r="F104" t="s">
        <v>164</v>
      </c>
      <c r="G104" t="s">
        <v>126</v>
      </c>
      <c r="H104" t="s">
        <v>7</v>
      </c>
      <c r="I104" t="s">
        <v>20</v>
      </c>
      <c r="J104">
        <v>4</v>
      </c>
      <c r="K104">
        <v>9.01</v>
      </c>
      <c r="L104" s="3">
        <v>0.5</v>
      </c>
      <c r="M104" t="b">
        <v>0</v>
      </c>
      <c r="N104" t="b">
        <v>0</v>
      </c>
      <c r="O104" t="b">
        <v>0</v>
      </c>
      <c r="P104" t="b">
        <v>1</v>
      </c>
      <c r="Q104" s="3">
        <v>3.1678149996040197E-2</v>
      </c>
      <c r="R104">
        <f>IF(tblDetail[[#This Row],[Played]],tblDetail[[#This Row],[FanPts]],0)</f>
        <v>4</v>
      </c>
    </row>
    <row r="105" spans="1:18" x14ac:dyDescent="0.25">
      <c r="A105">
        <v>1</v>
      </c>
      <c r="B105">
        <v>3</v>
      </c>
      <c r="C105" t="s">
        <v>155</v>
      </c>
      <c r="D105" t="s">
        <v>156</v>
      </c>
      <c r="E105">
        <v>24017</v>
      </c>
      <c r="F105" t="s">
        <v>165</v>
      </c>
      <c r="G105" t="s">
        <v>55</v>
      </c>
      <c r="H105" t="s">
        <v>17</v>
      </c>
      <c r="I105" t="s">
        <v>25</v>
      </c>
      <c r="J105">
        <v>0</v>
      </c>
      <c r="K105">
        <v>0</v>
      </c>
      <c r="L105" s="3">
        <v>0.15</v>
      </c>
      <c r="M105" t="b">
        <v>0</v>
      </c>
      <c r="N105" t="b">
        <v>0</v>
      </c>
      <c r="O105" t="b">
        <v>0</v>
      </c>
      <c r="P105" t="b">
        <v>0</v>
      </c>
      <c r="Q105" s="3">
        <v>0</v>
      </c>
      <c r="R105">
        <f>IF(tblDetail[[#This Row],[Played]],tblDetail[[#This Row],[FanPts]],0)</f>
        <v>0</v>
      </c>
    </row>
    <row r="106" spans="1:18" x14ac:dyDescent="0.25">
      <c r="A106">
        <v>1</v>
      </c>
      <c r="B106">
        <v>3</v>
      </c>
      <c r="C106" t="s">
        <v>155</v>
      </c>
      <c r="D106" t="s">
        <v>156</v>
      </c>
      <c r="E106">
        <v>26671</v>
      </c>
      <c r="F106" t="s">
        <v>166</v>
      </c>
      <c r="G106" t="s">
        <v>57</v>
      </c>
      <c r="H106" t="s">
        <v>12</v>
      </c>
      <c r="I106" t="s">
        <v>25</v>
      </c>
      <c r="J106">
        <v>0</v>
      </c>
      <c r="K106">
        <v>0</v>
      </c>
      <c r="L106" s="3">
        <v>0.03</v>
      </c>
      <c r="M106" t="b">
        <v>0</v>
      </c>
      <c r="N106" t="b">
        <v>0</v>
      </c>
      <c r="O106" t="b">
        <v>0</v>
      </c>
      <c r="P106" t="b">
        <v>0</v>
      </c>
      <c r="Q106" s="3">
        <v>0</v>
      </c>
      <c r="R106">
        <f>IF(tblDetail[[#This Row],[Played]],tblDetail[[#This Row],[FanPts]],0)</f>
        <v>0</v>
      </c>
    </row>
    <row r="107" spans="1:18" x14ac:dyDescent="0.25">
      <c r="A107">
        <v>1</v>
      </c>
      <c r="B107">
        <v>3</v>
      </c>
      <c r="C107" t="s">
        <v>155</v>
      </c>
      <c r="D107" t="s">
        <v>156</v>
      </c>
      <c r="E107">
        <v>25806</v>
      </c>
      <c r="F107" t="s">
        <v>167</v>
      </c>
      <c r="G107" t="s">
        <v>64</v>
      </c>
      <c r="H107" t="s">
        <v>7</v>
      </c>
      <c r="I107" t="s">
        <v>25</v>
      </c>
      <c r="J107">
        <v>2.7</v>
      </c>
      <c r="K107">
        <v>7.23</v>
      </c>
      <c r="L107" s="3">
        <v>0.11</v>
      </c>
      <c r="M107" t="b">
        <v>0</v>
      </c>
      <c r="N107" t="b">
        <v>0</v>
      </c>
      <c r="O107" t="b">
        <v>0</v>
      </c>
      <c r="P107" t="b">
        <v>0</v>
      </c>
      <c r="Q107" s="3">
        <v>0</v>
      </c>
      <c r="R107">
        <f>IF(tblDetail[[#This Row],[Played]],tblDetail[[#This Row],[FanPts]],0)</f>
        <v>0</v>
      </c>
    </row>
    <row r="108" spans="1:18" x14ac:dyDescent="0.25">
      <c r="A108">
        <v>1</v>
      </c>
      <c r="B108">
        <v>3</v>
      </c>
      <c r="C108" t="s">
        <v>155</v>
      </c>
      <c r="D108" t="s">
        <v>156</v>
      </c>
      <c r="E108">
        <v>25880</v>
      </c>
      <c r="F108" t="s">
        <v>168</v>
      </c>
      <c r="G108" t="s">
        <v>81</v>
      </c>
      <c r="H108" t="s">
        <v>12</v>
      </c>
      <c r="I108" t="s">
        <v>25</v>
      </c>
      <c r="J108">
        <v>5.8</v>
      </c>
      <c r="K108">
        <v>7.06</v>
      </c>
      <c r="L108" s="3">
        <v>0.05</v>
      </c>
      <c r="M108" t="b">
        <v>0</v>
      </c>
      <c r="N108" t="b">
        <v>0</v>
      </c>
      <c r="O108" t="b">
        <v>1</v>
      </c>
      <c r="P108" t="b">
        <v>0</v>
      </c>
      <c r="Q108" s="3">
        <v>0</v>
      </c>
      <c r="R108">
        <f>IF(tblDetail[[#This Row],[Played]],tblDetail[[#This Row],[FanPts]],0)</f>
        <v>0</v>
      </c>
    </row>
    <row r="109" spans="1:18" x14ac:dyDescent="0.25">
      <c r="A109">
        <v>1</v>
      </c>
      <c r="B109">
        <v>3</v>
      </c>
      <c r="C109" t="s">
        <v>155</v>
      </c>
      <c r="D109" t="s">
        <v>156</v>
      </c>
      <c r="E109">
        <v>25755</v>
      </c>
      <c r="F109" t="s">
        <v>169</v>
      </c>
      <c r="G109" t="s">
        <v>16</v>
      </c>
      <c r="H109" t="s">
        <v>7</v>
      </c>
      <c r="I109" t="s">
        <v>25</v>
      </c>
      <c r="J109">
        <v>4.2</v>
      </c>
      <c r="K109">
        <v>6.02</v>
      </c>
      <c r="L109" s="3">
        <v>0.04</v>
      </c>
      <c r="M109" t="b">
        <v>0</v>
      </c>
      <c r="N109" t="b">
        <v>0</v>
      </c>
      <c r="O109" t="b">
        <v>1</v>
      </c>
      <c r="P109" t="b">
        <v>0</v>
      </c>
      <c r="Q109" s="3">
        <v>0</v>
      </c>
      <c r="R109">
        <f>IF(tblDetail[[#This Row],[Played]],tblDetail[[#This Row],[FanPts]],0)</f>
        <v>0</v>
      </c>
    </row>
    <row r="110" spans="1:18" x14ac:dyDescent="0.25">
      <c r="A110">
        <v>1</v>
      </c>
      <c r="B110">
        <v>3</v>
      </c>
      <c r="C110" t="s">
        <v>155</v>
      </c>
      <c r="D110" t="s">
        <v>156</v>
      </c>
      <c r="E110">
        <v>25760</v>
      </c>
      <c r="F110" t="s">
        <v>170</v>
      </c>
      <c r="G110" t="s">
        <v>64</v>
      </c>
      <c r="H110" t="s">
        <v>12</v>
      </c>
      <c r="I110" t="s">
        <v>25</v>
      </c>
      <c r="J110">
        <v>0</v>
      </c>
      <c r="K110">
        <v>0</v>
      </c>
      <c r="L110" s="3">
        <v>0</v>
      </c>
      <c r="M110" t="b">
        <v>0</v>
      </c>
      <c r="N110" t="b">
        <v>0</v>
      </c>
      <c r="O110" t="b">
        <v>0</v>
      </c>
      <c r="P110" t="b">
        <v>0</v>
      </c>
      <c r="Q110" s="3">
        <v>0</v>
      </c>
      <c r="R110">
        <f>IF(tblDetail[[#This Row],[Played]],tblDetail[[#This Row],[FanPts]],0)</f>
        <v>0</v>
      </c>
    </row>
    <row r="111" spans="1:18" x14ac:dyDescent="0.25">
      <c r="A111">
        <v>1</v>
      </c>
      <c r="B111">
        <v>3</v>
      </c>
      <c r="C111" t="s">
        <v>155</v>
      </c>
      <c r="D111" t="s">
        <v>156</v>
      </c>
      <c r="E111">
        <v>25881</v>
      </c>
      <c r="F111" t="s">
        <v>171</v>
      </c>
      <c r="G111" t="s">
        <v>64</v>
      </c>
      <c r="H111" t="s">
        <v>34</v>
      </c>
      <c r="I111" t="s">
        <v>34</v>
      </c>
      <c r="J111">
        <v>14</v>
      </c>
      <c r="K111">
        <v>7.73</v>
      </c>
      <c r="L111" s="3">
        <v>0.26</v>
      </c>
      <c r="M111" t="b">
        <v>0</v>
      </c>
      <c r="N111" t="b">
        <v>0</v>
      </c>
      <c r="O111" t="b">
        <v>1</v>
      </c>
      <c r="P111" t="b">
        <v>1</v>
      </c>
      <c r="Q111" s="3">
        <v>0.11087352498614</v>
      </c>
      <c r="R111">
        <f>IF(tblDetail[[#This Row],[Played]],tblDetail[[#This Row],[FanPts]],0)</f>
        <v>14</v>
      </c>
    </row>
    <row r="112" spans="1:18" x14ac:dyDescent="0.25">
      <c r="A112">
        <v>1</v>
      </c>
      <c r="B112">
        <v>3</v>
      </c>
      <c r="C112" t="s">
        <v>155</v>
      </c>
      <c r="D112" t="s">
        <v>156</v>
      </c>
      <c r="E112" t="s">
        <v>172</v>
      </c>
      <c r="F112" t="s">
        <v>173</v>
      </c>
      <c r="G112" t="s">
        <v>174</v>
      </c>
      <c r="H112" t="s">
        <v>38</v>
      </c>
      <c r="I112" t="s">
        <v>38</v>
      </c>
      <c r="J112">
        <v>10</v>
      </c>
      <c r="K112">
        <v>9.3800000000000008</v>
      </c>
      <c r="L112" s="3">
        <v>0.62</v>
      </c>
      <c r="M112" t="b">
        <v>0</v>
      </c>
      <c r="N112" t="b">
        <v>0</v>
      </c>
      <c r="O112" t="b">
        <v>1</v>
      </c>
      <c r="P112" t="b">
        <v>1</v>
      </c>
      <c r="Q112" s="3">
        <v>7.9195374990100501E-2</v>
      </c>
      <c r="R112">
        <f>IF(tblDetail[[#This Row],[Played]],tblDetail[[#This Row],[FanPts]],0)</f>
        <v>10</v>
      </c>
    </row>
    <row r="113" spans="1:18" x14ac:dyDescent="0.25">
      <c r="A113">
        <v>1</v>
      </c>
      <c r="B113">
        <v>4</v>
      </c>
      <c r="C113" t="s">
        <v>175</v>
      </c>
      <c r="D113" t="s">
        <v>176</v>
      </c>
      <c r="E113">
        <v>9265</v>
      </c>
      <c r="F113" t="s">
        <v>177</v>
      </c>
      <c r="G113" t="s">
        <v>33</v>
      </c>
      <c r="H113" t="s">
        <v>4</v>
      </c>
      <c r="I113" t="s">
        <v>4</v>
      </c>
      <c r="J113">
        <v>20.98</v>
      </c>
      <c r="K113">
        <v>19.260000000000002</v>
      </c>
      <c r="L113" s="3">
        <v>0.77</v>
      </c>
      <c r="M113" t="b">
        <v>0</v>
      </c>
      <c r="N113" t="b">
        <v>0</v>
      </c>
      <c r="O113" t="b">
        <v>1</v>
      </c>
      <c r="P113" t="b">
        <v>1</v>
      </c>
      <c r="Q113" s="3">
        <v>0.19519910681056901</v>
      </c>
      <c r="R113">
        <f>IF(tblDetail[[#This Row],[Played]],tblDetail[[#This Row],[FanPts]],0)</f>
        <v>20.98</v>
      </c>
    </row>
    <row r="114" spans="1:18" x14ac:dyDescent="0.25">
      <c r="A114">
        <v>1</v>
      </c>
      <c r="B114">
        <v>4</v>
      </c>
      <c r="C114" t="s">
        <v>175</v>
      </c>
      <c r="D114" t="s">
        <v>176</v>
      </c>
      <c r="E114">
        <v>8256</v>
      </c>
      <c r="F114" t="s">
        <v>178</v>
      </c>
      <c r="G114" t="s">
        <v>33</v>
      </c>
      <c r="H114" t="s">
        <v>7</v>
      </c>
      <c r="I114" t="s">
        <v>7</v>
      </c>
      <c r="J114">
        <v>3.7</v>
      </c>
      <c r="K114">
        <v>13.43</v>
      </c>
      <c r="L114" s="3">
        <v>0.99</v>
      </c>
      <c r="M114" t="b">
        <v>0</v>
      </c>
      <c r="N114" t="b">
        <v>0</v>
      </c>
      <c r="O114" t="b">
        <v>0</v>
      </c>
      <c r="P114" t="b">
        <v>1</v>
      </c>
      <c r="Q114" s="3">
        <v>3.4425009304056502E-2</v>
      </c>
      <c r="R114">
        <f>IF(tblDetail[[#This Row],[Played]],tblDetail[[#This Row],[FanPts]],0)</f>
        <v>3.7</v>
      </c>
    </row>
    <row r="115" spans="1:18" x14ac:dyDescent="0.25">
      <c r="A115">
        <v>1</v>
      </c>
      <c r="B115">
        <v>4</v>
      </c>
      <c r="C115" t="s">
        <v>175</v>
      </c>
      <c r="D115" t="s">
        <v>176</v>
      </c>
      <c r="E115">
        <v>23999</v>
      </c>
      <c r="F115" t="s">
        <v>179</v>
      </c>
      <c r="G115" t="s">
        <v>14</v>
      </c>
      <c r="H115" t="s">
        <v>7</v>
      </c>
      <c r="I115" t="s">
        <v>7</v>
      </c>
      <c r="J115">
        <v>2.2000000000000002</v>
      </c>
      <c r="K115">
        <v>11.04</v>
      </c>
      <c r="L115" s="3">
        <v>0.99</v>
      </c>
      <c r="M115" t="b">
        <v>0</v>
      </c>
      <c r="N115" t="b">
        <v>0</v>
      </c>
      <c r="O115" t="b">
        <v>0</v>
      </c>
      <c r="P115" t="b">
        <v>1</v>
      </c>
      <c r="Q115" s="3">
        <v>2.0468924451060602E-2</v>
      </c>
      <c r="R115">
        <f>IF(tblDetail[[#This Row],[Played]],tblDetail[[#This Row],[FanPts]],0)</f>
        <v>2.2000000000000002</v>
      </c>
    </row>
    <row r="116" spans="1:18" x14ac:dyDescent="0.25">
      <c r="A116">
        <v>1</v>
      </c>
      <c r="B116">
        <v>4</v>
      </c>
      <c r="C116" t="s">
        <v>175</v>
      </c>
      <c r="D116" t="s">
        <v>176</v>
      </c>
      <c r="E116">
        <v>26684</v>
      </c>
      <c r="F116" t="s">
        <v>180</v>
      </c>
      <c r="G116" t="s">
        <v>94</v>
      </c>
      <c r="H116" t="s">
        <v>12</v>
      </c>
      <c r="I116" t="s">
        <v>12</v>
      </c>
      <c r="J116">
        <v>11.2</v>
      </c>
      <c r="K116">
        <v>10.11</v>
      </c>
      <c r="L116" s="3">
        <v>0.52</v>
      </c>
      <c r="M116" t="b">
        <v>0</v>
      </c>
      <c r="N116" t="b">
        <v>0</v>
      </c>
      <c r="O116" t="b">
        <v>1</v>
      </c>
      <c r="P116" t="b">
        <v>1</v>
      </c>
      <c r="Q116" s="3">
        <v>0.104205433569036</v>
      </c>
      <c r="R116">
        <f>IF(tblDetail[[#This Row],[Played]],tblDetail[[#This Row],[FanPts]],0)</f>
        <v>11.2</v>
      </c>
    </row>
    <row r="117" spans="1:18" x14ac:dyDescent="0.25">
      <c r="A117">
        <v>1</v>
      </c>
      <c r="B117">
        <v>4</v>
      </c>
      <c r="C117" t="s">
        <v>175</v>
      </c>
      <c r="D117" t="s">
        <v>176</v>
      </c>
      <c r="E117">
        <v>7306</v>
      </c>
      <c r="F117" t="s">
        <v>181</v>
      </c>
      <c r="G117" t="s">
        <v>22</v>
      </c>
      <c r="H117" t="s">
        <v>12</v>
      </c>
      <c r="I117" t="s">
        <v>12</v>
      </c>
      <c r="J117">
        <v>12.5</v>
      </c>
      <c r="K117">
        <v>13.57</v>
      </c>
      <c r="L117" s="3">
        <v>0.6</v>
      </c>
      <c r="M117" t="b">
        <v>0</v>
      </c>
      <c r="N117" t="b">
        <v>0</v>
      </c>
      <c r="O117" t="b">
        <v>1</v>
      </c>
      <c r="P117" t="b">
        <v>1</v>
      </c>
      <c r="Q117" s="3">
        <v>0.116300707108299</v>
      </c>
      <c r="R117">
        <f>IF(tblDetail[[#This Row],[Played]],tblDetail[[#This Row],[FanPts]],0)</f>
        <v>12.5</v>
      </c>
    </row>
    <row r="118" spans="1:18" x14ac:dyDescent="0.25">
      <c r="A118">
        <v>1</v>
      </c>
      <c r="B118">
        <v>4</v>
      </c>
      <c r="C118" t="s">
        <v>175</v>
      </c>
      <c r="D118" t="s">
        <v>176</v>
      </c>
      <c r="E118">
        <v>9353</v>
      </c>
      <c r="F118" t="s">
        <v>182</v>
      </c>
      <c r="G118" t="s">
        <v>64</v>
      </c>
      <c r="H118" t="s">
        <v>17</v>
      </c>
      <c r="I118" t="s">
        <v>17</v>
      </c>
      <c r="J118">
        <v>24.1</v>
      </c>
      <c r="K118">
        <v>6.38</v>
      </c>
      <c r="L118" s="3">
        <v>0.38</v>
      </c>
      <c r="M118" t="b">
        <v>0</v>
      </c>
      <c r="N118" t="b">
        <v>0</v>
      </c>
      <c r="O118" t="b">
        <v>1</v>
      </c>
      <c r="P118" t="b">
        <v>1</v>
      </c>
      <c r="Q118" s="3">
        <v>0.22422776330479999</v>
      </c>
      <c r="R118">
        <f>IF(tblDetail[[#This Row],[Played]],tblDetail[[#This Row],[FanPts]],0)</f>
        <v>24.1</v>
      </c>
    </row>
    <row r="119" spans="1:18" x14ac:dyDescent="0.25">
      <c r="A119">
        <v>1</v>
      </c>
      <c r="B119">
        <v>4</v>
      </c>
      <c r="C119" t="s">
        <v>175</v>
      </c>
      <c r="D119" t="s">
        <v>176</v>
      </c>
      <c r="E119">
        <v>9037</v>
      </c>
      <c r="F119" t="s">
        <v>183</v>
      </c>
      <c r="G119" t="s">
        <v>55</v>
      </c>
      <c r="H119" t="s">
        <v>7</v>
      </c>
      <c r="I119" t="s">
        <v>20</v>
      </c>
      <c r="J119">
        <v>10.4</v>
      </c>
      <c r="K119">
        <v>9.7100000000000009</v>
      </c>
      <c r="L119" s="3">
        <v>0.92</v>
      </c>
      <c r="M119" t="b">
        <v>0</v>
      </c>
      <c r="N119" t="b">
        <v>0</v>
      </c>
      <c r="O119" t="b">
        <v>1</v>
      </c>
      <c r="P119" t="b">
        <v>1</v>
      </c>
      <c r="Q119" s="3">
        <v>9.6762188314104894E-2</v>
      </c>
      <c r="R119">
        <f>IF(tblDetail[[#This Row],[Played]],tblDetail[[#This Row],[FanPts]],0)</f>
        <v>10.4</v>
      </c>
    </row>
    <row r="120" spans="1:18" x14ac:dyDescent="0.25">
      <c r="A120">
        <v>1</v>
      </c>
      <c r="B120">
        <v>4</v>
      </c>
      <c r="C120" t="s">
        <v>175</v>
      </c>
      <c r="D120" t="s">
        <v>176</v>
      </c>
      <c r="E120">
        <v>8800</v>
      </c>
      <c r="F120" t="s">
        <v>184</v>
      </c>
      <c r="G120" t="s">
        <v>174</v>
      </c>
      <c r="H120" t="s">
        <v>12</v>
      </c>
      <c r="I120" t="s">
        <v>20</v>
      </c>
      <c r="J120">
        <v>6.4</v>
      </c>
      <c r="K120">
        <v>10.36</v>
      </c>
      <c r="L120" s="3">
        <v>0.2</v>
      </c>
      <c r="M120" t="b">
        <v>0</v>
      </c>
      <c r="N120" t="b">
        <v>0</v>
      </c>
      <c r="O120" t="b">
        <v>0</v>
      </c>
      <c r="P120" t="b">
        <v>1</v>
      </c>
      <c r="Q120" s="3">
        <v>5.9545962039449098E-2</v>
      </c>
      <c r="R120">
        <f>IF(tblDetail[[#This Row],[Played]],tblDetail[[#This Row],[FanPts]],0)</f>
        <v>6.4</v>
      </c>
    </row>
    <row r="121" spans="1:18" x14ac:dyDescent="0.25">
      <c r="A121">
        <v>1</v>
      </c>
      <c r="B121">
        <v>4</v>
      </c>
      <c r="C121" t="s">
        <v>175</v>
      </c>
      <c r="D121" t="s">
        <v>176</v>
      </c>
      <c r="E121">
        <v>24869</v>
      </c>
      <c r="F121" t="s">
        <v>185</v>
      </c>
      <c r="G121" t="s">
        <v>79</v>
      </c>
      <c r="H121" t="s">
        <v>7</v>
      </c>
      <c r="I121" t="s">
        <v>25</v>
      </c>
      <c r="J121">
        <v>7.3</v>
      </c>
      <c r="K121">
        <v>6.69</v>
      </c>
      <c r="L121" s="3">
        <v>7.0000000000000007E-2</v>
      </c>
      <c r="M121" t="b">
        <v>0</v>
      </c>
      <c r="N121" t="b">
        <v>0</v>
      </c>
      <c r="O121" t="b">
        <v>1</v>
      </c>
      <c r="P121" t="b">
        <v>0</v>
      </c>
      <c r="Q121" s="3">
        <v>0</v>
      </c>
      <c r="R121">
        <f>IF(tblDetail[[#This Row],[Played]],tblDetail[[#This Row],[FanPts]],0)</f>
        <v>0</v>
      </c>
    </row>
    <row r="122" spans="1:18" x14ac:dyDescent="0.25">
      <c r="A122">
        <v>1</v>
      </c>
      <c r="B122">
        <v>4</v>
      </c>
      <c r="C122" t="s">
        <v>175</v>
      </c>
      <c r="D122" t="s">
        <v>176</v>
      </c>
      <c r="E122">
        <v>6337</v>
      </c>
      <c r="F122" t="s">
        <v>186</v>
      </c>
      <c r="G122" t="s">
        <v>174</v>
      </c>
      <c r="H122" t="s">
        <v>4</v>
      </c>
      <c r="I122" t="s">
        <v>25</v>
      </c>
      <c r="J122">
        <v>18.079999999999998</v>
      </c>
      <c r="K122">
        <v>13.86</v>
      </c>
      <c r="L122" s="3">
        <v>0.06</v>
      </c>
      <c r="M122" t="b">
        <v>0</v>
      </c>
      <c r="N122" t="b">
        <v>0</v>
      </c>
      <c r="O122" t="b">
        <v>0</v>
      </c>
      <c r="P122" t="b">
        <v>0</v>
      </c>
      <c r="Q122" s="3">
        <v>0</v>
      </c>
      <c r="R122">
        <f>IF(tblDetail[[#This Row],[Played]],tblDetail[[#This Row],[FanPts]],0)</f>
        <v>0</v>
      </c>
    </row>
    <row r="123" spans="1:18" x14ac:dyDescent="0.25">
      <c r="A123">
        <v>1</v>
      </c>
      <c r="B123">
        <v>4</v>
      </c>
      <c r="C123" t="s">
        <v>175</v>
      </c>
      <c r="D123" t="s">
        <v>176</v>
      </c>
      <c r="E123">
        <v>26685</v>
      </c>
      <c r="F123" t="s">
        <v>187</v>
      </c>
      <c r="G123" t="s">
        <v>76</v>
      </c>
      <c r="H123" t="s">
        <v>12</v>
      </c>
      <c r="I123" t="s">
        <v>25</v>
      </c>
      <c r="J123">
        <v>0</v>
      </c>
      <c r="K123">
        <v>1.99</v>
      </c>
      <c r="L123" s="3">
        <v>0</v>
      </c>
      <c r="M123" t="b">
        <v>0</v>
      </c>
      <c r="N123" t="b">
        <v>0</v>
      </c>
      <c r="O123" t="b">
        <v>0</v>
      </c>
      <c r="P123" t="b">
        <v>0</v>
      </c>
      <c r="Q123" s="3">
        <v>0</v>
      </c>
      <c r="R123">
        <f>IF(tblDetail[[#This Row],[Played]],tblDetail[[#This Row],[FanPts]],0)</f>
        <v>0</v>
      </c>
    </row>
    <row r="124" spans="1:18" x14ac:dyDescent="0.25">
      <c r="A124">
        <v>1</v>
      </c>
      <c r="B124">
        <v>4</v>
      </c>
      <c r="C124" t="s">
        <v>175</v>
      </c>
      <c r="D124" t="s">
        <v>176</v>
      </c>
      <c r="E124">
        <v>24932</v>
      </c>
      <c r="F124" t="s">
        <v>188</v>
      </c>
      <c r="G124" t="s">
        <v>6</v>
      </c>
      <c r="H124" t="s">
        <v>12</v>
      </c>
      <c r="I124" t="s">
        <v>25</v>
      </c>
      <c r="J124">
        <v>0.2</v>
      </c>
      <c r="K124">
        <v>7.61</v>
      </c>
      <c r="L124" s="3">
        <v>0.02</v>
      </c>
      <c r="M124" t="b">
        <v>0</v>
      </c>
      <c r="N124" t="b">
        <v>0</v>
      </c>
      <c r="O124" t="b">
        <v>0</v>
      </c>
      <c r="P124" t="b">
        <v>0</v>
      </c>
      <c r="Q124" s="3">
        <v>0</v>
      </c>
      <c r="R124">
        <f>IF(tblDetail[[#This Row],[Played]],tblDetail[[#This Row],[FanPts]],0)</f>
        <v>0</v>
      </c>
    </row>
    <row r="125" spans="1:18" x14ac:dyDescent="0.25">
      <c r="A125">
        <v>1</v>
      </c>
      <c r="B125">
        <v>4</v>
      </c>
      <c r="C125" t="s">
        <v>175</v>
      </c>
      <c r="D125" t="s">
        <v>176</v>
      </c>
      <c r="E125">
        <v>25774</v>
      </c>
      <c r="F125" t="s">
        <v>189</v>
      </c>
      <c r="G125" t="s">
        <v>81</v>
      </c>
      <c r="H125" t="s">
        <v>17</v>
      </c>
      <c r="I125" t="s">
        <v>25</v>
      </c>
      <c r="J125">
        <v>8</v>
      </c>
      <c r="K125">
        <v>4.87</v>
      </c>
      <c r="L125" s="3">
        <v>0.03</v>
      </c>
      <c r="M125" t="b">
        <v>0</v>
      </c>
      <c r="N125" t="b">
        <v>0</v>
      </c>
      <c r="O125" t="b">
        <v>1</v>
      </c>
      <c r="P125" t="b">
        <v>0</v>
      </c>
      <c r="Q125" s="3">
        <v>0</v>
      </c>
      <c r="R125">
        <f>IF(tblDetail[[#This Row],[Played]],tblDetail[[#This Row],[FanPts]],0)</f>
        <v>0</v>
      </c>
    </row>
    <row r="126" spans="1:18" x14ac:dyDescent="0.25">
      <c r="A126">
        <v>1</v>
      </c>
      <c r="B126">
        <v>4</v>
      </c>
      <c r="C126" t="s">
        <v>175</v>
      </c>
      <c r="D126" t="s">
        <v>176</v>
      </c>
      <c r="E126">
        <v>26650</v>
      </c>
      <c r="F126" t="s">
        <v>190</v>
      </c>
      <c r="G126" t="s">
        <v>44</v>
      </c>
      <c r="H126" t="s">
        <v>7</v>
      </c>
      <c r="I126" t="s">
        <v>25</v>
      </c>
      <c r="J126">
        <v>6.6</v>
      </c>
      <c r="K126">
        <v>6.17</v>
      </c>
      <c r="L126" s="3">
        <v>0.04</v>
      </c>
      <c r="M126" t="b">
        <v>0</v>
      </c>
      <c r="N126" t="b">
        <v>0</v>
      </c>
      <c r="O126" t="b">
        <v>1</v>
      </c>
      <c r="P126" t="b">
        <v>0</v>
      </c>
      <c r="Q126" s="3">
        <v>0</v>
      </c>
      <c r="R126">
        <f>IF(tblDetail[[#This Row],[Played]],tblDetail[[#This Row],[FanPts]],0)</f>
        <v>0</v>
      </c>
    </row>
    <row r="127" spans="1:18" x14ac:dyDescent="0.25">
      <c r="A127">
        <v>1</v>
      </c>
      <c r="B127">
        <v>4</v>
      </c>
      <c r="C127" t="s">
        <v>175</v>
      </c>
      <c r="D127" t="s">
        <v>176</v>
      </c>
      <c r="E127">
        <v>6558</v>
      </c>
      <c r="F127" t="s">
        <v>191</v>
      </c>
      <c r="G127" t="s">
        <v>9</v>
      </c>
      <c r="H127" t="s">
        <v>34</v>
      </c>
      <c r="I127" t="s">
        <v>34</v>
      </c>
      <c r="J127">
        <v>7</v>
      </c>
      <c r="K127">
        <v>8.34</v>
      </c>
      <c r="L127" s="3">
        <v>0.5</v>
      </c>
      <c r="M127" t="b">
        <v>0</v>
      </c>
      <c r="N127" t="b">
        <v>0</v>
      </c>
      <c r="O127" t="b">
        <v>1</v>
      </c>
      <c r="P127" t="b">
        <v>1</v>
      </c>
      <c r="Q127" s="3">
        <v>6.5128395980647499E-2</v>
      </c>
      <c r="R127">
        <f>IF(tblDetail[[#This Row],[Played]],tblDetail[[#This Row],[FanPts]],0)</f>
        <v>7</v>
      </c>
    </row>
    <row r="128" spans="1:18" x14ac:dyDescent="0.25">
      <c r="A128">
        <v>1</v>
      </c>
      <c r="B128">
        <v>4</v>
      </c>
      <c r="C128" t="s">
        <v>175</v>
      </c>
      <c r="D128" t="s">
        <v>176</v>
      </c>
      <c r="E128" t="s">
        <v>192</v>
      </c>
      <c r="F128" t="s">
        <v>193</v>
      </c>
      <c r="G128" t="s">
        <v>76</v>
      </c>
      <c r="H128" t="s">
        <v>38</v>
      </c>
      <c r="I128" t="s">
        <v>38</v>
      </c>
      <c r="J128">
        <v>9</v>
      </c>
      <c r="K128">
        <v>9.8699999999999992</v>
      </c>
      <c r="L128" s="3">
        <v>0.95</v>
      </c>
      <c r="M128" t="b">
        <v>0</v>
      </c>
      <c r="N128" t="b">
        <v>0</v>
      </c>
      <c r="O128" t="b">
        <v>1</v>
      </c>
      <c r="P128" t="b">
        <v>1</v>
      </c>
      <c r="Q128" s="3">
        <v>8.3736509117975394E-2</v>
      </c>
      <c r="R128">
        <f>IF(tblDetail[[#This Row],[Played]],tblDetail[[#This Row],[FanPts]],0)</f>
        <v>9</v>
      </c>
    </row>
    <row r="129" spans="1:18" x14ac:dyDescent="0.25">
      <c r="A129">
        <v>1</v>
      </c>
      <c r="B129">
        <v>9</v>
      </c>
      <c r="C129" t="s">
        <v>194</v>
      </c>
      <c r="D129" t="s">
        <v>195</v>
      </c>
      <c r="E129">
        <v>25785</v>
      </c>
      <c r="F129" t="s">
        <v>196</v>
      </c>
      <c r="G129" t="s">
        <v>76</v>
      </c>
      <c r="H129" t="s">
        <v>4</v>
      </c>
      <c r="I129" t="s">
        <v>4</v>
      </c>
      <c r="J129">
        <v>15.5</v>
      </c>
      <c r="K129">
        <v>18.78</v>
      </c>
      <c r="L129" s="3">
        <v>0.68</v>
      </c>
      <c r="M129" t="b">
        <v>0</v>
      </c>
      <c r="N129" t="b">
        <v>0</v>
      </c>
      <c r="O129" t="b">
        <v>0</v>
      </c>
      <c r="P129" t="b">
        <v>1</v>
      </c>
      <c r="Q129" s="3">
        <v>0.14918190567853701</v>
      </c>
      <c r="R129">
        <f>IF(tblDetail[[#This Row],[Played]],tblDetail[[#This Row],[FanPts]],0)</f>
        <v>15.5</v>
      </c>
    </row>
    <row r="130" spans="1:18" x14ac:dyDescent="0.25">
      <c r="A130">
        <v>1</v>
      </c>
      <c r="B130">
        <v>9</v>
      </c>
      <c r="C130" t="s">
        <v>194</v>
      </c>
      <c r="D130" t="s">
        <v>195</v>
      </c>
      <c r="E130">
        <v>7203</v>
      </c>
      <c r="F130" t="s">
        <v>197</v>
      </c>
      <c r="G130" t="s">
        <v>6</v>
      </c>
      <c r="H130" t="s">
        <v>7</v>
      </c>
      <c r="I130" t="s">
        <v>7</v>
      </c>
      <c r="J130">
        <v>1.9</v>
      </c>
      <c r="K130">
        <v>10.83</v>
      </c>
      <c r="L130" s="3">
        <v>0.9</v>
      </c>
      <c r="M130" t="b">
        <v>0</v>
      </c>
      <c r="N130" t="b">
        <v>0</v>
      </c>
      <c r="O130" t="b">
        <v>0</v>
      </c>
      <c r="P130" t="b">
        <v>1</v>
      </c>
      <c r="Q130" s="3">
        <v>1.82868142444658E-2</v>
      </c>
      <c r="R130">
        <f>IF(tblDetail[[#This Row],[Played]],tblDetail[[#This Row],[FanPts]],0)</f>
        <v>1.9</v>
      </c>
    </row>
    <row r="131" spans="1:18" x14ac:dyDescent="0.25">
      <c r="A131">
        <v>1</v>
      </c>
      <c r="B131">
        <v>9</v>
      </c>
      <c r="C131" t="s">
        <v>194</v>
      </c>
      <c r="D131" t="s">
        <v>195</v>
      </c>
      <c r="E131">
        <v>5477</v>
      </c>
      <c r="F131" t="s">
        <v>198</v>
      </c>
      <c r="G131" t="s">
        <v>81</v>
      </c>
      <c r="H131" t="s">
        <v>7</v>
      </c>
      <c r="I131" t="s">
        <v>7</v>
      </c>
      <c r="J131">
        <v>15.6</v>
      </c>
      <c r="K131">
        <v>9.11</v>
      </c>
      <c r="L131" s="3">
        <v>0.91</v>
      </c>
      <c r="M131" t="b">
        <v>0</v>
      </c>
      <c r="N131" t="b">
        <v>0</v>
      </c>
      <c r="O131" t="b">
        <v>1</v>
      </c>
      <c r="P131" t="b">
        <v>1</v>
      </c>
      <c r="Q131" s="3">
        <v>0.15014436958614</v>
      </c>
      <c r="R131">
        <f>IF(tblDetail[[#This Row],[Played]],tblDetail[[#This Row],[FanPts]],0)</f>
        <v>15.6</v>
      </c>
    </row>
    <row r="132" spans="1:18" x14ac:dyDescent="0.25">
      <c r="A132">
        <v>1</v>
      </c>
      <c r="B132">
        <v>9</v>
      </c>
      <c r="C132" t="s">
        <v>194</v>
      </c>
      <c r="D132" t="s">
        <v>195</v>
      </c>
      <c r="E132">
        <v>25741</v>
      </c>
      <c r="F132" t="s">
        <v>199</v>
      </c>
      <c r="G132" t="s">
        <v>85</v>
      </c>
      <c r="H132" t="s">
        <v>12</v>
      </c>
      <c r="I132" t="s">
        <v>12</v>
      </c>
      <c r="J132">
        <v>12.4</v>
      </c>
      <c r="K132">
        <v>15.21</v>
      </c>
      <c r="L132" s="3">
        <v>0.99</v>
      </c>
      <c r="M132" t="b">
        <v>0</v>
      </c>
      <c r="N132" t="b">
        <v>0</v>
      </c>
      <c r="O132" t="b">
        <v>1</v>
      </c>
      <c r="P132" t="b">
        <v>1</v>
      </c>
      <c r="Q132" s="3">
        <v>0.119345524542829</v>
      </c>
      <c r="R132">
        <f>IF(tblDetail[[#This Row],[Played]],tblDetail[[#This Row],[FanPts]],0)</f>
        <v>12.4</v>
      </c>
    </row>
    <row r="133" spans="1:18" x14ac:dyDescent="0.25">
      <c r="A133">
        <v>1</v>
      </c>
      <c r="B133">
        <v>9</v>
      </c>
      <c r="C133" t="s">
        <v>194</v>
      </c>
      <c r="D133" t="s">
        <v>195</v>
      </c>
      <c r="E133">
        <v>6783</v>
      </c>
      <c r="F133" t="s">
        <v>200</v>
      </c>
      <c r="G133" t="s">
        <v>6</v>
      </c>
      <c r="H133" t="s">
        <v>12</v>
      </c>
      <c r="I133" t="s">
        <v>12</v>
      </c>
      <c r="J133">
        <v>12.2</v>
      </c>
      <c r="K133">
        <v>13.55</v>
      </c>
      <c r="L133" s="3">
        <v>0.92</v>
      </c>
      <c r="M133" t="b">
        <v>0</v>
      </c>
      <c r="N133" t="b">
        <v>0</v>
      </c>
      <c r="O133" t="b">
        <v>1</v>
      </c>
      <c r="P133" t="b">
        <v>1</v>
      </c>
      <c r="Q133" s="3">
        <v>0.11742059672762201</v>
      </c>
      <c r="R133">
        <f>IF(tblDetail[[#This Row],[Played]],tblDetail[[#This Row],[FanPts]],0)</f>
        <v>12.2</v>
      </c>
    </row>
    <row r="134" spans="1:18" x14ac:dyDescent="0.25">
      <c r="A134">
        <v>1</v>
      </c>
      <c r="B134">
        <v>9</v>
      </c>
      <c r="C134" t="s">
        <v>194</v>
      </c>
      <c r="D134" t="s">
        <v>195</v>
      </c>
      <c r="E134">
        <v>24830</v>
      </c>
      <c r="F134" t="s">
        <v>201</v>
      </c>
      <c r="G134" t="s">
        <v>11</v>
      </c>
      <c r="H134" t="s">
        <v>17</v>
      </c>
      <c r="I134" t="s">
        <v>17</v>
      </c>
      <c r="J134">
        <v>2.7</v>
      </c>
      <c r="K134">
        <v>5.61</v>
      </c>
      <c r="L134" s="3">
        <v>0.65</v>
      </c>
      <c r="M134" t="b">
        <v>0</v>
      </c>
      <c r="N134" t="b">
        <v>0</v>
      </c>
      <c r="O134" t="b">
        <v>1</v>
      </c>
      <c r="P134" t="b">
        <v>1</v>
      </c>
      <c r="Q134" s="3">
        <v>2.5986525505293501E-2</v>
      </c>
      <c r="R134">
        <f>IF(tblDetail[[#This Row],[Played]],tblDetail[[#This Row],[FanPts]],0)</f>
        <v>2.7</v>
      </c>
    </row>
    <row r="135" spans="1:18" x14ac:dyDescent="0.25">
      <c r="A135">
        <v>1</v>
      </c>
      <c r="B135">
        <v>9</v>
      </c>
      <c r="C135" t="s">
        <v>194</v>
      </c>
      <c r="D135" t="s">
        <v>195</v>
      </c>
      <c r="E135">
        <v>8813</v>
      </c>
      <c r="F135" t="s">
        <v>202</v>
      </c>
      <c r="G135" t="s">
        <v>94</v>
      </c>
      <c r="H135" t="s">
        <v>7</v>
      </c>
      <c r="I135" t="s">
        <v>20</v>
      </c>
      <c r="J135">
        <v>19</v>
      </c>
      <c r="K135">
        <v>9.83</v>
      </c>
      <c r="L135" s="3">
        <v>0.77</v>
      </c>
      <c r="M135" t="b">
        <v>0</v>
      </c>
      <c r="N135" t="b">
        <v>0</v>
      </c>
      <c r="O135" t="b">
        <v>1</v>
      </c>
      <c r="P135" t="b">
        <v>1</v>
      </c>
      <c r="Q135" s="3">
        <v>0.18286814244465799</v>
      </c>
      <c r="R135">
        <f>IF(tblDetail[[#This Row],[Played]],tblDetail[[#This Row],[FanPts]],0)</f>
        <v>19</v>
      </c>
    </row>
    <row r="136" spans="1:18" x14ac:dyDescent="0.25">
      <c r="A136">
        <v>1</v>
      </c>
      <c r="B136">
        <v>9</v>
      </c>
      <c r="C136" t="s">
        <v>194</v>
      </c>
      <c r="D136" t="s">
        <v>195</v>
      </c>
      <c r="E136">
        <v>25962</v>
      </c>
      <c r="F136" t="s">
        <v>203</v>
      </c>
      <c r="G136" t="s">
        <v>64</v>
      </c>
      <c r="H136" t="s">
        <v>12</v>
      </c>
      <c r="I136" t="s">
        <v>20</v>
      </c>
      <c r="J136">
        <v>9.6</v>
      </c>
      <c r="K136">
        <v>11.15</v>
      </c>
      <c r="L136" s="3">
        <v>0.36</v>
      </c>
      <c r="M136" t="b">
        <v>0</v>
      </c>
      <c r="N136" t="b">
        <v>0</v>
      </c>
      <c r="O136" t="b">
        <v>1</v>
      </c>
      <c r="P136" t="b">
        <v>1</v>
      </c>
      <c r="Q136" s="3">
        <v>9.2396535129932594E-2</v>
      </c>
      <c r="R136">
        <f>IF(tblDetail[[#This Row],[Played]],tblDetail[[#This Row],[FanPts]],0)</f>
        <v>9.6</v>
      </c>
    </row>
    <row r="137" spans="1:18" x14ac:dyDescent="0.25">
      <c r="A137">
        <v>1</v>
      </c>
      <c r="B137">
        <v>9</v>
      </c>
      <c r="C137" t="s">
        <v>194</v>
      </c>
      <c r="D137" t="s">
        <v>195</v>
      </c>
      <c r="E137">
        <v>25723</v>
      </c>
      <c r="F137" t="s">
        <v>204</v>
      </c>
      <c r="G137" t="s">
        <v>174</v>
      </c>
      <c r="H137" t="s">
        <v>7</v>
      </c>
      <c r="I137" t="s">
        <v>25</v>
      </c>
      <c r="J137">
        <v>8.1999999999999993</v>
      </c>
      <c r="K137">
        <v>7.79</v>
      </c>
      <c r="L137" s="3">
        <v>0.1</v>
      </c>
      <c r="M137" t="b">
        <v>0</v>
      </c>
      <c r="N137" t="b">
        <v>0</v>
      </c>
      <c r="O137" t="b">
        <v>1</v>
      </c>
      <c r="P137" t="b">
        <v>0</v>
      </c>
      <c r="Q137" s="3">
        <v>0</v>
      </c>
      <c r="R137">
        <f>IF(tblDetail[[#This Row],[Played]],tblDetail[[#This Row],[FanPts]],0)</f>
        <v>0</v>
      </c>
    </row>
    <row r="138" spans="1:18" x14ac:dyDescent="0.25">
      <c r="A138">
        <v>1</v>
      </c>
      <c r="B138">
        <v>9</v>
      </c>
      <c r="C138" t="s">
        <v>194</v>
      </c>
      <c r="D138" t="s">
        <v>195</v>
      </c>
      <c r="E138">
        <v>8354</v>
      </c>
      <c r="F138" t="s">
        <v>205</v>
      </c>
      <c r="G138" t="s">
        <v>16</v>
      </c>
      <c r="H138" t="s">
        <v>12</v>
      </c>
      <c r="I138" t="s">
        <v>25</v>
      </c>
      <c r="J138">
        <v>1.5</v>
      </c>
      <c r="K138">
        <v>5.25</v>
      </c>
      <c r="L138" s="3">
        <v>0.01</v>
      </c>
      <c r="M138" t="b">
        <v>0</v>
      </c>
      <c r="N138" t="b">
        <v>0</v>
      </c>
      <c r="O138" t="b">
        <v>0</v>
      </c>
      <c r="P138" t="b">
        <v>0</v>
      </c>
      <c r="Q138" s="3">
        <v>0</v>
      </c>
      <c r="R138">
        <f>IF(tblDetail[[#This Row],[Played]],tblDetail[[#This Row],[FanPts]],0)</f>
        <v>0</v>
      </c>
    </row>
    <row r="139" spans="1:18" x14ac:dyDescent="0.25">
      <c r="A139">
        <v>1</v>
      </c>
      <c r="B139">
        <v>9</v>
      </c>
      <c r="C139" t="s">
        <v>194</v>
      </c>
      <c r="D139" t="s">
        <v>195</v>
      </c>
      <c r="E139">
        <v>23976</v>
      </c>
      <c r="F139" t="s">
        <v>206</v>
      </c>
      <c r="G139" t="s">
        <v>64</v>
      </c>
      <c r="H139" t="s">
        <v>4</v>
      </c>
      <c r="I139" t="s">
        <v>25</v>
      </c>
      <c r="J139">
        <v>21.06</v>
      </c>
      <c r="K139">
        <v>14.25</v>
      </c>
      <c r="L139" s="3">
        <v>0.04</v>
      </c>
      <c r="M139" t="b">
        <v>0</v>
      </c>
      <c r="N139" t="b">
        <v>0</v>
      </c>
      <c r="O139" t="b">
        <v>1</v>
      </c>
      <c r="P139" t="b">
        <v>0</v>
      </c>
      <c r="Q139" s="3">
        <v>0</v>
      </c>
      <c r="R139">
        <f>IF(tblDetail[[#This Row],[Played]],tblDetail[[#This Row],[FanPts]],0)</f>
        <v>0</v>
      </c>
    </row>
    <row r="140" spans="1:18" x14ac:dyDescent="0.25">
      <c r="A140">
        <v>1</v>
      </c>
      <c r="B140">
        <v>9</v>
      </c>
      <c r="C140" t="s">
        <v>194</v>
      </c>
      <c r="D140" t="s">
        <v>195</v>
      </c>
      <c r="E140">
        <v>25777</v>
      </c>
      <c r="F140" t="s">
        <v>207</v>
      </c>
      <c r="G140" t="s">
        <v>42</v>
      </c>
      <c r="H140" t="s">
        <v>12</v>
      </c>
      <c r="I140" t="s">
        <v>25</v>
      </c>
      <c r="J140">
        <v>4.2</v>
      </c>
      <c r="K140">
        <v>3.41</v>
      </c>
      <c r="L140" s="3">
        <v>0.03</v>
      </c>
      <c r="M140" t="b">
        <v>0</v>
      </c>
      <c r="N140" t="b">
        <v>0</v>
      </c>
      <c r="O140" t="b">
        <v>0</v>
      </c>
      <c r="P140" t="b">
        <v>0</v>
      </c>
      <c r="Q140" s="3">
        <v>0</v>
      </c>
      <c r="R140">
        <f>IF(tblDetail[[#This Row],[Played]],tblDetail[[#This Row],[FanPts]],0)</f>
        <v>0</v>
      </c>
    </row>
    <row r="141" spans="1:18" x14ac:dyDescent="0.25">
      <c r="A141">
        <v>1</v>
      </c>
      <c r="B141">
        <v>9</v>
      </c>
      <c r="C141" t="s">
        <v>194</v>
      </c>
      <c r="D141" t="s">
        <v>195</v>
      </c>
      <c r="E141">
        <v>9283</v>
      </c>
      <c r="F141" t="s">
        <v>208</v>
      </c>
      <c r="G141" t="s">
        <v>147</v>
      </c>
      <c r="H141" t="s">
        <v>7</v>
      </c>
      <c r="I141" t="s">
        <v>25</v>
      </c>
      <c r="J141">
        <v>0</v>
      </c>
      <c r="K141">
        <v>0</v>
      </c>
      <c r="L141" s="3">
        <v>0</v>
      </c>
      <c r="M141" t="b">
        <v>0</v>
      </c>
      <c r="N141" t="b">
        <v>0</v>
      </c>
      <c r="O141" t="b">
        <v>0</v>
      </c>
      <c r="P141" t="b">
        <v>0</v>
      </c>
      <c r="Q141" s="3">
        <v>0</v>
      </c>
      <c r="R141">
        <f>IF(tblDetail[[#This Row],[Played]],tblDetail[[#This Row],[FanPts]],0)</f>
        <v>0</v>
      </c>
    </row>
    <row r="142" spans="1:18" x14ac:dyDescent="0.25">
      <c r="A142">
        <v>1</v>
      </c>
      <c r="B142">
        <v>9</v>
      </c>
      <c r="C142" t="s">
        <v>194</v>
      </c>
      <c r="D142" t="s">
        <v>195</v>
      </c>
      <c r="E142">
        <v>25771</v>
      </c>
      <c r="F142" t="s">
        <v>209</v>
      </c>
      <c r="G142" t="s">
        <v>19</v>
      </c>
      <c r="H142" t="s">
        <v>12</v>
      </c>
      <c r="I142" t="s">
        <v>25</v>
      </c>
      <c r="J142">
        <v>0</v>
      </c>
      <c r="K142">
        <v>5.01</v>
      </c>
      <c r="L142" s="3">
        <v>0</v>
      </c>
      <c r="M142" t="b">
        <v>0</v>
      </c>
      <c r="N142" t="b">
        <v>0</v>
      </c>
      <c r="O142" t="b">
        <v>0</v>
      </c>
      <c r="P142" t="b">
        <v>0</v>
      </c>
      <c r="Q142" s="3">
        <v>0</v>
      </c>
      <c r="R142">
        <f>IF(tblDetail[[#This Row],[Played]],tblDetail[[#This Row],[FanPts]],0)</f>
        <v>0</v>
      </c>
    </row>
    <row r="143" spans="1:18" x14ac:dyDescent="0.25">
      <c r="A143">
        <v>1</v>
      </c>
      <c r="B143">
        <v>9</v>
      </c>
      <c r="C143" t="s">
        <v>194</v>
      </c>
      <c r="D143" t="s">
        <v>195</v>
      </c>
      <c r="E143">
        <v>4269</v>
      </c>
      <c r="F143" t="s">
        <v>210</v>
      </c>
      <c r="G143" t="s">
        <v>19</v>
      </c>
      <c r="H143" t="s">
        <v>34</v>
      </c>
      <c r="I143" t="s">
        <v>34</v>
      </c>
      <c r="J143">
        <v>10</v>
      </c>
      <c r="K143">
        <v>7.99</v>
      </c>
      <c r="L143" s="3">
        <v>0.93</v>
      </c>
      <c r="M143" t="b">
        <v>0</v>
      </c>
      <c r="N143" t="b">
        <v>0</v>
      </c>
      <c r="O143" t="b">
        <v>1</v>
      </c>
      <c r="P143" t="b">
        <v>1</v>
      </c>
      <c r="Q143" s="3">
        <v>9.6246390760346495E-2</v>
      </c>
      <c r="R143">
        <f>IF(tblDetail[[#This Row],[Played]],tblDetail[[#This Row],[FanPts]],0)</f>
        <v>10</v>
      </c>
    </row>
    <row r="144" spans="1:18" x14ac:dyDescent="0.25">
      <c r="A144">
        <v>1</v>
      </c>
      <c r="B144">
        <v>9</v>
      </c>
      <c r="C144" t="s">
        <v>194</v>
      </c>
      <c r="D144" t="s">
        <v>195</v>
      </c>
      <c r="E144" t="s">
        <v>211</v>
      </c>
      <c r="F144" t="s">
        <v>212</v>
      </c>
      <c r="G144" t="s">
        <v>19</v>
      </c>
      <c r="H144" t="s">
        <v>38</v>
      </c>
      <c r="I144" t="s">
        <v>38</v>
      </c>
      <c r="J144">
        <v>5</v>
      </c>
      <c r="K144">
        <v>8.8800000000000008</v>
      </c>
      <c r="L144" s="3">
        <v>0.89</v>
      </c>
      <c r="M144" t="b">
        <v>0</v>
      </c>
      <c r="N144" t="b">
        <v>0</v>
      </c>
      <c r="O144" t="b">
        <v>1</v>
      </c>
      <c r="P144" t="b">
        <v>1</v>
      </c>
      <c r="Q144" s="3">
        <v>4.8123195380173199E-2</v>
      </c>
      <c r="R144">
        <f>IF(tblDetail[[#This Row],[Played]],tblDetail[[#This Row],[FanPts]],0)</f>
        <v>5</v>
      </c>
    </row>
    <row r="145" spans="1:18" x14ac:dyDescent="0.25">
      <c r="A145">
        <v>1</v>
      </c>
      <c r="B145">
        <v>2</v>
      </c>
      <c r="C145" t="s">
        <v>213</v>
      </c>
      <c r="D145" t="s">
        <v>214</v>
      </c>
      <c r="E145">
        <v>25711</v>
      </c>
      <c r="F145" t="s">
        <v>215</v>
      </c>
      <c r="G145" t="s">
        <v>81</v>
      </c>
      <c r="H145" t="s">
        <v>4</v>
      </c>
      <c r="I145" t="s">
        <v>4</v>
      </c>
      <c r="J145">
        <v>24.92</v>
      </c>
      <c r="K145">
        <v>17.89</v>
      </c>
      <c r="L145" s="3">
        <v>0.55000000000000004</v>
      </c>
      <c r="M145" t="b">
        <v>0</v>
      </c>
      <c r="N145" t="b">
        <v>0</v>
      </c>
      <c r="O145" t="b">
        <v>1</v>
      </c>
      <c r="P145" t="b">
        <v>1</v>
      </c>
      <c r="Q145" s="3">
        <v>0.24595341492301601</v>
      </c>
      <c r="R145">
        <f>IF(tblDetail[[#This Row],[Played]],tblDetail[[#This Row],[FanPts]],0)</f>
        <v>24.92</v>
      </c>
    </row>
    <row r="146" spans="1:18" x14ac:dyDescent="0.25">
      <c r="A146">
        <v>1</v>
      </c>
      <c r="B146">
        <v>2</v>
      </c>
      <c r="C146" t="s">
        <v>213</v>
      </c>
      <c r="D146" t="s">
        <v>214</v>
      </c>
      <c r="E146">
        <v>23997</v>
      </c>
      <c r="F146" t="s">
        <v>216</v>
      </c>
      <c r="G146" t="s">
        <v>42</v>
      </c>
      <c r="H146" t="s">
        <v>7</v>
      </c>
      <c r="I146" t="s">
        <v>7</v>
      </c>
      <c r="J146">
        <v>28.1</v>
      </c>
      <c r="K146">
        <v>11.94</v>
      </c>
      <c r="L146" s="3">
        <v>0.99</v>
      </c>
      <c r="M146" t="b">
        <v>0</v>
      </c>
      <c r="N146" t="b">
        <v>0</v>
      </c>
      <c r="O146" t="b">
        <v>1</v>
      </c>
      <c r="P146" t="b">
        <v>1</v>
      </c>
      <c r="Q146" s="3">
        <v>0.27733912356889001</v>
      </c>
      <c r="R146">
        <f>IF(tblDetail[[#This Row],[Played]],tblDetail[[#This Row],[FanPts]],0)</f>
        <v>28.1</v>
      </c>
    </row>
    <row r="147" spans="1:18" x14ac:dyDescent="0.25">
      <c r="A147">
        <v>1</v>
      </c>
      <c r="B147">
        <v>2</v>
      </c>
      <c r="C147" t="s">
        <v>213</v>
      </c>
      <c r="D147" t="s">
        <v>214</v>
      </c>
      <c r="E147">
        <v>24845</v>
      </c>
      <c r="F147" t="s">
        <v>217</v>
      </c>
      <c r="G147" t="s">
        <v>37</v>
      </c>
      <c r="H147" t="s">
        <v>7</v>
      </c>
      <c r="I147" t="s">
        <v>7</v>
      </c>
      <c r="J147">
        <v>9.1999999999999993</v>
      </c>
      <c r="K147">
        <v>10.1</v>
      </c>
      <c r="L147" s="3">
        <v>0.85</v>
      </c>
      <c r="M147" t="b">
        <v>0</v>
      </c>
      <c r="N147" t="b">
        <v>0</v>
      </c>
      <c r="O147" t="b">
        <v>1</v>
      </c>
      <c r="P147" t="b">
        <v>1</v>
      </c>
      <c r="Q147" s="3">
        <v>9.0801421239636707E-2</v>
      </c>
      <c r="R147">
        <f>IF(tblDetail[[#This Row],[Played]],tblDetail[[#This Row],[FanPts]],0)</f>
        <v>9.1999999999999993</v>
      </c>
    </row>
    <row r="148" spans="1:18" x14ac:dyDescent="0.25">
      <c r="A148">
        <v>1</v>
      </c>
      <c r="B148">
        <v>2</v>
      </c>
      <c r="C148" t="s">
        <v>213</v>
      </c>
      <c r="D148" t="s">
        <v>214</v>
      </c>
      <c r="E148">
        <v>8266</v>
      </c>
      <c r="F148" t="s">
        <v>218</v>
      </c>
      <c r="G148" t="s">
        <v>76</v>
      </c>
      <c r="H148" t="s">
        <v>12</v>
      </c>
      <c r="I148" t="s">
        <v>12</v>
      </c>
      <c r="J148">
        <v>5.2</v>
      </c>
      <c r="K148">
        <v>13.17</v>
      </c>
      <c r="L148" s="3">
        <v>0.99</v>
      </c>
      <c r="M148" t="b">
        <v>0</v>
      </c>
      <c r="N148" t="b">
        <v>0</v>
      </c>
      <c r="O148" t="b">
        <v>1</v>
      </c>
      <c r="P148" t="b">
        <v>1</v>
      </c>
      <c r="Q148" s="3">
        <v>5.1322542439794699E-2</v>
      </c>
      <c r="R148">
        <f>IF(tblDetail[[#This Row],[Played]],tblDetail[[#This Row],[FanPts]],0)</f>
        <v>5.2</v>
      </c>
    </row>
    <row r="149" spans="1:18" x14ac:dyDescent="0.25">
      <c r="A149">
        <v>1</v>
      </c>
      <c r="B149">
        <v>2</v>
      </c>
      <c r="C149" t="s">
        <v>213</v>
      </c>
      <c r="D149" t="s">
        <v>214</v>
      </c>
      <c r="E149">
        <v>7809</v>
      </c>
      <c r="F149" t="s">
        <v>219</v>
      </c>
      <c r="G149" t="s">
        <v>126</v>
      </c>
      <c r="H149" t="s">
        <v>12</v>
      </c>
      <c r="I149" t="s">
        <v>12</v>
      </c>
      <c r="J149">
        <v>4.5</v>
      </c>
      <c r="K149">
        <v>14.02</v>
      </c>
      <c r="L149" s="3">
        <v>0.92</v>
      </c>
      <c r="M149" t="b">
        <v>0</v>
      </c>
      <c r="N149" t="b">
        <v>0</v>
      </c>
      <c r="O149" t="b">
        <v>0</v>
      </c>
      <c r="P149" t="b">
        <v>1</v>
      </c>
      <c r="Q149" s="3">
        <v>4.4413738649822301E-2</v>
      </c>
      <c r="R149">
        <f>IF(tblDetail[[#This Row],[Played]],tblDetail[[#This Row],[FanPts]],0)</f>
        <v>4.5</v>
      </c>
    </row>
    <row r="150" spans="1:18" x14ac:dyDescent="0.25">
      <c r="A150">
        <v>1</v>
      </c>
      <c r="B150">
        <v>2</v>
      </c>
      <c r="C150" t="s">
        <v>213</v>
      </c>
      <c r="D150" t="s">
        <v>214</v>
      </c>
      <c r="E150">
        <v>6663</v>
      </c>
      <c r="F150" t="s">
        <v>220</v>
      </c>
      <c r="G150" t="s">
        <v>79</v>
      </c>
      <c r="H150" t="s">
        <v>17</v>
      </c>
      <c r="I150" t="s">
        <v>17</v>
      </c>
      <c r="J150">
        <v>4.9000000000000004</v>
      </c>
      <c r="K150">
        <v>6.22</v>
      </c>
      <c r="L150" s="3">
        <v>0.51</v>
      </c>
      <c r="M150" t="b">
        <v>0</v>
      </c>
      <c r="N150" t="b">
        <v>0</v>
      </c>
      <c r="O150" t="b">
        <v>0</v>
      </c>
      <c r="P150" t="b">
        <v>1</v>
      </c>
      <c r="Q150" s="3">
        <v>4.8361626529806502E-2</v>
      </c>
      <c r="R150">
        <f>IF(tblDetail[[#This Row],[Played]],tblDetail[[#This Row],[FanPts]],0)</f>
        <v>4.9000000000000004</v>
      </c>
    </row>
    <row r="151" spans="1:18" x14ac:dyDescent="0.25">
      <c r="A151">
        <v>1</v>
      </c>
      <c r="B151">
        <v>2</v>
      </c>
      <c r="C151" t="s">
        <v>213</v>
      </c>
      <c r="D151" t="s">
        <v>214</v>
      </c>
      <c r="E151">
        <v>9674</v>
      </c>
      <c r="F151" t="s">
        <v>221</v>
      </c>
      <c r="G151" t="s">
        <v>57</v>
      </c>
      <c r="H151" t="s">
        <v>12</v>
      </c>
      <c r="I151" t="s">
        <v>20</v>
      </c>
      <c r="J151">
        <v>-0.4</v>
      </c>
      <c r="K151">
        <v>9.2799999999999994</v>
      </c>
      <c r="L151" s="3">
        <v>0.12</v>
      </c>
      <c r="M151" t="b">
        <v>0</v>
      </c>
      <c r="N151" t="b">
        <v>0</v>
      </c>
      <c r="O151" t="b">
        <v>0</v>
      </c>
      <c r="P151" t="b">
        <v>1</v>
      </c>
      <c r="Q151" s="3">
        <v>-3.9478878799841998E-3</v>
      </c>
      <c r="R151">
        <f>IF(tblDetail[[#This Row],[Played]],tblDetail[[#This Row],[FanPts]],0)</f>
        <v>-0.4</v>
      </c>
    </row>
    <row r="152" spans="1:18" x14ac:dyDescent="0.25">
      <c r="A152">
        <v>1</v>
      </c>
      <c r="B152">
        <v>2</v>
      </c>
      <c r="C152" t="s">
        <v>213</v>
      </c>
      <c r="D152" t="s">
        <v>214</v>
      </c>
      <c r="E152">
        <v>24843</v>
      </c>
      <c r="F152" t="s">
        <v>222</v>
      </c>
      <c r="G152" t="s">
        <v>55</v>
      </c>
      <c r="H152" t="s">
        <v>12</v>
      </c>
      <c r="I152" t="s">
        <v>20</v>
      </c>
      <c r="J152">
        <v>15.9</v>
      </c>
      <c r="K152">
        <v>8.7100000000000009</v>
      </c>
      <c r="L152" s="3">
        <v>0.19</v>
      </c>
      <c r="M152" t="b">
        <v>0</v>
      </c>
      <c r="N152" t="b">
        <v>0</v>
      </c>
      <c r="O152" t="b">
        <v>1</v>
      </c>
      <c r="P152" t="b">
        <v>1</v>
      </c>
      <c r="Q152" s="3">
        <v>0.156928543229372</v>
      </c>
      <c r="R152">
        <f>IF(tblDetail[[#This Row],[Played]],tblDetail[[#This Row],[FanPts]],0)</f>
        <v>15.9</v>
      </c>
    </row>
    <row r="153" spans="1:18" x14ac:dyDescent="0.25">
      <c r="A153">
        <v>1</v>
      </c>
      <c r="B153">
        <v>2</v>
      </c>
      <c r="C153" t="s">
        <v>213</v>
      </c>
      <c r="D153" t="s">
        <v>214</v>
      </c>
      <c r="E153">
        <v>8285</v>
      </c>
      <c r="F153" t="s">
        <v>223</v>
      </c>
      <c r="G153" t="s">
        <v>24</v>
      </c>
      <c r="H153" t="s">
        <v>17</v>
      </c>
      <c r="I153" t="s">
        <v>25</v>
      </c>
      <c r="J153">
        <v>5.6</v>
      </c>
      <c r="K153">
        <v>6.74</v>
      </c>
      <c r="L153" s="3">
        <v>0.8</v>
      </c>
      <c r="M153" t="b">
        <v>0</v>
      </c>
      <c r="N153" t="b">
        <v>0</v>
      </c>
      <c r="O153" t="b">
        <v>1</v>
      </c>
      <c r="P153" t="b">
        <v>0</v>
      </c>
      <c r="Q153" s="3">
        <v>0</v>
      </c>
      <c r="R153">
        <f>IF(tblDetail[[#This Row],[Played]],tblDetail[[#This Row],[FanPts]],0)</f>
        <v>0</v>
      </c>
    </row>
    <row r="154" spans="1:18" x14ac:dyDescent="0.25">
      <c r="A154">
        <v>1</v>
      </c>
      <c r="B154">
        <v>2</v>
      </c>
      <c r="C154" t="s">
        <v>213</v>
      </c>
      <c r="D154" t="s">
        <v>214</v>
      </c>
      <c r="E154">
        <v>8332</v>
      </c>
      <c r="F154" t="s">
        <v>224</v>
      </c>
      <c r="G154" t="s">
        <v>94</v>
      </c>
      <c r="H154" t="s">
        <v>7</v>
      </c>
      <c r="I154" t="s">
        <v>25</v>
      </c>
      <c r="J154">
        <v>0</v>
      </c>
      <c r="K154">
        <v>7.88</v>
      </c>
      <c r="L154" s="3">
        <v>0.63</v>
      </c>
      <c r="M154" t="b">
        <v>0</v>
      </c>
      <c r="N154" t="b">
        <v>0</v>
      </c>
      <c r="O154" t="b">
        <v>0</v>
      </c>
      <c r="P154" t="b">
        <v>0</v>
      </c>
      <c r="Q154" s="3">
        <v>0</v>
      </c>
      <c r="R154">
        <f>IF(tblDetail[[#This Row],[Played]],tblDetail[[#This Row],[FanPts]],0)</f>
        <v>0</v>
      </c>
    </row>
    <row r="155" spans="1:18" x14ac:dyDescent="0.25">
      <c r="A155">
        <v>1</v>
      </c>
      <c r="B155">
        <v>2</v>
      </c>
      <c r="C155" t="s">
        <v>213</v>
      </c>
      <c r="D155" t="s">
        <v>214</v>
      </c>
      <c r="E155">
        <v>6770</v>
      </c>
      <c r="F155" t="s">
        <v>225</v>
      </c>
      <c r="G155" t="s">
        <v>57</v>
      </c>
      <c r="H155" t="s">
        <v>4</v>
      </c>
      <c r="I155" t="s">
        <v>25</v>
      </c>
      <c r="J155">
        <v>10.64</v>
      </c>
      <c r="K155">
        <v>16.16</v>
      </c>
      <c r="L155" s="3">
        <v>0.13</v>
      </c>
      <c r="M155" t="b">
        <v>0</v>
      </c>
      <c r="N155" t="b">
        <v>0</v>
      </c>
      <c r="O155" t="b">
        <v>0</v>
      </c>
      <c r="P155" t="b">
        <v>0</v>
      </c>
      <c r="Q155" s="3">
        <v>0</v>
      </c>
      <c r="R155">
        <f>IF(tblDetail[[#This Row],[Played]],tblDetail[[#This Row],[FanPts]],0)</f>
        <v>0</v>
      </c>
    </row>
    <row r="156" spans="1:18" x14ac:dyDescent="0.25">
      <c r="A156">
        <v>1</v>
      </c>
      <c r="B156">
        <v>2</v>
      </c>
      <c r="C156" t="s">
        <v>213</v>
      </c>
      <c r="D156" t="s">
        <v>214</v>
      </c>
      <c r="E156">
        <v>7149</v>
      </c>
      <c r="F156" t="s">
        <v>226</v>
      </c>
      <c r="G156" t="s">
        <v>79</v>
      </c>
      <c r="H156" t="s">
        <v>7</v>
      </c>
      <c r="I156" t="s">
        <v>25</v>
      </c>
      <c r="J156">
        <v>4.7</v>
      </c>
      <c r="K156">
        <v>7.6</v>
      </c>
      <c r="L156" s="3">
        <v>0.05</v>
      </c>
      <c r="M156" t="b">
        <v>0</v>
      </c>
      <c r="N156" t="b">
        <v>0</v>
      </c>
      <c r="O156" t="b">
        <v>0</v>
      </c>
      <c r="P156" t="b">
        <v>0</v>
      </c>
      <c r="Q156" s="3">
        <v>0</v>
      </c>
      <c r="R156">
        <f>IF(tblDetail[[#This Row],[Played]],tblDetail[[#This Row],[FanPts]],0)</f>
        <v>0</v>
      </c>
    </row>
    <row r="157" spans="1:18" x14ac:dyDescent="0.25">
      <c r="A157">
        <v>1</v>
      </c>
      <c r="B157">
        <v>2</v>
      </c>
      <c r="C157" t="s">
        <v>213</v>
      </c>
      <c r="D157" t="s">
        <v>214</v>
      </c>
      <c r="E157">
        <v>9372</v>
      </c>
      <c r="F157" t="s">
        <v>227</v>
      </c>
      <c r="G157" t="s">
        <v>100</v>
      </c>
      <c r="H157" t="s">
        <v>7</v>
      </c>
      <c r="I157" t="s">
        <v>25</v>
      </c>
      <c r="J157">
        <v>17.399999999999999</v>
      </c>
      <c r="K157">
        <v>6.91</v>
      </c>
      <c r="L157" s="3">
        <v>7.0000000000000007E-2</v>
      </c>
      <c r="M157" t="b">
        <v>0</v>
      </c>
      <c r="N157" t="b">
        <v>0</v>
      </c>
      <c r="O157" t="b">
        <v>1</v>
      </c>
      <c r="P157" t="b">
        <v>0</v>
      </c>
      <c r="Q157" s="3">
        <v>0</v>
      </c>
      <c r="R157">
        <f>IF(tblDetail[[#This Row],[Played]],tblDetail[[#This Row],[FanPts]],0)</f>
        <v>0</v>
      </c>
    </row>
    <row r="158" spans="1:18" x14ac:dyDescent="0.25">
      <c r="A158">
        <v>1</v>
      </c>
      <c r="B158">
        <v>2</v>
      </c>
      <c r="C158" t="s">
        <v>213</v>
      </c>
      <c r="D158" t="s">
        <v>214</v>
      </c>
      <c r="E158">
        <v>24849</v>
      </c>
      <c r="F158" t="s">
        <v>228</v>
      </c>
      <c r="G158" t="s">
        <v>100</v>
      </c>
      <c r="H158" t="s">
        <v>12</v>
      </c>
      <c r="I158" t="s">
        <v>25</v>
      </c>
      <c r="J158">
        <v>7.9</v>
      </c>
      <c r="K158">
        <v>4.6900000000000004</v>
      </c>
      <c r="L158" s="3">
        <v>0</v>
      </c>
      <c r="M158" t="b">
        <v>0</v>
      </c>
      <c r="N158" t="b">
        <v>0</v>
      </c>
      <c r="O158" t="b">
        <v>1</v>
      </c>
      <c r="P158" t="b">
        <v>0</v>
      </c>
      <c r="Q158" s="3">
        <v>0</v>
      </c>
      <c r="R158">
        <f>IF(tblDetail[[#This Row],[Played]],tblDetail[[#This Row],[FanPts]],0)</f>
        <v>0</v>
      </c>
    </row>
    <row r="159" spans="1:18" x14ac:dyDescent="0.25">
      <c r="A159">
        <v>1</v>
      </c>
      <c r="B159">
        <v>2</v>
      </c>
      <c r="C159" t="s">
        <v>213</v>
      </c>
      <c r="D159" t="s">
        <v>214</v>
      </c>
      <c r="E159">
        <v>5046</v>
      </c>
      <c r="F159" t="s">
        <v>229</v>
      </c>
      <c r="G159" t="s">
        <v>83</v>
      </c>
      <c r="H159" t="s">
        <v>34</v>
      </c>
      <c r="I159" t="s">
        <v>34</v>
      </c>
      <c r="J159">
        <v>5</v>
      </c>
      <c r="K159">
        <v>8.15</v>
      </c>
      <c r="L159" s="3">
        <v>0.71</v>
      </c>
      <c r="M159" t="b">
        <v>0</v>
      </c>
      <c r="N159" t="b">
        <v>0</v>
      </c>
      <c r="O159" t="b">
        <v>1</v>
      </c>
      <c r="P159" t="b">
        <v>1</v>
      </c>
      <c r="Q159" s="3">
        <v>4.9348598499802603E-2</v>
      </c>
      <c r="R159">
        <f>IF(tblDetail[[#This Row],[Played]],tblDetail[[#This Row],[FanPts]],0)</f>
        <v>5</v>
      </c>
    </row>
    <row r="160" spans="1:18" x14ac:dyDescent="0.25">
      <c r="A160">
        <v>1</v>
      </c>
      <c r="B160">
        <v>2</v>
      </c>
      <c r="C160" t="s">
        <v>213</v>
      </c>
      <c r="D160" t="s">
        <v>214</v>
      </c>
      <c r="E160" t="s">
        <v>230</v>
      </c>
      <c r="F160" t="s">
        <v>231</v>
      </c>
      <c r="G160" t="s">
        <v>57</v>
      </c>
      <c r="H160" t="s">
        <v>38</v>
      </c>
      <c r="I160" t="s">
        <v>38</v>
      </c>
      <c r="J160">
        <v>4</v>
      </c>
      <c r="K160">
        <v>6.82</v>
      </c>
      <c r="L160" s="3">
        <v>0.4</v>
      </c>
      <c r="M160" t="b">
        <v>0</v>
      </c>
      <c r="N160" t="b">
        <v>0</v>
      </c>
      <c r="O160" t="b">
        <v>1</v>
      </c>
      <c r="P160" t="b">
        <v>1</v>
      </c>
      <c r="Q160" s="3">
        <v>3.9478878799842E-2</v>
      </c>
      <c r="R160">
        <f>IF(tblDetail[[#This Row],[Played]],tblDetail[[#This Row],[FanPts]],0)</f>
        <v>4</v>
      </c>
    </row>
    <row r="161" spans="1:18" x14ac:dyDescent="0.25">
      <c r="A161">
        <v>1</v>
      </c>
      <c r="B161">
        <v>6</v>
      </c>
      <c r="C161" t="s">
        <v>232</v>
      </c>
      <c r="D161" t="s">
        <v>233</v>
      </c>
      <c r="E161">
        <v>5479</v>
      </c>
      <c r="F161" t="s">
        <v>234</v>
      </c>
      <c r="G161" t="s">
        <v>22</v>
      </c>
      <c r="H161" t="s">
        <v>4</v>
      </c>
      <c r="I161" t="s">
        <v>4</v>
      </c>
      <c r="J161">
        <v>21.48</v>
      </c>
      <c r="K161">
        <v>21.06</v>
      </c>
      <c r="L161" s="3">
        <v>0.98</v>
      </c>
      <c r="M161" t="b">
        <v>0</v>
      </c>
      <c r="N161" t="b">
        <v>0</v>
      </c>
      <c r="O161" t="b">
        <v>1</v>
      </c>
      <c r="P161" t="b">
        <v>1</v>
      </c>
      <c r="Q161" s="3">
        <v>0.212399881340848</v>
      </c>
      <c r="R161">
        <f>IF(tblDetail[[#This Row],[Played]],tblDetail[[#This Row],[FanPts]],0)</f>
        <v>21.48</v>
      </c>
    </row>
    <row r="162" spans="1:18" x14ac:dyDescent="0.25">
      <c r="A162">
        <v>1</v>
      </c>
      <c r="B162">
        <v>6</v>
      </c>
      <c r="C162" t="s">
        <v>232</v>
      </c>
      <c r="D162" t="s">
        <v>233</v>
      </c>
      <c r="E162">
        <v>6762</v>
      </c>
      <c r="F162" t="s">
        <v>235</v>
      </c>
      <c r="G162" t="s">
        <v>174</v>
      </c>
      <c r="H162" t="s">
        <v>7</v>
      </c>
      <c r="I162" t="s">
        <v>7</v>
      </c>
      <c r="J162">
        <v>20</v>
      </c>
      <c r="K162">
        <v>9.89</v>
      </c>
      <c r="L162" s="3">
        <v>0.98</v>
      </c>
      <c r="M162" t="b">
        <v>0</v>
      </c>
      <c r="N162" t="b">
        <v>0</v>
      </c>
      <c r="O162" t="b">
        <v>1</v>
      </c>
      <c r="P162" t="b">
        <v>1</v>
      </c>
      <c r="Q162" s="3">
        <v>0.19776525264511</v>
      </c>
      <c r="R162">
        <f>IF(tblDetail[[#This Row],[Played]],tblDetail[[#This Row],[FanPts]],0)</f>
        <v>20</v>
      </c>
    </row>
    <row r="163" spans="1:18" x14ac:dyDescent="0.25">
      <c r="A163">
        <v>1</v>
      </c>
      <c r="B163">
        <v>6</v>
      </c>
      <c r="C163" t="s">
        <v>232</v>
      </c>
      <c r="D163" t="s">
        <v>233</v>
      </c>
      <c r="E163">
        <v>25802</v>
      </c>
      <c r="F163" t="s">
        <v>236</v>
      </c>
      <c r="G163" t="s">
        <v>81</v>
      </c>
      <c r="H163" t="s">
        <v>7</v>
      </c>
      <c r="I163" t="s">
        <v>7</v>
      </c>
      <c r="J163">
        <v>3.15</v>
      </c>
      <c r="K163">
        <v>8.48</v>
      </c>
      <c r="L163" s="3">
        <v>0.41</v>
      </c>
      <c r="M163" t="b">
        <v>0</v>
      </c>
      <c r="N163" t="b">
        <v>0</v>
      </c>
      <c r="O163" t="b">
        <v>0</v>
      </c>
      <c r="P163" t="b">
        <v>1</v>
      </c>
      <c r="Q163" s="3">
        <v>3.1148027291604801E-2</v>
      </c>
      <c r="R163">
        <f>IF(tblDetail[[#This Row],[Played]],tblDetail[[#This Row],[FanPts]],0)</f>
        <v>3.15</v>
      </c>
    </row>
    <row r="164" spans="1:18" x14ac:dyDescent="0.25">
      <c r="A164">
        <v>1</v>
      </c>
      <c r="B164">
        <v>6</v>
      </c>
      <c r="C164" t="s">
        <v>232</v>
      </c>
      <c r="D164" t="s">
        <v>233</v>
      </c>
      <c r="E164">
        <v>23984</v>
      </c>
      <c r="F164" t="s">
        <v>237</v>
      </c>
      <c r="G164" t="s">
        <v>51</v>
      </c>
      <c r="H164" t="s">
        <v>12</v>
      </c>
      <c r="I164" t="s">
        <v>12</v>
      </c>
      <c r="J164">
        <v>3.5</v>
      </c>
      <c r="K164">
        <v>14.62</v>
      </c>
      <c r="L164" s="3">
        <v>0.98</v>
      </c>
      <c r="M164" t="b">
        <v>0</v>
      </c>
      <c r="N164" t="b">
        <v>0</v>
      </c>
      <c r="O164" t="b">
        <v>1</v>
      </c>
      <c r="P164" t="b">
        <v>1</v>
      </c>
      <c r="Q164" s="3">
        <v>3.4608919212894197E-2</v>
      </c>
      <c r="R164">
        <f>IF(tblDetail[[#This Row],[Played]],tblDetail[[#This Row],[FanPts]],0)</f>
        <v>3.5</v>
      </c>
    </row>
    <row r="165" spans="1:18" x14ac:dyDescent="0.25">
      <c r="A165">
        <v>1</v>
      </c>
      <c r="B165">
        <v>6</v>
      </c>
      <c r="C165" t="s">
        <v>232</v>
      </c>
      <c r="D165" t="s">
        <v>233</v>
      </c>
      <c r="E165">
        <v>7776</v>
      </c>
      <c r="F165" t="s">
        <v>238</v>
      </c>
      <c r="G165" t="s">
        <v>24</v>
      </c>
      <c r="H165" t="s">
        <v>12</v>
      </c>
      <c r="I165" t="s">
        <v>12</v>
      </c>
      <c r="J165">
        <v>8</v>
      </c>
      <c r="K165">
        <v>10.87</v>
      </c>
      <c r="L165" s="3">
        <v>0.3</v>
      </c>
      <c r="M165" t="b">
        <v>0</v>
      </c>
      <c r="N165" t="b">
        <v>0</v>
      </c>
      <c r="O165" t="b">
        <v>1</v>
      </c>
      <c r="P165" t="b">
        <v>1</v>
      </c>
      <c r="Q165" s="3">
        <v>7.9106101058044095E-2</v>
      </c>
      <c r="R165">
        <f>IF(tblDetail[[#This Row],[Played]],tblDetail[[#This Row],[FanPts]],0)</f>
        <v>8</v>
      </c>
    </row>
    <row r="166" spans="1:18" x14ac:dyDescent="0.25">
      <c r="A166">
        <v>1</v>
      </c>
      <c r="B166">
        <v>6</v>
      </c>
      <c r="C166" t="s">
        <v>232</v>
      </c>
      <c r="D166" t="s">
        <v>233</v>
      </c>
      <c r="E166">
        <v>7755</v>
      </c>
      <c r="F166" t="s">
        <v>239</v>
      </c>
      <c r="G166" t="s">
        <v>19</v>
      </c>
      <c r="H166" t="s">
        <v>17</v>
      </c>
      <c r="I166" t="s">
        <v>17</v>
      </c>
      <c r="J166">
        <v>21.8</v>
      </c>
      <c r="K166">
        <v>7.79</v>
      </c>
      <c r="L166" s="3">
        <v>0.96</v>
      </c>
      <c r="M166" t="b">
        <v>0</v>
      </c>
      <c r="N166" t="b">
        <v>0</v>
      </c>
      <c r="O166" t="b">
        <v>1</v>
      </c>
      <c r="P166" t="b">
        <v>1</v>
      </c>
      <c r="Q166" s="3">
        <v>0.21556412538316999</v>
      </c>
      <c r="R166">
        <f>IF(tblDetail[[#This Row],[Played]],tblDetail[[#This Row],[FanPts]],0)</f>
        <v>21.8</v>
      </c>
    </row>
    <row r="167" spans="1:18" x14ac:dyDescent="0.25">
      <c r="A167">
        <v>1</v>
      </c>
      <c r="B167">
        <v>6</v>
      </c>
      <c r="C167" t="s">
        <v>232</v>
      </c>
      <c r="D167" t="s">
        <v>233</v>
      </c>
      <c r="E167">
        <v>8021</v>
      </c>
      <c r="F167" t="s">
        <v>240</v>
      </c>
      <c r="G167" t="s">
        <v>14</v>
      </c>
      <c r="H167" t="s">
        <v>7</v>
      </c>
      <c r="I167" t="s">
        <v>20</v>
      </c>
      <c r="J167">
        <v>7.2</v>
      </c>
      <c r="K167">
        <v>7.18</v>
      </c>
      <c r="L167" s="3">
        <v>0.38</v>
      </c>
      <c r="M167" t="b">
        <v>0</v>
      </c>
      <c r="N167" t="b">
        <v>0</v>
      </c>
      <c r="O167" t="b">
        <v>1</v>
      </c>
      <c r="P167" t="b">
        <v>1</v>
      </c>
      <c r="Q167" s="3">
        <v>7.1195490952239607E-2</v>
      </c>
      <c r="R167">
        <f>IF(tblDetail[[#This Row],[Played]],tblDetail[[#This Row],[FanPts]],0)</f>
        <v>7.2</v>
      </c>
    </row>
    <row r="168" spans="1:18" x14ac:dyDescent="0.25">
      <c r="A168">
        <v>1</v>
      </c>
      <c r="B168">
        <v>6</v>
      </c>
      <c r="C168" t="s">
        <v>232</v>
      </c>
      <c r="D168" t="s">
        <v>233</v>
      </c>
      <c r="E168">
        <v>26660</v>
      </c>
      <c r="F168" t="s">
        <v>241</v>
      </c>
      <c r="G168" t="s">
        <v>48</v>
      </c>
      <c r="H168" t="s">
        <v>12</v>
      </c>
      <c r="I168" t="s">
        <v>20</v>
      </c>
      <c r="J168">
        <v>3</v>
      </c>
      <c r="K168">
        <v>6.38</v>
      </c>
      <c r="L168" s="3">
        <v>0.18</v>
      </c>
      <c r="M168" t="b">
        <v>0</v>
      </c>
      <c r="N168" t="b">
        <v>0</v>
      </c>
      <c r="O168" t="b">
        <v>0</v>
      </c>
      <c r="P168" t="b">
        <v>1</v>
      </c>
      <c r="Q168" s="3">
        <v>2.9664787896766499E-2</v>
      </c>
      <c r="R168">
        <f>IF(tblDetail[[#This Row],[Played]],tblDetail[[#This Row],[FanPts]],0)</f>
        <v>3</v>
      </c>
    </row>
    <row r="169" spans="1:18" x14ac:dyDescent="0.25">
      <c r="A169">
        <v>1</v>
      </c>
      <c r="B169">
        <v>6</v>
      </c>
      <c r="C169" t="s">
        <v>232</v>
      </c>
      <c r="D169" t="s">
        <v>233</v>
      </c>
      <c r="E169">
        <v>8298</v>
      </c>
      <c r="F169" t="s">
        <v>242</v>
      </c>
      <c r="G169" t="s">
        <v>76</v>
      </c>
      <c r="H169" t="s">
        <v>7</v>
      </c>
      <c r="I169" t="s">
        <v>25</v>
      </c>
      <c r="J169">
        <v>3.5</v>
      </c>
      <c r="K169">
        <v>6.98</v>
      </c>
      <c r="L169" s="3">
        <v>0.13</v>
      </c>
      <c r="M169" t="b">
        <v>0</v>
      </c>
      <c r="N169" t="b">
        <v>0</v>
      </c>
      <c r="O169" t="b">
        <v>1</v>
      </c>
      <c r="P169" t="b">
        <v>0</v>
      </c>
      <c r="Q169" s="3">
        <v>0</v>
      </c>
      <c r="R169">
        <f>IF(tblDetail[[#This Row],[Played]],tblDetail[[#This Row],[FanPts]],0)</f>
        <v>0</v>
      </c>
    </row>
    <row r="170" spans="1:18" x14ac:dyDescent="0.25">
      <c r="A170">
        <v>1</v>
      </c>
      <c r="B170">
        <v>6</v>
      </c>
      <c r="C170" t="s">
        <v>232</v>
      </c>
      <c r="D170" t="s">
        <v>233</v>
      </c>
      <c r="E170">
        <v>24965</v>
      </c>
      <c r="F170" t="s">
        <v>243</v>
      </c>
      <c r="G170" t="s">
        <v>3</v>
      </c>
      <c r="H170" t="s">
        <v>7</v>
      </c>
      <c r="I170" t="s">
        <v>25</v>
      </c>
      <c r="J170">
        <v>0</v>
      </c>
      <c r="K170">
        <v>0.91</v>
      </c>
      <c r="L170" s="3">
        <v>0</v>
      </c>
      <c r="M170" t="b">
        <v>0</v>
      </c>
      <c r="N170" t="b">
        <v>0</v>
      </c>
      <c r="O170" t="b">
        <v>0</v>
      </c>
      <c r="P170" t="b">
        <v>0</v>
      </c>
      <c r="Q170" s="3">
        <v>0</v>
      </c>
      <c r="R170">
        <f>IF(tblDetail[[#This Row],[Played]],tblDetail[[#This Row],[FanPts]],0)</f>
        <v>0</v>
      </c>
    </row>
    <row r="171" spans="1:18" x14ac:dyDescent="0.25">
      <c r="A171">
        <v>1</v>
      </c>
      <c r="B171">
        <v>6</v>
      </c>
      <c r="C171" t="s">
        <v>232</v>
      </c>
      <c r="D171" t="s">
        <v>233</v>
      </c>
      <c r="E171">
        <v>9276</v>
      </c>
      <c r="F171" t="s">
        <v>244</v>
      </c>
      <c r="G171" t="s">
        <v>42</v>
      </c>
      <c r="H171" t="s">
        <v>12</v>
      </c>
      <c r="I171" t="s">
        <v>25</v>
      </c>
      <c r="J171">
        <v>6.5</v>
      </c>
      <c r="K171">
        <v>10.14</v>
      </c>
      <c r="L171" s="3">
        <v>0.03</v>
      </c>
      <c r="M171" t="b">
        <v>0</v>
      </c>
      <c r="N171" t="b">
        <v>0</v>
      </c>
      <c r="O171" t="b">
        <v>1</v>
      </c>
      <c r="P171" t="b">
        <v>0</v>
      </c>
      <c r="Q171" s="3">
        <v>0</v>
      </c>
      <c r="R171">
        <f>IF(tblDetail[[#This Row],[Played]],tblDetail[[#This Row],[FanPts]],0)</f>
        <v>0</v>
      </c>
    </row>
    <row r="172" spans="1:18" x14ac:dyDescent="0.25">
      <c r="A172">
        <v>1</v>
      </c>
      <c r="B172">
        <v>6</v>
      </c>
      <c r="C172" t="s">
        <v>232</v>
      </c>
      <c r="D172" t="s">
        <v>233</v>
      </c>
      <c r="E172">
        <v>25744</v>
      </c>
      <c r="F172" t="s">
        <v>245</v>
      </c>
      <c r="G172" t="s">
        <v>81</v>
      </c>
      <c r="H172" t="s">
        <v>17</v>
      </c>
      <c r="I172" t="s">
        <v>25</v>
      </c>
      <c r="J172">
        <v>0.7</v>
      </c>
      <c r="K172">
        <v>4.3</v>
      </c>
      <c r="L172" s="3">
        <v>0.03</v>
      </c>
      <c r="M172" t="b">
        <v>0</v>
      </c>
      <c r="N172" t="b">
        <v>0</v>
      </c>
      <c r="O172" t="b">
        <v>0</v>
      </c>
      <c r="P172" t="b">
        <v>0</v>
      </c>
      <c r="Q172" s="3">
        <v>0</v>
      </c>
      <c r="R172">
        <f>IF(tblDetail[[#This Row],[Played]],tblDetail[[#This Row],[FanPts]],0)</f>
        <v>0</v>
      </c>
    </row>
    <row r="173" spans="1:18" x14ac:dyDescent="0.25">
      <c r="A173">
        <v>1</v>
      </c>
      <c r="B173">
        <v>6</v>
      </c>
      <c r="C173" t="s">
        <v>232</v>
      </c>
      <c r="D173" t="s">
        <v>233</v>
      </c>
      <c r="E173">
        <v>7177</v>
      </c>
      <c r="F173" t="s">
        <v>246</v>
      </c>
      <c r="G173" t="s">
        <v>71</v>
      </c>
      <c r="H173" t="s">
        <v>4</v>
      </c>
      <c r="I173" t="s">
        <v>25</v>
      </c>
      <c r="J173">
        <v>17.420000000000002</v>
      </c>
      <c r="K173">
        <v>15.88</v>
      </c>
      <c r="L173" s="3">
        <v>0.05</v>
      </c>
      <c r="M173" t="b">
        <v>0</v>
      </c>
      <c r="N173" t="b">
        <v>0</v>
      </c>
      <c r="O173" t="b">
        <v>0</v>
      </c>
      <c r="P173" t="b">
        <v>0</v>
      </c>
      <c r="Q173" s="3">
        <v>0</v>
      </c>
      <c r="R173">
        <f>IF(tblDetail[[#This Row],[Played]],tblDetail[[#This Row],[FanPts]],0)</f>
        <v>0</v>
      </c>
    </row>
    <row r="174" spans="1:18" x14ac:dyDescent="0.25">
      <c r="A174">
        <v>1</v>
      </c>
      <c r="B174">
        <v>6</v>
      </c>
      <c r="C174" t="s">
        <v>232</v>
      </c>
      <c r="D174" t="s">
        <v>233</v>
      </c>
      <c r="E174">
        <v>7867</v>
      </c>
      <c r="F174" t="s">
        <v>247</v>
      </c>
      <c r="G174" t="s">
        <v>55</v>
      </c>
      <c r="H174" t="s">
        <v>34</v>
      </c>
      <c r="I174" t="s">
        <v>34</v>
      </c>
      <c r="J174">
        <v>12</v>
      </c>
      <c r="K174">
        <v>8.61</v>
      </c>
      <c r="L174" s="3">
        <v>0.97</v>
      </c>
      <c r="M174" t="b">
        <v>0</v>
      </c>
      <c r="N174" t="b">
        <v>0</v>
      </c>
      <c r="O174" t="b">
        <v>1</v>
      </c>
      <c r="P174" t="b">
        <v>1</v>
      </c>
      <c r="Q174" s="3">
        <v>0.118659151587066</v>
      </c>
      <c r="R174">
        <f>IF(tblDetail[[#This Row],[Played]],tblDetail[[#This Row],[FanPts]],0)</f>
        <v>12</v>
      </c>
    </row>
    <row r="175" spans="1:18" x14ac:dyDescent="0.25">
      <c r="A175">
        <v>1</v>
      </c>
      <c r="B175">
        <v>6</v>
      </c>
      <c r="C175" t="s">
        <v>232</v>
      </c>
      <c r="D175" t="s">
        <v>233</v>
      </c>
      <c r="E175" t="s">
        <v>248</v>
      </c>
      <c r="F175" t="s">
        <v>249</v>
      </c>
      <c r="G175" t="s">
        <v>94</v>
      </c>
      <c r="H175" t="s">
        <v>38</v>
      </c>
      <c r="I175" t="s">
        <v>38</v>
      </c>
      <c r="J175">
        <v>1</v>
      </c>
      <c r="K175">
        <v>6.86</v>
      </c>
      <c r="L175" s="3">
        <v>0.31</v>
      </c>
      <c r="M175" t="b">
        <v>0</v>
      </c>
      <c r="N175" t="b">
        <v>0</v>
      </c>
      <c r="O175" t="b">
        <v>1</v>
      </c>
      <c r="P175" t="b">
        <v>1</v>
      </c>
      <c r="Q175" s="3">
        <v>9.8882626322555102E-3</v>
      </c>
      <c r="R175">
        <f>IF(tblDetail[[#This Row],[Played]],tblDetail[[#This Row],[FanPts]],0)</f>
        <v>1</v>
      </c>
    </row>
    <row r="176" spans="1:18" x14ac:dyDescent="0.25">
      <c r="A176">
        <v>1</v>
      </c>
      <c r="B176">
        <v>7</v>
      </c>
      <c r="C176" t="s">
        <v>250</v>
      </c>
      <c r="D176" t="s">
        <v>251</v>
      </c>
      <c r="E176">
        <v>24788</v>
      </c>
      <c r="F176" t="s">
        <v>252</v>
      </c>
      <c r="G176" t="s">
        <v>24</v>
      </c>
      <c r="H176" t="s">
        <v>4</v>
      </c>
      <c r="I176" t="s">
        <v>4</v>
      </c>
      <c r="J176">
        <v>12.8</v>
      </c>
      <c r="K176">
        <v>18.22</v>
      </c>
      <c r="L176" s="3">
        <v>0.79</v>
      </c>
      <c r="M176" t="b">
        <v>0</v>
      </c>
      <c r="N176" t="b">
        <v>0</v>
      </c>
      <c r="O176" t="b">
        <v>0</v>
      </c>
      <c r="P176" t="b">
        <v>1</v>
      </c>
      <c r="Q176" s="3">
        <v>0.136315228966986</v>
      </c>
      <c r="R176">
        <f>IF(tblDetail[[#This Row],[Played]],tblDetail[[#This Row],[FanPts]],0)</f>
        <v>12.8</v>
      </c>
    </row>
    <row r="177" spans="1:18" x14ac:dyDescent="0.25">
      <c r="A177">
        <v>1</v>
      </c>
      <c r="B177">
        <v>7</v>
      </c>
      <c r="C177" t="s">
        <v>250</v>
      </c>
      <c r="D177" t="s">
        <v>251</v>
      </c>
      <c r="E177">
        <v>8982</v>
      </c>
      <c r="F177" t="s">
        <v>253</v>
      </c>
      <c r="G177" t="s">
        <v>3</v>
      </c>
      <c r="H177" t="s">
        <v>7</v>
      </c>
      <c r="I177" t="s">
        <v>7</v>
      </c>
      <c r="J177">
        <v>6.4</v>
      </c>
      <c r="K177">
        <v>9.76</v>
      </c>
      <c r="L177" s="3">
        <v>0.88</v>
      </c>
      <c r="M177" t="b">
        <v>0</v>
      </c>
      <c r="N177" t="b">
        <v>0</v>
      </c>
      <c r="O177" t="b">
        <v>1</v>
      </c>
      <c r="P177" t="b">
        <v>1</v>
      </c>
      <c r="Q177" s="3">
        <v>6.8157614483493001E-2</v>
      </c>
      <c r="R177">
        <f>IF(tblDetail[[#This Row],[Played]],tblDetail[[#This Row],[FanPts]],0)</f>
        <v>6.4</v>
      </c>
    </row>
    <row r="178" spans="1:18" x14ac:dyDescent="0.25">
      <c r="A178">
        <v>1</v>
      </c>
      <c r="B178">
        <v>7</v>
      </c>
      <c r="C178" t="s">
        <v>250</v>
      </c>
      <c r="D178" t="s">
        <v>251</v>
      </c>
      <c r="E178">
        <v>8826</v>
      </c>
      <c r="F178" t="s">
        <v>254</v>
      </c>
      <c r="G178" t="s">
        <v>147</v>
      </c>
      <c r="H178" t="s">
        <v>7</v>
      </c>
      <c r="I178" t="s">
        <v>7</v>
      </c>
      <c r="J178">
        <v>16.899999999999999</v>
      </c>
      <c r="K178">
        <v>9.8000000000000007</v>
      </c>
      <c r="L178" s="3">
        <v>0.73</v>
      </c>
      <c r="M178" t="b">
        <v>0</v>
      </c>
      <c r="N178" t="b">
        <v>0</v>
      </c>
      <c r="O178" t="b">
        <v>1</v>
      </c>
      <c r="P178" t="b">
        <v>1</v>
      </c>
      <c r="Q178" s="3">
        <v>0.17997870074547301</v>
      </c>
      <c r="R178">
        <f>IF(tblDetail[[#This Row],[Played]],tblDetail[[#This Row],[FanPts]],0)</f>
        <v>16.899999999999999</v>
      </c>
    </row>
    <row r="179" spans="1:18" x14ac:dyDescent="0.25">
      <c r="A179">
        <v>1</v>
      </c>
      <c r="B179">
        <v>7</v>
      </c>
      <c r="C179" t="s">
        <v>250</v>
      </c>
      <c r="D179" t="s">
        <v>251</v>
      </c>
      <c r="E179">
        <v>9317</v>
      </c>
      <c r="F179" t="s">
        <v>255</v>
      </c>
      <c r="G179" t="s">
        <v>147</v>
      </c>
      <c r="H179" t="s">
        <v>12</v>
      </c>
      <c r="I179" t="s">
        <v>12</v>
      </c>
      <c r="J179">
        <v>24.9</v>
      </c>
      <c r="K179">
        <v>13.7</v>
      </c>
      <c r="L179" s="3">
        <v>0.98</v>
      </c>
      <c r="M179" t="b">
        <v>0</v>
      </c>
      <c r="N179" t="b">
        <v>0</v>
      </c>
      <c r="O179" t="b">
        <v>1</v>
      </c>
      <c r="P179" t="b">
        <v>1</v>
      </c>
      <c r="Q179" s="3">
        <v>0.26517571884983998</v>
      </c>
      <c r="R179">
        <f>IF(tblDetail[[#This Row],[Played]],tblDetail[[#This Row],[FanPts]],0)</f>
        <v>24.9</v>
      </c>
    </row>
    <row r="180" spans="1:18" x14ac:dyDescent="0.25">
      <c r="A180">
        <v>1</v>
      </c>
      <c r="B180">
        <v>7</v>
      </c>
      <c r="C180" t="s">
        <v>250</v>
      </c>
      <c r="D180" t="s">
        <v>251</v>
      </c>
      <c r="E180">
        <v>8821</v>
      </c>
      <c r="F180" t="s">
        <v>256</v>
      </c>
      <c r="G180" t="s">
        <v>16</v>
      </c>
      <c r="H180" t="s">
        <v>12</v>
      </c>
      <c r="I180" t="s">
        <v>12</v>
      </c>
      <c r="J180">
        <v>15.1</v>
      </c>
      <c r="K180">
        <v>12.39</v>
      </c>
      <c r="L180" s="3">
        <v>0.94</v>
      </c>
      <c r="M180" t="b">
        <v>0</v>
      </c>
      <c r="N180" t="b">
        <v>0</v>
      </c>
      <c r="O180" t="b">
        <v>1</v>
      </c>
      <c r="P180" t="b">
        <v>1</v>
      </c>
      <c r="Q180" s="3">
        <v>0.160809371671991</v>
      </c>
      <c r="R180">
        <f>IF(tblDetail[[#This Row],[Played]],tblDetail[[#This Row],[FanPts]],0)</f>
        <v>15.1</v>
      </c>
    </row>
    <row r="181" spans="1:18" x14ac:dyDescent="0.25">
      <c r="A181">
        <v>1</v>
      </c>
      <c r="B181">
        <v>7</v>
      </c>
      <c r="C181" t="s">
        <v>250</v>
      </c>
      <c r="D181" t="s">
        <v>251</v>
      </c>
      <c r="E181">
        <v>8825</v>
      </c>
      <c r="F181" t="s">
        <v>257</v>
      </c>
      <c r="G181" t="s">
        <v>3</v>
      </c>
      <c r="H181" t="s">
        <v>17</v>
      </c>
      <c r="I181" t="s">
        <v>17</v>
      </c>
      <c r="J181">
        <v>2.2000000000000002</v>
      </c>
      <c r="K181">
        <v>6.09</v>
      </c>
      <c r="L181" s="3">
        <v>0.48</v>
      </c>
      <c r="M181" t="b">
        <v>0</v>
      </c>
      <c r="N181" t="b">
        <v>0</v>
      </c>
      <c r="O181" t="b">
        <v>1</v>
      </c>
      <c r="P181" t="b">
        <v>1</v>
      </c>
      <c r="Q181" s="3">
        <v>2.3429179978700702E-2</v>
      </c>
      <c r="R181">
        <f>IF(tblDetail[[#This Row],[Played]],tblDetail[[#This Row],[FanPts]],0)</f>
        <v>2.2000000000000002</v>
      </c>
    </row>
    <row r="182" spans="1:18" x14ac:dyDescent="0.25">
      <c r="A182">
        <v>1</v>
      </c>
      <c r="B182">
        <v>7</v>
      </c>
      <c r="C182" t="s">
        <v>250</v>
      </c>
      <c r="D182" t="s">
        <v>251</v>
      </c>
      <c r="E182">
        <v>24860</v>
      </c>
      <c r="F182" t="s">
        <v>258</v>
      </c>
      <c r="G182" t="s">
        <v>55</v>
      </c>
      <c r="H182" t="s">
        <v>12</v>
      </c>
      <c r="I182" t="s">
        <v>20</v>
      </c>
      <c r="J182">
        <v>2.6</v>
      </c>
      <c r="K182">
        <v>13.03</v>
      </c>
      <c r="L182" s="3">
        <v>0.91</v>
      </c>
      <c r="M182" t="b">
        <v>0</v>
      </c>
      <c r="N182" t="b">
        <v>0</v>
      </c>
      <c r="O182" t="b">
        <v>0</v>
      </c>
      <c r="P182" t="b">
        <v>1</v>
      </c>
      <c r="Q182" s="3">
        <v>2.7689030883919E-2</v>
      </c>
      <c r="R182">
        <f>IF(tblDetail[[#This Row],[Played]],tblDetail[[#This Row],[FanPts]],0)</f>
        <v>2.6</v>
      </c>
    </row>
    <row r="183" spans="1:18" x14ac:dyDescent="0.25">
      <c r="A183">
        <v>1</v>
      </c>
      <c r="B183">
        <v>7</v>
      </c>
      <c r="C183" t="s">
        <v>250</v>
      </c>
      <c r="D183" t="s">
        <v>251</v>
      </c>
      <c r="E183">
        <v>25807</v>
      </c>
      <c r="F183" t="s">
        <v>259</v>
      </c>
      <c r="G183" t="s">
        <v>100</v>
      </c>
      <c r="H183" t="s">
        <v>12</v>
      </c>
      <c r="I183" t="s">
        <v>20</v>
      </c>
      <c r="J183">
        <v>1</v>
      </c>
      <c r="K183">
        <v>11.51</v>
      </c>
      <c r="L183" s="3">
        <v>0.57999999999999996</v>
      </c>
      <c r="M183" t="b">
        <v>0</v>
      </c>
      <c r="N183" t="b">
        <v>0</v>
      </c>
      <c r="O183" t="b">
        <v>0</v>
      </c>
      <c r="P183" t="b">
        <v>1</v>
      </c>
      <c r="Q183" s="3">
        <v>1.06496272630457E-2</v>
      </c>
      <c r="R183">
        <f>IF(tblDetail[[#This Row],[Played]],tblDetail[[#This Row],[FanPts]],0)</f>
        <v>1</v>
      </c>
    </row>
    <row r="184" spans="1:18" x14ac:dyDescent="0.25">
      <c r="A184">
        <v>1</v>
      </c>
      <c r="B184">
        <v>7</v>
      </c>
      <c r="C184" t="s">
        <v>250</v>
      </c>
      <c r="D184" t="s">
        <v>251</v>
      </c>
      <c r="E184">
        <v>25939</v>
      </c>
      <c r="F184" t="s">
        <v>260</v>
      </c>
      <c r="G184" t="s">
        <v>147</v>
      </c>
      <c r="H184" t="s">
        <v>12</v>
      </c>
      <c r="I184" t="s">
        <v>25</v>
      </c>
      <c r="J184">
        <v>2.5</v>
      </c>
      <c r="K184">
        <v>3.65</v>
      </c>
      <c r="L184" s="3">
        <v>0.01</v>
      </c>
      <c r="M184" t="b">
        <v>0</v>
      </c>
      <c r="N184" t="b">
        <v>0</v>
      </c>
      <c r="O184" t="b">
        <v>0</v>
      </c>
      <c r="P184" t="b">
        <v>0</v>
      </c>
      <c r="Q184" s="3">
        <v>0</v>
      </c>
      <c r="R184">
        <f>IF(tblDetail[[#This Row],[Played]],tblDetail[[#This Row],[FanPts]],0)</f>
        <v>0</v>
      </c>
    </row>
    <row r="185" spans="1:18" x14ac:dyDescent="0.25">
      <c r="A185">
        <v>1</v>
      </c>
      <c r="B185">
        <v>7</v>
      </c>
      <c r="C185" t="s">
        <v>250</v>
      </c>
      <c r="D185" t="s">
        <v>251</v>
      </c>
      <c r="E185">
        <v>8561</v>
      </c>
      <c r="F185" t="s">
        <v>261</v>
      </c>
      <c r="G185" t="s">
        <v>22</v>
      </c>
      <c r="H185" t="s">
        <v>12</v>
      </c>
      <c r="I185" t="s">
        <v>25</v>
      </c>
      <c r="J185">
        <v>5.9</v>
      </c>
      <c r="K185">
        <v>5.03</v>
      </c>
      <c r="L185" s="3">
        <v>0.03</v>
      </c>
      <c r="M185" t="b">
        <v>0</v>
      </c>
      <c r="N185" t="b">
        <v>0</v>
      </c>
      <c r="O185" t="b">
        <v>1</v>
      </c>
      <c r="P185" t="b">
        <v>0</v>
      </c>
      <c r="Q185" s="3">
        <v>0</v>
      </c>
      <c r="R185">
        <f>IF(tblDetail[[#This Row],[Played]],tblDetail[[#This Row],[FanPts]],0)</f>
        <v>0</v>
      </c>
    </row>
    <row r="186" spans="1:18" x14ac:dyDescent="0.25">
      <c r="A186">
        <v>1</v>
      </c>
      <c r="B186">
        <v>7</v>
      </c>
      <c r="C186" t="s">
        <v>250</v>
      </c>
      <c r="D186" t="s">
        <v>251</v>
      </c>
      <c r="E186">
        <v>25773</v>
      </c>
      <c r="F186" t="s">
        <v>262</v>
      </c>
      <c r="G186" t="s">
        <v>9</v>
      </c>
      <c r="H186" t="s">
        <v>7</v>
      </c>
      <c r="I186" t="s">
        <v>25</v>
      </c>
      <c r="J186">
        <v>11.1</v>
      </c>
      <c r="K186">
        <v>7.49</v>
      </c>
      <c r="L186" s="3">
        <v>0.03</v>
      </c>
      <c r="M186" t="b">
        <v>0</v>
      </c>
      <c r="N186" t="b">
        <v>0</v>
      </c>
      <c r="O186" t="b">
        <v>1</v>
      </c>
      <c r="P186" t="b">
        <v>0</v>
      </c>
      <c r="Q186" s="3">
        <v>0</v>
      </c>
      <c r="R186">
        <f>IF(tblDetail[[#This Row],[Played]],tblDetail[[#This Row],[FanPts]],0)</f>
        <v>0</v>
      </c>
    </row>
    <row r="187" spans="1:18" x14ac:dyDescent="0.25">
      <c r="A187">
        <v>1</v>
      </c>
      <c r="B187">
        <v>7</v>
      </c>
      <c r="C187" t="s">
        <v>250</v>
      </c>
      <c r="D187" t="s">
        <v>251</v>
      </c>
      <c r="E187">
        <v>6849</v>
      </c>
      <c r="F187" t="s">
        <v>263</v>
      </c>
      <c r="G187" t="s">
        <v>44</v>
      </c>
      <c r="H187" t="s">
        <v>4</v>
      </c>
      <c r="I187" t="s">
        <v>25</v>
      </c>
      <c r="J187">
        <v>24.84</v>
      </c>
      <c r="K187">
        <v>14.15</v>
      </c>
      <c r="L187" s="3">
        <v>7.0000000000000007E-2</v>
      </c>
      <c r="M187" t="b">
        <v>0</v>
      </c>
      <c r="N187" t="b">
        <v>0</v>
      </c>
      <c r="O187" t="b">
        <v>1</v>
      </c>
      <c r="P187" t="b">
        <v>0</v>
      </c>
      <c r="Q187" s="3">
        <v>0</v>
      </c>
      <c r="R187">
        <f>IF(tblDetail[[#This Row],[Played]],tblDetail[[#This Row],[FanPts]],0)</f>
        <v>0</v>
      </c>
    </row>
    <row r="188" spans="1:18" x14ac:dyDescent="0.25">
      <c r="A188">
        <v>1</v>
      </c>
      <c r="B188">
        <v>7</v>
      </c>
      <c r="C188" t="s">
        <v>250</v>
      </c>
      <c r="D188" t="s">
        <v>251</v>
      </c>
      <c r="E188">
        <v>27234</v>
      </c>
      <c r="F188" t="s">
        <v>264</v>
      </c>
      <c r="G188" t="s">
        <v>55</v>
      </c>
      <c r="H188" t="s">
        <v>17</v>
      </c>
      <c r="I188" t="s">
        <v>25</v>
      </c>
      <c r="J188">
        <v>0</v>
      </c>
      <c r="K188">
        <v>7.17</v>
      </c>
      <c r="L188" s="3">
        <v>0.43</v>
      </c>
      <c r="M188" t="b">
        <v>0</v>
      </c>
      <c r="N188" t="b">
        <v>0</v>
      </c>
      <c r="O188" t="b">
        <v>0</v>
      </c>
      <c r="P188" t="b">
        <v>0</v>
      </c>
      <c r="Q188" s="3">
        <v>0</v>
      </c>
      <c r="R188">
        <f>IF(tblDetail[[#This Row],[Played]],tblDetail[[#This Row],[FanPts]],0)</f>
        <v>0</v>
      </c>
    </row>
    <row r="189" spans="1:18" x14ac:dyDescent="0.25">
      <c r="A189">
        <v>1</v>
      </c>
      <c r="B189">
        <v>7</v>
      </c>
      <c r="C189" t="s">
        <v>250</v>
      </c>
      <c r="D189" t="s">
        <v>251</v>
      </c>
      <c r="E189">
        <v>6243</v>
      </c>
      <c r="F189" t="s">
        <v>265</v>
      </c>
      <c r="G189" t="s">
        <v>6</v>
      </c>
      <c r="H189" t="s">
        <v>34</v>
      </c>
      <c r="I189" t="s">
        <v>34</v>
      </c>
      <c r="J189">
        <v>5</v>
      </c>
      <c r="K189">
        <v>9.58</v>
      </c>
      <c r="L189" s="3">
        <v>0.98</v>
      </c>
      <c r="M189" t="b">
        <v>0</v>
      </c>
      <c r="N189" t="b">
        <v>0</v>
      </c>
      <c r="O189" t="b">
        <v>1</v>
      </c>
      <c r="P189" t="b">
        <v>1</v>
      </c>
      <c r="Q189" s="3">
        <v>5.32481363152289E-2</v>
      </c>
      <c r="R189">
        <f>IF(tblDetail[[#This Row],[Played]],tblDetail[[#This Row],[FanPts]],0)</f>
        <v>5</v>
      </c>
    </row>
    <row r="190" spans="1:18" x14ac:dyDescent="0.25">
      <c r="A190">
        <v>1</v>
      </c>
      <c r="B190">
        <v>7</v>
      </c>
      <c r="C190" t="s">
        <v>250</v>
      </c>
      <c r="D190" t="s">
        <v>251</v>
      </c>
      <c r="E190" t="s">
        <v>266</v>
      </c>
      <c r="F190" t="s">
        <v>267</v>
      </c>
      <c r="G190" t="s">
        <v>16</v>
      </c>
      <c r="H190" t="s">
        <v>38</v>
      </c>
      <c r="I190" t="s">
        <v>38</v>
      </c>
      <c r="J190">
        <v>7</v>
      </c>
      <c r="K190">
        <v>10.54</v>
      </c>
      <c r="L190" s="3">
        <v>0.95</v>
      </c>
      <c r="M190" t="b">
        <v>0</v>
      </c>
      <c r="N190" t="b">
        <v>0</v>
      </c>
      <c r="O190" t="b">
        <v>0</v>
      </c>
      <c r="P190" t="b">
        <v>1</v>
      </c>
      <c r="Q190" s="3">
        <v>7.4547390841320504E-2</v>
      </c>
      <c r="R190">
        <f>IF(tblDetail[[#This Row],[Played]],tblDetail[[#This Row],[FanPts]],0)</f>
        <v>7</v>
      </c>
    </row>
    <row r="191" spans="1:18" x14ac:dyDescent="0.25">
      <c r="A191">
        <v>1</v>
      </c>
      <c r="B191">
        <v>7</v>
      </c>
      <c r="C191" t="s">
        <v>250</v>
      </c>
      <c r="D191" t="s">
        <v>251</v>
      </c>
      <c r="E191" t="s">
        <v>268</v>
      </c>
      <c r="F191" t="s">
        <v>269</v>
      </c>
      <c r="G191" t="s">
        <v>85</v>
      </c>
      <c r="H191" t="s">
        <v>38</v>
      </c>
      <c r="I191" t="s">
        <v>25</v>
      </c>
      <c r="J191">
        <v>10</v>
      </c>
      <c r="K191">
        <v>10.11</v>
      </c>
      <c r="L191" s="3">
        <v>0.44</v>
      </c>
      <c r="M191" t="b">
        <v>0</v>
      </c>
      <c r="N191" t="b">
        <v>0</v>
      </c>
      <c r="O191" t="b">
        <v>1</v>
      </c>
      <c r="P191" t="b">
        <v>0</v>
      </c>
      <c r="Q191" s="3">
        <v>0</v>
      </c>
      <c r="R191">
        <f>IF(tblDetail[[#This Row],[Played]],tblDetail[[#This Row],[FanPts]],0)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19" workbookViewId="0">
      <selection activeCell="A54" sqref="A54"/>
    </sheetView>
  </sheetViews>
  <sheetFormatPr defaultRowHeight="15" x14ac:dyDescent="0.25"/>
  <cols>
    <col min="1" max="1" width="18.28515625" bestFit="1" customWidth="1"/>
    <col min="2" max="2" width="8.42578125" customWidth="1"/>
    <col min="3" max="3" width="8" customWidth="1"/>
    <col min="4" max="4" width="21.7109375" bestFit="1" customWidth="1"/>
    <col min="5" max="5" width="13.42578125" bestFit="1" customWidth="1"/>
    <col min="6" max="6" width="8.28515625" customWidth="1"/>
  </cols>
  <sheetData>
    <row r="1" spans="1:6" x14ac:dyDescent="0.25">
      <c r="A1" t="s">
        <v>293</v>
      </c>
      <c r="B1" t="s">
        <v>270</v>
      </c>
      <c r="C1" t="s">
        <v>276</v>
      </c>
      <c r="D1" t="s">
        <v>272</v>
      </c>
      <c r="E1" t="s">
        <v>294</v>
      </c>
      <c r="F1" t="s">
        <v>295</v>
      </c>
    </row>
    <row r="2" spans="1:6" x14ac:dyDescent="0.25">
      <c r="A2" t="s">
        <v>288</v>
      </c>
      <c r="B2">
        <v>1</v>
      </c>
      <c r="C2">
        <v>3</v>
      </c>
      <c r="D2" t="s">
        <v>155</v>
      </c>
      <c r="E2" t="s">
        <v>156</v>
      </c>
      <c r="F2">
        <v>130.77000000000001</v>
      </c>
    </row>
    <row r="3" spans="1:6" x14ac:dyDescent="0.25">
      <c r="A3" t="s">
        <v>288</v>
      </c>
      <c r="B3">
        <v>1</v>
      </c>
      <c r="C3">
        <v>4</v>
      </c>
      <c r="D3" t="s">
        <v>175</v>
      </c>
      <c r="E3" t="s">
        <v>176</v>
      </c>
      <c r="F3">
        <v>117.08</v>
      </c>
    </row>
    <row r="4" spans="1:6" x14ac:dyDescent="0.25">
      <c r="A4" t="s">
        <v>288</v>
      </c>
      <c r="B4">
        <v>1</v>
      </c>
      <c r="C4">
        <v>1</v>
      </c>
      <c r="D4" t="s">
        <v>65</v>
      </c>
      <c r="E4" t="s">
        <v>66</v>
      </c>
      <c r="F4">
        <v>132.88</v>
      </c>
    </row>
    <row r="5" spans="1:6" x14ac:dyDescent="0.25">
      <c r="A5" t="s">
        <v>288</v>
      </c>
      <c r="B5">
        <v>1</v>
      </c>
      <c r="C5">
        <v>2</v>
      </c>
      <c r="D5" t="s">
        <v>213</v>
      </c>
      <c r="E5" t="s">
        <v>214</v>
      </c>
      <c r="F5">
        <v>123.22</v>
      </c>
    </row>
    <row r="6" spans="1:6" x14ac:dyDescent="0.25">
      <c r="A6" t="s">
        <v>288</v>
      </c>
      <c r="B6">
        <v>1</v>
      </c>
      <c r="C6">
        <v>7</v>
      </c>
      <c r="D6" t="s">
        <v>250</v>
      </c>
      <c r="E6" t="s">
        <v>251</v>
      </c>
      <c r="F6">
        <v>122.33999999999899</v>
      </c>
    </row>
    <row r="7" spans="1:6" x14ac:dyDescent="0.25">
      <c r="A7" t="s">
        <v>288</v>
      </c>
      <c r="B7">
        <v>1</v>
      </c>
      <c r="C7">
        <v>8</v>
      </c>
      <c r="D7" t="s">
        <v>135</v>
      </c>
      <c r="E7" t="s">
        <v>136</v>
      </c>
      <c r="F7">
        <v>130.62</v>
      </c>
    </row>
    <row r="8" spans="1:6" x14ac:dyDescent="0.25">
      <c r="A8" t="s">
        <v>288</v>
      </c>
      <c r="B8">
        <v>1</v>
      </c>
      <c r="C8">
        <v>5</v>
      </c>
      <c r="D8" t="s">
        <v>39</v>
      </c>
      <c r="E8" t="s">
        <v>40</v>
      </c>
      <c r="F8">
        <v>135.28</v>
      </c>
    </row>
    <row r="9" spans="1:6" x14ac:dyDescent="0.25">
      <c r="A9" t="s">
        <v>288</v>
      </c>
      <c r="B9">
        <v>1</v>
      </c>
      <c r="C9">
        <v>6</v>
      </c>
      <c r="D9" t="s">
        <v>232</v>
      </c>
      <c r="E9" t="s">
        <v>233</v>
      </c>
      <c r="F9">
        <v>104.98</v>
      </c>
    </row>
    <row r="10" spans="1:6" x14ac:dyDescent="0.25">
      <c r="A10" t="s">
        <v>288</v>
      </c>
      <c r="B10">
        <v>1</v>
      </c>
      <c r="C10">
        <v>11</v>
      </c>
      <c r="D10" t="s">
        <v>0</v>
      </c>
      <c r="E10" t="s">
        <v>1</v>
      </c>
      <c r="F10">
        <v>167.36</v>
      </c>
    </row>
    <row r="11" spans="1:6" x14ac:dyDescent="0.25">
      <c r="A11" t="s">
        <v>288</v>
      </c>
      <c r="B11">
        <v>1</v>
      </c>
      <c r="C11">
        <v>12</v>
      </c>
      <c r="D11" t="s">
        <v>90</v>
      </c>
      <c r="E11" t="s">
        <v>91</v>
      </c>
      <c r="F11">
        <v>139.35</v>
      </c>
    </row>
    <row r="12" spans="1:6" x14ac:dyDescent="0.25">
      <c r="A12" t="s">
        <v>288</v>
      </c>
      <c r="B12">
        <v>1</v>
      </c>
      <c r="C12">
        <v>9</v>
      </c>
      <c r="D12" t="s">
        <v>194</v>
      </c>
      <c r="E12" t="s">
        <v>195</v>
      </c>
      <c r="F12">
        <v>115.76</v>
      </c>
    </row>
    <row r="13" spans="1:6" x14ac:dyDescent="0.25">
      <c r="A13" t="s">
        <v>288</v>
      </c>
      <c r="B13">
        <v>1</v>
      </c>
      <c r="C13">
        <v>10</v>
      </c>
      <c r="D13" t="s">
        <v>113</v>
      </c>
      <c r="E13" t="s">
        <v>114</v>
      </c>
      <c r="F13">
        <v>135.70999999999901</v>
      </c>
    </row>
    <row r="14" spans="1:6" x14ac:dyDescent="0.25">
      <c r="A14" t="s">
        <v>289</v>
      </c>
      <c r="B14">
        <v>1</v>
      </c>
      <c r="C14">
        <v>3</v>
      </c>
      <c r="D14" t="s">
        <v>155</v>
      </c>
      <c r="E14" t="s">
        <v>156</v>
      </c>
      <c r="F14">
        <v>41.51</v>
      </c>
    </row>
    <row r="15" spans="1:6" x14ac:dyDescent="0.25">
      <c r="A15" t="s">
        <v>289</v>
      </c>
      <c r="B15">
        <v>1</v>
      </c>
      <c r="C15">
        <v>4</v>
      </c>
      <c r="D15" t="s">
        <v>175</v>
      </c>
      <c r="E15" t="s">
        <v>176</v>
      </c>
      <c r="F15">
        <v>21.22</v>
      </c>
    </row>
    <row r="16" spans="1:6" x14ac:dyDescent="0.25">
      <c r="A16" t="s">
        <v>289</v>
      </c>
      <c r="B16">
        <v>1</v>
      </c>
      <c r="C16">
        <v>1</v>
      </c>
      <c r="D16" t="s">
        <v>65</v>
      </c>
      <c r="E16" t="s">
        <v>66</v>
      </c>
      <c r="F16">
        <v>31.19</v>
      </c>
    </row>
    <row r="17" spans="1:6" x14ac:dyDescent="0.25">
      <c r="A17" t="s">
        <v>289</v>
      </c>
      <c r="B17">
        <v>1</v>
      </c>
      <c r="C17">
        <v>2</v>
      </c>
      <c r="D17" t="s">
        <v>213</v>
      </c>
      <c r="E17" t="s">
        <v>214</v>
      </c>
      <c r="F17">
        <v>30.38</v>
      </c>
    </row>
    <row r="18" spans="1:6" x14ac:dyDescent="0.25">
      <c r="A18" t="s">
        <v>289</v>
      </c>
      <c r="B18">
        <v>1</v>
      </c>
      <c r="C18">
        <v>7</v>
      </c>
      <c r="D18" t="s">
        <v>250</v>
      </c>
      <c r="E18" t="s">
        <v>251</v>
      </c>
      <c r="F18">
        <v>21.009999999999899</v>
      </c>
    </row>
    <row r="19" spans="1:6" x14ac:dyDescent="0.25">
      <c r="A19" t="s">
        <v>289</v>
      </c>
      <c r="B19">
        <v>1</v>
      </c>
      <c r="C19">
        <v>8</v>
      </c>
      <c r="D19" t="s">
        <v>135</v>
      </c>
      <c r="E19" t="s">
        <v>136</v>
      </c>
      <c r="F19">
        <v>27.53</v>
      </c>
    </row>
    <row r="20" spans="1:6" x14ac:dyDescent="0.25">
      <c r="A20" t="s">
        <v>289</v>
      </c>
      <c r="B20">
        <v>1</v>
      </c>
      <c r="C20">
        <v>5</v>
      </c>
      <c r="D20" t="s">
        <v>39</v>
      </c>
      <c r="E20" t="s">
        <v>40</v>
      </c>
      <c r="F20">
        <v>46.599999999999902</v>
      </c>
    </row>
    <row r="21" spans="1:6" x14ac:dyDescent="0.25">
      <c r="A21" t="s">
        <v>289</v>
      </c>
      <c r="B21">
        <v>1</v>
      </c>
      <c r="C21">
        <v>6</v>
      </c>
      <c r="D21" t="s">
        <v>232</v>
      </c>
      <c r="E21" t="s">
        <v>233</v>
      </c>
      <c r="F21">
        <v>27.95</v>
      </c>
    </row>
    <row r="22" spans="1:6" x14ac:dyDescent="0.25">
      <c r="A22" t="s">
        <v>289</v>
      </c>
      <c r="B22">
        <v>1</v>
      </c>
      <c r="C22">
        <v>11</v>
      </c>
      <c r="D22" t="s">
        <v>0</v>
      </c>
      <c r="E22" t="s">
        <v>1</v>
      </c>
      <c r="F22">
        <v>63.48</v>
      </c>
    </row>
    <row r="23" spans="1:6" x14ac:dyDescent="0.25">
      <c r="A23" t="s">
        <v>289</v>
      </c>
      <c r="B23">
        <v>1</v>
      </c>
      <c r="C23">
        <v>12</v>
      </c>
      <c r="D23" t="s">
        <v>90</v>
      </c>
      <c r="E23" t="s">
        <v>91</v>
      </c>
      <c r="F23">
        <v>40.56</v>
      </c>
    </row>
    <row r="24" spans="1:6" x14ac:dyDescent="0.25">
      <c r="A24" t="s">
        <v>289</v>
      </c>
      <c r="B24">
        <v>1</v>
      </c>
      <c r="C24">
        <v>9</v>
      </c>
      <c r="D24" t="s">
        <v>194</v>
      </c>
      <c r="E24" t="s">
        <v>195</v>
      </c>
      <c r="F24">
        <v>17.670000000000002</v>
      </c>
    </row>
    <row r="25" spans="1:6" x14ac:dyDescent="0.25">
      <c r="A25" t="s">
        <v>289</v>
      </c>
      <c r="B25">
        <v>1</v>
      </c>
      <c r="C25">
        <v>10</v>
      </c>
      <c r="D25" t="s">
        <v>113</v>
      </c>
      <c r="E25" t="s">
        <v>114</v>
      </c>
      <c r="F25">
        <v>17.18</v>
      </c>
    </row>
    <row r="26" spans="1:6" x14ac:dyDescent="0.25">
      <c r="A26" t="s">
        <v>290</v>
      </c>
      <c r="B26">
        <v>1</v>
      </c>
      <c r="C26">
        <v>3</v>
      </c>
      <c r="D26" t="s">
        <v>155</v>
      </c>
      <c r="E26" t="s">
        <v>156</v>
      </c>
      <c r="F26">
        <v>126.27</v>
      </c>
    </row>
    <row r="27" spans="1:6" x14ac:dyDescent="0.25">
      <c r="A27" t="s">
        <v>290</v>
      </c>
      <c r="B27">
        <v>1</v>
      </c>
      <c r="C27">
        <v>4</v>
      </c>
      <c r="D27" t="s">
        <v>175</v>
      </c>
      <c r="E27" t="s">
        <v>176</v>
      </c>
      <c r="F27">
        <v>107.48</v>
      </c>
    </row>
    <row r="28" spans="1:6" x14ac:dyDescent="0.25">
      <c r="A28" t="s">
        <v>290</v>
      </c>
      <c r="B28">
        <v>1</v>
      </c>
      <c r="C28">
        <v>1</v>
      </c>
      <c r="D28" t="s">
        <v>65</v>
      </c>
      <c r="E28" t="s">
        <v>66</v>
      </c>
      <c r="F28">
        <v>121.58</v>
      </c>
    </row>
    <row r="29" spans="1:6" x14ac:dyDescent="0.25">
      <c r="A29" t="s">
        <v>290</v>
      </c>
      <c r="B29">
        <v>1</v>
      </c>
      <c r="C29">
        <v>2</v>
      </c>
      <c r="D29" t="s">
        <v>213</v>
      </c>
      <c r="E29" t="s">
        <v>214</v>
      </c>
      <c r="F29">
        <v>101.32</v>
      </c>
    </row>
    <row r="30" spans="1:6" x14ac:dyDescent="0.25">
      <c r="A30" t="s">
        <v>290</v>
      </c>
      <c r="B30">
        <v>1</v>
      </c>
      <c r="C30">
        <v>7</v>
      </c>
      <c r="D30" t="s">
        <v>250</v>
      </c>
      <c r="E30" t="s">
        <v>251</v>
      </c>
      <c r="F30">
        <v>93.899999999999906</v>
      </c>
    </row>
    <row r="31" spans="1:6" x14ac:dyDescent="0.25">
      <c r="A31" t="s">
        <v>290</v>
      </c>
      <c r="B31">
        <v>1</v>
      </c>
      <c r="C31">
        <v>8</v>
      </c>
      <c r="D31" t="s">
        <v>135</v>
      </c>
      <c r="E31" t="s">
        <v>136</v>
      </c>
      <c r="F31">
        <v>110.27</v>
      </c>
    </row>
    <row r="32" spans="1:6" x14ac:dyDescent="0.25">
      <c r="A32" t="s">
        <v>290</v>
      </c>
      <c r="B32">
        <v>1</v>
      </c>
      <c r="C32">
        <v>5</v>
      </c>
      <c r="D32" t="s">
        <v>39</v>
      </c>
      <c r="E32" t="s">
        <v>40</v>
      </c>
      <c r="F32">
        <v>125.88</v>
      </c>
    </row>
    <row r="33" spans="1:6" x14ac:dyDescent="0.25">
      <c r="A33" t="s">
        <v>290</v>
      </c>
      <c r="B33">
        <v>1</v>
      </c>
      <c r="C33">
        <v>6</v>
      </c>
      <c r="D33" t="s">
        <v>232</v>
      </c>
      <c r="E33" t="s">
        <v>233</v>
      </c>
      <c r="F33">
        <v>101.13</v>
      </c>
    </row>
    <row r="34" spans="1:6" x14ac:dyDescent="0.25">
      <c r="A34" t="s">
        <v>290</v>
      </c>
      <c r="B34">
        <v>1</v>
      </c>
      <c r="C34">
        <v>11</v>
      </c>
      <c r="D34" t="s">
        <v>0</v>
      </c>
      <c r="E34" t="s">
        <v>1</v>
      </c>
      <c r="F34">
        <v>157.36000000000001</v>
      </c>
    </row>
    <row r="35" spans="1:6" x14ac:dyDescent="0.25">
      <c r="A35" t="s">
        <v>290</v>
      </c>
      <c r="B35">
        <v>1</v>
      </c>
      <c r="C35">
        <v>12</v>
      </c>
      <c r="D35" t="s">
        <v>90</v>
      </c>
      <c r="E35" t="s">
        <v>91</v>
      </c>
      <c r="F35">
        <v>118.2</v>
      </c>
    </row>
    <row r="36" spans="1:6" x14ac:dyDescent="0.25">
      <c r="A36" t="s">
        <v>290</v>
      </c>
      <c r="B36">
        <v>1</v>
      </c>
      <c r="C36">
        <v>9</v>
      </c>
      <c r="D36" t="s">
        <v>194</v>
      </c>
      <c r="E36" t="s">
        <v>195</v>
      </c>
      <c r="F36">
        <v>103.899999999999</v>
      </c>
    </row>
    <row r="37" spans="1:6" x14ac:dyDescent="0.25">
      <c r="A37" t="s">
        <v>290</v>
      </c>
      <c r="B37">
        <v>1</v>
      </c>
      <c r="C37">
        <v>10</v>
      </c>
      <c r="D37" t="s">
        <v>113</v>
      </c>
      <c r="E37" t="s">
        <v>114</v>
      </c>
      <c r="F37">
        <v>111.109999999999</v>
      </c>
    </row>
    <row r="38" spans="1:6" x14ac:dyDescent="0.25">
      <c r="A38" t="s">
        <v>291</v>
      </c>
      <c r="B38">
        <v>1</v>
      </c>
      <c r="C38">
        <v>3</v>
      </c>
      <c r="D38" t="s">
        <v>155</v>
      </c>
      <c r="E38" t="s">
        <v>156</v>
      </c>
      <c r="F38">
        <v>105.18</v>
      </c>
    </row>
    <row r="39" spans="1:6" x14ac:dyDescent="0.25">
      <c r="A39" t="s">
        <v>291</v>
      </c>
      <c r="B39">
        <v>1</v>
      </c>
      <c r="C39">
        <v>4</v>
      </c>
      <c r="D39" t="s">
        <v>175</v>
      </c>
      <c r="E39" t="s">
        <v>176</v>
      </c>
      <c r="F39">
        <v>112.07</v>
      </c>
    </row>
    <row r="40" spans="1:6" x14ac:dyDescent="0.25">
      <c r="A40" t="s">
        <v>291</v>
      </c>
      <c r="B40">
        <v>1</v>
      </c>
      <c r="C40">
        <v>1</v>
      </c>
      <c r="D40" t="s">
        <v>65</v>
      </c>
      <c r="E40" t="s">
        <v>66</v>
      </c>
      <c r="F40">
        <v>115.789999999999</v>
      </c>
    </row>
    <row r="41" spans="1:6" x14ac:dyDescent="0.25">
      <c r="A41" t="s">
        <v>291</v>
      </c>
      <c r="B41">
        <v>1</v>
      </c>
      <c r="C41">
        <v>2</v>
      </c>
      <c r="D41" t="s">
        <v>213</v>
      </c>
      <c r="E41" t="s">
        <v>214</v>
      </c>
      <c r="F41">
        <v>106.3</v>
      </c>
    </row>
    <row r="42" spans="1:6" x14ac:dyDescent="0.25">
      <c r="A42" t="s">
        <v>291</v>
      </c>
      <c r="B42">
        <v>1</v>
      </c>
      <c r="C42">
        <v>7</v>
      </c>
      <c r="D42" t="s">
        <v>250</v>
      </c>
      <c r="E42" t="s">
        <v>251</v>
      </c>
      <c r="F42">
        <v>114.62</v>
      </c>
    </row>
    <row r="43" spans="1:6" x14ac:dyDescent="0.25">
      <c r="A43" t="s">
        <v>291</v>
      </c>
      <c r="B43">
        <v>1</v>
      </c>
      <c r="C43">
        <v>8</v>
      </c>
      <c r="D43" t="s">
        <v>135</v>
      </c>
      <c r="E43" t="s">
        <v>136</v>
      </c>
      <c r="F43">
        <v>107.08</v>
      </c>
    </row>
    <row r="44" spans="1:6" x14ac:dyDescent="0.25">
      <c r="A44" t="s">
        <v>291</v>
      </c>
      <c r="B44">
        <v>1</v>
      </c>
      <c r="C44">
        <v>5</v>
      </c>
      <c r="D44" t="s">
        <v>39</v>
      </c>
      <c r="E44" t="s">
        <v>40</v>
      </c>
      <c r="F44">
        <v>97.82</v>
      </c>
    </row>
    <row r="45" spans="1:6" x14ac:dyDescent="0.25">
      <c r="A45" t="s">
        <v>291</v>
      </c>
      <c r="B45">
        <v>1</v>
      </c>
      <c r="C45">
        <v>6</v>
      </c>
      <c r="D45" t="s">
        <v>232</v>
      </c>
      <c r="E45" t="s">
        <v>233</v>
      </c>
      <c r="F45">
        <v>101.74</v>
      </c>
    </row>
    <row r="46" spans="1:6" x14ac:dyDescent="0.25">
      <c r="A46" t="s">
        <v>291</v>
      </c>
      <c r="B46">
        <v>1</v>
      </c>
      <c r="C46">
        <v>11</v>
      </c>
      <c r="D46" t="s">
        <v>0</v>
      </c>
      <c r="E46" t="s">
        <v>1</v>
      </c>
      <c r="F46">
        <v>107.16</v>
      </c>
    </row>
    <row r="47" spans="1:6" x14ac:dyDescent="0.25">
      <c r="A47" t="s">
        <v>291</v>
      </c>
      <c r="B47">
        <v>1</v>
      </c>
      <c r="C47">
        <v>12</v>
      </c>
      <c r="D47" t="s">
        <v>90</v>
      </c>
      <c r="E47" t="s">
        <v>91</v>
      </c>
      <c r="F47">
        <v>96.089999999999904</v>
      </c>
    </row>
    <row r="48" spans="1:6" x14ac:dyDescent="0.25">
      <c r="A48" t="s">
        <v>291</v>
      </c>
      <c r="B48">
        <v>1</v>
      </c>
      <c r="C48">
        <v>9</v>
      </c>
      <c r="D48" t="s">
        <v>194</v>
      </c>
      <c r="E48" t="s">
        <v>195</v>
      </c>
      <c r="F48">
        <v>110.94</v>
      </c>
    </row>
    <row r="49" spans="1:6" x14ac:dyDescent="0.25">
      <c r="A49" t="s">
        <v>291</v>
      </c>
      <c r="B49">
        <v>1</v>
      </c>
      <c r="C49">
        <v>10</v>
      </c>
      <c r="D49" t="s">
        <v>113</v>
      </c>
      <c r="E49" t="s">
        <v>114</v>
      </c>
      <c r="F49">
        <v>107.77</v>
      </c>
    </row>
    <row r="50" spans="1:6" x14ac:dyDescent="0.25">
      <c r="A50" t="s">
        <v>292</v>
      </c>
      <c r="B50">
        <v>1</v>
      </c>
      <c r="C50">
        <v>3</v>
      </c>
      <c r="D50" t="s">
        <v>155</v>
      </c>
      <c r="E50" t="s">
        <v>156</v>
      </c>
      <c r="F50">
        <v>20.420000000000002</v>
      </c>
    </row>
    <row r="51" spans="1:6" x14ac:dyDescent="0.25">
      <c r="A51" t="s">
        <v>292</v>
      </c>
      <c r="B51">
        <v>1</v>
      </c>
      <c r="C51">
        <v>4</v>
      </c>
      <c r="D51" t="s">
        <v>175</v>
      </c>
      <c r="E51" t="s">
        <v>176</v>
      </c>
      <c r="F51">
        <v>25.81</v>
      </c>
    </row>
    <row r="52" spans="1:6" x14ac:dyDescent="0.25">
      <c r="A52" t="s">
        <v>292</v>
      </c>
      <c r="B52">
        <v>1</v>
      </c>
      <c r="C52">
        <v>1</v>
      </c>
      <c r="D52" t="s">
        <v>65</v>
      </c>
      <c r="E52" t="s">
        <v>66</v>
      </c>
      <c r="F52">
        <v>25.4</v>
      </c>
    </row>
    <row r="53" spans="1:6" x14ac:dyDescent="0.25">
      <c r="A53" t="s">
        <v>292</v>
      </c>
      <c r="B53">
        <v>1</v>
      </c>
      <c r="C53">
        <v>2</v>
      </c>
      <c r="D53" t="s">
        <v>213</v>
      </c>
      <c r="E53" t="s">
        <v>214</v>
      </c>
      <c r="F53">
        <v>35.36</v>
      </c>
    </row>
    <row r="54" spans="1:6" x14ac:dyDescent="0.25">
      <c r="A54" t="s">
        <v>292</v>
      </c>
      <c r="B54">
        <v>1</v>
      </c>
      <c r="C54">
        <v>7</v>
      </c>
      <c r="D54" t="s">
        <v>250</v>
      </c>
      <c r="E54" t="s">
        <v>251</v>
      </c>
      <c r="F54">
        <v>41.73</v>
      </c>
    </row>
    <row r="55" spans="1:6" x14ac:dyDescent="0.25">
      <c r="A55" t="s">
        <v>292</v>
      </c>
      <c r="B55">
        <v>1</v>
      </c>
      <c r="C55">
        <v>8</v>
      </c>
      <c r="D55" t="s">
        <v>135</v>
      </c>
      <c r="E55" t="s">
        <v>136</v>
      </c>
      <c r="F55">
        <v>24.34</v>
      </c>
    </row>
    <row r="56" spans="1:6" x14ac:dyDescent="0.25">
      <c r="A56" t="s">
        <v>292</v>
      </c>
      <c r="B56">
        <v>1</v>
      </c>
      <c r="C56">
        <v>5</v>
      </c>
      <c r="D56" t="s">
        <v>39</v>
      </c>
      <c r="E56" t="s">
        <v>40</v>
      </c>
      <c r="F56">
        <v>18.54</v>
      </c>
    </row>
    <row r="57" spans="1:6" x14ac:dyDescent="0.25">
      <c r="A57" t="s">
        <v>292</v>
      </c>
      <c r="B57">
        <v>1</v>
      </c>
      <c r="C57">
        <v>6</v>
      </c>
      <c r="D57" t="s">
        <v>232</v>
      </c>
      <c r="E57" t="s">
        <v>233</v>
      </c>
      <c r="F57">
        <v>28.56</v>
      </c>
    </row>
    <row r="58" spans="1:6" x14ac:dyDescent="0.25">
      <c r="A58" t="s">
        <v>292</v>
      </c>
      <c r="B58">
        <v>1</v>
      </c>
      <c r="C58">
        <v>11</v>
      </c>
      <c r="D58" t="s">
        <v>0</v>
      </c>
      <c r="E58" t="s">
        <v>1</v>
      </c>
      <c r="F58">
        <v>13.28</v>
      </c>
    </row>
    <row r="59" spans="1:6" x14ac:dyDescent="0.25">
      <c r="A59" t="s">
        <v>292</v>
      </c>
      <c r="B59">
        <v>1</v>
      </c>
      <c r="C59">
        <v>12</v>
      </c>
      <c r="D59" t="s">
        <v>90</v>
      </c>
      <c r="E59" t="s">
        <v>91</v>
      </c>
      <c r="F59">
        <v>18.45</v>
      </c>
    </row>
    <row r="60" spans="1:6" x14ac:dyDescent="0.25">
      <c r="A60" t="s">
        <v>292</v>
      </c>
      <c r="B60">
        <v>1</v>
      </c>
      <c r="C60">
        <v>9</v>
      </c>
      <c r="D60" t="s">
        <v>194</v>
      </c>
      <c r="E60" t="s">
        <v>195</v>
      </c>
      <c r="F60">
        <v>24.71</v>
      </c>
    </row>
    <row r="61" spans="1:6" x14ac:dyDescent="0.25">
      <c r="A61" t="s">
        <v>292</v>
      </c>
      <c r="B61">
        <v>1</v>
      </c>
      <c r="C61">
        <v>10</v>
      </c>
      <c r="D61" t="s">
        <v>113</v>
      </c>
      <c r="E61" t="s">
        <v>114</v>
      </c>
      <c r="F61">
        <v>13.84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WeekSummary</vt:lpstr>
      <vt:lpstr>Schedule</vt:lpstr>
      <vt:lpstr>PlayerDetail</vt:lpstr>
      <vt:lpstr>TeamAgg</vt:lpstr>
      <vt:lpstr>CUR_WEEK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2013-09-15T21:53:08Z</dcterms:created>
  <dcterms:modified xsi:type="dcterms:W3CDTF">2013-09-15T23:09:55Z</dcterms:modified>
</cp:coreProperties>
</file>