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67147AC7-21CA-48FA-AD9C-A81E13061091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19" i="1" l="1"/>
  <c r="D17" i="1" l="1"/>
  <c r="D16" i="1"/>
  <c r="C8" i="1"/>
  <c r="C7" i="1"/>
  <c r="D20" i="1" s="1"/>
  <c r="G16" i="1" l="1"/>
  <c r="G17" i="1" s="1"/>
  <c r="D21" i="1"/>
  <c r="D22" i="1" l="1"/>
  <c r="D23" i="1" s="1"/>
  <c r="D25" i="1" s="1"/>
  <c r="D26" i="1" s="1"/>
  <c r="D33" i="1" s="1"/>
</calcChain>
</file>

<file path=xl/sharedStrings.xml><?xml version="1.0" encoding="utf-8"?>
<sst xmlns="http://schemas.openxmlformats.org/spreadsheetml/2006/main" count="44" uniqueCount="44">
  <si>
    <t>Emission Maximum(nm)=</t>
  </si>
  <si>
    <r>
      <t>(p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)Density of polysterene 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</t>
    </r>
  </si>
  <si>
    <t>7.8E14listed</t>
  </si>
  <si>
    <t>Labeling detection antibody with</t>
  </si>
  <si>
    <t>transfluosphere.</t>
  </si>
  <si>
    <t>1.1) Dissolve 10mg of protein in 1 ml</t>
  </si>
  <si>
    <t>0.1M NaHCO3. Reaction concentration</t>
  </si>
  <si>
    <t>must be greater than 5mg/ml.</t>
  </si>
  <si>
    <t>1.2) Dissolve 5mg dye in 0.5ml DMSO.</t>
  </si>
  <si>
    <t>to protein solution.</t>
  </si>
  <si>
    <t>1.3) Slowly add 50-100ul of dye solution</t>
  </si>
  <si>
    <t>1.4) Incubate 2 hr with agitation.</t>
  </si>
  <si>
    <t>rxn vol (ml)</t>
  </si>
  <si>
    <t>dye (mg)</t>
  </si>
  <si>
    <t>DMSO (ml)</t>
  </si>
  <si>
    <t>overall rxn vol(ml)</t>
  </si>
  <si>
    <t>number of microspheres</t>
  </si>
  <si>
    <t>ml of stock microsphere</t>
  </si>
  <si>
    <t>Ab protein needed(mg)</t>
  </si>
  <si>
    <t>ml of stock Ab</t>
  </si>
  <si>
    <t>Use 100kd to spin to(ml)</t>
  </si>
  <si>
    <t>vol of dye sol1.2 (ml)</t>
  </si>
  <si>
    <t xml:space="preserve">1.5)Equilibriate 7kd zebra column with </t>
  </si>
  <si>
    <t>PBS and elute conjugation. Keep elutant.</t>
  </si>
  <si>
    <t>1.6)Store with 1 mg/ml BSA.</t>
  </si>
  <si>
    <t>Measure A280 and A488.</t>
  </si>
  <si>
    <t>B106B/3254</t>
  </si>
  <si>
    <t>ORIGINAL PROTOCOL</t>
  </si>
  <si>
    <t>→→→</t>
  </si>
  <si>
    <t>add mg BSA</t>
  </si>
  <si>
    <t>T8864/829303</t>
  </si>
  <si>
    <t>TransFluoSphere nomenclature/lot#</t>
  </si>
  <si>
    <t>Diameter of sphere(um)=</t>
  </si>
  <si>
    <t>(S)Percent solids=</t>
  </si>
  <si>
    <t>Microspheres/gram=</t>
  </si>
  <si>
    <t>Microspheres/ml=</t>
  </si>
  <si>
    <t>Detection Ab nomenclature/batch#</t>
  </si>
  <si>
    <t>Detection Ab concentration(mg/ml)=</t>
  </si>
  <si>
    <t>MODIFIED PROTOCOL</t>
  </si>
  <si>
    <t>total volume(ml)=</t>
  </si>
  <si>
    <t>0.84g</t>
  </si>
  <si>
    <t>Incubation start time=</t>
  </si>
  <si>
    <t>Add 1M NaHCO3(ml)</t>
  </si>
  <si>
    <t>1M NaHCO3  in 10ml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</si>
</sst>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0" fillId="0" borderId="0" xfId="0" applyFill="1"/>
    <xf numFmtId="2" fontId="0" fillId="0" borderId="0" xfId="0" applyNumberFormat="1" applyFill="1"/>
    <xf numFmtId="11" fontId="0" fillId="0" borderId="0" xfId="0" applyNumberFormat="1" applyAlignment="1">
      <alignment horizontal="right"/>
    </xf>
    <xf numFmtId="0" fontId="6" fillId="0" borderId="2" xfId="0" applyFont="1" applyBorder="1"/>
    <xf numFmtId="0" fontId="7" fillId="0" borderId="0" xfId="0" applyFont="1"/>
    <xf numFmtId="0" fontId="0" fillId="0" borderId="3" xfId="0" applyBorder="1"/>
    <xf numFmtId="0" fontId="6" fillId="0" borderId="4" xfId="0" applyFont="1" applyBorder="1"/>
    <xf numFmtId="0" fontId="0" fillId="3" borderId="3" xfId="0" applyFill="1" applyBorder="1" applyAlignment="1">
      <alignment horizontal="right"/>
    </xf>
    <xf numFmtId="164" fontId="0" fillId="0" borderId="3" xfId="0" applyNumberFormat="1" applyBorder="1"/>
    <xf numFmtId="164" fontId="0" fillId="2" borderId="3" xfId="0" applyNumberFormat="1" applyFill="1" applyBorder="1"/>
    <xf numFmtId="164" fontId="0" fillId="3" borderId="3" xfId="0" applyNumberFormat="1" applyFill="1" applyBorder="1"/>
    <xf numFmtId="165" fontId="0" fillId="0" borderId="3" xfId="0" applyNumberFormat="1" applyFill="1" applyBorder="1"/>
    <xf numFmtId="0" fontId="0" fillId="0" borderId="0" xfId="0" applyAlignment="1">
      <alignment horizontal="right"/>
    </xf>
    <xf numFmtId="164" fontId="0" fillId="4" borderId="3" xfId="0" applyNumberFormat="1" applyFill="1" applyBorder="1"/>
    <xf numFmtId="166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790574</xdr:colOff>
      <xdr:row>0</xdr:row>
      <xdr:rowOff>180974</xdr:rowOff>
    </xdr:from>
    <xdr:ext cx="3095625" cy="590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52974" y="180974"/>
              <a:ext cx="3095625" cy="59055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l"/>
              <a:r>
                <a:rPr lang="en-GB" sz="1100" b="0">
                  <a:latin typeface="+mj-lt"/>
                </a:rPr>
                <a:t>Microspheres/gram</a:t>
              </a:r>
              <a14:m>
                <m:oMath xmlns:m="http://schemas.openxmlformats.org/officeDocument/2006/math">
                  <m:r>
                    <a:rPr lang="en-GB" sz="1600" b="0" i="1">
                      <a:latin typeface="Cambria Math"/>
                    </a:rPr>
                    <m:t>=</m:t>
                  </m:r>
                  <m:f>
                    <m:fPr>
                      <m:ctrlPr>
                        <a:rPr lang="en-GB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GB" sz="1600" b="0" i="1">
                          <a:latin typeface="Cambria Math"/>
                        </a:rPr>
                        <m:t>6</m:t>
                      </m:r>
                      <m:r>
                        <a:rPr lang="en-GB" sz="1600" b="0" i="1">
                          <a:latin typeface="Cambria Math"/>
                        </a:rPr>
                        <m:t>𝑥</m:t>
                      </m:r>
                      <m:r>
                        <a:rPr lang="en-GB" sz="1600" b="0" i="1">
                          <a:latin typeface="Cambria Math"/>
                        </a:rPr>
                        <m:t>10</m:t>
                      </m:r>
                      <m:r>
                        <a:rPr lang="en-GB" sz="1600" b="0" i="1">
                          <a:latin typeface="Cambria Math"/>
                        </a:rPr>
                        <m:t>𝐸</m:t>
                      </m:r>
                      <m:r>
                        <a:rPr lang="en-GB" sz="1600" b="0" i="1">
                          <a:latin typeface="Cambria Math"/>
                        </a:rPr>
                        <m:t>12</m:t>
                      </m:r>
                    </m:num>
                    <m:den>
                      <m:r>
                        <a:rPr lang="en-GB" sz="1600" b="0" i="1">
                          <a:latin typeface="Cambria Math"/>
                          <a:ea typeface="Cambria Math"/>
                        </a:rPr>
                        <m:t>𝜋</m:t>
                      </m:r>
                      <m:r>
                        <a:rPr lang="en-GB" sz="1600" b="0" i="1">
                          <a:latin typeface="Cambria Math"/>
                          <a:ea typeface="Cambria Math"/>
                        </a:rPr>
                        <m:t>∗</m:t>
                      </m:r>
                      <m:r>
                        <a:rPr lang="el-GR" sz="1600" b="0" i="1">
                          <a:latin typeface="Cambria Math"/>
                          <a:ea typeface="Cambria Math"/>
                        </a:rPr>
                        <m:t>𝜌</m:t>
                      </m:r>
                      <m:r>
                        <a:rPr lang="en-GB" sz="1600" b="0" i="1">
                          <a:latin typeface="Cambria Math"/>
                          <a:ea typeface="Cambria Math"/>
                        </a:rPr>
                        <m:t>𝑠</m:t>
                      </m:r>
                      <m:r>
                        <a:rPr lang="en-GB" sz="1600" b="0" i="1">
                          <a:latin typeface="Cambria Math"/>
                          <a:ea typeface="Cambria Math"/>
                        </a:rPr>
                        <m:t>∗</m:t>
                      </m:r>
                      <m:sSup>
                        <m:sSupPr>
                          <m:ctrlPr>
                            <a:rPr lang="en-GB" sz="1600" b="0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sSupPr>
                        <m:e>
                          <m:r>
                            <a:rPr lang="en-GB" sz="16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𝑑</m:t>
                          </m:r>
                        </m:e>
                        <m:sup>
                          <m:r>
                            <a:rPr lang="en-GB" sz="1600" b="0" i="1">
                              <a:latin typeface="Cambria Math"/>
                              <a:ea typeface="Cambria Math"/>
                            </a:rPr>
                            <m:t>3</m:t>
                          </m:r>
                        </m:sup>
                      </m:sSup>
                    </m:den>
                  </m:f>
                </m:oMath>
              </a14:m>
              <a:endParaRPr lang="en-US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52974" y="180974"/>
              <a:ext cx="3095625" cy="59055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l"/>
              <a:r>
                <a:rPr lang="en-GB" sz="1100" b="0">
                  <a:latin typeface="+mj-lt"/>
                </a:rPr>
                <a:t>Microspheres/gram</a:t>
              </a:r>
              <a:r>
                <a:rPr lang="en-GB" sz="1600" b="0" i="0">
                  <a:latin typeface="+mj-lt"/>
                </a:rPr>
                <a:t>=6𝑥10𝐸12/(</a:t>
              </a:r>
              <a:r>
                <a:rPr lang="en-GB" sz="1600" b="0" i="0">
                  <a:latin typeface="+mj-lt"/>
                  <a:ea typeface="Cambria Math"/>
                </a:rPr>
                <a:t>𝜋∗</a:t>
              </a:r>
              <a:r>
                <a:rPr lang="el-GR" sz="1600" b="0" i="0">
                  <a:latin typeface="+mj-lt"/>
                  <a:ea typeface="Cambria Math"/>
                </a:rPr>
                <a:t>𝜌</a:t>
              </a:r>
              <a:r>
                <a:rPr lang="en-GB" sz="1600" b="0" i="0">
                  <a:latin typeface="+mj-lt"/>
                  <a:ea typeface="Cambria Math"/>
                </a:rPr>
                <a:t>𝑠∗</a:t>
              </a:r>
              <a:r>
                <a:rPr lang="en-GB" sz="16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𝑑</a:t>
              </a:r>
              <a:r>
                <a:rPr lang="en-GB" sz="1600" b="0" i="0">
                  <a:solidFill>
                    <a:schemeClr val="tx1"/>
                  </a:solidFill>
                  <a:effectLst/>
                  <a:latin typeface="+mj-lt"/>
                  <a:ea typeface="Cambria Math"/>
                  <a:cs typeface="+mn-cs"/>
                </a:rPr>
                <a:t>^</a:t>
              </a:r>
              <a:r>
                <a:rPr lang="en-GB" sz="1600" b="0" i="0">
                  <a:latin typeface="+mj-lt"/>
                  <a:ea typeface="Cambria Math"/>
                </a:rPr>
                <a:t>3 )</a:t>
              </a:r>
              <a:endParaRPr lang="en-US" sz="11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3</xdr:col>
      <xdr:colOff>790574</xdr:colOff>
      <xdr:row>4</xdr:row>
      <xdr:rowOff>0</xdr:rowOff>
    </xdr:from>
    <xdr:ext cx="3095625" cy="609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4752974" y="762000"/>
              <a:ext cx="3095625" cy="60960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GB" sz="1100" b="0">
                        <a:solidFill>
                          <a:schemeClr val="tx1"/>
                        </a:solidFill>
                        <a:effectLst/>
                        <a:latin typeface="+mj-lt"/>
                        <a:ea typeface="+mn-ea"/>
                        <a:cs typeface="+mn-cs"/>
                      </a:rPr>
                      <m:t>Microspheres</m:t>
                    </m:r>
                    <m:r>
                      <m:rPr>
                        <m:nor/>
                      </m:rPr>
                      <a:rPr lang="en-GB" sz="1100" b="0">
                        <a:solidFill>
                          <a:schemeClr val="tx1"/>
                        </a:solidFill>
                        <a:effectLst/>
                        <a:latin typeface="+mj-lt"/>
                        <a:ea typeface="+mn-ea"/>
                        <a:cs typeface="+mn-cs"/>
                      </a:rPr>
                      <m:t>/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+mj-lt"/>
                        <a:ea typeface="+mn-ea"/>
                        <a:cs typeface="+mn-cs"/>
                      </a:rPr>
                      <m:t>ml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6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10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10∗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𝜌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𝜋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𝜌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>
                <a:effectLst/>
                <a:latin typeface="+mj-lt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752974" y="762000"/>
              <a:ext cx="3095625" cy="60960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"Microspheres/ml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"=(6𝑥10𝐸10∗𝑆∗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𝜌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𝑙)/(𝜋∗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𝜌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𝑠∗𝑑^3 )</a:t>
              </a:r>
              <a:endParaRPr lang="en-US">
                <a:effectLst/>
                <a:latin typeface="+mj-lt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790574</xdr:colOff>
      <xdr:row>7</xdr:row>
      <xdr:rowOff>0</xdr:rowOff>
    </xdr:from>
    <xdr:ext cx="3095626" cy="581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4752974" y="1381125"/>
              <a:ext cx="3095626" cy="58102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GB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Microspheres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g</m:t>
                    </m:r>
                    <m:r>
                      <m:rPr>
                        <m:nor/>
                      </m:rPr>
                      <a:rPr lang="en-GB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ml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100∗</m:t>
                        </m:r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𝜌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𝑠</m:t>
                        </m:r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𝑆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l-G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𝜌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</m:d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+(100∗</m:t>
                            </m:r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𝜌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>
                <a:effectLst/>
              </a:endParaRPr>
            </a:p>
            <a:p>
              <a:pPr algn="l"/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752974" y="1381125"/>
              <a:ext cx="3095626" cy="58102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"Microspheres g/ml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"=(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100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𝑠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[𝑆(1−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)+(100∗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  <a:p>
              <a:pPr algn="l"/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33"/>
  <sheetViews>
    <sheetView tabSelected="1" workbookViewId="0">
      <selection sqref="A1:H34"/>
    </sheetView>
  </sheetViews>
  <sheetFormatPr defaultRowHeight="14.4" x14ac:dyDescent="0.3"/>
  <cols>
    <col min="2" max="2" width="36.33203125" bestFit="1" customWidth="1"/>
    <col min="3" max="3" width="23.109375" bestFit="1" customWidth="1"/>
    <col min="4" max="4" width="18.88671875" bestFit="1" customWidth="1"/>
    <col min="5" max="5" width="11" customWidth="1"/>
    <col min="6" max="6" width="24.44140625" bestFit="1" customWidth="1"/>
    <col min="7" max="7" width="11.5546875" bestFit="1" customWidth="1"/>
  </cols>
  <sheetData>
    <row r="2" spans="2:7" x14ac:dyDescent="0.3">
      <c r="B2" t="s">
        <v>31</v>
      </c>
      <c r="C2" s="19" t="s">
        <v>30</v>
      </c>
    </row>
    <row r="3" spans="2:7" x14ac:dyDescent="0.3">
      <c r="B3" t="s">
        <v>32</v>
      </c>
      <c r="C3">
        <v>3.5999999999999997E-2</v>
      </c>
    </row>
    <row r="4" spans="2:7" x14ac:dyDescent="0.3">
      <c r="B4" t="s">
        <v>0</v>
      </c>
      <c r="C4">
        <v>561</v>
      </c>
    </row>
    <row r="5" spans="2:7" ht="16.8" x14ac:dyDescent="0.35">
      <c r="B5" t="s">
        <v>1</v>
      </c>
      <c r="C5">
        <v>1.0549999999999999</v>
      </c>
    </row>
    <row r="6" spans="2:7" x14ac:dyDescent="0.3">
      <c r="B6" t="s">
        <v>33</v>
      </c>
      <c r="C6">
        <v>2</v>
      </c>
    </row>
    <row r="7" spans="2:7" x14ac:dyDescent="0.3">
      <c r="B7" t="s">
        <v>34</v>
      </c>
      <c r="C7">
        <f>6000000000000/(PI()*C5*C3*C3*C3)</f>
        <v>3.8800865731451104E+16</v>
      </c>
    </row>
    <row r="8" spans="2:7" x14ac:dyDescent="0.3">
      <c r="B8" t="s">
        <v>35</v>
      </c>
      <c r="C8" s="1">
        <f>(60000000000*2*(100*C5/(C6*(1-C5)+(100*C5))))/((PI())*C5*C3*C3*C3)</f>
        <v>776827276718491.5</v>
      </c>
      <c r="D8" s="2" t="s">
        <v>2</v>
      </c>
    </row>
    <row r="9" spans="2:7" x14ac:dyDescent="0.3">
      <c r="B9" t="s">
        <v>36</v>
      </c>
      <c r="C9" s="9" t="s">
        <v>26</v>
      </c>
      <c r="D9" s="2"/>
    </row>
    <row r="10" spans="2:7" x14ac:dyDescent="0.3">
      <c r="B10" t="s">
        <v>37</v>
      </c>
      <c r="C10">
        <v>2.8</v>
      </c>
    </row>
    <row r="12" spans="2:7" x14ac:dyDescent="0.3">
      <c r="B12" s="4" t="s">
        <v>3</v>
      </c>
      <c r="F12" s="12" t="s">
        <v>43</v>
      </c>
      <c r="G12" s="14" t="s">
        <v>40</v>
      </c>
    </row>
    <row r="13" spans="2:7" x14ac:dyDescent="0.3">
      <c r="B13" s="5" t="s">
        <v>4</v>
      </c>
      <c r="C13" s="6"/>
      <c r="D13" s="6"/>
      <c r="E13" s="6"/>
      <c r="F13" s="6"/>
      <c r="G13" s="6"/>
    </row>
    <row r="14" spans="2:7" x14ac:dyDescent="0.3">
      <c r="B14" s="10" t="s">
        <v>27</v>
      </c>
      <c r="C14" s="13" t="s">
        <v>38</v>
      </c>
    </row>
    <row r="15" spans="2:7" x14ac:dyDescent="0.3">
      <c r="B15" s="3" t="s">
        <v>5</v>
      </c>
      <c r="C15" s="12" t="s">
        <v>18</v>
      </c>
      <c r="D15" s="20">
        <v>0.49</v>
      </c>
    </row>
    <row r="16" spans="2:7" x14ac:dyDescent="0.3">
      <c r="B16" s="3" t="s">
        <v>6</v>
      </c>
      <c r="C16" s="12" t="s">
        <v>12</v>
      </c>
      <c r="D16" s="12">
        <f>D15/10</f>
        <v>4.9000000000000002E-2</v>
      </c>
      <c r="F16" s="12" t="s">
        <v>20</v>
      </c>
      <c r="G16" s="17">
        <f>0.9*D16</f>
        <v>4.41E-2</v>
      </c>
    </row>
    <row r="17" spans="2:7" x14ac:dyDescent="0.3">
      <c r="B17" s="3" t="s">
        <v>7</v>
      </c>
      <c r="C17" s="12" t="s">
        <v>19</v>
      </c>
      <c r="D17" s="17">
        <f>D15/C10</f>
        <v>0.17500000000000002</v>
      </c>
      <c r="E17" s="11" t="s">
        <v>28</v>
      </c>
      <c r="F17" s="12" t="s">
        <v>42</v>
      </c>
      <c r="G17" s="17">
        <f>D16-G16</f>
        <v>4.9000000000000016E-3</v>
      </c>
    </row>
    <row r="18" spans="2:7" x14ac:dyDescent="0.3">
      <c r="B18" s="3"/>
    </row>
    <row r="19" spans="2:7" x14ac:dyDescent="0.3">
      <c r="B19" s="3" t="s">
        <v>8</v>
      </c>
      <c r="C19" s="12" t="s">
        <v>13</v>
      </c>
      <c r="D19" s="12">
        <f>D15/2</f>
        <v>0.245</v>
      </c>
    </row>
    <row r="20" spans="2:7" x14ac:dyDescent="0.3">
      <c r="C20" s="12" t="s">
        <v>16</v>
      </c>
      <c r="D20" s="18">
        <f>(D19*C7)/1000</f>
        <v>9506212104205.5195</v>
      </c>
    </row>
    <row r="21" spans="2:7" x14ac:dyDescent="0.3">
      <c r="B21" s="3"/>
      <c r="C21" s="12" t="s">
        <v>17</v>
      </c>
      <c r="D21" s="17">
        <f>D20/C8</f>
        <v>1.223722748815166E-2</v>
      </c>
    </row>
    <row r="22" spans="2:7" x14ac:dyDescent="0.3">
      <c r="B22" s="3"/>
      <c r="C22" s="12" t="s">
        <v>14</v>
      </c>
      <c r="D22" s="17">
        <f>(D19/10)-D21</f>
        <v>1.2262772511848341E-2</v>
      </c>
    </row>
    <row r="23" spans="2:7" x14ac:dyDescent="0.3">
      <c r="B23" s="3"/>
      <c r="C23" s="12" t="s">
        <v>39</v>
      </c>
      <c r="D23" s="15">
        <f>D21+D22</f>
        <v>2.4500000000000001E-2</v>
      </c>
    </row>
    <row r="24" spans="2:7" x14ac:dyDescent="0.3">
      <c r="B24" s="3" t="s">
        <v>10</v>
      </c>
      <c r="D24" s="8"/>
    </row>
    <row r="25" spans="2:7" x14ac:dyDescent="0.3">
      <c r="B25" s="3" t="s">
        <v>9</v>
      </c>
      <c r="C25" s="12" t="s">
        <v>21</v>
      </c>
      <c r="D25" s="16">
        <f>D23/5</f>
        <v>4.8999999999999998E-3</v>
      </c>
    </row>
    <row r="26" spans="2:7" x14ac:dyDescent="0.3">
      <c r="B26" s="3"/>
      <c r="C26" s="12" t="s">
        <v>15</v>
      </c>
      <c r="D26" s="16">
        <f>D16+D25</f>
        <v>5.3900000000000003E-2</v>
      </c>
    </row>
    <row r="27" spans="2:7" x14ac:dyDescent="0.3">
      <c r="B27" s="3" t="s">
        <v>11</v>
      </c>
      <c r="D27" s="7"/>
    </row>
    <row r="28" spans="2:7" x14ac:dyDescent="0.3">
      <c r="C28" s="12" t="s">
        <v>41</v>
      </c>
      <c r="D28" s="21">
        <v>1600.6666666666667</v>
      </c>
    </row>
    <row r="29" spans="2:7" x14ac:dyDescent="0.3">
      <c r="B29" s="3" t="s">
        <v>22</v>
      </c>
    </row>
    <row r="30" spans="2:7" x14ac:dyDescent="0.3">
      <c r="B30" s="3" t="s">
        <v>23</v>
      </c>
    </row>
    <row r="31" spans="2:7" x14ac:dyDescent="0.3">
      <c r="B31" s="3" t="s">
        <v>25</v>
      </c>
    </row>
    <row r="33" spans="2:4" x14ac:dyDescent="0.3">
      <c r="B33" s="3" t="s">
        <v>24</v>
      </c>
      <c r="C33" s="12" t="s">
        <v>29</v>
      </c>
      <c r="D33" s="17">
        <f>D26</f>
        <v>5.3900000000000003E-2</v>
      </c>
    </row>
  </sheetData>
  <pageMargins left="0.7" right="0.7" top="0.75" bottom="0.75" header="0.3" footer="0.3"/>
  <pageSetup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2018-11-03T06:27:19Z</dcterms:modified>
</cp:coreProperties>
</file>