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bookViews>
    <workbookView xWindow="0" yWindow="0" windowWidth="20490" windowHeight="7530" activeTab="2"/>
  </bookViews>
  <sheets>
    <sheet name="Jun 27 2013" sheetId="19" r:id="rId1"/>
    <sheet name="Tr-m1" sheetId="18" r:id="rId2"/>
    <sheet name="Har1b" sheetId="17" r:id="rId3"/>
    <sheet name="Tra1" sheetId="15" r:id="rId4"/>
    <sheet name="Lar1" sheetId="6" r:id="rId5"/>
    <sheet name="Dal1" sheetId="7" r:id="rId6"/>
    <sheet name="Lav1" sheetId="8" r:id="rId7"/>
    <sheet name="Che1" sheetId="20" r:id="rId8"/>
    <sheet name="Dal2" sheetId="3" r:id="rId9"/>
    <sheet name="Cor1" sheetId="2" r:id="rId10"/>
    <sheet name="Cor-Lav2" sheetId="4" r:id="rId11"/>
    <sheet name="Har1a" sheetId="16" r:id="rId12"/>
    <sheet name="Car1" sheetId="9" r:id="rId13"/>
    <sheet name="Roy2" sheetId="14" r:id="rId14"/>
    <sheet name="Roy1" sheetId="10" r:id="rId15"/>
    <sheet name="Oce1" sheetId="1" r:id="rId16"/>
    <sheet name="Sheet1" sheetId="5" r:id="rId17"/>
    <sheet name="Cheques" sheetId="13" r:id="rId1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0" l="1"/>
  <c r="B34" i="20"/>
  <c r="B44" i="1"/>
  <c r="B43" i="1"/>
  <c r="B41" i="1"/>
  <c r="C27" i="18"/>
  <c r="B27" i="18"/>
  <c r="C27" i="3"/>
  <c r="B27" i="3"/>
  <c r="C26" i="17"/>
  <c r="B26" i="17"/>
  <c r="C26" i="16"/>
  <c r="B26" i="16"/>
  <c r="C41" i="15"/>
  <c r="B41" i="15"/>
  <c r="B16" i="14"/>
  <c r="C39" i="10"/>
  <c r="B39" i="10"/>
  <c r="C35" i="9"/>
  <c r="B35" i="9"/>
  <c r="C29" i="4"/>
  <c r="B29" i="4"/>
  <c r="B38" i="2"/>
  <c r="B36" i="2"/>
  <c r="C36" i="2"/>
  <c r="C29" i="8"/>
  <c r="B29" i="8"/>
  <c r="C35" i="7"/>
  <c r="B35" i="7"/>
  <c r="C31" i="6"/>
  <c r="B31" i="6"/>
  <c r="B25" i="3"/>
  <c r="B30" i="1"/>
  <c r="B32" i="1"/>
  <c r="B31" i="1"/>
</calcChain>
</file>

<file path=xl/sharedStrings.xml><?xml version="1.0" encoding="utf-8"?>
<sst xmlns="http://schemas.openxmlformats.org/spreadsheetml/2006/main" count="371" uniqueCount="176">
  <si>
    <t>Purchase Date</t>
  </si>
  <si>
    <t>Adjustments Date</t>
  </si>
  <si>
    <t>Purchase Price</t>
  </si>
  <si>
    <t>Deposit</t>
  </si>
  <si>
    <t>(MacDonald Real Estate)</t>
  </si>
  <si>
    <t>(Ehyan Caldwell)</t>
  </si>
  <si>
    <t>Vendor's Share of Property Tax</t>
  </si>
  <si>
    <t>Vendor's Share of Utilities</t>
  </si>
  <si>
    <t>Share of Rents Collected by Vendor</t>
  </si>
  <si>
    <t>Tenant Deposits Held by Vendor</t>
  </si>
  <si>
    <t>Accrued Interest</t>
  </si>
  <si>
    <t>Proceeds of First Mortgage</t>
  </si>
  <si>
    <t>(Firm Capital)</t>
  </si>
  <si>
    <t>Property Transfer Tax</t>
  </si>
  <si>
    <t>(Oliver &amp; Co LLP)</t>
  </si>
  <si>
    <t>Legal Fee Retainer</t>
  </si>
  <si>
    <t>Balance Due from Purchaser to Close</t>
  </si>
  <si>
    <t>Lambiotte</t>
  </si>
  <si>
    <t>SRSN</t>
  </si>
  <si>
    <t>(595094 BC Ltd.)</t>
  </si>
  <si>
    <t>(Oliver &amp; Co)</t>
  </si>
  <si>
    <t>Garage Door Opener Deposits</t>
  </si>
  <si>
    <t>Second Mortgage (VTB)</t>
  </si>
  <si>
    <t>(TD Bank)</t>
  </si>
  <si>
    <t>Title Insurance</t>
  </si>
  <si>
    <t>Legal Retainer</t>
  </si>
  <si>
    <t>Brevik Holdings</t>
  </si>
  <si>
    <t>Brendan Shaw</t>
  </si>
  <si>
    <t>Scott Rees</t>
  </si>
  <si>
    <t>Scott Nelson</t>
  </si>
  <si>
    <t>Oceanview Apartments (Original Purchase)</t>
  </si>
  <si>
    <t>Cornerstone (Original Purchase)</t>
  </si>
  <si>
    <t>1284 Dalhousie Driver (Refinancing)</t>
  </si>
  <si>
    <t>Refinance Date</t>
  </si>
  <si>
    <t>(Canadian Western Bank)</t>
  </si>
  <si>
    <t>Mortgage Payout</t>
  </si>
  <si>
    <t>Net Mortgage Proceeds</t>
  </si>
  <si>
    <t>Paid City of Kamloops</t>
  </si>
  <si>
    <t>Funds to Purchase Strata Lot 57</t>
  </si>
  <si>
    <t>Funds to Purchase Strata Lot 50</t>
  </si>
  <si>
    <t>Balance of Legal Fees</t>
  </si>
  <si>
    <t>Legal Fees Arrears (07.13)</t>
  </si>
  <si>
    <t>Applied to Oliver &amp; Co 11.13</t>
  </si>
  <si>
    <t>Balance to SRSN</t>
  </si>
  <si>
    <t>Cornerstone - Laval Refinancing</t>
  </si>
  <si>
    <t>Payout of Greyseal Consulting</t>
  </si>
  <si>
    <t>Payout of North Shore Credit Union</t>
  </si>
  <si>
    <t>Payout Brevik Holdings</t>
  </si>
  <si>
    <t>Transfer from File (Royal Ave Purchase)</t>
  </si>
  <si>
    <t>Transfer to File (Royal Ave Purchase)</t>
  </si>
  <si>
    <t>Paid to Oliver &amp; Co</t>
  </si>
  <si>
    <t>Advance to SRSN</t>
  </si>
  <si>
    <t>Lambiotte Ventures - Funds to Complete</t>
  </si>
  <si>
    <t>Oliver &amp; Co - Funds to Complete</t>
  </si>
  <si>
    <t>Lambiotte Ventures/Scott</t>
  </si>
  <si>
    <t>Brevick Holdings</t>
  </si>
  <si>
    <t>CWB Funds (SRSN)</t>
  </si>
  <si>
    <t>Lindsay Kenney LLP (Firm Capital)</t>
  </si>
  <si>
    <t>Dhinsda Law Corp - Sale P</t>
  </si>
  <si>
    <t>MacDonald Commercial RES Ltd.</t>
  </si>
  <si>
    <t>property Transfer Tax</t>
  </si>
  <si>
    <t>Stratton Ventures - Refund</t>
  </si>
  <si>
    <t>Mana Properties Filing Fee</t>
  </si>
  <si>
    <t>Expense Recovery Fee</t>
  </si>
  <si>
    <t>BC Online - Filing</t>
  </si>
  <si>
    <t>Expense Recovery - courier</t>
  </si>
  <si>
    <t>Expense Recover y - long distance</t>
  </si>
  <si>
    <t>Expense recovery - faxes</t>
  </si>
  <si>
    <t>Photocopies</t>
  </si>
  <si>
    <t>Postage and Delvery</t>
  </si>
  <si>
    <t>Fees to Lawyers</t>
  </si>
  <si>
    <t>Taxes on Fees</t>
  </si>
  <si>
    <t>Taxes on Disbursements</t>
  </si>
  <si>
    <t>Sales Tax on Invoice</t>
  </si>
  <si>
    <t>Payment for Invoice - transferred from Trust</t>
  </si>
  <si>
    <t>Stratton Ventures - REfund</t>
  </si>
  <si>
    <t>Larkspur (Purchase)</t>
  </si>
  <si>
    <t>Completion Date</t>
  </si>
  <si>
    <t>(Brevick Builders Ltd.)</t>
  </si>
  <si>
    <t>Deposits - Rees, Shaw, Nelson</t>
  </si>
  <si>
    <t>(3 x $3,500)</t>
  </si>
  <si>
    <t>Legal Retainer &amp; Fees</t>
  </si>
  <si>
    <t>Second Loan (Mudhar)</t>
  </si>
  <si>
    <t>(Brevick Builders Ltd. - VTB)</t>
  </si>
  <si>
    <t>Refund to Purchaser</t>
  </si>
  <si>
    <t>1284 Dalhousie Drive (Purchase)</t>
  </si>
  <si>
    <t>(Industrial Equipment Co Ltd.)</t>
  </si>
  <si>
    <t>Deposit to Royal LePage</t>
  </si>
  <si>
    <t>(SRSN?)</t>
  </si>
  <si>
    <t>Share of Additional Rents Collected</t>
  </si>
  <si>
    <t>Tenant Deposit with Vendor</t>
  </si>
  <si>
    <t>Second Loan (VTB)</t>
  </si>
  <si>
    <t>Balance due fromPurchaser</t>
  </si>
  <si>
    <t>($135k Mudhar + $5k each)</t>
  </si>
  <si>
    <t>(SRSN to Oliver &amp; Co)</t>
  </si>
  <si>
    <t>Total</t>
  </si>
  <si>
    <t>Balance due from Purchaser</t>
  </si>
  <si>
    <t>760 Laval Crescent (Purchase)</t>
  </si>
  <si>
    <t>205 Carson Crescent (Purchase)</t>
  </si>
  <si>
    <t>(Peter Henry Baron)</t>
  </si>
  <si>
    <t>Purchaser's Share of Property Tax</t>
  </si>
  <si>
    <t>Deposit to Gillespie Renkema</t>
  </si>
  <si>
    <t>Pre-paid taxes to City of Kamloops</t>
  </si>
  <si>
    <t>Interest</t>
  </si>
  <si>
    <t>($300k from Mudhar, 1/3 each to SH)</t>
  </si>
  <si>
    <t>254 Royal Avenue (Purchase)</t>
  </si>
  <si>
    <t>Deposit (Oliver &amp; Co)</t>
  </si>
  <si>
    <t>(Bellevue Management Corp.)</t>
  </si>
  <si>
    <t xml:space="preserve">Transfer from File 33273 </t>
  </si>
  <si>
    <t>(Cornerstone-Laval Refinancing)</t>
  </si>
  <si>
    <t>Paid to Seller by Gillespie Renkema</t>
  </si>
  <si>
    <t>(CWB Mortgage)</t>
  </si>
  <si>
    <t>Gillespie &amp; Co LLP</t>
  </si>
  <si>
    <t>SRSN Ventures Ltd.</t>
  </si>
  <si>
    <t>Oliver &amp; Co</t>
  </si>
  <si>
    <t>254 Royal Avenue (Refinance)</t>
  </si>
  <si>
    <t>Order to Pay Date</t>
  </si>
  <si>
    <t>Estimated Proceeds of Refinance</t>
  </si>
  <si>
    <t>(Net Proceeds of CWB Loan)</t>
  </si>
  <si>
    <t>Less Balance to Pay Out 2nd</t>
  </si>
  <si>
    <t>Holdback for Accrued Interest</t>
  </si>
  <si>
    <t>Retainer for Legal Fees/Disb.</t>
  </si>
  <si>
    <t>Net Proceeds to SRSN</t>
  </si>
  <si>
    <t>975 Tranquille Road (Purchase)</t>
  </si>
  <si>
    <t>(Lincoln Enterprises Ltd.)</t>
  </si>
  <si>
    <t>Tax Installments Paid to City of Kam</t>
  </si>
  <si>
    <t>Purchaser's Share of Laundry Rental</t>
  </si>
  <si>
    <t>Purchaser's Share of Rents</t>
  </si>
  <si>
    <t>212 - 1200 Harrison Place (Purchase)</t>
  </si>
  <si>
    <t>(Harrison Heights Townhomes Ltd.)</t>
  </si>
  <si>
    <t>(Morelli Chertkow)</t>
  </si>
  <si>
    <t>Purchaser's Share of Strata Fees</t>
  </si>
  <si>
    <t>Canadian Western Bank Financing</t>
  </si>
  <si>
    <t>204 - 1200 Harrison Place (Purchase)</t>
  </si>
  <si>
    <t>550-554 Tranquille Mall (Purchase)</t>
  </si>
  <si>
    <t>June 27 2013 Refinance</t>
  </si>
  <si>
    <t>(CWB - Loan Segment 4)</t>
  </si>
  <si>
    <t>Commitment Fee</t>
  </si>
  <si>
    <t>Gillespie &amp; Co Disbursements</t>
  </si>
  <si>
    <t>Morelli Chertkow in Trust</t>
  </si>
  <si>
    <t>Balance Payable to Oliver &amp; Co</t>
  </si>
  <si>
    <t>Estimate Loan Proceeds</t>
  </si>
  <si>
    <t>Less Unpaid Taxes (1284 Dal)</t>
  </si>
  <si>
    <t>Less Legal Retainer</t>
  </si>
  <si>
    <t>Estimated Payout of Existing Mortgage</t>
  </si>
  <si>
    <t>Less funds to Purchase 204 Har</t>
  </si>
  <si>
    <t>(Transfer to File 33661)</t>
  </si>
  <si>
    <t>Less funds to Purchase 212 Har</t>
  </si>
  <si>
    <t>Less Holdback Pending Receipt of TD</t>
  </si>
  <si>
    <t>Estimated Balance to Mortgagor</t>
  </si>
  <si>
    <t>(S.I.P. Holdings Ltd.)</t>
  </si>
  <si>
    <t>Deposit to Oliver &amp; Co</t>
  </si>
  <si>
    <t>(Brevick Holdings Ltd.)</t>
  </si>
  <si>
    <t>Brevik Mortgage</t>
  </si>
  <si>
    <t>Paid SRSN</t>
  </si>
  <si>
    <t>Funds to Purchase Dalh</t>
  </si>
  <si>
    <t xml:space="preserve">Paid 1st Canadian Title </t>
  </si>
  <si>
    <t>Payout of Dal VTB</t>
  </si>
  <si>
    <t>Transfer to Purchase Cor</t>
  </si>
  <si>
    <t>Paid Oliver &amp; Co 01.11</t>
  </si>
  <si>
    <t>Paid Oliver &amp; Co 03.11</t>
  </si>
  <si>
    <t>Brevik Loan</t>
  </si>
  <si>
    <t>Funds to Complete 975 Tr</t>
  </si>
  <si>
    <t>Estimated Balance to Mtg</t>
  </si>
  <si>
    <t>93920.97\</t>
  </si>
  <si>
    <t>CWB Refinance</t>
  </si>
  <si>
    <t>Jacques Lambiotte</t>
  </si>
  <si>
    <t>(Scott, Scott, Brendan)</t>
  </si>
  <si>
    <t>Credit Union Draft</t>
  </si>
  <si>
    <t>Needed</t>
  </si>
  <si>
    <t>Refund</t>
  </si>
  <si>
    <t>Lambiotte Component</t>
  </si>
  <si>
    <t>Stratton</t>
  </si>
  <si>
    <t>(Welsh Holdings Inc.)</t>
  </si>
  <si>
    <t>Deposit to Vendor's Solicitor</t>
  </si>
  <si>
    <t>Second Loan (Prime Adv or Brevik?)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</si>
</sst>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15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34.140625" customWidth="1"/>
    <col min="2" max="3" width="19.5703125" customWidth="1"/>
  </cols>
  <sheetData>
    <row r="1" spans="1:3" x14ac:dyDescent="0.25">
      <c r="A1" s="1" t="s">
        <v>44</v>
      </c>
    </row>
    <row r="3" spans="1:3" x14ac:dyDescent="0.25">
      <c r="A3" t="s">
        <v>135</v>
      </c>
      <c r="B3" s="2">
        <v>41276</v>
      </c>
    </row>
    <row r="5" spans="1:3" x14ac:dyDescent="0.25">
      <c r="A5" t="s">
        <v>36</v>
      </c>
      <c r="B5" s="3"/>
      <c r="C5" s="3">
        <v>1150000</v>
      </c>
    </row>
    <row r="6" spans="1:3" x14ac:dyDescent="0.25">
      <c r="A6" t="s">
        <v>136</v>
      </c>
      <c r="B6" s="3"/>
    </row>
    <row r="8" spans="1:3" x14ac:dyDescent="0.25">
      <c r="A8" t="s">
        <v>137</v>
      </c>
      <c r="B8" s="3">
        <v>3500</v>
      </c>
    </row>
    <row r="11" spans="1:3" x14ac:dyDescent="0.25">
      <c r="A11" t="s">
        <v>112</v>
      </c>
      <c r="B11" s="3">
        <v>1700</v>
      </c>
    </row>
    <row r="13" spans="1:3" x14ac:dyDescent="0.25">
      <c r="A13" t="s">
        <v>138</v>
      </c>
      <c r="B13" s="3">
        <v>1628.47</v>
      </c>
    </row>
    <row r="15" spans="1:3" x14ac:dyDescent="0.25">
      <c r="A15" t="s">
        <v>139</v>
      </c>
      <c r="B15" s="3">
        <v>388426.84</v>
      </c>
    </row>
    <row r="17" spans="1:3" x14ac:dyDescent="0.25">
      <c r="A17" t="s">
        <v>140</v>
      </c>
      <c r="B17" s="3"/>
      <c r="C17" s="3">
        <v>754744.69</v>
      </c>
    </row>
    <row r="19" spans="1:3" x14ac:dyDescent="0.25">
      <c r="A19" s="1" t="s">
        <v>141</v>
      </c>
      <c r="B19" s="4"/>
      <c r="C19" s="3">
        <v>754744.69</v>
      </c>
    </row>
    <row r="20" spans="1:3" x14ac:dyDescent="0.25">
      <c r="A20" t="s">
        <v>34</v>
      </c>
    </row>
    <row r="21" spans="1:3" x14ac:dyDescent="0.25">
      <c r="B21" s="3"/>
    </row>
    <row r="22" spans="1:3" x14ac:dyDescent="0.25">
      <c r="A22" t="s">
        <v>142</v>
      </c>
      <c r="C22" s="3">
        <v>18317.47</v>
      </c>
    </row>
    <row r="23" spans="1:3" x14ac:dyDescent="0.25">
      <c r="B23" s="3"/>
      <c r="C23" s="3"/>
    </row>
    <row r="24" spans="1:3" x14ac:dyDescent="0.25">
      <c r="A24" t="s">
        <v>143</v>
      </c>
      <c r="B24" s="3"/>
      <c r="C24" s="3">
        <v>1500</v>
      </c>
    </row>
    <row r="25" spans="1:3" x14ac:dyDescent="0.25">
      <c r="B25" s="3"/>
    </row>
    <row r="26" spans="1:3" x14ac:dyDescent="0.25">
      <c r="A26" t="s">
        <v>144</v>
      </c>
      <c r="C26" s="3">
        <v>696529.09</v>
      </c>
    </row>
    <row r="27" spans="1:3" x14ac:dyDescent="0.25">
      <c r="A27" s="1" t="s">
        <v>23</v>
      </c>
      <c r="B27" s="4"/>
    </row>
    <row r="28" spans="1:3" x14ac:dyDescent="0.25">
      <c r="B28" s="3"/>
    </row>
    <row r="29" spans="1:3" x14ac:dyDescent="0.25">
      <c r="A29" s="1" t="s">
        <v>145</v>
      </c>
      <c r="B29" s="4"/>
      <c r="C29" s="3">
        <v>12768.56</v>
      </c>
    </row>
    <row r="30" spans="1:3" x14ac:dyDescent="0.25">
      <c r="A30" t="s">
        <v>146</v>
      </c>
      <c r="B30" s="3"/>
    </row>
    <row r="31" spans="1:3" x14ac:dyDescent="0.25">
      <c r="B31" s="3"/>
    </row>
    <row r="32" spans="1:3" x14ac:dyDescent="0.25">
      <c r="A32" s="1" t="s">
        <v>147</v>
      </c>
      <c r="B32" s="3"/>
      <c r="C32" s="3">
        <v>10992.22</v>
      </c>
    </row>
    <row r="33" spans="1:3" x14ac:dyDescent="0.25">
      <c r="A33" t="s">
        <v>146</v>
      </c>
    </row>
    <row r="35" spans="1:3" x14ac:dyDescent="0.25">
      <c r="A35" t="s">
        <v>148</v>
      </c>
      <c r="C35" s="3">
        <v>1000</v>
      </c>
    </row>
    <row r="37" spans="1:3" x14ac:dyDescent="0.25">
      <c r="A37" t="s">
        <v>149</v>
      </c>
      <c r="C37" s="3">
        <v>13637.35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5" zoomScale="115" zoomScaleNormal="115" workbookViewId="0">
      <selection activeCell="B39" sqref="B39:B43"/>
    </sheetView>
  </sheetViews>
  <sheetFormatPr defaultRowHeight="15" x14ac:dyDescent="0.25"/>
  <cols>
    <col min="1" max="1" width="34.140625" customWidth="1"/>
    <col min="2" max="3" width="19.7109375" customWidth="1"/>
  </cols>
  <sheetData>
    <row r="1" spans="1:3" x14ac:dyDescent="0.25">
      <c r="A1" s="1" t="s">
        <v>31</v>
      </c>
    </row>
    <row r="3" spans="1:3" x14ac:dyDescent="0.25">
      <c r="A3" t="s">
        <v>0</v>
      </c>
      <c r="B3" s="2">
        <v>40602</v>
      </c>
    </row>
    <row r="4" spans="1:3" x14ac:dyDescent="0.25">
      <c r="A4" t="s">
        <v>1</v>
      </c>
      <c r="B4" s="2">
        <v>40602</v>
      </c>
    </row>
    <row r="6" spans="1:3" x14ac:dyDescent="0.25">
      <c r="A6" t="s">
        <v>2</v>
      </c>
      <c r="B6" s="3">
        <v>2650000</v>
      </c>
    </row>
    <row r="7" spans="1:3" x14ac:dyDescent="0.25">
      <c r="A7" t="s">
        <v>19</v>
      </c>
      <c r="B7" s="3"/>
    </row>
    <row r="9" spans="1:3" x14ac:dyDescent="0.25">
      <c r="A9" t="s">
        <v>3</v>
      </c>
      <c r="B9" s="3"/>
      <c r="C9" s="3">
        <v>15000</v>
      </c>
    </row>
    <row r="10" spans="1:3" x14ac:dyDescent="0.25">
      <c r="A10" t="s">
        <v>94</v>
      </c>
    </row>
    <row r="12" spans="1:3" x14ac:dyDescent="0.25">
      <c r="A12" t="s">
        <v>6</v>
      </c>
      <c r="B12" s="3"/>
      <c r="C12" s="3">
        <v>10048.82</v>
      </c>
    </row>
    <row r="14" spans="1:3" x14ac:dyDescent="0.25">
      <c r="A14" t="s">
        <v>7</v>
      </c>
      <c r="B14" s="3"/>
      <c r="C14" s="3">
        <v>1063.33</v>
      </c>
    </row>
    <row r="16" spans="1:3" x14ac:dyDescent="0.25">
      <c r="A16" t="s">
        <v>8</v>
      </c>
      <c r="B16" s="3"/>
      <c r="C16" s="3">
        <v>0</v>
      </c>
    </row>
    <row r="18" spans="1:3" x14ac:dyDescent="0.25">
      <c r="A18" t="s">
        <v>9</v>
      </c>
      <c r="B18" s="3"/>
      <c r="C18" s="3">
        <v>20310.189999999999</v>
      </c>
    </row>
    <row r="20" spans="1:3" x14ac:dyDescent="0.25">
      <c r="A20" t="s">
        <v>21</v>
      </c>
      <c r="B20" s="3"/>
      <c r="C20" s="3">
        <v>850</v>
      </c>
    </row>
    <row r="21" spans="1:3" x14ac:dyDescent="0.25">
      <c r="B21" s="3"/>
    </row>
    <row r="22" spans="1:3" x14ac:dyDescent="0.25">
      <c r="A22" t="s">
        <v>22</v>
      </c>
      <c r="B22" s="3"/>
      <c r="C22" s="3">
        <v>500000</v>
      </c>
    </row>
    <row r="24" spans="1:3" x14ac:dyDescent="0.25">
      <c r="A24" t="s">
        <v>11</v>
      </c>
      <c r="B24" s="3"/>
      <c r="C24" s="3">
        <v>1850500</v>
      </c>
    </row>
    <row r="25" spans="1:3" x14ac:dyDescent="0.25">
      <c r="A25" t="s">
        <v>23</v>
      </c>
    </row>
    <row r="27" spans="1:3" x14ac:dyDescent="0.25">
      <c r="A27" t="s">
        <v>13</v>
      </c>
      <c r="B27" s="3">
        <v>51000</v>
      </c>
    </row>
    <row r="28" spans="1:3" x14ac:dyDescent="0.25">
      <c r="B28" s="3"/>
    </row>
    <row r="29" spans="1:3" x14ac:dyDescent="0.25">
      <c r="A29" t="s">
        <v>25</v>
      </c>
      <c r="B29" s="3">
        <v>4973.84</v>
      </c>
    </row>
    <row r="30" spans="1:3" x14ac:dyDescent="0.25">
      <c r="A30" t="s">
        <v>20</v>
      </c>
      <c r="B30" s="3"/>
    </row>
    <row r="32" spans="1:3" x14ac:dyDescent="0.25">
      <c r="A32" t="s">
        <v>24</v>
      </c>
      <c r="B32" s="3">
        <v>1298.5</v>
      </c>
    </row>
    <row r="33" spans="1:3" x14ac:dyDescent="0.25">
      <c r="B33" s="3"/>
    </row>
    <row r="34" spans="1:3" x14ac:dyDescent="0.25">
      <c r="A34" s="9" t="s">
        <v>96</v>
      </c>
      <c r="B34" s="3"/>
      <c r="C34" s="3">
        <v>309500</v>
      </c>
    </row>
    <row r="36" spans="1:3" x14ac:dyDescent="0.25">
      <c r="A36" s="1" t="s">
        <v>95</v>
      </c>
      <c r="B36" s="4">
        <f>SUM(B5:B35)</f>
        <v>2707272.34</v>
      </c>
      <c r="C36" s="4">
        <f>SUM(C5:C35)</f>
        <v>2707272.34</v>
      </c>
    </row>
    <row r="38" spans="1:3" x14ac:dyDescent="0.25">
      <c r="A38" s="1" t="s">
        <v>16</v>
      </c>
      <c r="B38" s="4">
        <f>C34</f>
        <v>309500</v>
      </c>
    </row>
    <row r="39" spans="1:3" x14ac:dyDescent="0.25">
      <c r="A39" t="s">
        <v>26</v>
      </c>
      <c r="B39" s="3">
        <v>149000</v>
      </c>
    </row>
    <row r="40" spans="1:3" x14ac:dyDescent="0.25">
      <c r="A40" t="s">
        <v>27</v>
      </c>
      <c r="B40" s="3">
        <v>38500</v>
      </c>
    </row>
    <row r="41" spans="1:3" x14ac:dyDescent="0.25">
      <c r="A41" t="s">
        <v>28</v>
      </c>
      <c r="B41" s="3">
        <v>38500</v>
      </c>
    </row>
    <row r="42" spans="1:3" x14ac:dyDescent="0.25">
      <c r="A42" t="s">
        <v>29</v>
      </c>
      <c r="B42" s="3">
        <v>38500</v>
      </c>
    </row>
    <row r="43" spans="1:3" x14ac:dyDescent="0.25">
      <c r="A43" t="s">
        <v>18</v>
      </c>
      <c r="B43" s="3">
        <v>45000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7" workbookViewId="0">
      <selection activeCell="C16" sqref="C16"/>
    </sheetView>
  </sheetViews>
  <sheetFormatPr defaultRowHeight="15" x14ac:dyDescent="0.25"/>
  <cols>
    <col min="1" max="1" width="34.140625" customWidth="1"/>
    <col min="2" max="3" width="19.5703125" customWidth="1"/>
  </cols>
  <sheetData>
    <row r="1" spans="1:3" x14ac:dyDescent="0.25">
      <c r="A1" s="1" t="s">
        <v>44</v>
      </c>
    </row>
    <row r="3" spans="1:3" x14ac:dyDescent="0.25">
      <c r="A3" t="s">
        <v>33</v>
      </c>
      <c r="B3" s="2">
        <v>41276</v>
      </c>
    </row>
    <row r="5" spans="1:3" x14ac:dyDescent="0.25">
      <c r="A5" t="s">
        <v>36</v>
      </c>
      <c r="B5" s="3"/>
      <c r="C5" s="3">
        <v>3824644.92</v>
      </c>
    </row>
    <row r="6" spans="1:3" x14ac:dyDescent="0.25">
      <c r="A6" t="s">
        <v>34</v>
      </c>
      <c r="B6" s="3"/>
    </row>
    <row r="8" spans="1:3" x14ac:dyDescent="0.25">
      <c r="A8" t="s">
        <v>35</v>
      </c>
      <c r="B8" s="3">
        <v>1787087.87</v>
      </c>
    </row>
    <row r="9" spans="1:3" x14ac:dyDescent="0.25">
      <c r="A9" t="s">
        <v>23</v>
      </c>
    </row>
    <row r="11" spans="1:3" x14ac:dyDescent="0.25">
      <c r="A11" t="s">
        <v>46</v>
      </c>
      <c r="B11" s="3">
        <v>250876.36</v>
      </c>
    </row>
    <row r="13" spans="1:3" x14ac:dyDescent="0.25">
      <c r="A13" t="s">
        <v>45</v>
      </c>
      <c r="B13" s="3">
        <v>250876.36</v>
      </c>
    </row>
    <row r="15" spans="1:3" x14ac:dyDescent="0.25">
      <c r="A15" t="s">
        <v>47</v>
      </c>
      <c r="B15" s="3">
        <v>1331625</v>
      </c>
    </row>
    <row r="17" spans="1:3" x14ac:dyDescent="0.25">
      <c r="A17" t="s">
        <v>47</v>
      </c>
      <c r="B17" s="3">
        <v>13250</v>
      </c>
    </row>
    <row r="19" spans="1:3" x14ac:dyDescent="0.25">
      <c r="A19" s="1" t="s">
        <v>51</v>
      </c>
      <c r="B19" s="4">
        <v>94289.33</v>
      </c>
    </row>
    <row r="21" spans="1:3" x14ac:dyDescent="0.25">
      <c r="A21" t="s">
        <v>49</v>
      </c>
      <c r="B21" s="3">
        <v>85640</v>
      </c>
    </row>
    <row r="23" spans="1:3" x14ac:dyDescent="0.25">
      <c r="A23" t="s">
        <v>48</v>
      </c>
      <c r="B23" s="3"/>
      <c r="C23" s="3">
        <v>4949.6000000000004</v>
      </c>
    </row>
    <row r="24" spans="1:3" x14ac:dyDescent="0.25">
      <c r="B24" s="3"/>
    </row>
    <row r="25" spans="1:3" x14ac:dyDescent="0.25">
      <c r="A25" t="s">
        <v>50</v>
      </c>
      <c r="B25" s="3">
        <v>6751.81</v>
      </c>
    </row>
    <row r="27" spans="1:3" x14ac:dyDescent="0.25">
      <c r="A27" s="1" t="s">
        <v>43</v>
      </c>
      <c r="B27" s="4">
        <v>9197.7900000000009</v>
      </c>
    </row>
    <row r="28" spans="1:3" x14ac:dyDescent="0.25">
      <c r="B28" s="3"/>
    </row>
    <row r="29" spans="1:3" x14ac:dyDescent="0.25">
      <c r="A29" s="1" t="s">
        <v>95</v>
      </c>
      <c r="B29" s="4">
        <f>SUM(B5:B27)</f>
        <v>3829594.52</v>
      </c>
      <c r="C29" s="4">
        <f>SUM(C5:C27)</f>
        <v>3829594.52</v>
      </c>
    </row>
    <row r="30" spans="1:3" x14ac:dyDescent="0.25">
      <c r="B30" s="3"/>
    </row>
    <row r="31" spans="1:3" x14ac:dyDescent="0.25">
      <c r="B31" s="3"/>
    </row>
    <row r="32" spans="1:3" x14ac:dyDescent="0.25">
      <c r="B32" s="3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A24" sqref="A24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128</v>
      </c>
    </row>
    <row r="3" spans="1:3" x14ac:dyDescent="0.25">
      <c r="A3" t="s">
        <v>77</v>
      </c>
      <c r="B3" s="2">
        <v>41451</v>
      </c>
    </row>
    <row r="4" spans="1:3" x14ac:dyDescent="0.25">
      <c r="A4" t="s">
        <v>1</v>
      </c>
      <c r="B4" s="2">
        <v>41451</v>
      </c>
    </row>
    <row r="6" spans="1:3" x14ac:dyDescent="0.25">
      <c r="A6" t="s">
        <v>2</v>
      </c>
      <c r="B6" s="3">
        <v>161501.9</v>
      </c>
    </row>
    <row r="7" spans="1:3" x14ac:dyDescent="0.25">
      <c r="A7" t="s">
        <v>129</v>
      </c>
      <c r="B7" s="3"/>
    </row>
    <row r="9" spans="1:3" x14ac:dyDescent="0.25">
      <c r="A9" t="s">
        <v>3</v>
      </c>
      <c r="B9" s="3"/>
      <c r="C9" s="3">
        <v>8495</v>
      </c>
    </row>
    <row r="10" spans="1:3" x14ac:dyDescent="0.25">
      <c r="A10" t="s">
        <v>130</v>
      </c>
    </row>
    <row r="12" spans="1:3" x14ac:dyDescent="0.25">
      <c r="A12" t="s">
        <v>100</v>
      </c>
      <c r="B12" s="3">
        <v>128.56</v>
      </c>
    </row>
    <row r="14" spans="1:3" x14ac:dyDescent="0.25">
      <c r="A14" t="s">
        <v>131</v>
      </c>
      <c r="B14" s="3">
        <v>14.53</v>
      </c>
      <c r="C14" s="3"/>
    </row>
    <row r="16" spans="1:3" x14ac:dyDescent="0.25">
      <c r="A16" t="s">
        <v>132</v>
      </c>
      <c r="B16" s="3"/>
      <c r="C16" s="3">
        <v>144662.79</v>
      </c>
    </row>
    <row r="18" spans="1:3" x14ac:dyDescent="0.25">
      <c r="A18" t="s">
        <v>13</v>
      </c>
      <c r="B18" s="3">
        <v>1605.02</v>
      </c>
    </row>
    <row r="19" spans="1:3" x14ac:dyDescent="0.25">
      <c r="B19" s="3"/>
    </row>
    <row r="20" spans="1:3" x14ac:dyDescent="0.25">
      <c r="A20" t="s">
        <v>81</v>
      </c>
      <c r="B20" s="3">
        <v>900</v>
      </c>
    </row>
    <row r="21" spans="1:3" x14ac:dyDescent="0.25">
      <c r="A21" t="s">
        <v>20</v>
      </c>
      <c r="B21" s="3"/>
    </row>
    <row r="22" spans="1:3" x14ac:dyDescent="0.25">
      <c r="B22" s="3"/>
    </row>
    <row r="23" spans="1:3" x14ac:dyDescent="0.25">
      <c r="A23" t="s">
        <v>92</v>
      </c>
      <c r="B23" s="3"/>
      <c r="C23" s="3">
        <v>10992.22</v>
      </c>
    </row>
    <row r="24" spans="1:3" x14ac:dyDescent="0.25">
      <c r="B24" s="3"/>
    </row>
    <row r="26" spans="1:3" x14ac:dyDescent="0.25">
      <c r="A26" s="1" t="s">
        <v>16</v>
      </c>
      <c r="B26" s="4">
        <f>SUM(B5:B25)</f>
        <v>164150.00999999998</v>
      </c>
      <c r="C26" s="4">
        <f>SUM(C5:C25)</f>
        <v>164150.01</v>
      </c>
    </row>
    <row r="27" spans="1:3" x14ac:dyDescent="0.25">
      <c r="B27" s="3"/>
    </row>
    <row r="28" spans="1:3" x14ac:dyDescent="0.25">
      <c r="B28" s="3"/>
    </row>
    <row r="29" spans="1:3" x14ac:dyDescent="0.25">
      <c r="B29" s="3"/>
    </row>
    <row r="30" spans="1:3" x14ac:dyDescent="0.25">
      <c r="B30" s="3"/>
    </row>
    <row r="31" spans="1:3" x14ac:dyDescent="0.25">
      <c r="B31" s="3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0" workbookViewId="0">
      <selection activeCell="A36" sqref="A36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98</v>
      </c>
    </row>
    <row r="3" spans="1:3" x14ac:dyDescent="0.25">
      <c r="A3" t="s">
        <v>77</v>
      </c>
      <c r="B3" s="2">
        <v>41121</v>
      </c>
    </row>
    <row r="4" spans="1:3" x14ac:dyDescent="0.25">
      <c r="A4" t="s">
        <v>1</v>
      </c>
      <c r="B4" s="2">
        <v>41122</v>
      </c>
    </row>
    <row r="6" spans="1:3" x14ac:dyDescent="0.25">
      <c r="A6" t="s">
        <v>2</v>
      </c>
      <c r="B6" s="3">
        <v>1250000</v>
      </c>
    </row>
    <row r="7" spans="1:3" x14ac:dyDescent="0.25">
      <c r="A7" t="s">
        <v>99</v>
      </c>
      <c r="B7" s="3"/>
    </row>
    <row r="9" spans="1:3" x14ac:dyDescent="0.25">
      <c r="A9" t="s">
        <v>101</v>
      </c>
      <c r="B9" s="3"/>
      <c r="C9" s="3">
        <v>1000</v>
      </c>
    </row>
    <row r="10" spans="1:3" x14ac:dyDescent="0.25">
      <c r="A10" t="s">
        <v>88</v>
      </c>
      <c r="C10" s="3">
        <v>24000</v>
      </c>
    </row>
    <row r="12" spans="1:3" x14ac:dyDescent="0.25">
      <c r="A12" t="s">
        <v>100</v>
      </c>
      <c r="B12" s="3">
        <v>4305.59</v>
      </c>
    </row>
    <row r="14" spans="1:3" x14ac:dyDescent="0.25">
      <c r="A14" t="s">
        <v>102</v>
      </c>
      <c r="B14" s="3">
        <v>937</v>
      </c>
      <c r="C14" s="3"/>
    </row>
    <row r="16" spans="1:3" x14ac:dyDescent="0.25">
      <c r="A16" t="s">
        <v>7</v>
      </c>
      <c r="B16" s="3"/>
      <c r="C16" s="3">
        <v>191.59</v>
      </c>
    </row>
    <row r="17" spans="1:3" x14ac:dyDescent="0.25">
      <c r="B17" s="3"/>
      <c r="C17" s="3"/>
    </row>
    <row r="18" spans="1:3" x14ac:dyDescent="0.25">
      <c r="A18" t="s">
        <v>90</v>
      </c>
      <c r="B18" s="3"/>
      <c r="C18" s="3">
        <v>4472.5</v>
      </c>
    </row>
    <row r="19" spans="1:3" x14ac:dyDescent="0.25">
      <c r="A19" t="s">
        <v>103</v>
      </c>
      <c r="C19">
        <v>47.82</v>
      </c>
    </row>
    <row r="20" spans="1:3" x14ac:dyDescent="0.25">
      <c r="A20" t="s">
        <v>91</v>
      </c>
      <c r="B20" s="3"/>
      <c r="C20" s="3"/>
    </row>
    <row r="22" spans="1:3" x14ac:dyDescent="0.25">
      <c r="A22" t="s">
        <v>11</v>
      </c>
      <c r="B22" s="3"/>
      <c r="C22" s="3">
        <v>933319.5</v>
      </c>
    </row>
    <row r="23" spans="1:3" x14ac:dyDescent="0.25">
      <c r="A23" t="s">
        <v>23</v>
      </c>
    </row>
    <row r="25" spans="1:3" x14ac:dyDescent="0.25">
      <c r="A25" t="s">
        <v>24</v>
      </c>
      <c r="B25" s="3">
        <v>796.88</v>
      </c>
    </row>
    <row r="26" spans="1:3" x14ac:dyDescent="0.25">
      <c r="B26" s="3"/>
    </row>
    <row r="27" spans="1:3" x14ac:dyDescent="0.25">
      <c r="A27" t="s">
        <v>13</v>
      </c>
      <c r="B27" s="3">
        <v>23000</v>
      </c>
    </row>
    <row r="28" spans="1:3" x14ac:dyDescent="0.25">
      <c r="B28" s="3"/>
    </row>
    <row r="29" spans="1:3" x14ac:dyDescent="0.25">
      <c r="A29" t="s">
        <v>81</v>
      </c>
      <c r="B29" s="3">
        <v>3991.94</v>
      </c>
    </row>
    <row r="30" spans="1:3" x14ac:dyDescent="0.25">
      <c r="A30" t="s">
        <v>20</v>
      </c>
      <c r="B30" s="3"/>
    </row>
    <row r="31" spans="1:3" x14ac:dyDescent="0.25">
      <c r="B31" s="3"/>
    </row>
    <row r="32" spans="1:3" x14ac:dyDescent="0.25">
      <c r="A32" t="s">
        <v>92</v>
      </c>
      <c r="B32" s="3"/>
      <c r="C32" s="3">
        <v>320000</v>
      </c>
    </row>
    <row r="33" spans="1:3" x14ac:dyDescent="0.25">
      <c r="A33" t="s">
        <v>104</v>
      </c>
      <c r="B33" s="3"/>
    </row>
    <row r="35" spans="1:3" x14ac:dyDescent="0.25">
      <c r="A35" s="1" t="s">
        <v>95</v>
      </c>
      <c r="B35" s="4">
        <f>SUM(B5:B34)</f>
        <v>1283031.4099999999</v>
      </c>
      <c r="C35" s="4">
        <f>SUM(C5:C34)</f>
        <v>1283031.4100000001</v>
      </c>
    </row>
    <row r="36" spans="1:3" x14ac:dyDescent="0.25">
      <c r="B36" s="3"/>
    </row>
    <row r="37" spans="1:3" x14ac:dyDescent="0.25">
      <c r="B37" s="3"/>
    </row>
    <row r="38" spans="1:3" x14ac:dyDescent="0.25">
      <c r="B38" s="3"/>
    </row>
    <row r="39" spans="1:3" x14ac:dyDescent="0.25">
      <c r="B39" s="3"/>
    </row>
    <row r="40" spans="1:3" x14ac:dyDescent="0.25">
      <c r="B40" s="3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17" sqref="B17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115</v>
      </c>
    </row>
    <row r="3" spans="1:3" x14ac:dyDescent="0.25">
      <c r="B3" s="2"/>
    </row>
    <row r="4" spans="1:3" x14ac:dyDescent="0.25">
      <c r="A4" t="s">
        <v>116</v>
      </c>
      <c r="B4" s="2">
        <v>41691</v>
      </c>
    </row>
    <row r="6" spans="1:3" x14ac:dyDescent="0.25">
      <c r="A6" t="s">
        <v>117</v>
      </c>
      <c r="B6" s="3">
        <v>202907.62</v>
      </c>
    </row>
    <row r="7" spans="1:3" x14ac:dyDescent="0.25">
      <c r="A7" t="s">
        <v>118</v>
      </c>
      <c r="B7" s="3"/>
    </row>
    <row r="9" spans="1:3" x14ac:dyDescent="0.25">
      <c r="A9" t="s">
        <v>119</v>
      </c>
      <c r="B9" s="3">
        <v>200000</v>
      </c>
    </row>
    <row r="10" spans="1:3" x14ac:dyDescent="0.25">
      <c r="A10" t="s">
        <v>107</v>
      </c>
      <c r="C10" s="3"/>
    </row>
    <row r="12" spans="1:3" x14ac:dyDescent="0.25">
      <c r="A12" t="s">
        <v>120</v>
      </c>
      <c r="B12" s="3">
        <v>465.8</v>
      </c>
    </row>
    <row r="14" spans="1:3" x14ac:dyDescent="0.25">
      <c r="A14" t="s">
        <v>121</v>
      </c>
      <c r="B14" s="3">
        <v>947.85</v>
      </c>
      <c r="C14" s="3"/>
    </row>
    <row r="16" spans="1:3" x14ac:dyDescent="0.25">
      <c r="A16" s="1" t="s">
        <v>122</v>
      </c>
      <c r="B16" s="4">
        <f>B6-B9-B12-B14</f>
        <v>1493.9699999999953</v>
      </c>
      <c r="C16" s="3"/>
    </row>
    <row r="17" spans="2:3" x14ac:dyDescent="0.25">
      <c r="B17" s="3"/>
      <c r="C17" s="3"/>
    </row>
    <row r="18" spans="2:3" x14ac:dyDescent="0.25">
      <c r="B18" s="3"/>
      <c r="C18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6" spans="2:3" x14ac:dyDescent="0.25">
      <c r="B26" s="3"/>
      <c r="C26" s="3"/>
    </row>
    <row r="29" spans="2:3" x14ac:dyDescent="0.25">
      <c r="B29" s="3"/>
    </row>
    <row r="30" spans="2:3" x14ac:dyDescent="0.25">
      <c r="B30" s="3"/>
    </row>
    <row r="31" spans="2:3" x14ac:dyDescent="0.25">
      <c r="B31" s="3"/>
    </row>
    <row r="32" spans="2:3" x14ac:dyDescent="0.25">
      <c r="B32" s="3"/>
    </row>
    <row r="33" spans="1:3" x14ac:dyDescent="0.25">
      <c r="B33" s="3"/>
    </row>
    <row r="34" spans="1:3" x14ac:dyDescent="0.25">
      <c r="B34" s="3"/>
    </row>
    <row r="35" spans="1:3" x14ac:dyDescent="0.25">
      <c r="B35" s="3"/>
    </row>
    <row r="36" spans="1:3" x14ac:dyDescent="0.25">
      <c r="B36" s="3"/>
      <c r="C36" s="3"/>
    </row>
    <row r="37" spans="1:3" x14ac:dyDescent="0.25">
      <c r="B37" s="3"/>
    </row>
    <row r="39" spans="1:3" x14ac:dyDescent="0.25">
      <c r="A39" s="1"/>
      <c r="B39" s="4"/>
      <c r="C39" s="4"/>
    </row>
    <row r="40" spans="1:3" x14ac:dyDescent="0.25">
      <c r="B40" s="3"/>
    </row>
    <row r="41" spans="1:3" x14ac:dyDescent="0.25">
      <c r="B41" s="3"/>
    </row>
    <row r="42" spans="1:3" x14ac:dyDescent="0.25">
      <c r="B42" s="3"/>
    </row>
    <row r="43" spans="1:3" x14ac:dyDescent="0.25">
      <c r="B43" s="3"/>
    </row>
    <row r="44" spans="1:3" x14ac:dyDescent="0.25">
      <c r="B44" s="3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8" workbookViewId="0">
      <selection activeCell="A25" sqref="A25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105</v>
      </c>
    </row>
    <row r="3" spans="1:3" x14ac:dyDescent="0.25">
      <c r="A3" t="s">
        <v>77</v>
      </c>
      <c r="B3" s="2">
        <v>41243</v>
      </c>
    </row>
    <row r="4" spans="1:3" x14ac:dyDescent="0.25">
      <c r="A4" t="s">
        <v>1</v>
      </c>
      <c r="B4" s="2">
        <v>41243</v>
      </c>
    </row>
    <row r="6" spans="1:3" x14ac:dyDescent="0.25">
      <c r="A6" t="s">
        <v>2</v>
      </c>
      <c r="B6" s="3">
        <v>2400000</v>
      </c>
    </row>
    <row r="7" spans="1:3" x14ac:dyDescent="0.25">
      <c r="A7" t="s">
        <v>107</v>
      </c>
      <c r="B7" s="3"/>
    </row>
    <row r="9" spans="1:3" x14ac:dyDescent="0.25">
      <c r="A9" t="s">
        <v>106</v>
      </c>
      <c r="B9" s="3"/>
      <c r="C9" s="3">
        <v>25000</v>
      </c>
    </row>
    <row r="10" spans="1:3" x14ac:dyDescent="0.25">
      <c r="A10" t="s">
        <v>106</v>
      </c>
      <c r="C10" s="3">
        <v>21000</v>
      </c>
    </row>
    <row r="12" spans="1:3" x14ac:dyDescent="0.25">
      <c r="A12" t="s">
        <v>100</v>
      </c>
      <c r="B12" s="3">
        <v>2013.83</v>
      </c>
    </row>
    <row r="14" spans="1:3" x14ac:dyDescent="0.25">
      <c r="A14" t="s">
        <v>102</v>
      </c>
      <c r="B14" s="3"/>
      <c r="C14" s="3"/>
    </row>
    <row r="16" spans="1:3" x14ac:dyDescent="0.25">
      <c r="A16" t="s">
        <v>7</v>
      </c>
      <c r="B16" s="3"/>
      <c r="C16" s="3"/>
    </row>
    <row r="17" spans="1:3" x14ac:dyDescent="0.25">
      <c r="B17" s="3"/>
      <c r="C17" s="3"/>
    </row>
    <row r="18" spans="1:3" x14ac:dyDescent="0.25">
      <c r="A18" t="s">
        <v>90</v>
      </c>
      <c r="B18" s="3"/>
      <c r="C18" s="3">
        <v>12170.23</v>
      </c>
    </row>
    <row r="19" spans="1:3" x14ac:dyDescent="0.25">
      <c r="A19" t="s">
        <v>103</v>
      </c>
    </row>
    <row r="21" spans="1:3" x14ac:dyDescent="0.25">
      <c r="A21" t="s">
        <v>91</v>
      </c>
      <c r="B21" s="3"/>
      <c r="C21" s="3">
        <v>200000</v>
      </c>
    </row>
    <row r="22" spans="1:3" x14ac:dyDescent="0.25">
      <c r="B22" s="3"/>
      <c r="C22" s="3"/>
    </row>
    <row r="23" spans="1:3" x14ac:dyDescent="0.25">
      <c r="A23" t="s">
        <v>110</v>
      </c>
      <c r="B23" s="3"/>
      <c r="C23" s="3">
        <v>2109203.6</v>
      </c>
    </row>
    <row r="24" spans="1:3" x14ac:dyDescent="0.25">
      <c r="A24" t="s">
        <v>111</v>
      </c>
      <c r="B24" s="3"/>
      <c r="C24" s="3"/>
    </row>
    <row r="26" spans="1:3" x14ac:dyDescent="0.25">
      <c r="A26" t="s">
        <v>108</v>
      </c>
      <c r="B26" s="3"/>
      <c r="C26" s="3">
        <v>85640</v>
      </c>
    </row>
    <row r="27" spans="1:3" x14ac:dyDescent="0.25">
      <c r="A27" t="s">
        <v>109</v>
      </c>
    </row>
    <row r="29" spans="1:3" x14ac:dyDescent="0.25">
      <c r="A29" t="s">
        <v>24</v>
      </c>
      <c r="B29" s="3"/>
    </row>
    <row r="30" spans="1:3" x14ac:dyDescent="0.25">
      <c r="B30" s="3"/>
    </row>
    <row r="31" spans="1:3" x14ac:dyDescent="0.25">
      <c r="A31" t="s">
        <v>13</v>
      </c>
      <c r="B31" s="3">
        <v>46000</v>
      </c>
    </row>
    <row r="32" spans="1:3" x14ac:dyDescent="0.25">
      <c r="B32" s="3"/>
    </row>
    <row r="33" spans="1:3" x14ac:dyDescent="0.25">
      <c r="A33" t="s">
        <v>81</v>
      </c>
      <c r="B33" s="3">
        <v>5000</v>
      </c>
    </row>
    <row r="34" spans="1:3" x14ac:dyDescent="0.25">
      <c r="A34" t="s">
        <v>20</v>
      </c>
      <c r="B34" s="3"/>
    </row>
    <row r="35" spans="1:3" x14ac:dyDescent="0.25">
      <c r="B35" s="3"/>
    </row>
    <row r="36" spans="1:3" x14ac:dyDescent="0.25">
      <c r="A36" t="s">
        <v>92</v>
      </c>
      <c r="B36" s="3"/>
      <c r="C36" s="3">
        <v>0</v>
      </c>
    </row>
    <row r="37" spans="1:3" x14ac:dyDescent="0.25">
      <c r="B37" s="3"/>
    </row>
    <row r="39" spans="1:3" x14ac:dyDescent="0.25">
      <c r="A39" s="1" t="s">
        <v>95</v>
      </c>
      <c r="B39" s="4">
        <f>SUM(B5:B38)</f>
        <v>2453013.83</v>
      </c>
      <c r="C39" s="4">
        <f>SUM(C5:C38)</f>
        <v>2453013.83</v>
      </c>
    </row>
    <row r="40" spans="1:3" x14ac:dyDescent="0.25">
      <c r="B40" s="3"/>
    </row>
    <row r="41" spans="1:3" x14ac:dyDescent="0.25">
      <c r="B41" s="3"/>
    </row>
    <row r="42" spans="1:3" x14ac:dyDescent="0.25">
      <c r="B42" s="3"/>
    </row>
    <row r="43" spans="1:3" x14ac:dyDescent="0.25">
      <c r="B43" s="3"/>
    </row>
    <row r="44" spans="1:3" x14ac:dyDescent="0.25">
      <c r="B44" s="3"/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4" workbookViewId="0">
      <selection activeCell="A45" sqref="A45"/>
    </sheetView>
  </sheetViews>
  <sheetFormatPr defaultRowHeight="15" x14ac:dyDescent="0.25"/>
  <cols>
    <col min="1" max="1" width="34.140625" customWidth="1"/>
    <col min="2" max="2" width="18.28515625" customWidth="1"/>
  </cols>
  <sheetData>
    <row r="1" spans="1:2" x14ac:dyDescent="0.25">
      <c r="A1" s="1" t="s">
        <v>30</v>
      </c>
    </row>
    <row r="3" spans="1:2" x14ac:dyDescent="0.25">
      <c r="A3" t="s">
        <v>0</v>
      </c>
      <c r="B3" s="2">
        <v>41775</v>
      </c>
    </row>
    <row r="4" spans="1:2" x14ac:dyDescent="0.25">
      <c r="A4" t="s">
        <v>1</v>
      </c>
      <c r="B4" s="2">
        <v>41776</v>
      </c>
    </row>
    <row r="6" spans="1:2" x14ac:dyDescent="0.25">
      <c r="A6" t="s">
        <v>2</v>
      </c>
      <c r="B6" s="3">
        <v>6490000</v>
      </c>
    </row>
    <row r="7" spans="1:2" x14ac:dyDescent="0.25">
      <c r="A7" t="s">
        <v>5</v>
      </c>
      <c r="B7" s="3"/>
    </row>
    <row r="9" spans="1:2" x14ac:dyDescent="0.25">
      <c r="A9" t="s">
        <v>3</v>
      </c>
      <c r="B9" s="3">
        <v>100000</v>
      </c>
    </row>
    <row r="10" spans="1:2" x14ac:dyDescent="0.25">
      <c r="A10" t="s">
        <v>4</v>
      </c>
    </row>
    <row r="12" spans="1:2" x14ac:dyDescent="0.25">
      <c r="A12" t="s">
        <v>6</v>
      </c>
      <c r="B12" s="3">
        <v>8092.88</v>
      </c>
    </row>
    <row r="14" spans="1:2" x14ac:dyDescent="0.25">
      <c r="A14" t="s">
        <v>7</v>
      </c>
      <c r="B14" s="3">
        <v>774.33</v>
      </c>
    </row>
    <row r="16" spans="1:2" x14ac:dyDescent="0.25">
      <c r="A16" t="s">
        <v>8</v>
      </c>
      <c r="B16" s="3">
        <v>34848.15</v>
      </c>
    </row>
    <row r="18" spans="1:2" x14ac:dyDescent="0.25">
      <c r="A18" t="s">
        <v>9</v>
      </c>
      <c r="B18" s="3">
        <v>34023.97</v>
      </c>
    </row>
    <row r="20" spans="1:2" x14ac:dyDescent="0.25">
      <c r="A20" t="s">
        <v>10</v>
      </c>
      <c r="B20" s="3">
        <v>114.22</v>
      </c>
    </row>
    <row r="22" spans="1:2" x14ac:dyDescent="0.25">
      <c r="A22" t="s">
        <v>11</v>
      </c>
      <c r="B22" s="3">
        <v>3450679.21</v>
      </c>
    </row>
    <row r="23" spans="1:2" x14ac:dyDescent="0.25">
      <c r="A23" t="s">
        <v>12</v>
      </c>
    </row>
    <row r="25" spans="1:2" x14ac:dyDescent="0.25">
      <c r="A25" t="s">
        <v>13</v>
      </c>
      <c r="B25" s="3">
        <v>115800</v>
      </c>
    </row>
    <row r="27" spans="1:2" x14ac:dyDescent="0.25">
      <c r="A27" t="s">
        <v>15</v>
      </c>
      <c r="B27" s="3">
        <v>7000</v>
      </c>
    </row>
    <row r="28" spans="1:2" x14ac:dyDescent="0.25">
      <c r="A28" t="s">
        <v>14</v>
      </c>
    </row>
    <row r="29" spans="1:2" x14ac:dyDescent="0.25">
      <c r="B29">
        <v>6612800</v>
      </c>
    </row>
    <row r="30" spans="1:2" x14ac:dyDescent="0.25">
      <c r="A30" s="1" t="s">
        <v>16</v>
      </c>
      <c r="B30" s="4">
        <f>B6-B9-B12-B14-B16-B18-B20-B22+B25+B27</f>
        <v>2984267.24</v>
      </c>
    </row>
    <row r="31" spans="1:2" x14ac:dyDescent="0.25">
      <c r="A31" t="s">
        <v>17</v>
      </c>
      <c r="B31" s="3">
        <f>B30*(1/3)</f>
        <v>994755.7466666667</v>
      </c>
    </row>
    <row r="32" spans="1:2" x14ac:dyDescent="0.25">
      <c r="A32" t="s">
        <v>18</v>
      </c>
      <c r="B32" s="3">
        <f>B30*(2/3)</f>
        <v>1989511.4933333334</v>
      </c>
    </row>
    <row r="36" spans="1:2" x14ac:dyDescent="0.25">
      <c r="A36" t="s">
        <v>165</v>
      </c>
      <c r="B36">
        <v>1590411.25</v>
      </c>
    </row>
    <row r="37" spans="1:2" x14ac:dyDescent="0.25">
      <c r="A37" t="s">
        <v>166</v>
      </c>
      <c r="B37">
        <v>750000</v>
      </c>
    </row>
    <row r="38" spans="1:2" x14ac:dyDescent="0.25">
      <c r="A38" t="s">
        <v>26</v>
      </c>
      <c r="B38">
        <v>500000</v>
      </c>
    </row>
    <row r="39" spans="1:2" x14ac:dyDescent="0.25">
      <c r="A39" t="s">
        <v>167</v>
      </c>
    </row>
    <row r="40" spans="1:2" x14ac:dyDescent="0.25">
      <c r="A40" t="s">
        <v>168</v>
      </c>
      <c r="B40">
        <v>150000</v>
      </c>
    </row>
    <row r="41" spans="1:2" x14ac:dyDescent="0.25">
      <c r="B41">
        <f>SUM(B36:B40)</f>
        <v>2990411.25</v>
      </c>
    </row>
    <row r="42" spans="1:2" x14ac:dyDescent="0.25">
      <c r="A42" t="s">
        <v>169</v>
      </c>
      <c r="B42">
        <v>2984267.24</v>
      </c>
    </row>
    <row r="43" spans="1:2" x14ac:dyDescent="0.25">
      <c r="A43" t="s">
        <v>170</v>
      </c>
      <c r="B43">
        <f>B41-B42</f>
        <v>6144.0099999997765</v>
      </c>
    </row>
    <row r="44" spans="1:2" x14ac:dyDescent="0.25">
      <c r="A44" t="s">
        <v>171</v>
      </c>
      <c r="B44">
        <f>750000/B41</f>
        <v>0.25080162469292477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31" sqref="D31"/>
    </sheetView>
  </sheetViews>
  <sheetFormatPr defaultRowHeight="15" x14ac:dyDescent="0.25"/>
  <cols>
    <col min="1" max="1" width="24.42578125" style="5" customWidth="1"/>
    <col min="2" max="2" width="24" style="5" customWidth="1"/>
    <col min="3" max="3" width="15.5703125" style="5" customWidth="1"/>
  </cols>
  <sheetData>
    <row r="1" spans="1:3" ht="30" x14ac:dyDescent="0.25">
      <c r="A1" s="5" t="s">
        <v>52</v>
      </c>
      <c r="B1" s="6">
        <v>750000</v>
      </c>
    </row>
    <row r="2" spans="1:3" ht="30" x14ac:dyDescent="0.25">
      <c r="A2" s="5" t="s">
        <v>53</v>
      </c>
      <c r="B2" s="6">
        <v>750000</v>
      </c>
    </row>
    <row r="3" spans="1:3" x14ac:dyDescent="0.25">
      <c r="A3" s="5" t="s">
        <v>54</v>
      </c>
      <c r="B3" s="6">
        <v>150000</v>
      </c>
      <c r="C3" s="7"/>
    </row>
    <row r="4" spans="1:3" x14ac:dyDescent="0.25">
      <c r="A4" s="5" t="s">
        <v>55</v>
      </c>
      <c r="B4" s="6">
        <v>500000</v>
      </c>
    </row>
    <row r="5" spans="1:3" x14ac:dyDescent="0.25">
      <c r="A5" s="5" t="s">
        <v>56</v>
      </c>
      <c r="B5" s="8">
        <v>1590411.25</v>
      </c>
    </row>
    <row r="6" spans="1:3" ht="30" x14ac:dyDescent="0.25">
      <c r="A6" s="5" t="s">
        <v>57</v>
      </c>
      <c r="B6" s="8">
        <v>3450679.21</v>
      </c>
    </row>
    <row r="7" spans="1:3" x14ac:dyDescent="0.25">
      <c r="A7" s="5" t="s">
        <v>58</v>
      </c>
      <c r="C7" s="8">
        <v>6207711.4500000002</v>
      </c>
    </row>
    <row r="8" spans="1:3" ht="30" x14ac:dyDescent="0.25">
      <c r="A8" s="5" t="s">
        <v>59</v>
      </c>
      <c r="C8" s="6">
        <v>104435</v>
      </c>
    </row>
    <row r="9" spans="1:3" x14ac:dyDescent="0.25">
      <c r="A9" s="5" t="s">
        <v>13</v>
      </c>
      <c r="C9" s="6">
        <v>18200</v>
      </c>
    </row>
    <row r="10" spans="1:3" x14ac:dyDescent="0.25">
      <c r="A10" s="5" t="s">
        <v>13</v>
      </c>
      <c r="C10" s="6">
        <v>15900</v>
      </c>
    </row>
    <row r="11" spans="1:3" x14ac:dyDescent="0.25">
      <c r="A11" s="5" t="s">
        <v>60</v>
      </c>
      <c r="C11" s="6">
        <v>17000</v>
      </c>
    </row>
    <row r="12" spans="1:3" x14ac:dyDescent="0.25">
      <c r="A12" s="5" t="s">
        <v>13</v>
      </c>
      <c r="C12" s="6">
        <v>15900</v>
      </c>
    </row>
    <row r="13" spans="1:3" x14ac:dyDescent="0.25">
      <c r="A13" s="5" t="s">
        <v>13</v>
      </c>
      <c r="C13" s="6">
        <v>15900</v>
      </c>
    </row>
    <row r="14" spans="1:3" x14ac:dyDescent="0.25">
      <c r="A14" s="5" t="s">
        <v>13</v>
      </c>
      <c r="C14" s="6">
        <v>15900</v>
      </c>
    </row>
    <row r="15" spans="1:3" x14ac:dyDescent="0.25">
      <c r="A15" s="5" t="s">
        <v>13</v>
      </c>
      <c r="C15" s="6">
        <v>17000</v>
      </c>
    </row>
    <row r="16" spans="1:3" ht="30" x14ac:dyDescent="0.25">
      <c r="A16" s="5" t="s">
        <v>61</v>
      </c>
      <c r="C16" s="8">
        <v>6144.01</v>
      </c>
    </row>
    <row r="17" spans="1:3" ht="30" x14ac:dyDescent="0.25">
      <c r="A17" s="5" t="s">
        <v>62</v>
      </c>
      <c r="C17" s="6">
        <v>40</v>
      </c>
    </row>
    <row r="18" spans="1:3" x14ac:dyDescent="0.25">
      <c r="A18" s="5" t="s">
        <v>63</v>
      </c>
      <c r="C18" s="6">
        <v>35</v>
      </c>
    </row>
    <row r="19" spans="1:3" x14ac:dyDescent="0.25">
      <c r="A19" s="5" t="s">
        <v>64</v>
      </c>
      <c r="C19" s="8">
        <v>320.5</v>
      </c>
    </row>
    <row r="20" spans="1:3" ht="30" x14ac:dyDescent="0.25">
      <c r="A20" s="5" t="s">
        <v>65</v>
      </c>
      <c r="C20" s="6">
        <v>20</v>
      </c>
    </row>
    <row r="21" spans="1:3" ht="30" x14ac:dyDescent="0.25">
      <c r="A21" s="5" t="s">
        <v>66</v>
      </c>
      <c r="C21" s="8">
        <v>12.5</v>
      </c>
    </row>
    <row r="22" spans="1:3" x14ac:dyDescent="0.25">
      <c r="A22" s="5" t="s">
        <v>67</v>
      </c>
      <c r="C22" s="6">
        <v>9</v>
      </c>
    </row>
    <row r="23" spans="1:3" x14ac:dyDescent="0.25">
      <c r="A23" s="5" t="s">
        <v>68</v>
      </c>
      <c r="C23" s="6">
        <v>260</v>
      </c>
    </row>
    <row r="24" spans="1:3" x14ac:dyDescent="0.25">
      <c r="A24" s="5" t="s">
        <v>69</v>
      </c>
      <c r="C24" s="6">
        <v>6</v>
      </c>
    </row>
    <row r="25" spans="1:3" x14ac:dyDescent="0.25">
      <c r="A25" s="5" t="s">
        <v>64</v>
      </c>
      <c r="C25" s="8">
        <v>544.5</v>
      </c>
    </row>
    <row r="26" spans="1:3" x14ac:dyDescent="0.25">
      <c r="A26" s="5" t="s">
        <v>70</v>
      </c>
      <c r="C26" s="6">
        <v>4800</v>
      </c>
    </row>
    <row r="27" spans="1:3" x14ac:dyDescent="0.25">
      <c r="A27" s="5" t="s">
        <v>71</v>
      </c>
      <c r="C27" s="6">
        <v>240</v>
      </c>
    </row>
    <row r="28" spans="1:3" x14ac:dyDescent="0.25">
      <c r="A28" s="5" t="s">
        <v>72</v>
      </c>
      <c r="C28" s="6">
        <v>36</v>
      </c>
    </row>
    <row r="29" spans="1:3" x14ac:dyDescent="0.25">
      <c r="A29" s="5" t="s">
        <v>73</v>
      </c>
      <c r="C29" s="6">
        <v>336</v>
      </c>
    </row>
    <row r="30" spans="1:3" ht="30" x14ac:dyDescent="0.25">
      <c r="A30" s="5" t="s">
        <v>74</v>
      </c>
      <c r="C30" s="8">
        <v>6716.5</v>
      </c>
    </row>
    <row r="31" spans="1:3" ht="30" x14ac:dyDescent="0.25">
      <c r="A31" s="5" t="s">
        <v>75</v>
      </c>
      <c r="C31" s="8">
        <v>283.5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A12" sqref="A12"/>
    </sheetView>
  </sheetViews>
  <sheetFormatPr defaultRowHeight="15" x14ac:dyDescent="0.25"/>
  <cols>
    <col min="1" max="1" width="9.7109375" bestFit="1" customWidth="1"/>
    <col min="2" max="2" width="23.7109375" customWidth="1"/>
    <col min="3" max="3" width="23.85546875" customWidth="1"/>
  </cols>
  <sheetData>
    <row r="1" spans="1:4" x14ac:dyDescent="0.25">
      <c r="A1" s="2">
        <v>41767</v>
      </c>
      <c r="B1" t="s">
        <v>112</v>
      </c>
      <c r="C1">
        <v>154.81</v>
      </c>
      <c r="D1" t="s">
        <v>113</v>
      </c>
    </row>
    <row r="2" spans="1:4" x14ac:dyDescent="0.25">
      <c r="A2" s="2">
        <v>41698</v>
      </c>
      <c r="B2" t="s">
        <v>114</v>
      </c>
      <c r="C2">
        <v>1493.97</v>
      </c>
      <c r="D2" t="s">
        <v>113</v>
      </c>
    </row>
    <row r="3" spans="1:4" x14ac:dyDescent="0.25">
      <c r="A3" s="2">
        <v>41148</v>
      </c>
      <c r="B3" t="s">
        <v>114</v>
      </c>
      <c r="C3">
        <v>132.12</v>
      </c>
      <c r="D3" t="s">
        <v>113</v>
      </c>
    </row>
    <row r="4" spans="1:4" x14ac:dyDescent="0.25">
      <c r="A4" s="2">
        <v>41124</v>
      </c>
      <c r="B4" t="s">
        <v>114</v>
      </c>
      <c r="C4">
        <v>1088.17</v>
      </c>
      <c r="D4" t="s">
        <v>113</v>
      </c>
    </row>
    <row r="5" spans="1:4" x14ac:dyDescent="0.25">
      <c r="A5" s="2">
        <v>41330</v>
      </c>
      <c r="B5" t="s">
        <v>114</v>
      </c>
      <c r="C5">
        <v>224.38</v>
      </c>
      <c r="D5" t="s">
        <v>113</v>
      </c>
    </row>
    <row r="6" spans="1:4" x14ac:dyDescent="0.25">
      <c r="A6" s="2">
        <v>41452</v>
      </c>
      <c r="B6" t="s">
        <v>114</v>
      </c>
      <c r="C6">
        <v>13637.35</v>
      </c>
      <c r="D6" t="s">
        <v>113</v>
      </c>
    </row>
    <row r="7" spans="1:4" x14ac:dyDescent="0.25">
      <c r="A7" s="2">
        <v>42124</v>
      </c>
      <c r="B7" t="s">
        <v>114</v>
      </c>
      <c r="C7">
        <v>513.24</v>
      </c>
      <c r="D7" t="s">
        <v>113</v>
      </c>
    </row>
    <row r="8" spans="1:4" x14ac:dyDescent="0.25">
      <c r="A8" s="2">
        <v>40612</v>
      </c>
      <c r="B8" t="s">
        <v>114</v>
      </c>
      <c r="C8">
        <v>2554.34</v>
      </c>
      <c r="D8" t="s">
        <v>113</v>
      </c>
    </row>
    <row r="9" spans="1:4" x14ac:dyDescent="0.25">
      <c r="A9" s="2">
        <v>41320</v>
      </c>
      <c r="B9" t="s">
        <v>114</v>
      </c>
      <c r="C9">
        <v>93920.97</v>
      </c>
      <c r="D9" t="s">
        <v>113</v>
      </c>
    </row>
    <row r="10" spans="1:4" x14ac:dyDescent="0.25">
      <c r="A10" s="2">
        <v>41394</v>
      </c>
      <c r="B10" t="s">
        <v>114</v>
      </c>
      <c r="C10">
        <v>115.93</v>
      </c>
      <c r="D10" t="s">
        <v>113</v>
      </c>
    </row>
    <row r="11" spans="1:4" x14ac:dyDescent="0.25">
      <c r="A11" s="2">
        <v>41974</v>
      </c>
      <c r="B11" t="s">
        <v>114</v>
      </c>
      <c r="C11">
        <v>283.5</v>
      </c>
      <c r="D11" t="s">
        <v>172</v>
      </c>
    </row>
    <row r="12" spans="1:4" x14ac:dyDescent="0.25">
      <c r="A12" s="2"/>
    </row>
    <row r="14" spans="1:4" x14ac:dyDescent="0.25">
      <c r="A14" s="2">
        <v>40610</v>
      </c>
      <c r="B14" t="s">
        <v>153</v>
      </c>
      <c r="C14">
        <v>375000</v>
      </c>
    </row>
    <row r="15" spans="1:4" x14ac:dyDescent="0.25">
      <c r="B15" t="s">
        <v>154</v>
      </c>
      <c r="C15">
        <v>108000</v>
      </c>
    </row>
    <row r="16" spans="1:4" x14ac:dyDescent="0.25">
      <c r="B16" t="s">
        <v>155</v>
      </c>
      <c r="C16">
        <v>15486.5</v>
      </c>
    </row>
    <row r="17" spans="1:3" x14ac:dyDescent="0.25">
      <c r="B17" t="s">
        <v>156</v>
      </c>
      <c r="C17">
        <v>585</v>
      </c>
    </row>
    <row r="18" spans="1:3" x14ac:dyDescent="0.25">
      <c r="B18" t="s">
        <v>157</v>
      </c>
      <c r="C18">
        <v>100657.60000000001</v>
      </c>
    </row>
    <row r="19" spans="1:3" x14ac:dyDescent="0.25">
      <c r="B19" t="s">
        <v>158</v>
      </c>
      <c r="C19">
        <v>149000</v>
      </c>
    </row>
    <row r="20" spans="1:3" x14ac:dyDescent="0.25">
      <c r="B20" t="s">
        <v>159</v>
      </c>
      <c r="C20">
        <v>488.06</v>
      </c>
    </row>
    <row r="21" spans="1:3" x14ac:dyDescent="0.25">
      <c r="B21" t="s">
        <v>160</v>
      </c>
      <c r="C21">
        <v>782.84</v>
      </c>
    </row>
    <row r="23" spans="1:3" x14ac:dyDescent="0.25">
      <c r="A23" s="2">
        <v>40951</v>
      </c>
      <c r="B23" t="s">
        <v>161</v>
      </c>
      <c r="C23">
        <v>750000</v>
      </c>
    </row>
    <row r="24" spans="1:3" x14ac:dyDescent="0.25">
      <c r="B24" t="s">
        <v>25</v>
      </c>
      <c r="C24">
        <v>1000</v>
      </c>
    </row>
    <row r="25" spans="1:3" x14ac:dyDescent="0.25">
      <c r="B25" t="s">
        <v>162</v>
      </c>
      <c r="C25">
        <v>655079.03</v>
      </c>
    </row>
    <row r="26" spans="1:3" x14ac:dyDescent="0.25">
      <c r="B26" t="s">
        <v>163</v>
      </c>
      <c r="C26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5" sqref="B15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134</v>
      </c>
    </row>
    <row r="3" spans="1:3" x14ac:dyDescent="0.25">
      <c r="A3" t="s">
        <v>77</v>
      </c>
      <c r="B3" s="2">
        <v>42101</v>
      </c>
    </row>
    <row r="4" spans="1:3" x14ac:dyDescent="0.25">
      <c r="A4" t="s">
        <v>1</v>
      </c>
      <c r="B4" s="2">
        <v>42102</v>
      </c>
    </row>
    <row r="6" spans="1:3" x14ac:dyDescent="0.25">
      <c r="A6" t="s">
        <v>2</v>
      </c>
      <c r="B6" s="3">
        <v>280000</v>
      </c>
    </row>
    <row r="7" spans="1:3" x14ac:dyDescent="0.25">
      <c r="A7" t="s">
        <v>78</v>
      </c>
      <c r="B7" s="3">
        <v>295000</v>
      </c>
    </row>
    <row r="9" spans="1:3" x14ac:dyDescent="0.25">
      <c r="A9" t="s">
        <v>3</v>
      </c>
      <c r="B9" s="3"/>
      <c r="C9" s="3">
        <v>1000</v>
      </c>
    </row>
    <row r="10" spans="1:3" x14ac:dyDescent="0.25">
      <c r="A10" t="s">
        <v>20</v>
      </c>
    </row>
    <row r="12" spans="1:3" x14ac:dyDescent="0.25">
      <c r="B12" s="3"/>
      <c r="C12" s="3"/>
    </row>
    <row r="14" spans="1:3" x14ac:dyDescent="0.25">
      <c r="A14" t="s">
        <v>8</v>
      </c>
      <c r="B14" s="3">
        <v>0</v>
      </c>
      <c r="C14" s="3">
        <v>2913.33</v>
      </c>
    </row>
    <row r="16" spans="1:3" x14ac:dyDescent="0.25">
      <c r="A16" t="s">
        <v>11</v>
      </c>
      <c r="B16" s="3"/>
      <c r="C16" s="3">
        <v>522086.67</v>
      </c>
    </row>
    <row r="17" spans="1:3" x14ac:dyDescent="0.25">
      <c r="A17" t="s">
        <v>83</v>
      </c>
    </row>
    <row r="19" spans="1:3" x14ac:dyDescent="0.25">
      <c r="A19" t="s">
        <v>13</v>
      </c>
      <c r="B19" s="3">
        <v>3600</v>
      </c>
    </row>
    <row r="20" spans="1:3" x14ac:dyDescent="0.25">
      <c r="B20" s="3">
        <v>3900</v>
      </c>
    </row>
    <row r="21" spans="1:3" x14ac:dyDescent="0.25">
      <c r="A21" t="s">
        <v>81</v>
      </c>
      <c r="B21" s="3">
        <v>3000</v>
      </c>
    </row>
    <row r="22" spans="1:3" x14ac:dyDescent="0.25">
      <c r="A22" t="s">
        <v>20</v>
      </c>
      <c r="B22" s="3"/>
    </row>
    <row r="23" spans="1:3" x14ac:dyDescent="0.25">
      <c r="B23" s="3"/>
    </row>
    <row r="24" spans="1:3" x14ac:dyDescent="0.25">
      <c r="A24" t="s">
        <v>96</v>
      </c>
      <c r="B24" s="3">
        <v>0</v>
      </c>
      <c r="C24">
        <v>59500</v>
      </c>
    </row>
    <row r="25" spans="1:3" x14ac:dyDescent="0.25">
      <c r="B25" s="3"/>
    </row>
    <row r="27" spans="1:3" x14ac:dyDescent="0.25">
      <c r="A27" s="1" t="s">
        <v>16</v>
      </c>
      <c r="B27" s="4">
        <f>SUM(B5:B26)</f>
        <v>585500</v>
      </c>
      <c r="C27" s="4">
        <f>SUM(C5:C26)</f>
        <v>585500</v>
      </c>
    </row>
    <row r="28" spans="1:3" x14ac:dyDescent="0.25">
      <c r="B28" s="3"/>
    </row>
    <row r="29" spans="1:3" x14ac:dyDescent="0.25">
      <c r="B29" s="3"/>
    </row>
    <row r="30" spans="1:3" x14ac:dyDescent="0.25">
      <c r="B30" s="3"/>
    </row>
    <row r="31" spans="1:3" x14ac:dyDescent="0.25">
      <c r="B31" s="3"/>
    </row>
    <row r="32" spans="1:3" x14ac:dyDescent="0.25">
      <c r="B32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5" workbookViewId="0">
      <selection activeCell="A24" sqref="A24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133</v>
      </c>
    </row>
    <row r="3" spans="1:3" x14ac:dyDescent="0.25">
      <c r="A3" t="s">
        <v>77</v>
      </c>
      <c r="B3" s="2">
        <v>41451</v>
      </c>
    </row>
    <row r="4" spans="1:3" x14ac:dyDescent="0.25">
      <c r="A4" t="s">
        <v>1</v>
      </c>
      <c r="B4" s="2">
        <v>41451</v>
      </c>
    </row>
    <row r="6" spans="1:3" x14ac:dyDescent="0.25">
      <c r="A6" t="s">
        <v>2</v>
      </c>
      <c r="B6" s="3">
        <v>266064.64000000001</v>
      </c>
    </row>
    <row r="7" spans="1:3" x14ac:dyDescent="0.25">
      <c r="A7" t="s">
        <v>129</v>
      </c>
      <c r="B7" s="3"/>
    </row>
    <row r="9" spans="1:3" x14ac:dyDescent="0.25">
      <c r="A9" t="s">
        <v>3</v>
      </c>
      <c r="B9" s="3"/>
      <c r="C9" s="3">
        <v>13995</v>
      </c>
    </row>
    <row r="10" spans="1:3" x14ac:dyDescent="0.25">
      <c r="A10" t="s">
        <v>130</v>
      </c>
    </row>
    <row r="12" spans="1:3" x14ac:dyDescent="0.25">
      <c r="A12" t="s">
        <v>100</v>
      </c>
      <c r="B12" s="3">
        <v>217.13</v>
      </c>
    </row>
    <row r="14" spans="1:3" x14ac:dyDescent="0.25">
      <c r="A14" t="s">
        <v>131</v>
      </c>
      <c r="B14" s="3">
        <v>24.55</v>
      </c>
      <c r="C14" s="3"/>
    </row>
    <row r="16" spans="1:3" x14ac:dyDescent="0.25">
      <c r="A16" t="s">
        <v>132</v>
      </c>
      <c r="B16" s="3"/>
      <c r="C16" s="3">
        <v>243764.05</v>
      </c>
    </row>
    <row r="18" spans="1:3" x14ac:dyDescent="0.25">
      <c r="A18" t="s">
        <v>13</v>
      </c>
      <c r="B18" s="3">
        <v>3321.29</v>
      </c>
    </row>
    <row r="19" spans="1:3" x14ac:dyDescent="0.25">
      <c r="B19" s="3"/>
    </row>
    <row r="20" spans="1:3" x14ac:dyDescent="0.25">
      <c r="A20" t="s">
        <v>81</v>
      </c>
      <c r="B20" s="3">
        <v>900</v>
      </c>
    </row>
    <row r="21" spans="1:3" x14ac:dyDescent="0.25">
      <c r="A21" t="s">
        <v>20</v>
      </c>
      <c r="B21" s="3"/>
    </row>
    <row r="22" spans="1:3" x14ac:dyDescent="0.25">
      <c r="B22" s="3"/>
    </row>
    <row r="23" spans="1:3" x14ac:dyDescent="0.25">
      <c r="A23" t="s">
        <v>92</v>
      </c>
      <c r="B23" s="3"/>
      <c r="C23" s="3">
        <v>10992.22</v>
      </c>
    </row>
    <row r="24" spans="1:3" x14ac:dyDescent="0.25">
      <c r="B24" s="3"/>
    </row>
    <row r="26" spans="1:3" x14ac:dyDescent="0.25">
      <c r="A26" s="1" t="s">
        <v>16</v>
      </c>
      <c r="B26" s="4">
        <f>SUM(B5:B25)</f>
        <v>270527.61</v>
      </c>
      <c r="C26" s="4">
        <f>SUM(C5:C25)</f>
        <v>268751.26999999996</v>
      </c>
    </row>
    <row r="27" spans="1:3" x14ac:dyDescent="0.25">
      <c r="B27" s="3"/>
    </row>
    <row r="28" spans="1:3" x14ac:dyDescent="0.25">
      <c r="B28" s="3"/>
    </row>
    <row r="29" spans="1:3" x14ac:dyDescent="0.25">
      <c r="B29" s="3"/>
    </row>
    <row r="30" spans="1:3" x14ac:dyDescent="0.25">
      <c r="B30" s="3"/>
    </row>
    <row r="31" spans="1:3" x14ac:dyDescent="0.25">
      <c r="B31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4" sqref="A44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123</v>
      </c>
    </row>
    <row r="3" spans="1:3" x14ac:dyDescent="0.25">
      <c r="A3" t="s">
        <v>77</v>
      </c>
      <c r="B3" s="2">
        <v>41320</v>
      </c>
    </row>
    <row r="4" spans="1:3" x14ac:dyDescent="0.25">
      <c r="A4" t="s">
        <v>1</v>
      </c>
      <c r="B4" s="2">
        <v>41320</v>
      </c>
    </row>
    <row r="6" spans="1:3" x14ac:dyDescent="0.25">
      <c r="A6" t="s">
        <v>2</v>
      </c>
      <c r="B6" s="3">
        <v>2720000</v>
      </c>
    </row>
    <row r="7" spans="1:3" x14ac:dyDescent="0.25">
      <c r="A7" t="s">
        <v>124</v>
      </c>
      <c r="B7" s="3"/>
    </row>
    <row r="9" spans="1:3" x14ac:dyDescent="0.25">
      <c r="A9" t="s">
        <v>106</v>
      </c>
      <c r="B9" s="3"/>
      <c r="C9" s="3">
        <v>75000</v>
      </c>
    </row>
    <row r="10" spans="1:3" x14ac:dyDescent="0.25">
      <c r="C10" s="3"/>
    </row>
    <row r="12" spans="1:3" x14ac:dyDescent="0.25">
      <c r="A12" t="s">
        <v>6</v>
      </c>
      <c r="B12" s="3"/>
      <c r="C12">
        <v>2191.9299999999998</v>
      </c>
    </row>
    <row r="14" spans="1:3" x14ac:dyDescent="0.25">
      <c r="A14" t="s">
        <v>125</v>
      </c>
      <c r="B14" s="3">
        <v>10780</v>
      </c>
      <c r="C14" s="3"/>
    </row>
    <row r="16" spans="1:3" x14ac:dyDescent="0.25">
      <c r="A16" t="s">
        <v>7</v>
      </c>
      <c r="B16" s="3"/>
      <c r="C16" s="3">
        <v>1050</v>
      </c>
    </row>
    <row r="17" spans="1:3" x14ac:dyDescent="0.25">
      <c r="B17" s="3"/>
      <c r="C17" s="3"/>
    </row>
    <row r="18" spans="1:3" x14ac:dyDescent="0.25">
      <c r="A18" t="s">
        <v>127</v>
      </c>
      <c r="B18" s="3"/>
      <c r="C18" s="3">
        <v>10712.5</v>
      </c>
    </row>
    <row r="19" spans="1:3" x14ac:dyDescent="0.25">
      <c r="B19" s="3"/>
      <c r="C19" s="3"/>
    </row>
    <row r="20" spans="1:3" x14ac:dyDescent="0.25">
      <c r="A20" t="s">
        <v>126</v>
      </c>
      <c r="B20" s="3">
        <v>73.16</v>
      </c>
      <c r="C20" s="3"/>
    </row>
    <row r="21" spans="1:3" x14ac:dyDescent="0.25">
      <c r="B21" s="3"/>
      <c r="C21" s="3"/>
    </row>
    <row r="22" spans="1:3" x14ac:dyDescent="0.25">
      <c r="A22" t="s">
        <v>90</v>
      </c>
      <c r="B22" s="3"/>
      <c r="C22" s="3">
        <v>10224</v>
      </c>
    </row>
    <row r="23" spans="1:3" x14ac:dyDescent="0.25">
      <c r="A23" t="s">
        <v>103</v>
      </c>
      <c r="C23">
        <v>87.26</v>
      </c>
    </row>
    <row r="25" spans="1:3" x14ac:dyDescent="0.25">
      <c r="A25" t="s">
        <v>91</v>
      </c>
      <c r="B25" s="3"/>
      <c r="C25" s="3"/>
    </row>
    <row r="26" spans="1:3" x14ac:dyDescent="0.25">
      <c r="B26" s="3"/>
      <c r="C26" s="3"/>
    </row>
    <row r="27" spans="1:3" x14ac:dyDescent="0.25">
      <c r="A27" t="s">
        <v>11</v>
      </c>
      <c r="B27" s="3"/>
      <c r="C27" s="3">
        <v>2031908.44</v>
      </c>
    </row>
    <row r="28" spans="1:3" x14ac:dyDescent="0.25">
      <c r="A28" t="s">
        <v>111</v>
      </c>
      <c r="B28" s="3"/>
      <c r="C28" s="3"/>
    </row>
    <row r="31" spans="1:3" x14ac:dyDescent="0.25">
      <c r="A31" t="s">
        <v>24</v>
      </c>
      <c r="B31" s="3"/>
    </row>
    <row r="32" spans="1:3" x14ac:dyDescent="0.25">
      <c r="B32" s="3"/>
    </row>
    <row r="33" spans="1:3" x14ac:dyDescent="0.25">
      <c r="A33" t="s">
        <v>13</v>
      </c>
      <c r="B33" s="3">
        <v>52400</v>
      </c>
    </row>
    <row r="34" spans="1:3" x14ac:dyDescent="0.25">
      <c r="B34" s="3"/>
    </row>
    <row r="35" spans="1:3" x14ac:dyDescent="0.25">
      <c r="A35" t="s">
        <v>81</v>
      </c>
      <c r="B35" s="3">
        <v>3000</v>
      </c>
    </row>
    <row r="36" spans="1:3" x14ac:dyDescent="0.25">
      <c r="A36" t="s">
        <v>20</v>
      </c>
      <c r="B36" s="3"/>
    </row>
    <row r="37" spans="1:3" x14ac:dyDescent="0.25">
      <c r="B37" s="3"/>
    </row>
    <row r="38" spans="1:3" x14ac:dyDescent="0.25">
      <c r="A38" t="s">
        <v>92</v>
      </c>
      <c r="B38" s="3"/>
      <c r="C38" s="3">
        <v>655079.03</v>
      </c>
    </row>
    <row r="39" spans="1:3" x14ac:dyDescent="0.25">
      <c r="B39" s="3"/>
    </row>
    <row r="41" spans="1:3" x14ac:dyDescent="0.25">
      <c r="A41" s="1" t="s">
        <v>95</v>
      </c>
      <c r="B41" s="4">
        <f>SUM(B5:B40)</f>
        <v>2786253.16</v>
      </c>
      <c r="C41" s="4">
        <f>SUM(C5:C40)</f>
        <v>2786253.16</v>
      </c>
    </row>
    <row r="42" spans="1:3" x14ac:dyDescent="0.25">
      <c r="B42" s="3"/>
    </row>
    <row r="43" spans="1:3" x14ac:dyDescent="0.25">
      <c r="B43" s="3"/>
    </row>
    <row r="44" spans="1:3" x14ac:dyDescent="0.25">
      <c r="B44" s="3"/>
    </row>
    <row r="45" spans="1:3" x14ac:dyDescent="0.25">
      <c r="B45" s="3"/>
    </row>
    <row r="46" spans="1:3" x14ac:dyDescent="0.25">
      <c r="B46" s="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2" workbookViewId="0">
      <selection activeCell="B21" sqref="B21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76</v>
      </c>
    </row>
    <row r="3" spans="1:3" x14ac:dyDescent="0.25">
      <c r="A3" t="s">
        <v>77</v>
      </c>
      <c r="B3" s="2">
        <v>40508</v>
      </c>
    </row>
    <row r="4" spans="1:3" x14ac:dyDescent="0.25">
      <c r="A4" t="s">
        <v>1</v>
      </c>
      <c r="B4" s="2">
        <v>40513</v>
      </c>
    </row>
    <row r="6" spans="1:3" x14ac:dyDescent="0.25">
      <c r="A6" t="s">
        <v>2</v>
      </c>
      <c r="B6" s="3">
        <v>490000</v>
      </c>
    </row>
    <row r="7" spans="1:3" x14ac:dyDescent="0.25">
      <c r="A7" t="s">
        <v>78</v>
      </c>
      <c r="B7" s="3"/>
    </row>
    <row r="9" spans="1:3" x14ac:dyDescent="0.25">
      <c r="A9" t="s">
        <v>79</v>
      </c>
      <c r="B9" s="3"/>
      <c r="C9" s="3">
        <v>10500</v>
      </c>
    </row>
    <row r="10" spans="1:3" x14ac:dyDescent="0.25">
      <c r="A10" t="s">
        <v>80</v>
      </c>
    </row>
    <row r="12" spans="1:3" x14ac:dyDescent="0.25">
      <c r="A12" t="s">
        <v>6</v>
      </c>
      <c r="B12" s="3">
        <v>186.39</v>
      </c>
    </row>
    <row r="14" spans="1:3" x14ac:dyDescent="0.25">
      <c r="A14" t="s">
        <v>7</v>
      </c>
      <c r="B14" s="3"/>
      <c r="C14" s="3">
        <v>530.42999999999995</v>
      </c>
    </row>
    <row r="16" spans="1:3" x14ac:dyDescent="0.25">
      <c r="A16" t="s">
        <v>8</v>
      </c>
      <c r="B16" s="3">
        <v>0</v>
      </c>
    </row>
    <row r="18" spans="1:3" x14ac:dyDescent="0.25">
      <c r="A18" t="s">
        <v>82</v>
      </c>
      <c r="B18" s="3"/>
      <c r="C18" s="3">
        <v>85000</v>
      </c>
    </row>
    <row r="20" spans="1:3" x14ac:dyDescent="0.25">
      <c r="A20" t="s">
        <v>11</v>
      </c>
      <c r="B20" s="3"/>
      <c r="C20" s="3">
        <v>415000</v>
      </c>
    </row>
    <row r="21" spans="1:3" x14ac:dyDescent="0.25">
      <c r="A21" t="s">
        <v>83</v>
      </c>
    </row>
    <row r="23" spans="1:3" x14ac:dyDescent="0.25">
      <c r="A23" t="s">
        <v>13</v>
      </c>
      <c r="B23" s="3">
        <v>7800</v>
      </c>
    </row>
    <row r="24" spans="1:3" x14ac:dyDescent="0.25">
      <c r="B24" s="3"/>
    </row>
    <row r="25" spans="1:3" x14ac:dyDescent="0.25">
      <c r="A25" t="s">
        <v>81</v>
      </c>
      <c r="B25" s="3">
        <v>2777.83</v>
      </c>
    </row>
    <row r="26" spans="1:3" x14ac:dyDescent="0.25">
      <c r="A26" t="s">
        <v>20</v>
      </c>
      <c r="B26" s="3"/>
    </row>
    <row r="27" spans="1:3" x14ac:dyDescent="0.25">
      <c r="B27" s="3"/>
    </row>
    <row r="28" spans="1:3" x14ac:dyDescent="0.25">
      <c r="A28" t="s">
        <v>84</v>
      </c>
      <c r="B28" s="3">
        <v>10266.209999999999</v>
      </c>
    </row>
    <row r="29" spans="1:3" x14ac:dyDescent="0.25">
      <c r="B29" s="3"/>
    </row>
    <row r="31" spans="1:3" x14ac:dyDescent="0.25">
      <c r="A31" s="1" t="s">
        <v>16</v>
      </c>
      <c r="B31" s="4">
        <f>SUM(B5:B30)</f>
        <v>511030.43000000005</v>
      </c>
      <c r="C31" s="4">
        <f>SUM(C5:C30)</f>
        <v>511030.43</v>
      </c>
    </row>
    <row r="32" spans="1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A34" sqref="A34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85</v>
      </c>
    </row>
    <row r="3" spans="1:3" x14ac:dyDescent="0.25">
      <c r="A3" t="s">
        <v>77</v>
      </c>
      <c r="B3" s="2">
        <v>40563</v>
      </c>
    </row>
    <row r="4" spans="1:3" x14ac:dyDescent="0.25">
      <c r="A4" t="s">
        <v>1</v>
      </c>
      <c r="B4" s="2">
        <v>40563</v>
      </c>
    </row>
    <row r="6" spans="1:3" x14ac:dyDescent="0.25">
      <c r="A6" t="s">
        <v>2</v>
      </c>
      <c r="B6" s="3">
        <v>975000</v>
      </c>
    </row>
    <row r="7" spans="1:3" x14ac:dyDescent="0.25">
      <c r="A7" t="s">
        <v>86</v>
      </c>
      <c r="B7" s="3"/>
    </row>
    <row r="9" spans="1:3" x14ac:dyDescent="0.25">
      <c r="A9" t="s">
        <v>87</v>
      </c>
      <c r="B9" s="3"/>
      <c r="C9" s="3">
        <v>10000</v>
      </c>
    </row>
    <row r="10" spans="1:3" x14ac:dyDescent="0.25">
      <c r="A10" t="s">
        <v>88</v>
      </c>
    </row>
    <row r="12" spans="1:3" x14ac:dyDescent="0.25">
      <c r="A12" t="s">
        <v>6</v>
      </c>
      <c r="B12" s="3"/>
    </row>
    <row r="14" spans="1:3" x14ac:dyDescent="0.25">
      <c r="A14" t="s">
        <v>7</v>
      </c>
      <c r="B14" s="3"/>
      <c r="C14" s="3"/>
    </row>
    <row r="16" spans="1:3" x14ac:dyDescent="0.25">
      <c r="A16" t="s">
        <v>8</v>
      </c>
      <c r="B16" s="3"/>
      <c r="C16" s="3">
        <v>2167.7399999999998</v>
      </c>
    </row>
    <row r="17" spans="1:3" x14ac:dyDescent="0.25">
      <c r="B17" s="3"/>
      <c r="C17" s="3"/>
    </row>
    <row r="18" spans="1:3" x14ac:dyDescent="0.25">
      <c r="A18" t="s">
        <v>89</v>
      </c>
      <c r="B18" s="3"/>
      <c r="C18" s="3">
        <v>1845.76</v>
      </c>
    </row>
    <row r="19" spans="1:3" x14ac:dyDescent="0.25">
      <c r="B19" s="3"/>
      <c r="C19" s="3"/>
    </row>
    <row r="20" spans="1:3" x14ac:dyDescent="0.25">
      <c r="A20" t="s">
        <v>90</v>
      </c>
      <c r="B20" s="3"/>
      <c r="C20" s="3">
        <v>5000</v>
      </c>
    </row>
    <row r="22" spans="1:3" x14ac:dyDescent="0.25">
      <c r="A22" t="s">
        <v>91</v>
      </c>
      <c r="B22" s="3"/>
      <c r="C22" s="3">
        <v>100000</v>
      </c>
    </row>
    <row r="24" spans="1:3" x14ac:dyDescent="0.25">
      <c r="A24" t="s">
        <v>11</v>
      </c>
      <c r="B24" s="3"/>
      <c r="C24" s="3">
        <v>728000</v>
      </c>
    </row>
    <row r="25" spans="1:3" x14ac:dyDescent="0.25">
      <c r="A25" t="s">
        <v>23</v>
      </c>
    </row>
    <row r="27" spans="1:3" x14ac:dyDescent="0.25">
      <c r="A27" t="s">
        <v>13</v>
      </c>
      <c r="B27" s="3">
        <v>17500</v>
      </c>
    </row>
    <row r="28" spans="1:3" x14ac:dyDescent="0.25">
      <c r="B28" s="3"/>
    </row>
    <row r="29" spans="1:3" x14ac:dyDescent="0.25">
      <c r="A29" t="s">
        <v>81</v>
      </c>
      <c r="B29" s="3">
        <v>5000</v>
      </c>
    </row>
    <row r="30" spans="1:3" x14ac:dyDescent="0.25">
      <c r="A30" t="s">
        <v>20</v>
      </c>
      <c r="B30" s="3"/>
    </row>
    <row r="31" spans="1:3" x14ac:dyDescent="0.25">
      <c r="B31" s="3"/>
    </row>
    <row r="32" spans="1:3" x14ac:dyDescent="0.25">
      <c r="A32" t="s">
        <v>92</v>
      </c>
      <c r="B32" s="3"/>
      <c r="C32" s="3">
        <v>150486.5</v>
      </c>
    </row>
    <row r="33" spans="1:3" x14ac:dyDescent="0.25">
      <c r="A33" t="s">
        <v>93</v>
      </c>
      <c r="B33" s="3"/>
    </row>
    <row r="35" spans="1:3" x14ac:dyDescent="0.25">
      <c r="A35" s="1" t="s">
        <v>16</v>
      </c>
      <c r="B35" s="4">
        <f>SUM(B5:B34)</f>
        <v>997500</v>
      </c>
      <c r="C35" s="4">
        <f>SUM(C5:C34)</f>
        <v>997500</v>
      </c>
    </row>
    <row r="36" spans="1:3" x14ac:dyDescent="0.25">
      <c r="B36" s="3"/>
    </row>
    <row r="37" spans="1:3" x14ac:dyDescent="0.25">
      <c r="B37" s="3"/>
    </row>
    <row r="38" spans="1:3" x14ac:dyDescent="0.25">
      <c r="B38" s="3"/>
    </row>
    <row r="39" spans="1:3" x14ac:dyDescent="0.25">
      <c r="B39" s="3"/>
    </row>
    <row r="40" spans="1:3" x14ac:dyDescent="0.25">
      <c r="B40" s="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2" workbookViewId="0">
      <selection activeCell="A17" sqref="A17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97</v>
      </c>
    </row>
    <row r="3" spans="1:3" x14ac:dyDescent="0.25">
      <c r="A3" t="s">
        <v>77</v>
      </c>
      <c r="B3" s="2">
        <v>40592</v>
      </c>
    </row>
    <row r="4" spans="1:3" x14ac:dyDescent="0.25">
      <c r="A4" t="s">
        <v>1</v>
      </c>
      <c r="B4" s="2">
        <v>40592</v>
      </c>
    </row>
    <row r="6" spans="1:3" x14ac:dyDescent="0.25">
      <c r="A6" t="s">
        <v>2</v>
      </c>
      <c r="B6" s="3">
        <v>1350000</v>
      </c>
    </row>
    <row r="7" spans="1:3" x14ac:dyDescent="0.25">
      <c r="A7" t="s">
        <v>150</v>
      </c>
      <c r="B7" s="3"/>
    </row>
    <row r="9" spans="1:3" x14ac:dyDescent="0.25">
      <c r="A9" t="s">
        <v>151</v>
      </c>
      <c r="B9" s="3"/>
      <c r="C9" s="3">
        <v>10000</v>
      </c>
    </row>
    <row r="10" spans="1:3" x14ac:dyDescent="0.25">
      <c r="A10" t="s">
        <v>88</v>
      </c>
    </row>
    <row r="12" spans="1:3" x14ac:dyDescent="0.25">
      <c r="A12" t="s">
        <v>6</v>
      </c>
      <c r="B12" s="3"/>
      <c r="C12" s="3">
        <v>3688.66</v>
      </c>
    </row>
    <row r="14" spans="1:3" x14ac:dyDescent="0.25">
      <c r="A14" t="s">
        <v>7</v>
      </c>
      <c r="B14" s="3"/>
      <c r="C14" s="3">
        <v>28.93</v>
      </c>
    </row>
    <row r="16" spans="1:3" x14ac:dyDescent="0.25">
      <c r="A16" t="s">
        <v>8</v>
      </c>
      <c r="B16" s="3"/>
      <c r="C16" s="3">
        <v>3758.7</v>
      </c>
    </row>
    <row r="18" spans="1:3" x14ac:dyDescent="0.25">
      <c r="A18" t="s">
        <v>11</v>
      </c>
      <c r="B18" s="3"/>
      <c r="C18" s="3">
        <v>1325000</v>
      </c>
    </row>
    <row r="19" spans="1:3" x14ac:dyDescent="0.25">
      <c r="A19" t="s">
        <v>152</v>
      </c>
    </row>
    <row r="21" spans="1:3" x14ac:dyDescent="0.25">
      <c r="A21" t="s">
        <v>13</v>
      </c>
      <c r="B21" s="3">
        <v>25000</v>
      </c>
    </row>
    <row r="22" spans="1:3" x14ac:dyDescent="0.25">
      <c r="B22" s="3"/>
    </row>
    <row r="23" spans="1:3" x14ac:dyDescent="0.25">
      <c r="A23" t="s">
        <v>81</v>
      </c>
      <c r="B23" s="3">
        <v>7500</v>
      </c>
    </row>
    <row r="24" spans="1:3" x14ac:dyDescent="0.25">
      <c r="A24" t="s">
        <v>20</v>
      </c>
      <c r="B24" s="3"/>
    </row>
    <row r="25" spans="1:3" x14ac:dyDescent="0.25">
      <c r="B25" s="3"/>
    </row>
    <row r="26" spans="1:3" x14ac:dyDescent="0.25">
      <c r="A26" t="s">
        <v>92</v>
      </c>
      <c r="B26" s="3"/>
      <c r="C26" s="3">
        <v>40023.71</v>
      </c>
    </row>
    <row r="27" spans="1:3" x14ac:dyDescent="0.25">
      <c r="B27" s="3"/>
    </row>
    <row r="29" spans="1:3" x14ac:dyDescent="0.25">
      <c r="A29" s="1" t="s">
        <v>16</v>
      </c>
      <c r="B29" s="4">
        <f>SUM(B5:B28)</f>
        <v>1382500</v>
      </c>
      <c r="C29" s="4">
        <f>SUM(C5:C28)</f>
        <v>1382500</v>
      </c>
    </row>
    <row r="30" spans="1:3" x14ac:dyDescent="0.25">
      <c r="B30" s="3"/>
    </row>
    <row r="31" spans="1:3" x14ac:dyDescent="0.25">
      <c r="B31" s="3"/>
    </row>
    <row r="32" spans="1:3" x14ac:dyDescent="0.25">
      <c r="B32" s="3"/>
    </row>
    <row r="33" spans="2:2" x14ac:dyDescent="0.25">
      <c r="B33" s="3"/>
    </row>
    <row r="34" spans="2:2" x14ac:dyDescent="0.25">
      <c r="B34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18" sqref="A18"/>
    </sheetView>
  </sheetViews>
  <sheetFormatPr defaultRowHeight="15" x14ac:dyDescent="0.25"/>
  <cols>
    <col min="1" max="1" width="34.140625" customWidth="1"/>
    <col min="2" max="3" width="20.28515625" customWidth="1"/>
  </cols>
  <sheetData>
    <row r="1" spans="1:3" x14ac:dyDescent="0.25">
      <c r="A1" s="1" t="s">
        <v>105</v>
      </c>
    </row>
    <row r="3" spans="1:3" x14ac:dyDescent="0.25">
      <c r="A3" t="s">
        <v>77</v>
      </c>
      <c r="B3" s="2">
        <v>41871</v>
      </c>
    </row>
    <row r="4" spans="1:3" x14ac:dyDescent="0.25">
      <c r="A4" t="s">
        <v>1</v>
      </c>
      <c r="B4" s="2">
        <v>41872</v>
      </c>
    </row>
    <row r="6" spans="1:3" x14ac:dyDescent="0.25">
      <c r="A6" t="s">
        <v>2</v>
      </c>
      <c r="B6" s="3">
        <v>2205000</v>
      </c>
    </row>
    <row r="7" spans="1:3" x14ac:dyDescent="0.25">
      <c r="A7" t="s">
        <v>173</v>
      </c>
      <c r="B7" s="3"/>
    </row>
    <row r="9" spans="1:3" x14ac:dyDescent="0.25">
      <c r="A9" t="s">
        <v>174</v>
      </c>
      <c r="B9" s="3"/>
      <c r="C9" s="3">
        <v>10000</v>
      </c>
    </row>
    <row r="10" spans="1:3" x14ac:dyDescent="0.25">
      <c r="A10" t="s">
        <v>174</v>
      </c>
      <c r="C10" s="3">
        <v>90000</v>
      </c>
    </row>
    <row r="12" spans="1:3" x14ac:dyDescent="0.25">
      <c r="A12" t="s">
        <v>102</v>
      </c>
      <c r="B12" s="3">
        <v>5430.52</v>
      </c>
      <c r="C12" s="3"/>
    </row>
    <row r="13" spans="1:3" x14ac:dyDescent="0.25">
      <c r="B13" s="3"/>
    </row>
    <row r="14" spans="1:3" x14ac:dyDescent="0.25">
      <c r="A14" t="s">
        <v>127</v>
      </c>
      <c r="B14" s="3"/>
      <c r="C14" s="3">
        <v>3842.19</v>
      </c>
    </row>
    <row r="15" spans="1:3" x14ac:dyDescent="0.25">
      <c r="B15" s="3"/>
      <c r="C15" s="3"/>
    </row>
    <row r="16" spans="1:3" x14ac:dyDescent="0.25">
      <c r="A16" t="s">
        <v>90</v>
      </c>
      <c r="B16" s="3"/>
      <c r="C16" s="3">
        <v>3637.5</v>
      </c>
    </row>
    <row r="17" spans="1:3" x14ac:dyDescent="0.25">
      <c r="A17" t="s">
        <v>90</v>
      </c>
      <c r="B17" s="3"/>
      <c r="C17" s="3">
        <v>2195</v>
      </c>
    </row>
    <row r="18" spans="1:3" x14ac:dyDescent="0.25">
      <c r="A18" t="s">
        <v>103</v>
      </c>
      <c r="C18" s="3">
        <v>112.97</v>
      </c>
    </row>
    <row r="20" spans="1:3" x14ac:dyDescent="0.25">
      <c r="A20" t="s">
        <v>175</v>
      </c>
      <c r="B20" s="3"/>
      <c r="C20" s="3">
        <v>500000</v>
      </c>
    </row>
    <row r="21" spans="1:3" x14ac:dyDescent="0.25">
      <c r="B21" s="3"/>
      <c r="C21" s="3"/>
    </row>
    <row r="22" spans="1:3" x14ac:dyDescent="0.25">
      <c r="A22" t="s">
        <v>11</v>
      </c>
      <c r="B22" s="3"/>
      <c r="C22" s="3">
        <v>1642194.86</v>
      </c>
    </row>
    <row r="23" spans="1:3" x14ac:dyDescent="0.25">
      <c r="A23" t="s">
        <v>34</v>
      </c>
      <c r="B23" s="3"/>
      <c r="C23" s="3"/>
    </row>
    <row r="25" spans="1:3" x14ac:dyDescent="0.25">
      <c r="A25" t="s">
        <v>13</v>
      </c>
      <c r="B25" s="3">
        <v>20050</v>
      </c>
    </row>
    <row r="26" spans="1:3" x14ac:dyDescent="0.25">
      <c r="A26" t="s">
        <v>13</v>
      </c>
      <c r="B26" s="3">
        <v>20050</v>
      </c>
    </row>
    <row r="27" spans="1:3" x14ac:dyDescent="0.25">
      <c r="B27" s="3"/>
    </row>
    <row r="28" spans="1:3" x14ac:dyDescent="0.25">
      <c r="A28" t="s">
        <v>81</v>
      </c>
      <c r="B28" s="3">
        <v>4000</v>
      </c>
    </row>
    <row r="29" spans="1:3" x14ac:dyDescent="0.25">
      <c r="A29" t="s">
        <v>20</v>
      </c>
      <c r="B29" s="3"/>
    </row>
    <row r="30" spans="1:3" x14ac:dyDescent="0.25">
      <c r="B30" s="3"/>
    </row>
    <row r="31" spans="1:3" x14ac:dyDescent="0.25">
      <c r="A31" t="s">
        <v>92</v>
      </c>
      <c r="B31" s="3"/>
      <c r="C31" s="3">
        <v>2548</v>
      </c>
    </row>
    <row r="32" spans="1:3" x14ac:dyDescent="0.25">
      <c r="B32" s="3"/>
    </row>
    <row r="34" spans="1:3" x14ac:dyDescent="0.25">
      <c r="A34" s="1" t="s">
        <v>95</v>
      </c>
      <c r="B34" s="4">
        <f>SUM(B5:B33)</f>
        <v>2254530.52</v>
      </c>
      <c r="C34" s="4">
        <f>SUM(C5:C33)</f>
        <v>2254530.52</v>
      </c>
    </row>
    <row r="35" spans="1:3" x14ac:dyDescent="0.25">
      <c r="B35" s="3"/>
    </row>
    <row r="36" spans="1:3" x14ac:dyDescent="0.25">
      <c r="B36" s="3"/>
    </row>
    <row r="37" spans="1:3" x14ac:dyDescent="0.25">
      <c r="B37" s="3"/>
    </row>
    <row r="38" spans="1:3" x14ac:dyDescent="0.25">
      <c r="B38" s="3"/>
    </row>
    <row r="39" spans="1:3" x14ac:dyDescent="0.25">
      <c r="B39" s="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3" workbookViewId="0">
      <selection activeCell="C17" sqref="C17"/>
    </sheetView>
  </sheetViews>
  <sheetFormatPr defaultRowHeight="15" x14ac:dyDescent="0.25"/>
  <cols>
    <col min="1" max="1" width="34.140625" customWidth="1"/>
    <col min="2" max="2" width="18.28515625" customWidth="1"/>
    <col min="3" max="3" width="29.5703125" customWidth="1"/>
  </cols>
  <sheetData>
    <row r="1" spans="1:3" x14ac:dyDescent="0.25">
      <c r="A1" s="1" t="s">
        <v>32</v>
      </c>
    </row>
    <row r="3" spans="1:3" x14ac:dyDescent="0.25">
      <c r="A3" t="s">
        <v>33</v>
      </c>
      <c r="B3" s="2">
        <v>41600</v>
      </c>
    </row>
    <row r="5" spans="1:3" x14ac:dyDescent="0.25">
      <c r="A5" t="s">
        <v>36</v>
      </c>
      <c r="C5" s="3">
        <v>754744.69</v>
      </c>
    </row>
    <row r="6" spans="1:3" x14ac:dyDescent="0.25">
      <c r="A6" t="s">
        <v>34</v>
      </c>
      <c r="B6" s="3"/>
    </row>
    <row r="8" spans="1:3" x14ac:dyDescent="0.25">
      <c r="A8" t="s">
        <v>35</v>
      </c>
      <c r="B8" s="3">
        <v>696529.09</v>
      </c>
    </row>
    <row r="9" spans="1:3" x14ac:dyDescent="0.25">
      <c r="A9" t="s">
        <v>23</v>
      </c>
    </row>
    <row r="11" spans="1:3" x14ac:dyDescent="0.25">
      <c r="A11" t="s">
        <v>37</v>
      </c>
      <c r="B11" s="3">
        <v>18317.47</v>
      </c>
    </row>
    <row r="13" spans="1:3" x14ac:dyDescent="0.25">
      <c r="A13" t="s">
        <v>39</v>
      </c>
      <c r="B13" s="3">
        <v>12768.56</v>
      </c>
    </row>
    <row r="15" spans="1:3" x14ac:dyDescent="0.25">
      <c r="A15" t="s">
        <v>38</v>
      </c>
      <c r="B15" s="3">
        <v>10992.22</v>
      </c>
    </row>
    <row r="17" spans="1:3" x14ac:dyDescent="0.25">
      <c r="A17" t="s">
        <v>40</v>
      </c>
      <c r="B17" s="3">
        <v>703.47</v>
      </c>
    </row>
    <row r="18" spans="1:3" x14ac:dyDescent="0.25">
      <c r="A18" t="s">
        <v>20</v>
      </c>
    </row>
    <row r="20" spans="1:3" x14ac:dyDescent="0.25">
      <c r="A20" t="s">
        <v>41</v>
      </c>
      <c r="B20" s="3">
        <v>1724.72</v>
      </c>
    </row>
    <row r="21" spans="1:3" x14ac:dyDescent="0.25">
      <c r="A21" t="s">
        <v>20</v>
      </c>
      <c r="B21" s="3"/>
    </row>
    <row r="22" spans="1:3" x14ac:dyDescent="0.25">
      <c r="B22" s="3"/>
    </row>
    <row r="23" spans="1:3" x14ac:dyDescent="0.25">
      <c r="A23" t="s">
        <v>42</v>
      </c>
      <c r="B23" s="3">
        <v>71.81</v>
      </c>
    </row>
    <row r="25" spans="1:3" x14ac:dyDescent="0.25">
      <c r="A25" s="1" t="s">
        <v>43</v>
      </c>
      <c r="B25" s="4">
        <f>C5-B8-B11-B13-B15-B17-B20-B23</f>
        <v>13637.34999999998</v>
      </c>
    </row>
    <row r="26" spans="1:3" x14ac:dyDescent="0.25">
      <c r="B26" s="3"/>
    </row>
    <row r="27" spans="1:3" x14ac:dyDescent="0.25">
      <c r="B27" s="4">
        <f>SUM(B5:B26)</f>
        <v>754744.69</v>
      </c>
      <c r="C27" s="4">
        <f>SUM(C5:C26)</f>
        <v>754744.69</v>
      </c>
    </row>
    <row r="28" spans="1:3" x14ac:dyDescent="0.25">
      <c r="B28" s="3"/>
    </row>
    <row r="29" spans="1:3" x14ac:dyDescent="0.25">
      <c r="B29" s="3"/>
    </row>
    <row r="30" spans="1:3" x14ac:dyDescent="0.25">
      <c r="B3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Jun 27 2013</vt:lpstr>
      <vt:lpstr>Tr-m1</vt:lpstr>
      <vt:lpstr>Har1b</vt:lpstr>
      <vt:lpstr>Tra1</vt:lpstr>
      <vt:lpstr>Lar1</vt:lpstr>
      <vt:lpstr>Dal1</vt:lpstr>
      <vt:lpstr>Lav1</vt:lpstr>
      <vt:lpstr>Che1</vt:lpstr>
      <vt:lpstr>Dal2</vt:lpstr>
      <vt:lpstr>Cor1</vt:lpstr>
      <vt:lpstr>Cor-Lav2</vt:lpstr>
      <vt:lpstr>Har1a</vt:lpstr>
      <vt:lpstr>Car1</vt:lpstr>
      <vt:lpstr>Roy2</vt:lpstr>
      <vt:lpstr>Roy1</vt:lpstr>
      <vt:lpstr>Oce1</vt:lpstr>
      <vt:lpstr>Sheet1</vt:lpstr>
      <vt:lpstr>Cheques</vt:lpstr>
    </vt:vector>
  </TitlesOfParts>
  <Company>Knight Piesold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Rees</dc:creator>
  <cp:lastModifiedBy>Scott</cp:lastModifiedBy>
  <cp:lastPrinted>2017-03-18T20:26:14Z</cp:lastPrinted>
  <dcterms:created xsi:type="dcterms:W3CDTF">2017-03-18T19:52:21Z</dcterms:created>
  <dcterms:modified xsi:type="dcterms:W3CDTF">2017-04-09T17:20:28Z</dcterms:modified>
</cp:coreProperties>
</file>