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傷害公式" sheetId="1" r:id="rId1"/>
    <sheet name="爆擊率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9" i="2"/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9" i="2"/>
  <c r="H20" i="2"/>
  <c r="I20" i="2"/>
  <c r="J20" i="2" s="1"/>
  <c r="I21" i="2"/>
  <c r="J21" i="2" s="1"/>
  <c r="H22" i="2"/>
  <c r="I22" i="2"/>
  <c r="J22" i="2" s="1"/>
  <c r="I23" i="2"/>
  <c r="J23" i="2" s="1"/>
  <c r="H24" i="2"/>
  <c r="I24" i="2"/>
  <c r="J24" i="2" s="1"/>
  <c r="H25" i="2"/>
  <c r="I25" i="2"/>
  <c r="J25" i="2" s="1"/>
  <c r="I26" i="2"/>
  <c r="J26" i="2" s="1"/>
  <c r="I27" i="2"/>
  <c r="J27" i="2" s="1"/>
  <c r="H28" i="2"/>
  <c r="I28" i="2"/>
  <c r="J28" i="2" s="1"/>
  <c r="H29" i="2"/>
  <c r="I29" i="2"/>
  <c r="J29" i="2" s="1"/>
  <c r="I30" i="2"/>
  <c r="J30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9" i="2"/>
  <c r="J9" i="2" s="1"/>
  <c r="I10" i="2"/>
  <c r="J10" i="2" s="1"/>
  <c r="I11" i="2"/>
  <c r="J11" i="2" s="1"/>
  <c r="I12" i="2"/>
  <c r="J12" i="2" s="1"/>
  <c r="H13" i="2"/>
  <c r="H15" i="2"/>
  <c r="H16" i="2"/>
  <c r="H17" i="2"/>
  <c r="H12" i="2"/>
  <c r="H19" i="2"/>
  <c r="H9" i="2" l="1"/>
  <c r="H11" i="2"/>
  <c r="H21" i="2"/>
  <c r="H27" i="2"/>
  <c r="H23" i="2"/>
  <c r="H30" i="2"/>
  <c r="H26" i="2"/>
  <c r="H18" i="2"/>
  <c r="H14" i="2"/>
  <c r="H10" i="2"/>
  <c r="K11" i="1"/>
  <c r="A5" i="1"/>
  <c r="C5" i="1"/>
  <c r="C8" i="1" s="1"/>
  <c r="B5" i="1"/>
  <c r="B8" i="1" s="1"/>
  <c r="K13" i="1" l="1"/>
  <c r="A8" i="1"/>
  <c r="J15" i="1" l="1"/>
  <c r="L15" i="1" s="1"/>
  <c r="K15" i="1" l="1"/>
</calcChain>
</file>

<file path=xl/sharedStrings.xml><?xml version="1.0" encoding="utf-8"?>
<sst xmlns="http://schemas.openxmlformats.org/spreadsheetml/2006/main" count="66" uniqueCount="60">
  <si>
    <t>攻擊力</t>
    <phoneticPr fontId="1" type="noConversion"/>
  </si>
  <si>
    <t>攻擊權重</t>
    <phoneticPr fontId="1" type="noConversion"/>
  </si>
  <si>
    <t>防禦權重</t>
    <phoneticPr fontId="1" type="noConversion"/>
  </si>
  <si>
    <t>血量權重</t>
    <phoneticPr fontId="1" type="noConversion"/>
  </si>
  <si>
    <t>血量</t>
    <phoneticPr fontId="1" type="noConversion"/>
  </si>
  <si>
    <t>防禦</t>
    <phoneticPr fontId="1" type="noConversion"/>
  </si>
  <si>
    <t>裝備攻擊</t>
    <phoneticPr fontId="1" type="noConversion"/>
  </si>
  <si>
    <t>裝備防禦</t>
    <phoneticPr fontId="1" type="noConversion"/>
  </si>
  <si>
    <t>裝備血量Buff</t>
    <phoneticPr fontId="1" type="noConversion"/>
  </si>
  <si>
    <t>裝備血量</t>
    <phoneticPr fontId="1" type="noConversion"/>
  </si>
  <si>
    <t>裝備防禦Buff</t>
    <phoneticPr fontId="1" type="noConversion"/>
  </si>
  <si>
    <t>裝備攻擊Buff</t>
    <phoneticPr fontId="1" type="noConversion"/>
  </si>
  <si>
    <t>狀態血量</t>
  </si>
  <si>
    <t>狀態攻擊</t>
  </si>
  <si>
    <t>狀態防禦</t>
  </si>
  <si>
    <t>狀態血量Buff</t>
  </si>
  <si>
    <t>狀態攻擊Buff</t>
  </si>
  <si>
    <t>狀態防禦Buff</t>
  </si>
  <si>
    <t>狩獵血量</t>
  </si>
  <si>
    <t>狩獵攻擊</t>
  </si>
  <si>
    <t>狩獵防禦</t>
  </si>
  <si>
    <t>腳色戰前數值(腳色+裝備)</t>
    <phoneticPr fontId="1" type="noConversion"/>
  </si>
  <si>
    <t>戰鬥數值(腳色戰前數值+狀態+狩獵)</t>
    <phoneticPr fontId="1" type="noConversion"/>
  </si>
  <si>
    <t>怪物</t>
    <phoneticPr fontId="1" type="noConversion"/>
  </si>
  <si>
    <t>攻擊</t>
    <phoneticPr fontId="1" type="noConversion"/>
  </si>
  <si>
    <t>血量加權</t>
    <phoneticPr fontId="1" type="noConversion"/>
  </si>
  <si>
    <t>技能傷害</t>
    <phoneticPr fontId="1" type="noConversion"/>
  </si>
  <si>
    <t>第幾次攻擊</t>
    <phoneticPr fontId="1" type="noConversion"/>
  </si>
  <si>
    <t>傷害浮動比</t>
    <phoneticPr fontId="1" type="noConversion"/>
  </si>
  <si>
    <t>扣血最低比</t>
    <phoneticPr fontId="1" type="noConversion"/>
  </si>
  <si>
    <t>武器類型</t>
    <phoneticPr fontId="1" type="noConversion"/>
  </si>
  <si>
    <t>Normal</t>
  </si>
  <si>
    <t>攻防差</t>
    <phoneticPr fontId="1" type="noConversion"/>
  </si>
  <si>
    <t>最低扣血</t>
    <phoneticPr fontId="1" type="noConversion"/>
  </si>
  <si>
    <t>平均傷害</t>
    <phoneticPr fontId="1" type="noConversion"/>
  </si>
  <si>
    <t>最大傷害</t>
    <phoneticPr fontId="1" type="noConversion"/>
  </si>
  <si>
    <t>最小傷害</t>
    <phoneticPr fontId="1" type="noConversion"/>
  </si>
  <si>
    <t>爆擊倍率</t>
    <phoneticPr fontId="1" type="noConversion"/>
  </si>
  <si>
    <t>等級</t>
    <phoneticPr fontId="1" type="noConversion"/>
  </si>
  <si>
    <t>攻防加權</t>
    <phoneticPr fontId="1" type="noConversion"/>
  </si>
  <si>
    <t>攻擊者</t>
    <phoneticPr fontId="1" type="noConversion"/>
  </si>
  <si>
    <t>負重</t>
    <phoneticPr fontId="1" type="noConversion"/>
  </si>
  <si>
    <t>基本爆擊率</t>
    <phoneticPr fontId="1" type="noConversion"/>
  </si>
  <si>
    <t>一般爆擊率/4</t>
    <phoneticPr fontId="1" type="noConversion"/>
  </si>
  <si>
    <t>防禦時爆擊率：</t>
    <phoneticPr fontId="1" type="noConversion"/>
  </si>
  <si>
    <t>一般爆擊率：</t>
    <phoneticPr fontId="1" type="noConversion"/>
  </si>
  <si>
    <t>基本爆擊率+(被攻擊者負重-攻擊者負重)</t>
  </si>
  <si>
    <t>防禦爆擊倍數</t>
    <phoneticPr fontId="1" type="noConversion"/>
  </si>
  <si>
    <t>防禦者</t>
    <phoneticPr fontId="1" type="noConversion"/>
  </si>
  <si>
    <t>使用防禦</t>
    <phoneticPr fontId="1" type="noConversion"/>
  </si>
  <si>
    <t>被爆擊率</t>
    <phoneticPr fontId="1" type="noConversion"/>
  </si>
  <si>
    <t>一般爆擊率</t>
    <phoneticPr fontId="1" type="noConversion"/>
  </si>
  <si>
    <t>防禦時被爆擊率</t>
    <phoneticPr fontId="1" type="noConversion"/>
  </si>
  <si>
    <t>對方防禦時爆擊率</t>
    <phoneticPr fontId="1" type="noConversion"/>
  </si>
  <si>
    <t>負重優勢</t>
    <phoneticPr fontId="1" type="noConversion"/>
  </si>
  <si>
    <t>閃避率</t>
    <phoneticPr fontId="1" type="noConversion"/>
  </si>
  <si>
    <t>武器命中率</t>
    <phoneticPr fontId="1" type="noConversion"/>
  </si>
  <si>
    <t>命中率</t>
    <phoneticPr fontId="1" type="noConversion"/>
  </si>
  <si>
    <t>對方防禦時命中率</t>
    <phoneticPr fontId="1" type="noConversion"/>
  </si>
  <si>
    <t>我方防禦閃避率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</si>
</sst>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C5" sqref="C5"/>
    </sheetView>
  </sheetViews>
  <sheetFormatPr defaultRowHeight="16.5" x14ac:dyDescent="0.25"/>
  <cols>
    <col min="1" max="1" width="8" customWidth="1"/>
    <col min="7" max="7" width="11.375" customWidth="1"/>
    <col min="10" max="10" width="10.625" customWidth="1"/>
  </cols>
  <sheetData>
    <row r="1" spans="1:21" x14ac:dyDescent="0.25">
      <c r="A1" s="3" t="s">
        <v>38</v>
      </c>
      <c r="B1" s="3" t="s">
        <v>3</v>
      </c>
      <c r="C1" s="3" t="s">
        <v>1</v>
      </c>
      <c r="D1" s="3" t="s">
        <v>2</v>
      </c>
      <c r="E1" s="3" t="s">
        <v>25</v>
      </c>
      <c r="F1" s="3" t="s">
        <v>39</v>
      </c>
      <c r="G1" s="4" t="s">
        <v>9</v>
      </c>
      <c r="H1" s="4" t="s">
        <v>6</v>
      </c>
      <c r="I1" s="4" t="s">
        <v>7</v>
      </c>
      <c r="J1" s="4" t="s">
        <v>8</v>
      </c>
      <c r="K1" s="4" t="s">
        <v>11</v>
      </c>
      <c r="L1" s="4" t="s">
        <v>10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>
        <v>2</v>
      </c>
      <c r="B2">
        <v>32</v>
      </c>
      <c r="C2">
        <v>47</v>
      </c>
      <c r="D2">
        <v>21</v>
      </c>
      <c r="E2">
        <v>1</v>
      </c>
      <c r="F2">
        <v>0.1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" t="s">
        <v>21</v>
      </c>
      <c r="B3" s="1"/>
      <c r="C3" s="1"/>
    </row>
    <row r="4" spans="1:21" x14ac:dyDescent="0.25">
      <c r="A4" s="1" t="s">
        <v>4</v>
      </c>
      <c r="B4" s="1" t="s">
        <v>0</v>
      </c>
      <c r="C4" s="1" t="s">
        <v>5</v>
      </c>
    </row>
    <row r="5" spans="1:21" x14ac:dyDescent="0.25">
      <c r="A5">
        <f>ROUNDDOWN(((E2*B2*$A2)*(1+J2)+G2),0)</f>
        <v>64</v>
      </c>
      <c r="B5">
        <f>ROUNDDOWN(((F2*C2*$A2)*(1+K2)+H2),0)</f>
        <v>9</v>
      </c>
      <c r="C5">
        <f>ROUNDDOWN(((F2*D2*$A2)*(1+L2)+I2),0)</f>
        <v>4</v>
      </c>
    </row>
    <row r="6" spans="1:21" ht="17.25" customHeight="1" x14ac:dyDescent="0.25">
      <c r="A6" s="1" t="s">
        <v>22</v>
      </c>
      <c r="B6" s="1"/>
      <c r="C6" s="1"/>
      <c r="D6" s="1"/>
    </row>
    <row r="7" spans="1:21" x14ac:dyDescent="0.25">
      <c r="A7" s="1" t="s">
        <v>4</v>
      </c>
      <c r="B7" s="1" t="s">
        <v>0</v>
      </c>
      <c r="C7" s="1" t="s">
        <v>5</v>
      </c>
      <c r="D7" s="1" t="s">
        <v>26</v>
      </c>
      <c r="E7" s="1" t="s">
        <v>37</v>
      </c>
      <c r="F7" s="1" t="s">
        <v>30</v>
      </c>
    </row>
    <row r="8" spans="1:21" x14ac:dyDescent="0.25">
      <c r="A8">
        <f>(A5*(1+P2))+M2+S2</f>
        <v>64</v>
      </c>
      <c r="B8">
        <f>(B5*(1+Q2))+N2+T2</f>
        <v>9</v>
      </c>
      <c r="C8">
        <f>(C5*(1+R2))+O2+U2</f>
        <v>4</v>
      </c>
      <c r="D8" s="6">
        <v>1</v>
      </c>
      <c r="E8" s="6">
        <v>1.5</v>
      </c>
      <c r="F8" t="s">
        <v>31</v>
      </c>
    </row>
    <row r="10" spans="1:21" x14ac:dyDescent="0.25">
      <c r="J10" s="2" t="s">
        <v>29</v>
      </c>
      <c r="K10" s="2" t="s">
        <v>33</v>
      </c>
      <c r="L10" s="2" t="s">
        <v>28</v>
      </c>
    </row>
    <row r="11" spans="1:21" x14ac:dyDescent="0.25">
      <c r="A11" s="1" t="s">
        <v>23</v>
      </c>
      <c r="B11" s="1"/>
      <c r="C11" s="1"/>
      <c r="J11" s="6">
        <v>0.03</v>
      </c>
      <c r="K11" s="7">
        <f>ROUNDDOWN(A13*J11,0)</f>
        <v>9</v>
      </c>
      <c r="L11" s="6">
        <v>0.1</v>
      </c>
    </row>
    <row r="12" spans="1:21" x14ac:dyDescent="0.25">
      <c r="A12" s="1" t="s">
        <v>4</v>
      </c>
      <c r="B12" s="1" t="s">
        <v>24</v>
      </c>
      <c r="C12" s="1" t="s">
        <v>5</v>
      </c>
      <c r="J12" s="2" t="s">
        <v>27</v>
      </c>
      <c r="K12" s="2" t="s">
        <v>32</v>
      </c>
    </row>
    <row r="13" spans="1:21" x14ac:dyDescent="0.25">
      <c r="A13">
        <v>300</v>
      </c>
      <c r="B13">
        <v>30</v>
      </c>
      <c r="C13">
        <v>15</v>
      </c>
      <c r="J13">
        <v>1</v>
      </c>
      <c r="K13">
        <f>B5-C13</f>
        <v>-6</v>
      </c>
    </row>
    <row r="14" spans="1:21" x14ac:dyDescent="0.25">
      <c r="J14" s="2" t="s">
        <v>34</v>
      </c>
      <c r="K14" s="2" t="s">
        <v>36</v>
      </c>
      <c r="L14" s="2" t="s">
        <v>35</v>
      </c>
    </row>
    <row r="15" spans="1:21" x14ac:dyDescent="0.25">
      <c r="J15">
        <f>ROUNDDOWN(IF(K13&gt;K11,K13,K11)*D8*E8,0)</f>
        <v>13</v>
      </c>
      <c r="K15">
        <f>ROUNDDOWN(J15*(1-L11),0)</f>
        <v>11</v>
      </c>
      <c r="L15">
        <f>ROUNDDOWN(J15*(1+L11),0)</f>
        <v>14</v>
      </c>
    </row>
  </sheetData>
  <phoneticPr fontId="1" type="noConversion"/>
  <dataValidations count="1">
    <dataValidation type="list" allowBlank="1" showInputMessage="1" showErrorMessage="1" sqref="F8">
      <formula1>"Normal,Penetrate,Magic"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B4" workbookViewId="0">
      <selection activeCell="O12" sqref="O12"/>
    </sheetView>
  </sheetViews>
  <sheetFormatPr defaultRowHeight="16.5" x14ac:dyDescent="0.25"/>
  <cols>
    <col min="1" max="1" width="15.75" customWidth="1"/>
    <col min="6" max="6" width="11" customWidth="1"/>
    <col min="7" max="7" width="12.875" customWidth="1"/>
    <col min="8" max="8" width="17.75" customWidth="1"/>
    <col min="9" max="9" width="10.375" customWidth="1"/>
    <col min="10" max="10" width="16.125" customWidth="1"/>
    <col min="11" max="11" width="10.75" customWidth="1"/>
    <col min="12" max="12" width="17.5" customWidth="1"/>
    <col min="14" max="14" width="11.125" customWidth="1"/>
  </cols>
  <sheetData>
    <row r="1" spans="1:14" x14ac:dyDescent="0.25">
      <c r="A1" t="s">
        <v>45</v>
      </c>
      <c r="B1" t="s">
        <v>46</v>
      </c>
    </row>
    <row r="2" spans="1:14" x14ac:dyDescent="0.25">
      <c r="A2" t="s">
        <v>44</v>
      </c>
      <c r="B2" t="s">
        <v>43</v>
      </c>
    </row>
    <row r="4" spans="1:14" x14ac:dyDescent="0.25">
      <c r="A4" t="s">
        <v>42</v>
      </c>
    </row>
    <row r="5" spans="1:14" x14ac:dyDescent="0.25">
      <c r="A5" s="6">
        <v>0.3</v>
      </c>
    </row>
    <row r="6" spans="1:14" x14ac:dyDescent="0.25">
      <c r="A6" t="s">
        <v>47</v>
      </c>
      <c r="K6" s="2" t="s">
        <v>56</v>
      </c>
    </row>
    <row r="7" spans="1:14" x14ac:dyDescent="0.25">
      <c r="A7">
        <v>2</v>
      </c>
      <c r="K7" s="6">
        <v>1</v>
      </c>
    </row>
    <row r="8" spans="1:14" x14ac:dyDescent="0.25">
      <c r="A8" t="s">
        <v>40</v>
      </c>
      <c r="F8" s="3" t="s">
        <v>54</v>
      </c>
      <c r="G8" s="1" t="s">
        <v>51</v>
      </c>
      <c r="H8" s="1" t="s">
        <v>53</v>
      </c>
      <c r="I8" s="1" t="s">
        <v>50</v>
      </c>
      <c r="J8" s="1" t="s">
        <v>52</v>
      </c>
      <c r="K8" s="2" t="s">
        <v>57</v>
      </c>
      <c r="L8" s="2" t="s">
        <v>58</v>
      </c>
      <c r="M8" s="2" t="s">
        <v>55</v>
      </c>
      <c r="N8" s="2" t="s">
        <v>59</v>
      </c>
    </row>
    <row r="9" spans="1:14" x14ac:dyDescent="0.25">
      <c r="A9" t="s">
        <v>41</v>
      </c>
      <c r="F9" s="6">
        <v>0</v>
      </c>
      <c r="G9" s="8">
        <f>IF(F9+A$5&lt;0,0,F9+A$5)</f>
        <v>0.3</v>
      </c>
      <c r="H9" s="8">
        <f>G9/A$7</f>
        <v>0.15</v>
      </c>
      <c r="I9" s="8">
        <f t="shared" ref="I9:I19" si="0">IF(A$5-F9&lt;0,0,A$5-F9)</f>
        <v>0.3</v>
      </c>
      <c r="J9" s="8">
        <f>I9/4</f>
        <v>7.4999999999999997E-2</v>
      </c>
      <c r="K9" s="6">
        <f>K$7*(0.7+(0.3*(1+F9)))</f>
        <v>1</v>
      </c>
      <c r="L9" s="6">
        <f>K$7*(0.5+(0.5*(1+F9)))</f>
        <v>1</v>
      </c>
      <c r="M9" s="6">
        <f>IF((1-K$7)+0.3*F9*K$7&lt;0,0,(1-K$7)+0.3*F9*K$7)</f>
        <v>0</v>
      </c>
      <c r="N9" s="6">
        <f>IF((1-K$7)+0.5*F9*K$7&lt;0,0,(1-K$7)+0.5*F9*K$7)</f>
        <v>0</v>
      </c>
    </row>
    <row r="10" spans="1:14" x14ac:dyDescent="0.25">
      <c r="A10" s="6">
        <v>0.5</v>
      </c>
      <c r="F10" s="6">
        <v>0.1</v>
      </c>
      <c r="G10" s="8">
        <f t="shared" ref="G10:G30" si="1">IF(F10+A$5&lt;0,0,F10+A$5)</f>
        <v>0.4</v>
      </c>
      <c r="H10" s="8">
        <f t="shared" ref="H10:H19" si="2">G10/A$7</f>
        <v>0.2</v>
      </c>
      <c r="I10" s="8">
        <f t="shared" si="0"/>
        <v>0.19999999999999998</v>
      </c>
      <c r="J10" s="8">
        <f t="shared" ref="J10:J30" si="3">I10/4</f>
        <v>4.9999999999999996E-2</v>
      </c>
      <c r="K10" s="6">
        <f t="shared" ref="K10:L30" si="4">K$7*(0.7+(0.3*(1+F10)))</f>
        <v>1.03</v>
      </c>
      <c r="L10" s="6">
        <f t="shared" ref="L10:L30" si="5">K$7*(0.5+(0.5*(1+F10)))</f>
        <v>1.05</v>
      </c>
      <c r="M10" s="6">
        <f t="shared" ref="M10:N30" si="6">IF((1-K$7)+0.3*F10*K$7&lt;0,0,(1-K$7)+0.3*F10*K$7)</f>
        <v>0.03</v>
      </c>
      <c r="N10" s="6">
        <f t="shared" ref="N10:N30" si="7">IF((1-K$7)+0.5*F10*K$7&lt;0,0,(1-K$7)+0.5*F10*K$7)</f>
        <v>0.05</v>
      </c>
    </row>
    <row r="11" spans="1:14" x14ac:dyDescent="0.25">
      <c r="F11" s="6">
        <v>0.2</v>
      </c>
      <c r="G11" s="8">
        <f t="shared" si="1"/>
        <v>0.5</v>
      </c>
      <c r="H11" s="8">
        <f t="shared" si="2"/>
        <v>0.25</v>
      </c>
      <c r="I11" s="8">
        <f t="shared" si="0"/>
        <v>9.9999999999999978E-2</v>
      </c>
      <c r="J11" s="8">
        <f t="shared" si="3"/>
        <v>2.4999999999999994E-2</v>
      </c>
      <c r="K11" s="6">
        <f t="shared" si="4"/>
        <v>1.06</v>
      </c>
      <c r="L11" s="6">
        <f t="shared" si="5"/>
        <v>1.1000000000000001</v>
      </c>
      <c r="M11" s="6">
        <f t="shared" si="6"/>
        <v>0.06</v>
      </c>
      <c r="N11" s="6">
        <f t="shared" si="7"/>
        <v>0.1</v>
      </c>
    </row>
    <row r="12" spans="1:14" x14ac:dyDescent="0.25">
      <c r="F12" s="6">
        <v>0.3</v>
      </c>
      <c r="G12" s="8">
        <f t="shared" si="1"/>
        <v>0.6</v>
      </c>
      <c r="H12" s="8">
        <f t="shared" si="2"/>
        <v>0.3</v>
      </c>
      <c r="I12" s="8">
        <f t="shared" si="0"/>
        <v>0</v>
      </c>
      <c r="J12" s="8">
        <f t="shared" si="3"/>
        <v>0</v>
      </c>
      <c r="K12" s="6">
        <f t="shared" si="4"/>
        <v>1.0899999999999999</v>
      </c>
      <c r="L12" s="6">
        <f t="shared" si="5"/>
        <v>1.1499999999999999</v>
      </c>
      <c r="M12" s="6">
        <f t="shared" si="6"/>
        <v>0.09</v>
      </c>
      <c r="N12" s="6">
        <f t="shared" si="7"/>
        <v>0.15</v>
      </c>
    </row>
    <row r="13" spans="1:14" x14ac:dyDescent="0.25">
      <c r="A13" t="s">
        <v>48</v>
      </c>
      <c r="F13" s="6">
        <v>0.4</v>
      </c>
      <c r="G13" s="8">
        <f t="shared" si="1"/>
        <v>0.7</v>
      </c>
      <c r="H13" s="8">
        <f t="shared" si="2"/>
        <v>0.35</v>
      </c>
      <c r="I13" s="8">
        <f t="shared" si="0"/>
        <v>0</v>
      </c>
      <c r="J13" s="8">
        <f t="shared" si="3"/>
        <v>0</v>
      </c>
      <c r="K13" s="6">
        <f t="shared" si="4"/>
        <v>1.1199999999999999</v>
      </c>
      <c r="L13" s="6">
        <f t="shared" si="5"/>
        <v>1.2</v>
      </c>
      <c r="M13" s="6">
        <f t="shared" si="6"/>
        <v>0.12</v>
      </c>
      <c r="N13" s="6">
        <f t="shared" si="7"/>
        <v>0.2</v>
      </c>
    </row>
    <row r="14" spans="1:14" x14ac:dyDescent="0.25">
      <c r="A14" t="s">
        <v>41</v>
      </c>
      <c r="B14" t="s">
        <v>49</v>
      </c>
      <c r="F14" s="6">
        <v>0.5</v>
      </c>
      <c r="G14" s="8">
        <f t="shared" si="1"/>
        <v>0.8</v>
      </c>
      <c r="H14" s="8">
        <f t="shared" si="2"/>
        <v>0.4</v>
      </c>
      <c r="I14" s="8">
        <f t="shared" si="0"/>
        <v>0</v>
      </c>
      <c r="J14" s="8">
        <f t="shared" si="3"/>
        <v>0</v>
      </c>
      <c r="K14" s="6">
        <f t="shared" si="4"/>
        <v>1.1499999999999999</v>
      </c>
      <c r="L14" s="6">
        <f t="shared" si="5"/>
        <v>1.25</v>
      </c>
      <c r="M14" s="6">
        <f t="shared" si="6"/>
        <v>0.15</v>
      </c>
      <c r="N14" s="6">
        <f t="shared" si="7"/>
        <v>0.25</v>
      </c>
    </row>
    <row r="15" spans="1:14" x14ac:dyDescent="0.25">
      <c r="A15" s="6">
        <v>0.5</v>
      </c>
      <c r="B15" t="b">
        <v>1</v>
      </c>
      <c r="F15" s="6">
        <v>0.6</v>
      </c>
      <c r="G15" s="8">
        <f t="shared" si="1"/>
        <v>0.89999999999999991</v>
      </c>
      <c r="H15" s="8">
        <f t="shared" si="2"/>
        <v>0.44999999999999996</v>
      </c>
      <c r="I15" s="8">
        <f t="shared" si="0"/>
        <v>0</v>
      </c>
      <c r="J15" s="8">
        <f t="shared" si="3"/>
        <v>0</v>
      </c>
      <c r="K15" s="6">
        <f t="shared" si="4"/>
        <v>1.18</v>
      </c>
      <c r="L15" s="6">
        <f t="shared" si="5"/>
        <v>1.3</v>
      </c>
      <c r="M15" s="6">
        <f t="shared" si="6"/>
        <v>0.18</v>
      </c>
      <c r="N15" s="6">
        <f t="shared" si="7"/>
        <v>0.3</v>
      </c>
    </row>
    <row r="16" spans="1:14" x14ac:dyDescent="0.25">
      <c r="F16" s="6">
        <v>0.7</v>
      </c>
      <c r="G16" s="8">
        <f t="shared" si="1"/>
        <v>1</v>
      </c>
      <c r="H16" s="8">
        <f t="shared" si="2"/>
        <v>0.5</v>
      </c>
      <c r="I16" s="8">
        <f t="shared" si="0"/>
        <v>0</v>
      </c>
      <c r="J16" s="8">
        <f t="shared" si="3"/>
        <v>0</v>
      </c>
      <c r="K16" s="6">
        <f t="shared" si="4"/>
        <v>1.21</v>
      </c>
      <c r="L16" s="6">
        <f t="shared" si="5"/>
        <v>1.35</v>
      </c>
      <c r="M16" s="6">
        <f t="shared" si="6"/>
        <v>0.21</v>
      </c>
      <c r="N16" s="6">
        <f t="shared" si="7"/>
        <v>0.35</v>
      </c>
    </row>
    <row r="17" spans="1:14" x14ac:dyDescent="0.25">
      <c r="F17" s="6">
        <v>0.8</v>
      </c>
      <c r="G17" s="8">
        <f t="shared" si="1"/>
        <v>1.1000000000000001</v>
      </c>
      <c r="H17" s="8">
        <f t="shared" si="2"/>
        <v>0.55000000000000004</v>
      </c>
      <c r="I17" s="8">
        <f t="shared" si="0"/>
        <v>0</v>
      </c>
      <c r="J17" s="8">
        <f t="shared" si="3"/>
        <v>0</v>
      </c>
      <c r="K17" s="6">
        <f t="shared" si="4"/>
        <v>1.24</v>
      </c>
      <c r="L17" s="6">
        <f t="shared" si="5"/>
        <v>1.4</v>
      </c>
      <c r="M17" s="6">
        <f t="shared" si="6"/>
        <v>0.24</v>
      </c>
      <c r="N17" s="6">
        <f t="shared" si="7"/>
        <v>0.4</v>
      </c>
    </row>
    <row r="18" spans="1:14" x14ac:dyDescent="0.25">
      <c r="A18" s="6"/>
      <c r="F18" s="6">
        <v>0.9</v>
      </c>
      <c r="G18" s="8">
        <f t="shared" si="1"/>
        <v>1.2</v>
      </c>
      <c r="H18" s="8">
        <f t="shared" si="2"/>
        <v>0.6</v>
      </c>
      <c r="I18" s="8">
        <f t="shared" si="0"/>
        <v>0</v>
      </c>
      <c r="J18" s="8">
        <f t="shared" si="3"/>
        <v>0</v>
      </c>
      <c r="K18" s="6">
        <f t="shared" si="4"/>
        <v>1.27</v>
      </c>
      <c r="L18" s="6">
        <f t="shared" si="5"/>
        <v>1.45</v>
      </c>
      <c r="M18" s="6">
        <f t="shared" si="6"/>
        <v>0.27</v>
      </c>
      <c r="N18" s="6">
        <f t="shared" si="7"/>
        <v>0.45</v>
      </c>
    </row>
    <row r="19" spans="1:14" x14ac:dyDescent="0.25">
      <c r="F19" s="6">
        <v>1</v>
      </c>
      <c r="G19" s="8">
        <f t="shared" si="1"/>
        <v>1.3</v>
      </c>
      <c r="H19" s="8">
        <f t="shared" si="2"/>
        <v>0.65</v>
      </c>
      <c r="I19" s="8">
        <f t="shared" si="0"/>
        <v>0</v>
      </c>
      <c r="J19" s="8">
        <f t="shared" si="3"/>
        <v>0</v>
      </c>
      <c r="K19" s="6">
        <f t="shared" si="4"/>
        <v>1.2999999999999998</v>
      </c>
      <c r="L19" s="6">
        <f t="shared" si="5"/>
        <v>1.5</v>
      </c>
      <c r="M19" s="6">
        <f t="shared" si="6"/>
        <v>0.3</v>
      </c>
      <c r="N19" s="6">
        <f t="shared" si="7"/>
        <v>0.5</v>
      </c>
    </row>
    <row r="20" spans="1:14" x14ac:dyDescent="0.25">
      <c r="F20" s="6">
        <v>0</v>
      </c>
      <c r="G20" s="8">
        <f t="shared" si="1"/>
        <v>0.3</v>
      </c>
      <c r="H20" s="8">
        <f t="shared" ref="H20:H30" si="8">G20/A$7</f>
        <v>0.15</v>
      </c>
      <c r="I20" s="8">
        <f t="shared" ref="I20:I30" si="9">IF(A$5-F20&lt;0,0,A$5-F20)</f>
        <v>0.3</v>
      </c>
      <c r="J20" s="8">
        <f t="shared" si="3"/>
        <v>7.4999999999999997E-2</v>
      </c>
      <c r="K20" s="6">
        <f t="shared" si="4"/>
        <v>1</v>
      </c>
      <c r="L20" s="6">
        <f t="shared" si="5"/>
        <v>1</v>
      </c>
      <c r="M20" s="6">
        <f t="shared" si="6"/>
        <v>0</v>
      </c>
      <c r="N20" s="6">
        <f t="shared" si="7"/>
        <v>0</v>
      </c>
    </row>
    <row r="21" spans="1:14" x14ac:dyDescent="0.25">
      <c r="F21" s="6">
        <v>-0.1</v>
      </c>
      <c r="G21" s="8">
        <f t="shared" si="1"/>
        <v>0.19999999999999998</v>
      </c>
      <c r="H21" s="8">
        <f t="shared" si="8"/>
        <v>9.9999999999999992E-2</v>
      </c>
      <c r="I21" s="8">
        <f t="shared" si="9"/>
        <v>0.4</v>
      </c>
      <c r="J21" s="8">
        <f t="shared" si="3"/>
        <v>0.1</v>
      </c>
      <c r="K21" s="6">
        <f t="shared" si="4"/>
        <v>0.97</v>
      </c>
      <c r="L21" s="6">
        <f t="shared" si="5"/>
        <v>0.95</v>
      </c>
      <c r="M21" s="6">
        <f t="shared" si="6"/>
        <v>0</v>
      </c>
      <c r="N21" s="6">
        <f t="shared" si="7"/>
        <v>0</v>
      </c>
    </row>
    <row r="22" spans="1:14" x14ac:dyDescent="0.25">
      <c r="F22" s="6">
        <v>-0.2</v>
      </c>
      <c r="G22" s="8">
        <f t="shared" si="1"/>
        <v>9.9999999999999978E-2</v>
      </c>
      <c r="H22" s="8">
        <f t="shared" si="8"/>
        <v>4.9999999999999989E-2</v>
      </c>
      <c r="I22" s="8">
        <f t="shared" si="9"/>
        <v>0.5</v>
      </c>
      <c r="J22" s="8">
        <f t="shared" si="3"/>
        <v>0.125</v>
      </c>
      <c r="K22" s="6">
        <f t="shared" si="4"/>
        <v>0.94</v>
      </c>
      <c r="L22" s="6">
        <f t="shared" si="5"/>
        <v>0.9</v>
      </c>
      <c r="M22" s="6">
        <f t="shared" si="6"/>
        <v>0</v>
      </c>
      <c r="N22" s="6">
        <f t="shared" si="7"/>
        <v>0</v>
      </c>
    </row>
    <row r="23" spans="1:14" x14ac:dyDescent="0.25">
      <c r="F23" s="6">
        <v>-0.3</v>
      </c>
      <c r="G23" s="8">
        <f t="shared" si="1"/>
        <v>0</v>
      </c>
      <c r="H23" s="8">
        <f t="shared" si="8"/>
        <v>0</v>
      </c>
      <c r="I23" s="8">
        <f t="shared" si="9"/>
        <v>0.6</v>
      </c>
      <c r="J23" s="8">
        <f t="shared" si="3"/>
        <v>0.15</v>
      </c>
      <c r="K23" s="6">
        <f t="shared" si="4"/>
        <v>0.90999999999999992</v>
      </c>
      <c r="L23" s="6">
        <f t="shared" si="5"/>
        <v>0.85</v>
      </c>
      <c r="M23" s="6">
        <f t="shared" si="6"/>
        <v>0</v>
      </c>
      <c r="N23" s="6">
        <f t="shared" si="7"/>
        <v>0</v>
      </c>
    </row>
    <row r="24" spans="1:14" x14ac:dyDescent="0.25">
      <c r="F24" s="6">
        <v>-0.4</v>
      </c>
      <c r="G24" s="8">
        <f t="shared" si="1"/>
        <v>0</v>
      </c>
      <c r="H24" s="8">
        <f t="shared" si="8"/>
        <v>0</v>
      </c>
      <c r="I24" s="8">
        <f t="shared" si="9"/>
        <v>0.7</v>
      </c>
      <c r="J24" s="8">
        <f t="shared" si="3"/>
        <v>0.17499999999999999</v>
      </c>
      <c r="K24" s="6">
        <f t="shared" si="4"/>
        <v>0.87999999999999989</v>
      </c>
      <c r="L24" s="6">
        <f t="shared" si="5"/>
        <v>0.8</v>
      </c>
      <c r="M24" s="6">
        <f t="shared" si="6"/>
        <v>0</v>
      </c>
      <c r="N24" s="6">
        <f t="shared" si="7"/>
        <v>0</v>
      </c>
    </row>
    <row r="25" spans="1:14" x14ac:dyDescent="0.25">
      <c r="F25" s="6">
        <v>-0.5</v>
      </c>
      <c r="G25" s="8">
        <f t="shared" si="1"/>
        <v>0</v>
      </c>
      <c r="H25" s="8">
        <f t="shared" si="8"/>
        <v>0</v>
      </c>
      <c r="I25" s="8">
        <f t="shared" si="9"/>
        <v>0.8</v>
      </c>
      <c r="J25" s="8">
        <f t="shared" si="3"/>
        <v>0.2</v>
      </c>
      <c r="K25" s="6">
        <f t="shared" si="4"/>
        <v>0.85</v>
      </c>
      <c r="L25" s="6">
        <f t="shared" si="5"/>
        <v>0.75</v>
      </c>
      <c r="M25" s="6">
        <f t="shared" si="6"/>
        <v>0</v>
      </c>
      <c r="N25" s="6">
        <f t="shared" si="7"/>
        <v>0</v>
      </c>
    </row>
    <row r="26" spans="1:14" x14ac:dyDescent="0.25">
      <c r="F26" s="6">
        <v>-0.6</v>
      </c>
      <c r="G26" s="8">
        <f t="shared" si="1"/>
        <v>0</v>
      </c>
      <c r="H26" s="8">
        <f t="shared" si="8"/>
        <v>0</v>
      </c>
      <c r="I26" s="8">
        <f t="shared" si="9"/>
        <v>0.89999999999999991</v>
      </c>
      <c r="J26" s="8">
        <f t="shared" si="3"/>
        <v>0.22499999999999998</v>
      </c>
      <c r="K26" s="6">
        <f t="shared" si="4"/>
        <v>0.82</v>
      </c>
      <c r="L26" s="6">
        <f t="shared" si="5"/>
        <v>0.7</v>
      </c>
      <c r="M26" s="6">
        <f t="shared" si="6"/>
        <v>0</v>
      </c>
      <c r="N26" s="6">
        <f t="shared" si="7"/>
        <v>0</v>
      </c>
    </row>
    <row r="27" spans="1:14" x14ac:dyDescent="0.25">
      <c r="F27" s="6">
        <v>-0.7</v>
      </c>
      <c r="G27" s="8">
        <f t="shared" si="1"/>
        <v>0</v>
      </c>
      <c r="H27" s="8">
        <f t="shared" si="8"/>
        <v>0</v>
      </c>
      <c r="I27" s="8">
        <f t="shared" si="9"/>
        <v>1</v>
      </c>
      <c r="J27" s="8">
        <f t="shared" si="3"/>
        <v>0.25</v>
      </c>
      <c r="K27" s="6">
        <f t="shared" si="4"/>
        <v>0.78999999999999992</v>
      </c>
      <c r="L27" s="6">
        <f t="shared" si="5"/>
        <v>0.65</v>
      </c>
      <c r="M27" s="6">
        <f t="shared" si="6"/>
        <v>0</v>
      </c>
      <c r="N27" s="6">
        <f t="shared" si="7"/>
        <v>0</v>
      </c>
    </row>
    <row r="28" spans="1:14" x14ac:dyDescent="0.25">
      <c r="F28" s="6">
        <v>-0.8</v>
      </c>
      <c r="G28" s="8">
        <f t="shared" si="1"/>
        <v>0</v>
      </c>
      <c r="H28" s="8">
        <f t="shared" si="8"/>
        <v>0</v>
      </c>
      <c r="I28" s="8">
        <f t="shared" si="9"/>
        <v>1.1000000000000001</v>
      </c>
      <c r="J28" s="8">
        <f t="shared" si="3"/>
        <v>0.27500000000000002</v>
      </c>
      <c r="K28" s="6">
        <f t="shared" si="4"/>
        <v>0.7599999999999999</v>
      </c>
      <c r="L28" s="6">
        <f t="shared" si="5"/>
        <v>0.6</v>
      </c>
      <c r="M28" s="6">
        <f t="shared" si="6"/>
        <v>0</v>
      </c>
      <c r="N28" s="6">
        <f t="shared" si="7"/>
        <v>0</v>
      </c>
    </row>
    <row r="29" spans="1:14" x14ac:dyDescent="0.25">
      <c r="F29" s="6">
        <v>-0.9</v>
      </c>
      <c r="G29" s="8">
        <f t="shared" si="1"/>
        <v>0</v>
      </c>
      <c r="H29" s="8">
        <f t="shared" si="8"/>
        <v>0</v>
      </c>
      <c r="I29" s="8">
        <f t="shared" si="9"/>
        <v>1.2</v>
      </c>
      <c r="J29" s="8">
        <f t="shared" si="3"/>
        <v>0.3</v>
      </c>
      <c r="K29" s="6">
        <f t="shared" si="4"/>
        <v>0.73</v>
      </c>
      <c r="L29" s="6">
        <f t="shared" si="5"/>
        <v>0.55000000000000004</v>
      </c>
      <c r="M29" s="6">
        <f t="shared" si="6"/>
        <v>0</v>
      </c>
      <c r="N29" s="6">
        <f t="shared" si="7"/>
        <v>0</v>
      </c>
    </row>
    <row r="30" spans="1:14" x14ac:dyDescent="0.25">
      <c r="F30" s="6">
        <v>-1</v>
      </c>
      <c r="G30" s="8">
        <f t="shared" si="1"/>
        <v>0</v>
      </c>
      <c r="H30" s="8">
        <f t="shared" si="8"/>
        <v>0</v>
      </c>
      <c r="I30" s="8">
        <f t="shared" si="9"/>
        <v>1.3</v>
      </c>
      <c r="J30" s="8">
        <f t="shared" si="3"/>
        <v>0.32500000000000001</v>
      </c>
      <c r="K30" s="6">
        <f t="shared" si="4"/>
        <v>0.7</v>
      </c>
      <c r="L30" s="6">
        <f t="shared" si="5"/>
        <v>0.5</v>
      </c>
      <c r="M30" s="6">
        <f t="shared" si="6"/>
        <v>0</v>
      </c>
      <c r="N30" s="6">
        <f t="shared" si="7"/>
        <v>0</v>
      </c>
    </row>
    <row r="31" spans="1:14" x14ac:dyDescent="0.25">
      <c r="F31" s="6"/>
    </row>
    <row r="32" spans="1:14" x14ac:dyDescent="0.25">
      <c r="F32" s="6"/>
    </row>
  </sheetData>
  <phoneticPr fontId="1" type="noConversion"/>
  <dataValidations count="1">
    <dataValidation type="list" allowBlank="1" showInputMessage="1" showErrorMessage="1" sqref="B1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傷害公式</vt:lpstr>
      <vt:lpstr>爆擊率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2016-10-01T14:07:42Z</dcterms:modified>
</cp:coreProperties>
</file>