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n\Desktop\DevOps\"/>
    </mc:Choice>
  </mc:AlternateContent>
  <xr:revisionPtr revIDLastSave="0" documentId="13_ncr:1_{5D381A11-89F6-4000-A56E-50392D07FAAA}" xr6:coauthVersionLast="47" xr6:coauthVersionMax="47" xr10:uidLastSave="{00000000-0000-0000-0000-000000000000}"/>
  <bookViews>
    <workbookView xWindow="-120" yWindow="-120" windowWidth="38640" windowHeight="21240" xr2:uid="{17855986-A50B-49B0-B0DB-D39A93A71DFD}"/>
  </bookViews>
  <sheets>
    <sheet name="CLI" sheetId="2" r:id="rId1"/>
    <sheet name="Env_Settin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2" l="1"/>
  <c r="K26" i="2" s="1"/>
  <c r="M20" i="2"/>
  <c r="C20" i="2"/>
  <c r="K20" i="2" s="1"/>
  <c r="G25" i="2"/>
  <c r="K25" i="2" s="1"/>
  <c r="G24" i="2"/>
  <c r="D23" i="2"/>
  <c r="K23" i="2" s="1"/>
  <c r="D22" i="2"/>
  <c r="K22" i="2" s="1"/>
  <c r="K21" i="2"/>
  <c r="M19" i="2"/>
  <c r="M18" i="2"/>
  <c r="C19" i="2"/>
  <c r="C18" i="2"/>
  <c r="C13" i="2"/>
  <c r="K13" i="2" s="1"/>
  <c r="K17" i="2"/>
  <c r="K16" i="2"/>
  <c r="K7" i="2"/>
  <c r="K5" i="2"/>
  <c r="F11" i="2"/>
  <c r="K11" i="2" s="1"/>
  <c r="K3" i="2"/>
  <c r="K4" i="2"/>
  <c r="K14" i="2"/>
  <c r="K10" i="2"/>
  <c r="K8" i="2"/>
  <c r="K24" i="2" l="1"/>
  <c r="K18" i="2"/>
  <c r="K19" i="2"/>
</calcChain>
</file>

<file path=xl/sharedStrings.xml><?xml version="1.0" encoding="utf-8"?>
<sst xmlns="http://schemas.openxmlformats.org/spreadsheetml/2006/main" count="186" uniqueCount="117">
  <si>
    <t>scp-tool-cli configure set cmp-url https://openapi.samsungsdscloud.com</t>
    <phoneticPr fontId="1" type="noConversion"/>
  </si>
  <si>
    <t>SET API URL</t>
    <phoneticPr fontId="1" type="noConversion"/>
  </si>
  <si>
    <t xml:space="preserve">SET Access Key </t>
    <phoneticPr fontId="1" type="noConversion"/>
  </si>
  <si>
    <t>SET Access Secret</t>
    <phoneticPr fontId="1" type="noConversion"/>
  </si>
  <si>
    <t>SET Project</t>
    <phoneticPr fontId="1" type="noConversion"/>
  </si>
  <si>
    <t>Service Zone</t>
    <phoneticPr fontId="1" type="noConversion"/>
  </si>
  <si>
    <t>KOREA-WEST-MAZ-SCP-B001</t>
    <phoneticPr fontId="1" type="noConversion"/>
  </si>
  <si>
    <t>scp-tool-cli vpc create-vpc-v3 --req "{  \"serviceZoneId\" : \"</t>
    <phoneticPr fontId="1" type="noConversion"/>
  </si>
  <si>
    <t>\",  \"vpcName\" : \"</t>
    <phoneticPr fontId="1" type="noConversion"/>
  </si>
  <si>
    <t>\"}"</t>
    <phoneticPr fontId="1" type="noConversion"/>
  </si>
  <si>
    <t>KR-WEST</t>
  </si>
  <si>
    <t>KR-EAST-1</t>
    <phoneticPr fontId="1" type="noConversion"/>
  </si>
  <si>
    <t>LIST Configuration</t>
    <phoneticPr fontId="1" type="noConversion"/>
  </si>
  <si>
    <t>scp-tool-cli configure list</t>
    <phoneticPr fontId="1" type="noConversion"/>
  </si>
  <si>
    <t>Action</t>
    <phoneticPr fontId="1" type="noConversion"/>
  </si>
  <si>
    <t>Resource Name</t>
    <phoneticPr fontId="1" type="noConversion"/>
  </si>
  <si>
    <t>KR-WEST-1</t>
    <phoneticPr fontId="1" type="noConversion"/>
  </si>
  <si>
    <t>KR-WEST-2</t>
    <phoneticPr fontId="1" type="noConversion"/>
  </si>
  <si>
    <t>Create VPC</t>
    <phoneticPr fontId="1" type="noConversion"/>
  </si>
  <si>
    <t>KOREA-WEST-1-SCP-B001</t>
    <phoneticPr fontId="1" type="noConversion"/>
  </si>
  <si>
    <t>KOREA-WEST-2-SCP-B001</t>
    <phoneticPr fontId="1" type="noConversion"/>
  </si>
  <si>
    <t>KOREA-EAST-1-SCP-B001</t>
    <phoneticPr fontId="1" type="noConversion"/>
  </si>
  <si>
    <t>POOL-frgJCkfcrYmM49R-rCDJZm</t>
    <phoneticPr fontId="1" type="noConversion"/>
  </si>
  <si>
    <t>POOL-gPG61sbIttcSrZMsjYxy0l</t>
    <phoneticPr fontId="1" type="noConversion"/>
  </si>
  <si>
    <t>POOL-AX6jq3GFs_bRdO1xWaKajj</t>
    <phoneticPr fontId="1" type="noConversion"/>
  </si>
  <si>
    <t>blockId</t>
    <phoneticPr fontId="1" type="noConversion"/>
  </si>
  <si>
    <t>serviceZoneName</t>
    <phoneticPr fontId="1" type="noConversion"/>
  </si>
  <si>
    <t>ZONE-FClPklmysrhRpknZ6DaI2f</t>
    <phoneticPr fontId="1" type="noConversion"/>
  </si>
  <si>
    <t>ZONE-lxu6F_ntqxeIMaZZwh2I-p</t>
    <phoneticPr fontId="1" type="noConversion"/>
  </si>
  <si>
    <t>ZONE-Yi4UK3uHsujPbQYqsRgo7i</t>
    <phoneticPr fontId="1" type="noConversion"/>
  </si>
  <si>
    <t>serviceZoneId</t>
    <phoneticPr fontId="1" type="noConversion"/>
  </si>
  <si>
    <t>POOL-ItNPVOPrrJnNeRkLHGX_ji</t>
    <phoneticPr fontId="1" type="noConversion"/>
  </si>
  <si>
    <t>ZONE-1txHHEZvs5cPYfYpy2_FPc</t>
    <phoneticPr fontId="1" type="noConversion"/>
  </si>
  <si>
    <t>\", \"vpcId\" : \"</t>
    <phoneticPr fontId="1" type="noConversion"/>
  </si>
  <si>
    <t>Parameter 1</t>
    <phoneticPr fontId="1" type="noConversion"/>
  </si>
  <si>
    <t>Parameter 2</t>
    <phoneticPr fontId="1" type="noConversion"/>
  </si>
  <si>
    <t>Parameter3</t>
    <phoneticPr fontId="1" type="noConversion"/>
  </si>
  <si>
    <t>Parameter4</t>
    <phoneticPr fontId="1" type="noConversion"/>
  </si>
  <si>
    <t>Parameter 5</t>
  </si>
  <si>
    <t>Parameter 6</t>
  </si>
  <si>
    <t>Parameter 7</t>
  </si>
  <si>
    <t>Command1</t>
    <phoneticPr fontId="1" type="noConversion"/>
  </si>
  <si>
    <t>Command2</t>
  </si>
  <si>
    <t>Command3</t>
  </si>
  <si>
    <t>Command4</t>
  </si>
  <si>
    <t>Command5</t>
  </si>
  <si>
    <t>CLI Command</t>
    <phoneticPr fontId="1" type="noConversion"/>
  </si>
  <si>
    <t>List Service Zone</t>
    <phoneticPr fontId="1" type="noConversion"/>
  </si>
  <si>
    <t>List VPC</t>
    <phoneticPr fontId="1" type="noConversion"/>
  </si>
  <si>
    <t>scp-tool-cli vpc list-vpc-v2</t>
    <phoneticPr fontId="1" type="noConversion"/>
  </si>
  <si>
    <t>Create Internet Gateway</t>
    <phoneticPr fontId="1" type="noConversion"/>
  </si>
  <si>
    <t>scp-tool-cli subnet create-subnet-v2 --req-vo "{  \"subnetCidrBlock\" : \"</t>
    <phoneticPr fontId="1" type="noConversion"/>
  </si>
  <si>
    <t>\",  \"subnetName\" : \"</t>
    <phoneticPr fontId="1" type="noConversion"/>
  </si>
  <si>
    <t>\",  \"subnetType\" : \"</t>
    <phoneticPr fontId="1" type="noConversion"/>
  </si>
  <si>
    <t>\",  \"vpcId\" : \"</t>
    <phoneticPr fontId="1" type="noConversion"/>
  </si>
  <si>
    <t>PRIVATE</t>
    <phoneticPr fontId="1" type="noConversion"/>
  </si>
  <si>
    <t>192.168.21.0/24</t>
    <phoneticPr fontId="1" type="noConversion"/>
  </si>
  <si>
    <t>Create Subnet</t>
    <phoneticPr fontId="1" type="noConversion"/>
  </si>
  <si>
    <t>scp-tool-cli security-group create-security-group-v3 --req "{  \"loggable\" : false,  \"securityGroupName\" : \"</t>
    <phoneticPr fontId="1" type="noConversion"/>
  </si>
  <si>
    <t>\",  \"serviceZoneId\" : \"</t>
    <phoneticPr fontId="1" type="noConversion"/>
  </si>
  <si>
    <t>Create Security Group</t>
    <phoneticPr fontId="1" type="noConversion"/>
  </si>
  <si>
    <t>\",  \"subnetDescription\" : \"</t>
    <phoneticPr fontId="1" type="noConversion"/>
  </si>
  <si>
    <t>\" }"</t>
    <phoneticPr fontId="1" type="noConversion"/>
  </si>
  <si>
    <t xml:space="preserve">scp-tool-cli configure set project-id </t>
    <phoneticPr fontId="1" type="noConversion"/>
  </si>
  <si>
    <t xml:space="preserve">scp-tool-cli project list-service-zones-of-project-v3 --project-id </t>
    <phoneticPr fontId="1" type="noConversion"/>
  </si>
  <si>
    <t>scp-tool-cli internet-gateway create-internet-gateway-v4 --request "{  \"firewallEnabled\" : true,  \"firewallLoggable\" : false,  \"internetGatewayType\" : \"SHARED\",  \"serviceZoneId\" : \"</t>
    <phoneticPr fontId="1" type="noConversion"/>
  </si>
  <si>
    <t>VPCdevops</t>
  </si>
  <si>
    <t>VPCdevops</t>
    <phoneticPr fontId="1" type="noConversion"/>
  </si>
  <si>
    <t>scp-tool-cli loadbalancer create-load-balancer-v3 --body "{  \"blockId\" : \"</t>
    <phoneticPr fontId="1" type="noConversion"/>
  </si>
  <si>
    <t>192.168.1.0/27</t>
    <phoneticPr fontId="1" type="noConversion"/>
  </si>
  <si>
    <t>LBdevops</t>
    <phoneticPr fontId="1" type="noConversion"/>
  </si>
  <si>
    <t>\",  \"loadBalancerSize\" : \"SMALL\",  \"serviceIpCidr\" : \"</t>
    <phoneticPr fontId="1" type="noConversion"/>
  </si>
  <si>
    <t>Create Load Balancer</t>
    <phoneticPr fontId="1" type="noConversion"/>
  </si>
  <si>
    <t>\",  \"firewallEnabled\" : false,  \"isLoggable\" : false,  \"linkIpCidr\" : \"192.168.254.0/30\",  \"loadBalancerName\" : \"</t>
    <phoneticPr fontId="1" type="noConversion"/>
  </si>
  <si>
    <t>scp-tool-cli file-storage create-file-storage-v4 --body "{  \"diskType\" : \"HDD\",  \"fileStorageName\" : \"</t>
    <phoneticPr fontId="1" type="noConversion"/>
  </si>
  <si>
    <t>fsdevops</t>
    <phoneticPr fontId="1" type="noConversion"/>
  </si>
  <si>
    <t>\",  \"fileStorageProtocol\" : \"NFS\",  \"productNames\" : [ \"HDD\" ],  \"serviceZoneId\" : \"</t>
    <phoneticPr fontId="1" type="noConversion"/>
  </si>
  <si>
    <t>Create File Storage</t>
    <phoneticPr fontId="1" type="noConversion"/>
  </si>
  <si>
    <t xml:space="preserve"> </t>
    <phoneticPr fontId="1" type="noConversion"/>
  </si>
  <si>
    <t>List Subnet</t>
    <phoneticPr fontId="1" type="noConversion"/>
  </si>
  <si>
    <t>scp-tool-cli subnet list-subnet-v2</t>
    <phoneticPr fontId="1" type="noConversion"/>
  </si>
  <si>
    <t>scp-tool-cli nat-gateway create-nat-gateway-v2 --body "{  \"subnetId\" : \"</t>
    <phoneticPr fontId="1" type="noConversion"/>
  </si>
  <si>
    <t>SBNK8Sdevops</t>
    <phoneticPr fontId="1" type="noConversion"/>
  </si>
  <si>
    <t>Create NAT Gateway
for K8S Subnet</t>
    <phoneticPr fontId="1" type="noConversion"/>
  </si>
  <si>
    <t>SGK8Sdevops</t>
    <phoneticPr fontId="1" type="noConversion"/>
  </si>
  <si>
    <t xml:space="preserve">scp-tool-cli security-group create-security-group-rule-v2 --security-group-id </t>
    <phoneticPr fontId="1" type="noConversion"/>
  </si>
  <si>
    <t>List Security Group</t>
    <phoneticPr fontId="1" type="noConversion"/>
  </si>
  <si>
    <t>scp-tool-cli security-group list-security-group-v2</t>
    <phoneticPr fontId="1" type="noConversion"/>
  </si>
  <si>
    <t>0.0.0.0/0</t>
    <phoneticPr fontId="1" type="noConversion"/>
  </si>
  <si>
    <t xml:space="preserve"> --body "{  \"destinationIpAddresses\" : [ \"</t>
    <phoneticPr fontId="1" type="noConversion"/>
  </si>
  <si>
    <t>\" ],  \"ruleDirection\" : \"</t>
    <phoneticPr fontId="1" type="noConversion"/>
  </si>
  <si>
    <t>OUT</t>
    <phoneticPr fontId="1" type="noConversion"/>
  </si>
  <si>
    <t>\",  \"services\" : [ {    \"serviceType\" : \"TCP\",    \"serviceValue\" : \"</t>
    <phoneticPr fontId="1" type="noConversion"/>
  </si>
  <si>
    <t>\"  } ]}"</t>
    <phoneticPr fontId="1" type="noConversion"/>
  </si>
  <si>
    <t>IN</t>
    <phoneticPr fontId="1" type="noConversion"/>
  </si>
  <si>
    <t xml:space="preserve"> --body "{  \"sourceIpAddresses\" : [ \"</t>
    <phoneticPr fontId="1" type="noConversion"/>
  </si>
  <si>
    <t xml:space="preserve">scp-tool-cli firewall create-firewall-rule-v2 --firewall-id </t>
    <phoneticPr fontId="1" type="noConversion"/>
  </si>
  <si>
    <t xml:space="preserve">scp-tool-cli firewall list-firewalls-v2 --vpc-id </t>
    <phoneticPr fontId="1" type="noConversion"/>
  </si>
  <si>
    <t>List Firewall</t>
    <phoneticPr fontId="1" type="noConversion"/>
  </si>
  <si>
    <t>\",   \"ruleLocationType\" : \"LAST\",  \"services\" : [ {    \"serviceType\" : \"TCP\",    \"serviceValue\" : \"</t>
    <phoneticPr fontId="1" type="noConversion"/>
  </si>
  <si>
    <t xml:space="preserve"> --body "{  \"destinationIpAddresses\" : [\"</t>
    <phoneticPr fontId="1" type="noConversion"/>
  </si>
  <si>
    <t>\"],  \"isRuleEnabled\" : true,  \"ruleAction\" : \"ALLOW\",  \"ruleDirection\" : \"</t>
    <phoneticPr fontId="1" type="noConversion"/>
  </si>
  <si>
    <t>\"  } ],  \"sourceIpAddresses\" : [\"</t>
    <phoneticPr fontId="1" type="noConversion"/>
  </si>
  <si>
    <t>\"] }"</t>
    <phoneticPr fontId="1" type="noConversion"/>
  </si>
  <si>
    <t>Create Firewall rules for
80 outbound from K8S subnet to internet</t>
    <phoneticPr fontId="1" type="noConversion"/>
  </si>
  <si>
    <t>Create Firewall rules for
443 inbound from internet to Load Balancer</t>
    <phoneticPr fontId="1" type="noConversion"/>
  </si>
  <si>
    <t>Create Firewall rules for
80 inbound from internet to Load Balancer</t>
    <phoneticPr fontId="1" type="noConversion"/>
  </si>
  <si>
    <t>Create Firewall rules for
443 outbound from K8S subnet to internet</t>
    <phoneticPr fontId="1" type="noConversion"/>
  </si>
  <si>
    <t>Command6</t>
    <phoneticPr fontId="1" type="noConversion"/>
  </si>
  <si>
    <t>Command7</t>
    <phoneticPr fontId="1" type="noConversion"/>
  </si>
  <si>
    <t>Create Security Group rules for 80 outbound from K8S subnet</t>
    <phoneticPr fontId="1" type="noConversion"/>
  </si>
  <si>
    <t>Create Security Group rules for 443 outbound from K8S subnet</t>
    <phoneticPr fontId="1" type="noConversion"/>
  </si>
  <si>
    <r>
      <t xml:space="preserve">Run list command this line and fill the above cells with the value of each Security Group id </t>
    </r>
    <r>
      <rPr>
        <sz val="10"/>
        <color theme="0"/>
        <rFont val="Wingdings 3"/>
        <family val="1"/>
        <charset val="2"/>
      </rPr>
      <t>h</t>
    </r>
    <phoneticPr fontId="1" type="noConversion"/>
  </si>
  <si>
    <r>
      <t xml:space="preserve">Run list command this line and fill the above cell with the value of K8S subnet id </t>
    </r>
    <r>
      <rPr>
        <sz val="10"/>
        <color theme="0"/>
        <rFont val="Wingdings 3"/>
        <family val="1"/>
        <charset val="2"/>
      </rPr>
      <t>h</t>
    </r>
    <phoneticPr fontId="1" type="noConversion"/>
  </si>
  <si>
    <r>
      <t xml:space="preserve">Run list command this line and fill the above cell with the value of VPC id </t>
    </r>
    <r>
      <rPr>
        <sz val="10"/>
        <color theme="0"/>
        <rFont val="Wingdings 3"/>
        <family val="1"/>
        <charset val="2"/>
      </rPr>
      <t>h</t>
    </r>
    <phoneticPr fontId="1" type="noConversion"/>
  </si>
  <si>
    <r>
      <t xml:space="preserve">Run list command this line and fill the next cell with the value of internet gateway firewall-id </t>
    </r>
    <r>
      <rPr>
        <sz val="10"/>
        <color theme="0"/>
        <rFont val="Wingdings 3"/>
        <family val="1"/>
        <charset val="2"/>
      </rPr>
      <t>g</t>
    </r>
    <phoneticPr fontId="1" type="noConversion"/>
  </si>
  <si>
    <t>Result
(Only on White Cell)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</si>
</sst>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0"/>
      <color theme="1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scheme val="minor"/>
    </font>
    <font>
      <sz val="10"/>
      <color theme="0"/>
      <name val="맑은 고딕"/>
      <family val="2"/>
      <scheme val="minor"/>
    </font>
    <font>
      <sz val="10"/>
      <color theme="0"/>
      <name val="Wingdings 3"/>
      <family val="1"/>
      <charset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1"/>
      </right>
      <top style="thin">
        <color theme="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1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>
      <alignment vertical="center"/>
    </xf>
    <xf numFmtId="0" fontId="0" fillId="0" borderId="2" xfId="0" applyBorder="1">
      <alignment vertical="center"/>
    </xf>
    <xf numFmtId="0" fontId="0" fillId="3" borderId="2" xfId="0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9" xfId="0" applyFont="1" applyFill="1" applyBorder="1">
      <alignment vertical="center"/>
    </xf>
    <xf numFmtId="0" fontId="3" fillId="2" borderId="10" xfId="0" applyFont="1" applyFill="1" applyBorder="1">
      <alignment vertical="center"/>
    </xf>
    <xf numFmtId="0" fontId="5" fillId="4" borderId="2" xfId="1" applyFont="1" applyFill="1" applyBorder="1" applyAlignment="1">
      <alignment vertical="center" wrapText="1"/>
    </xf>
    <xf numFmtId="0" fontId="6" fillId="4" borderId="2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7" fillId="5" borderId="2" xfId="0" applyFont="1" applyFill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0" fontId="8" fillId="6" borderId="6" xfId="0" applyFont="1" applyFill="1" applyBorder="1" applyAlignment="1">
      <alignment horizontal="right" vertical="center" wrapText="1"/>
    </xf>
    <xf numFmtId="0" fontId="8" fillId="6" borderId="7" xfId="0" applyFont="1" applyFill="1" applyBorder="1" applyAlignment="1">
      <alignment horizontal="right" vertical="center" wrapText="1"/>
    </xf>
    <xf numFmtId="0" fontId="8" fillId="6" borderId="8" xfId="0" applyFont="1" applyFill="1" applyBorder="1" applyAlignment="1">
      <alignment horizontal="right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808C-BA06-4D2B-87BF-AA46A847924A}">
  <dimension ref="A1:R26"/>
  <sheetViews>
    <sheetView tabSelected="1" zoomScale="85" zoomScaleNormal="85" workbookViewId="0">
      <selection activeCell="B5" sqref="B5"/>
    </sheetView>
  </sheetViews>
  <sheetFormatPr defaultRowHeight="16.5"/>
  <cols>
    <col min="1" max="1" width="20.875" customWidth="1"/>
    <col min="2" max="2" width="11.625" style="1" customWidth="1"/>
    <col min="3" max="3" width="11.875" style="1" customWidth="1"/>
    <col min="4" max="4" width="11.5" style="1" customWidth="1"/>
    <col min="5" max="5" width="10.5" style="1" customWidth="1"/>
    <col min="6" max="6" width="11" style="1" customWidth="1"/>
    <col min="7" max="7" width="12.875" style="1" customWidth="1"/>
    <col min="8" max="9" width="10.5" style="1" customWidth="1"/>
    <col min="10" max="10" width="17" style="1" customWidth="1"/>
    <col min="11" max="11" width="20.875" customWidth="1"/>
    <col min="12" max="18" width="8" hidden="1" customWidth="1"/>
  </cols>
  <sheetData>
    <row r="1" spans="1:18" ht="49.5">
      <c r="A1" s="3" t="s">
        <v>14</v>
      </c>
      <c r="B1" s="9" t="s">
        <v>15</v>
      </c>
      <c r="C1" s="9" t="s">
        <v>34</v>
      </c>
      <c r="D1" s="9" t="s">
        <v>35</v>
      </c>
      <c r="E1" s="9" t="s">
        <v>36</v>
      </c>
      <c r="F1" s="9" t="s">
        <v>37</v>
      </c>
      <c r="G1" s="9" t="s">
        <v>38</v>
      </c>
      <c r="H1" s="9" t="s">
        <v>39</v>
      </c>
      <c r="I1" s="9" t="s">
        <v>40</v>
      </c>
      <c r="J1" s="9" t="s">
        <v>116</v>
      </c>
      <c r="K1" s="15" t="s">
        <v>46</v>
      </c>
      <c r="L1" s="14" t="s">
        <v>41</v>
      </c>
      <c r="M1" s="6" t="s">
        <v>42</v>
      </c>
      <c r="N1" s="6" t="s">
        <v>43</v>
      </c>
      <c r="O1" s="6" t="s">
        <v>44</v>
      </c>
      <c r="P1" s="6" t="s">
        <v>45</v>
      </c>
      <c r="Q1" s="6" t="s">
        <v>108</v>
      </c>
      <c r="R1" s="6" t="s">
        <v>109</v>
      </c>
    </row>
    <row r="2" spans="1:18" ht="46.5" customHeight="1">
      <c r="A2" s="4" t="s">
        <v>1</v>
      </c>
      <c r="B2" s="16"/>
      <c r="C2" s="17"/>
      <c r="D2" s="17"/>
      <c r="E2" s="17"/>
      <c r="F2" s="17"/>
      <c r="G2" s="17"/>
      <c r="H2" s="17"/>
      <c r="I2" s="17"/>
      <c r="J2" s="17"/>
      <c r="K2" s="8" t="s">
        <v>0</v>
      </c>
      <c r="L2" s="7" t="s">
        <v>78</v>
      </c>
      <c r="M2" s="7"/>
      <c r="N2" s="7"/>
      <c r="O2" s="7"/>
      <c r="P2" s="7"/>
      <c r="Q2" s="7"/>
      <c r="R2" s="7"/>
    </row>
    <row r="3" spans="1:18" ht="46.5" customHeight="1">
      <c r="A3" s="4" t="s">
        <v>2</v>
      </c>
      <c r="B3" s="18"/>
      <c r="C3" s="17"/>
      <c r="D3" s="17"/>
      <c r="E3" s="17"/>
      <c r="F3" s="17"/>
      <c r="G3" s="17"/>
      <c r="H3" s="17"/>
      <c r="I3" s="17"/>
      <c r="J3" s="17"/>
      <c r="K3" s="8" t="str">
        <f>CONCATENATE(,"scp-tool-cli configure set access-key ",B3)</f>
        <v xml:space="preserve">scp-tool-cli configure set access-key </v>
      </c>
      <c r="L3" s="7" t="s">
        <v>78</v>
      </c>
      <c r="M3" s="7"/>
      <c r="N3" s="7"/>
      <c r="O3" s="7"/>
      <c r="P3" s="7"/>
      <c r="Q3" s="7"/>
      <c r="R3" s="7"/>
    </row>
    <row r="4" spans="1:18" ht="46.5" customHeight="1">
      <c r="A4" s="4" t="s">
        <v>3</v>
      </c>
      <c r="B4" s="18"/>
      <c r="C4" s="17"/>
      <c r="D4" s="17"/>
      <c r="E4" s="17"/>
      <c r="F4" s="17"/>
      <c r="G4" s="17"/>
      <c r="H4" s="17"/>
      <c r="I4" s="17"/>
      <c r="J4" s="17"/>
      <c r="K4" s="8" t="str">
        <f>CONCATENATE(,"scp-tool-cli configure set access-secret ",B4)</f>
        <v xml:space="preserve">scp-tool-cli configure set access-secret </v>
      </c>
      <c r="L4" s="7" t="s">
        <v>78</v>
      </c>
      <c r="M4" s="7"/>
      <c r="N4" s="7"/>
      <c r="O4" s="7"/>
      <c r="P4" s="7"/>
      <c r="Q4" s="7"/>
      <c r="R4" s="7"/>
    </row>
    <row r="5" spans="1:18" ht="46.5" customHeight="1">
      <c r="A5" s="4" t="s">
        <v>4</v>
      </c>
      <c r="B5" s="18"/>
      <c r="C5" s="17"/>
      <c r="D5" s="17"/>
      <c r="E5" s="17"/>
      <c r="F5" s="17"/>
      <c r="G5" s="17"/>
      <c r="H5" s="17"/>
      <c r="I5" s="17"/>
      <c r="J5" s="17"/>
      <c r="K5" s="8" t="str">
        <f>CONCATENATE(L5,B5)</f>
        <v xml:space="preserve">scp-tool-cli configure set project-id </v>
      </c>
      <c r="L5" s="7" t="s">
        <v>63</v>
      </c>
      <c r="M5" s="7"/>
      <c r="N5" s="7"/>
      <c r="O5" s="7"/>
      <c r="P5" s="7"/>
      <c r="Q5" s="7"/>
      <c r="R5" s="7"/>
    </row>
    <row r="6" spans="1:18" ht="46.5" customHeight="1">
      <c r="A6" s="4" t="s">
        <v>12</v>
      </c>
      <c r="B6" s="17"/>
      <c r="C6" s="17"/>
      <c r="D6" s="17"/>
      <c r="E6" s="17"/>
      <c r="F6" s="17"/>
      <c r="G6" s="17"/>
      <c r="H6" s="17"/>
      <c r="I6" s="17"/>
      <c r="J6" s="17"/>
      <c r="K6" s="8" t="s">
        <v>13</v>
      </c>
      <c r="L6" s="7"/>
      <c r="M6" s="7"/>
      <c r="N6" s="7"/>
      <c r="O6" s="7"/>
      <c r="P6" s="7"/>
      <c r="Q6" s="7"/>
      <c r="R6" s="7"/>
    </row>
    <row r="7" spans="1:18" ht="46.5" customHeight="1">
      <c r="A7" s="4" t="s">
        <v>47</v>
      </c>
      <c r="B7" s="17"/>
      <c r="C7" s="17"/>
      <c r="D7" s="17"/>
      <c r="E7" s="17"/>
      <c r="F7" s="17"/>
      <c r="G7" s="17"/>
      <c r="H7" s="17"/>
      <c r="I7" s="17"/>
      <c r="J7" s="17"/>
      <c r="K7" s="8" t="str">
        <f>CONCATENATE(L7," ",B5)</f>
        <v xml:space="preserve">scp-tool-cli project list-service-zones-of-project-v3 --project-id  </v>
      </c>
      <c r="L7" s="7" t="s">
        <v>64</v>
      </c>
      <c r="M7" s="7"/>
      <c r="N7" s="7"/>
      <c r="O7" s="7"/>
      <c r="P7" s="7"/>
      <c r="Q7" s="7"/>
      <c r="R7" s="7"/>
    </row>
    <row r="8" spans="1:18" ht="46.5" customHeight="1">
      <c r="A8" s="10" t="s">
        <v>18</v>
      </c>
      <c r="B8" s="17" t="s">
        <v>67</v>
      </c>
      <c r="C8" s="17" t="s">
        <v>10</v>
      </c>
      <c r="D8" s="17"/>
      <c r="E8" s="17"/>
      <c r="F8" s="17"/>
      <c r="G8" s="17"/>
      <c r="H8" s="17"/>
      <c r="I8" s="17"/>
      <c r="J8" s="19"/>
      <c r="K8" s="8" t="str">
        <f>CONCATENATE(L8,VLOOKUP(CLI!C8,Env_Setting!$B$1:$E$5,4,FALSE),CLI!M8,CLI!B8,CLI!N8)</f>
        <v>scp-tool-cli vpc create-vpc-v3 --req "{  \"serviceZoneId\" : \"ZONE-1txHHEZvs5cPYfYpy2_FPc\",  \"vpcName\" : \"VPCdevops\"}"</v>
      </c>
      <c r="L8" s="7" t="s">
        <v>7</v>
      </c>
      <c r="M8" s="7" t="s">
        <v>8</v>
      </c>
      <c r="N8" s="7" t="s">
        <v>9</v>
      </c>
      <c r="O8" s="7"/>
      <c r="P8" s="7"/>
      <c r="Q8" s="7"/>
      <c r="R8" s="7"/>
    </row>
    <row r="9" spans="1:18" ht="46.5" customHeight="1">
      <c r="A9" s="5" t="s">
        <v>48</v>
      </c>
      <c r="B9" s="25" t="s">
        <v>114</v>
      </c>
      <c r="C9" s="26"/>
      <c r="D9" s="26"/>
      <c r="E9" s="26"/>
      <c r="F9" s="26"/>
      <c r="G9" s="26"/>
      <c r="H9" s="26"/>
      <c r="I9" s="26"/>
      <c r="J9" s="27"/>
      <c r="K9" s="8" t="s">
        <v>49</v>
      </c>
      <c r="L9" s="7"/>
      <c r="M9" s="7"/>
      <c r="N9" s="7"/>
      <c r="O9" s="7"/>
      <c r="P9" s="7"/>
      <c r="Q9" s="7"/>
      <c r="R9" s="7"/>
    </row>
    <row r="10" spans="1:18" ht="46.5" customHeight="1">
      <c r="A10" s="10" t="s">
        <v>50</v>
      </c>
      <c r="B10" s="17"/>
      <c r="C10" s="17" t="s">
        <v>10</v>
      </c>
      <c r="D10" s="17" t="s">
        <v>67</v>
      </c>
      <c r="E10" s="17"/>
      <c r="F10" s="17"/>
      <c r="G10" s="17"/>
      <c r="H10" s="17"/>
      <c r="I10" s="17"/>
      <c r="J10" s="17"/>
      <c r="K10" s="8" t="str">
        <f>CONCATENATE(L10,VLOOKUP(CLI!C10,Env_Setting!$B$1:$E$5,4,FALSE),CLI!M10,VLOOKUP(CLI!D10,$B$8:$K$8,9,FALSE),CLI!N10)</f>
        <v>scp-tool-cli internet-gateway create-internet-gateway-v4 --request "{  \"firewallEnabled\" : true,  \"firewallLoggable\" : false,  \"internetGatewayType\" : \"SHARED\",  \"serviceZoneId\" : \"ZONE-1txHHEZvs5cPYfYpy2_FPc\", \"vpcId\" : \"\"}"</v>
      </c>
      <c r="L10" s="7" t="s">
        <v>65</v>
      </c>
      <c r="M10" s="7" t="s">
        <v>33</v>
      </c>
      <c r="N10" s="7" t="s">
        <v>9</v>
      </c>
      <c r="O10" s="7"/>
      <c r="P10" s="7"/>
      <c r="Q10" s="7"/>
      <c r="R10" s="7"/>
    </row>
    <row r="11" spans="1:18" ht="46.5" customHeight="1">
      <c r="A11" s="24" t="s">
        <v>57</v>
      </c>
      <c r="B11" s="17" t="s">
        <v>82</v>
      </c>
      <c r="C11" s="17" t="s">
        <v>56</v>
      </c>
      <c r="D11" s="17" t="s">
        <v>55</v>
      </c>
      <c r="E11" s="17" t="s">
        <v>66</v>
      </c>
      <c r="F11" s="17" t="str">
        <f t="shared" ref="F11" si="0">CONCATENATE(E11,"-",B11," Subnet")</f>
        <v>VPCdevops-SBNK8Sdevops Subnet</v>
      </c>
      <c r="G11" s="17"/>
      <c r="H11" s="17"/>
      <c r="I11" s="17"/>
      <c r="J11" s="20"/>
      <c r="K11" s="8" t="str">
        <f>CONCATENATE(L11,C11,M11,B11,N11,D11,O11,VLOOKUP(E11,$B$8:$K$8,9,FALSE),P11,F11,Q11)</f>
        <v>scp-tool-cli subnet create-subnet-v2 --req-vo "{  \"subnetCidrBlock\" : \"192.168.21.0/24\",  \"subnetName\" : \"SBNK8Sdevops\",  \"subnetType\" : \"PRIVATE\",  \"vpcId\" : \"\",  \"subnetDescription\" : \"VPCdevops-SBNK8Sdevops Subnet\" }"</v>
      </c>
      <c r="L11" s="7" t="s">
        <v>51</v>
      </c>
      <c r="M11" s="7" t="s">
        <v>52</v>
      </c>
      <c r="N11" s="7" t="s">
        <v>53</v>
      </c>
      <c r="O11" s="7" t="s">
        <v>54</v>
      </c>
      <c r="P11" s="7" t="s">
        <v>61</v>
      </c>
      <c r="Q11" s="7" t="s">
        <v>62</v>
      </c>
      <c r="R11" s="7"/>
    </row>
    <row r="12" spans="1:18" ht="46.5" customHeight="1">
      <c r="A12" s="5" t="s">
        <v>79</v>
      </c>
      <c r="B12" s="25" t="s">
        <v>113</v>
      </c>
      <c r="C12" s="26"/>
      <c r="D12" s="26"/>
      <c r="E12" s="26"/>
      <c r="F12" s="26"/>
      <c r="G12" s="26"/>
      <c r="H12" s="26"/>
      <c r="I12" s="26"/>
      <c r="J12" s="27"/>
      <c r="K12" s="8" t="s">
        <v>80</v>
      </c>
      <c r="L12" s="7"/>
      <c r="M12" s="7"/>
      <c r="N12" s="7"/>
      <c r="O12" s="7"/>
      <c r="P12" s="7"/>
      <c r="Q12" s="7"/>
      <c r="R12" s="7"/>
    </row>
    <row r="13" spans="1:18" ht="46.5" customHeight="1">
      <c r="A13" s="11" t="s">
        <v>83</v>
      </c>
      <c r="B13" s="17"/>
      <c r="C13" s="17" t="str">
        <f>B11</f>
        <v>SBNK8Sdevops</v>
      </c>
      <c r="D13" s="17"/>
      <c r="E13" s="17"/>
      <c r="F13" s="17"/>
      <c r="G13" s="17"/>
      <c r="H13" s="17"/>
      <c r="I13" s="17"/>
      <c r="J13" s="17"/>
      <c r="K13" s="8" t="str">
        <f>CONCATENATE(L13,VLOOKUP(C13,$B$11:$J$11,9),M13)</f>
        <v>scp-tool-cli nat-gateway create-nat-gateway-v2 --body "{  \"subnetId\" : \"\"}"</v>
      </c>
      <c r="L13" s="7" t="s">
        <v>81</v>
      </c>
      <c r="M13" s="7" t="s">
        <v>9</v>
      </c>
      <c r="N13" s="7"/>
      <c r="O13" s="7"/>
      <c r="P13" s="7"/>
      <c r="Q13" s="7"/>
      <c r="R13" s="7"/>
    </row>
    <row r="14" spans="1:18" ht="46.5" customHeight="1">
      <c r="A14" s="24" t="s">
        <v>60</v>
      </c>
      <c r="B14" s="17" t="s">
        <v>84</v>
      </c>
      <c r="C14" s="17" t="s">
        <v>10</v>
      </c>
      <c r="D14" s="17" t="s">
        <v>66</v>
      </c>
      <c r="E14" s="17"/>
      <c r="F14" s="17"/>
      <c r="G14" s="17"/>
      <c r="H14" s="17"/>
      <c r="I14" s="17"/>
      <c r="J14" s="20"/>
      <c r="K14" s="8" t="str">
        <f>CONCATENATE(L14,B14,M14,VLOOKUP(C14,Env_Setting!$B$2:$E$5,4,FALSE),N14,VLOOKUP(D14,$B$8:$K$8,9,FALSE),O14)</f>
        <v>scp-tool-cli security-group create-security-group-v3 --req "{  \"loggable\" : false,  \"securityGroupName\" : \"SGK8Sdevops\",  \"serviceZoneId\" : \"ZONE-1txHHEZvs5cPYfYpy2_FPc\",  \"vpcId\" : \"\"}"</v>
      </c>
      <c r="L14" s="7" t="s">
        <v>58</v>
      </c>
      <c r="M14" s="7" t="s">
        <v>59</v>
      </c>
      <c r="N14" s="7" t="s">
        <v>54</v>
      </c>
      <c r="O14" s="7" t="s">
        <v>9</v>
      </c>
      <c r="P14" s="7"/>
      <c r="Q14" s="7"/>
      <c r="R14" s="7"/>
    </row>
    <row r="15" spans="1:18" ht="46.5" customHeight="1">
      <c r="A15" s="5" t="s">
        <v>86</v>
      </c>
      <c r="B15" s="25" t="s">
        <v>112</v>
      </c>
      <c r="C15" s="26"/>
      <c r="D15" s="26"/>
      <c r="E15" s="26"/>
      <c r="F15" s="26"/>
      <c r="G15" s="26"/>
      <c r="H15" s="26"/>
      <c r="I15" s="26"/>
      <c r="J15" s="27"/>
      <c r="K15" s="8" t="s">
        <v>87</v>
      </c>
      <c r="L15" s="7"/>
      <c r="M15" s="7"/>
      <c r="N15" s="7"/>
      <c r="O15" s="7"/>
      <c r="P15" s="7"/>
      <c r="Q15" s="7"/>
      <c r="R15" s="7"/>
    </row>
    <row r="16" spans="1:18" ht="46.5" customHeight="1">
      <c r="A16" s="5" t="s">
        <v>72</v>
      </c>
      <c r="B16" s="17" t="s">
        <v>70</v>
      </c>
      <c r="C16" s="17" t="s">
        <v>10</v>
      </c>
      <c r="D16" s="17" t="s">
        <v>69</v>
      </c>
      <c r="E16" s="17"/>
      <c r="F16" s="17"/>
      <c r="G16" s="17"/>
      <c r="H16" s="17"/>
      <c r="I16" s="17"/>
      <c r="J16" s="17"/>
      <c r="K16" s="8" t="str">
        <f>CONCATENATE(L16,VLOOKUP(C16,Env_Setting!$B$2:$E$5,3),M16,B16,N16,D16,O16,VLOOKUP(C16,Env_Setting!$B$2:$E$5,4),P16,J8,Q16)</f>
        <v>scp-tool-cli loadbalancer create-load-balancer-v3 --body "{  \"blockId\" : \"POOL-gPG61sbIttcSrZMsjYxy0l\",  \"firewallEnabled\" : false,  \"isLoggable\" : false,  \"linkIpCidr\" : \"192.168.254.0/30\",  \"loadBalancerName\" : \"LBdevops\",  \"loadBalancerSize\" : \"SMALL\",  \"serviceIpCidr\" : \"192.168.1.0/27\",  \"serviceZoneId\" : \"ZONE-1txHHEZvs5cPYfYpy2_FPc\",  \"vpcId\" : \"\"}"</v>
      </c>
      <c r="L16" s="7" t="s">
        <v>68</v>
      </c>
      <c r="M16" s="7" t="s">
        <v>73</v>
      </c>
      <c r="N16" s="7" t="s">
        <v>71</v>
      </c>
      <c r="O16" s="7" t="s">
        <v>59</v>
      </c>
      <c r="P16" s="7" t="s">
        <v>54</v>
      </c>
      <c r="Q16" s="7" t="s">
        <v>9</v>
      </c>
      <c r="R16" s="7"/>
    </row>
    <row r="17" spans="1:18" ht="46.5" customHeight="1">
      <c r="A17" s="5" t="s">
        <v>77</v>
      </c>
      <c r="B17" s="17" t="s">
        <v>75</v>
      </c>
      <c r="C17" s="17" t="s">
        <v>10</v>
      </c>
      <c r="D17" s="17"/>
      <c r="E17" s="17"/>
      <c r="F17" s="17"/>
      <c r="G17" s="17"/>
      <c r="H17" s="17"/>
      <c r="I17" s="17"/>
      <c r="J17" s="17"/>
      <c r="K17" s="8" t="str">
        <f>CONCATENATE(L17,B17,M17,VLOOKUP(C17,Env_Setting!$B$2:$E$5,4),N17)</f>
        <v>scp-tool-cli file-storage create-file-storage-v4 --body "{  \"diskType\" : \"HDD\",  \"fileStorageName\" : \"fsdevops\",  \"fileStorageProtocol\" : \"NFS\",  \"productNames\" : [ \"HDD\" ],  \"serviceZoneId\" : \"ZONE-1txHHEZvs5cPYfYpy2_FPc\"}"</v>
      </c>
      <c r="L17" s="7" t="s">
        <v>74</v>
      </c>
      <c r="M17" s="7" t="s">
        <v>76</v>
      </c>
      <c r="N17" s="7" t="s">
        <v>9</v>
      </c>
      <c r="O17" s="7"/>
      <c r="P17" s="7"/>
      <c r="Q17" s="7"/>
      <c r="R17" s="7"/>
    </row>
    <row r="18" spans="1:18" ht="49.5" customHeight="1">
      <c r="A18" s="13" t="s">
        <v>110</v>
      </c>
      <c r="B18" s="17"/>
      <c r="C18" s="17" t="str">
        <f>$B$14</f>
        <v>SGK8Sdevops</v>
      </c>
      <c r="D18" s="17" t="s">
        <v>88</v>
      </c>
      <c r="E18" s="17" t="s">
        <v>91</v>
      </c>
      <c r="F18" s="17">
        <v>80</v>
      </c>
      <c r="G18" s="17"/>
      <c r="H18" s="17"/>
      <c r="I18" s="17"/>
      <c r="J18" s="17"/>
      <c r="K18" s="8" t="str">
        <f>CONCATENATE(L18,VLOOKUP(C18,$B$14:$J$14,9),M18,D18,N18,E18,O18,F18,P18)</f>
        <v>scp-tool-cli security-group create-security-group-rule-v2 --security-group-id  --body "{  \"destinationIpAddresses\" : [ \"0.0.0.0/0\" ],  \"ruleDirection\" : \"OUT\",  \"services\" : [ {    \"serviceType\" : \"TCP\",    \"serviceValue\" : \"80\"  } ]}"</v>
      </c>
      <c r="L18" s="7" t="s">
        <v>85</v>
      </c>
      <c r="M18" s="7" t="str">
        <f t="shared" ref="M18:M19" si="1">IF(E18="IN",R18,Q18)</f>
        <v xml:space="preserve"> --body "{  \"destinationIpAddresses\" : [ \"</v>
      </c>
      <c r="N18" s="7" t="s">
        <v>90</v>
      </c>
      <c r="O18" s="7" t="s">
        <v>92</v>
      </c>
      <c r="P18" s="7" t="s">
        <v>93</v>
      </c>
      <c r="Q18" s="12" t="s">
        <v>89</v>
      </c>
      <c r="R18" s="12" t="s">
        <v>95</v>
      </c>
    </row>
    <row r="19" spans="1:18" ht="46.5" customHeight="1">
      <c r="A19" s="13" t="s">
        <v>111</v>
      </c>
      <c r="B19" s="17"/>
      <c r="C19" s="17" t="str">
        <f>$B$14</f>
        <v>SGK8Sdevops</v>
      </c>
      <c r="D19" s="17" t="s">
        <v>88</v>
      </c>
      <c r="E19" s="17" t="s">
        <v>91</v>
      </c>
      <c r="F19" s="17">
        <v>443</v>
      </c>
      <c r="G19" s="17"/>
      <c r="H19" s="17"/>
      <c r="I19" s="17"/>
      <c r="J19" s="17"/>
      <c r="K19" s="8" t="str">
        <f>CONCATENATE(L19,VLOOKUP(C19,$B$14:$J$14,9),M19,D19,N19,E19,O19,F19,P19)</f>
        <v>scp-tool-cli security-group create-security-group-rule-v2 --security-group-id  --body "{  \"destinationIpAddresses\" : [ \"0.0.0.0/0\" ],  \"ruleDirection\" : \"OUT\",  \"services\" : [ {    \"serviceType\" : \"TCP\",    \"serviceValue\" : \"443\"  } ]}"</v>
      </c>
      <c r="L19" s="7" t="s">
        <v>85</v>
      </c>
      <c r="M19" s="7" t="str">
        <f t="shared" si="1"/>
        <v xml:space="preserve"> --body "{  \"destinationIpAddresses\" : [ \"</v>
      </c>
      <c r="N19" s="7" t="s">
        <v>90</v>
      </c>
      <c r="O19" s="7" t="s">
        <v>92</v>
      </c>
      <c r="P19" s="7" t="s">
        <v>93</v>
      </c>
      <c r="Q19" s="12" t="s">
        <v>89</v>
      </c>
      <c r="R19" s="12" t="s">
        <v>95</v>
      </c>
    </row>
    <row r="20" spans="1:18" ht="46.5" customHeight="1">
      <c r="A20" s="13" t="s">
        <v>111</v>
      </c>
      <c r="B20" s="17"/>
      <c r="C20" s="17" t="str">
        <f>$B$14</f>
        <v>SGK8Sdevops</v>
      </c>
      <c r="D20" s="17" t="s">
        <v>88</v>
      </c>
      <c r="E20" s="17" t="s">
        <v>91</v>
      </c>
      <c r="F20" s="17">
        <v>6443</v>
      </c>
      <c r="G20" s="17"/>
      <c r="H20" s="17"/>
      <c r="I20" s="17"/>
      <c r="J20" s="17"/>
      <c r="K20" s="8" t="str">
        <f>CONCATENATE(L20,VLOOKUP(C20,$B$14:$J$14,9),M20,D20,N20,E20,O20,F20,P20)</f>
        <v>scp-tool-cli security-group create-security-group-rule-v2 --security-group-id  --body "{  \"destinationIpAddresses\" : [ \"0.0.0.0/0\" ],  \"ruleDirection\" : \"OUT\",  \"services\" : [ {    \"serviceType\" : \"TCP\",    \"serviceValue\" : \"6443\"  } ]}"</v>
      </c>
      <c r="L20" s="7" t="s">
        <v>85</v>
      </c>
      <c r="M20" s="7" t="str">
        <f t="shared" ref="M20" si="2">IF(E20="IN",R20,Q20)</f>
        <v xml:space="preserve"> --body "{  \"destinationIpAddresses\" : [ \"</v>
      </c>
      <c r="N20" s="7" t="s">
        <v>90</v>
      </c>
      <c r="O20" s="7" t="s">
        <v>92</v>
      </c>
      <c r="P20" s="7" t="s">
        <v>93</v>
      </c>
      <c r="Q20" s="12" t="s">
        <v>89</v>
      </c>
      <c r="R20" s="12" t="s">
        <v>95</v>
      </c>
    </row>
    <row r="21" spans="1:18" ht="46.5" customHeight="1">
      <c r="A21" s="11" t="s">
        <v>98</v>
      </c>
      <c r="B21" s="21" t="s">
        <v>115</v>
      </c>
      <c r="C21" s="22"/>
      <c r="D21" s="22"/>
      <c r="E21" s="22"/>
      <c r="F21" s="22"/>
      <c r="G21" s="22"/>
      <c r="H21" s="22"/>
      <c r="I21" s="22"/>
      <c r="J21" s="20"/>
      <c r="K21" s="8" t="str">
        <f>CONCATENATE(L21,J8)</f>
        <v xml:space="preserve">scp-tool-cli firewall list-firewalls-v2 --vpc-id </v>
      </c>
      <c r="L21" s="7" t="s">
        <v>97</v>
      </c>
      <c r="M21" s="7"/>
      <c r="N21" s="7"/>
      <c r="O21" s="7"/>
      <c r="P21" s="7"/>
      <c r="Q21" s="12"/>
      <c r="R21" s="12"/>
    </row>
    <row r="22" spans="1:18" ht="46.5" customHeight="1">
      <c r="A22" s="11" t="s">
        <v>106</v>
      </c>
      <c r="B22" s="17"/>
      <c r="C22" s="17"/>
      <c r="D22" s="17" t="str">
        <f>$D$16</f>
        <v>192.168.1.0/27</v>
      </c>
      <c r="E22" s="17" t="s">
        <v>94</v>
      </c>
      <c r="F22" s="17">
        <v>80</v>
      </c>
      <c r="G22" s="17" t="s">
        <v>88</v>
      </c>
      <c r="H22" s="17"/>
      <c r="I22" s="17"/>
      <c r="J22" s="17"/>
      <c r="K22" s="8" t="str">
        <f>CONCATENATE(L22,$J$21,M22,D22,N22,E22,O22,F22,P22,G22,Q22)</f>
        <v>scp-tool-cli firewall create-firewall-rule-v2 --firewall-id  --body "{  \"destinationIpAddresses\" : [\"192.168.1.0/27\"],  \"isRuleEnabled\" : true,  \"ruleAction\" : \"ALLOW\",  \"ruleDirection\" : \"IN\",   \"ruleLocationType\" : \"LAST\",  \"services\" : [ {    \"serviceType\" : \"TCP\",    \"serviceValue\" : \"80\"  } ],  \"sourceIpAddresses\" : [\"0.0.0.0/0\"] }"</v>
      </c>
      <c r="L22" s="7" t="s">
        <v>96</v>
      </c>
      <c r="M22" s="7" t="s">
        <v>100</v>
      </c>
      <c r="N22" s="7" t="s">
        <v>101</v>
      </c>
      <c r="O22" s="7" t="s">
        <v>99</v>
      </c>
      <c r="P22" s="7" t="s">
        <v>102</v>
      </c>
      <c r="Q22" s="12" t="s">
        <v>103</v>
      </c>
      <c r="R22" s="12"/>
    </row>
    <row r="23" spans="1:18" ht="46.5" customHeight="1">
      <c r="A23" s="11" t="s">
        <v>105</v>
      </c>
      <c r="B23" s="17"/>
      <c r="C23" s="17"/>
      <c r="D23" s="17" t="str">
        <f>$D$16</f>
        <v>192.168.1.0/27</v>
      </c>
      <c r="E23" s="17" t="s">
        <v>94</v>
      </c>
      <c r="F23" s="17">
        <v>443</v>
      </c>
      <c r="G23" s="17" t="s">
        <v>88</v>
      </c>
      <c r="H23" s="17"/>
      <c r="I23" s="17"/>
      <c r="J23" s="17"/>
      <c r="K23" s="8" t="str">
        <f>CONCATENATE(L23,$J$21,M23,D23,N23,E23,O23,F23,P23,G23,Q23)</f>
        <v>scp-tool-cli firewall create-firewall-rule-v2 --firewall-id  --body "{  \"destinationIpAddresses\" : [\"192.168.1.0/27\"],  \"isRuleEnabled\" : true,  \"ruleAction\" : \"ALLOW\",  \"ruleDirection\" : \"IN\",   \"ruleLocationType\" : \"LAST\",  \"services\" : [ {    \"serviceType\" : \"TCP\",    \"serviceValue\" : \"443\"  } ],  \"sourceIpAddresses\" : [\"0.0.0.0/0\"] }"</v>
      </c>
      <c r="L23" s="7" t="s">
        <v>96</v>
      </c>
      <c r="M23" s="7" t="s">
        <v>100</v>
      </c>
      <c r="N23" s="7" t="s">
        <v>101</v>
      </c>
      <c r="O23" s="7" t="s">
        <v>99</v>
      </c>
      <c r="P23" s="7" t="s">
        <v>102</v>
      </c>
      <c r="Q23" s="12" t="s">
        <v>103</v>
      </c>
      <c r="R23" s="12"/>
    </row>
    <row r="24" spans="1:18" ht="49.5" customHeight="1">
      <c r="A24" s="11" t="s">
        <v>104</v>
      </c>
      <c r="B24" s="17"/>
      <c r="C24" s="17"/>
      <c r="D24" s="17" t="s">
        <v>88</v>
      </c>
      <c r="E24" s="17" t="s">
        <v>91</v>
      </c>
      <c r="F24" s="17">
        <v>80</v>
      </c>
      <c r="G24" s="17" t="str">
        <f>$C$11</f>
        <v>192.168.21.0/24</v>
      </c>
      <c r="H24" s="17"/>
      <c r="I24" s="17"/>
      <c r="J24" s="17"/>
      <c r="K24" s="8" t="str">
        <f>CONCATENATE(L24,$J$21,M24,D24,N24,E24,O24,F24,P24,G24,Q24)</f>
        <v>scp-tool-cli firewall create-firewall-rule-v2 --firewall-id  --body "{  \"destinationIpAddresses\" : [\"0.0.0.0/0\"],  \"isRuleEnabled\" : true,  \"ruleAction\" : \"ALLOW\",  \"ruleDirection\" : \"OUT\",   \"ruleLocationType\" : \"LAST\",  \"services\" : [ {    \"serviceType\" : \"TCP\",    \"serviceValue\" : \"80\"  } ],  \"sourceIpAddresses\" : [\"192.168.21.0/24\"] }"</v>
      </c>
      <c r="L24" s="7" t="s">
        <v>96</v>
      </c>
      <c r="M24" s="7" t="s">
        <v>100</v>
      </c>
      <c r="N24" s="7" t="s">
        <v>101</v>
      </c>
      <c r="O24" s="7" t="s">
        <v>99</v>
      </c>
      <c r="P24" s="7" t="s">
        <v>102</v>
      </c>
      <c r="Q24" s="12" t="s">
        <v>103</v>
      </c>
      <c r="R24" s="12"/>
    </row>
    <row r="25" spans="1:18" ht="49.5" customHeight="1">
      <c r="A25" s="11" t="s">
        <v>107</v>
      </c>
      <c r="B25" s="17"/>
      <c r="C25" s="17"/>
      <c r="D25" s="17" t="s">
        <v>88</v>
      </c>
      <c r="E25" s="17" t="s">
        <v>91</v>
      </c>
      <c r="F25" s="17">
        <v>443</v>
      </c>
      <c r="G25" s="17" t="str">
        <f>$C$11</f>
        <v>192.168.21.0/24</v>
      </c>
      <c r="H25" s="17"/>
      <c r="I25" s="17"/>
      <c r="J25" s="17"/>
      <c r="K25" s="8" t="str">
        <f>CONCATENATE(L25,$J$21,M25,D25,N25,E25,O25,F25,P25,G25,Q25)</f>
        <v>scp-tool-cli firewall create-firewall-rule-v2 --firewall-id  --body "{  \"destinationIpAddresses\" : [\"0.0.0.0/0\"],  \"isRuleEnabled\" : true,  \"ruleAction\" : \"ALLOW\",  \"ruleDirection\" : \"OUT\",   \"ruleLocationType\" : \"LAST\",  \"services\" : [ {    \"serviceType\" : \"TCP\",    \"serviceValue\" : \"443\"  } ],  \"sourceIpAddresses\" : [\"192.168.21.0/24\"] }"</v>
      </c>
      <c r="L25" s="7" t="s">
        <v>96</v>
      </c>
      <c r="M25" s="7" t="s">
        <v>100</v>
      </c>
      <c r="N25" s="7" t="s">
        <v>101</v>
      </c>
      <c r="O25" s="7" t="s">
        <v>99</v>
      </c>
      <c r="P25" s="7" t="s">
        <v>102</v>
      </c>
      <c r="Q25" s="12" t="s">
        <v>103</v>
      </c>
      <c r="R25" s="12"/>
    </row>
    <row r="26" spans="1:18" ht="49.5" customHeight="1">
      <c r="A26" s="11" t="s">
        <v>107</v>
      </c>
      <c r="B26" s="17"/>
      <c r="C26" s="17"/>
      <c r="D26" s="17" t="s">
        <v>88</v>
      </c>
      <c r="E26" s="17" t="s">
        <v>91</v>
      </c>
      <c r="F26" s="17">
        <v>6443</v>
      </c>
      <c r="G26" s="17" t="str">
        <f>$C$11</f>
        <v>192.168.21.0/24</v>
      </c>
      <c r="H26" s="17"/>
      <c r="I26" s="17"/>
      <c r="J26" s="17"/>
      <c r="K26" s="8" t="str">
        <f>CONCATENATE(L26,$J$21,M26,D26,N26,E26,O26,F26,P26,G26,Q26)</f>
        <v>scp-tool-cli firewall create-firewall-rule-v2 --firewall-id  --body "{  \"destinationIpAddresses\" : [\"0.0.0.0/0\"],  \"isRuleEnabled\" : true,  \"ruleAction\" : \"ALLOW\",  \"ruleDirection\" : \"OUT\",   \"ruleLocationType\" : \"LAST\",  \"services\" : [ {    \"serviceType\" : \"TCP\",    \"serviceValue\" : \"6443\"  } ],  \"sourceIpAddresses\" : [\"192.168.21.0/24\"] }"</v>
      </c>
      <c r="L26" s="7" t="s">
        <v>96</v>
      </c>
      <c r="M26" s="7" t="s">
        <v>100</v>
      </c>
      <c r="N26" s="7" t="s">
        <v>101</v>
      </c>
      <c r="O26" s="7" t="s">
        <v>99</v>
      </c>
      <c r="P26" s="7" t="s">
        <v>102</v>
      </c>
      <c r="Q26" s="12" t="s">
        <v>103</v>
      </c>
      <c r="R26" s="12"/>
    </row>
  </sheetData>
  <mergeCells count="4">
    <mergeCell ref="B9:J9"/>
    <mergeCell ref="B21:I21"/>
    <mergeCell ref="B15:J15"/>
    <mergeCell ref="B12:J12"/>
  </mergeCells>
  <phoneticPr fontId="1" type="noConversion"/>
  <dataValidations count="1">
    <dataValidation type="list" allowBlank="1" showInputMessage="1" showErrorMessage="1" sqref="E11 D14" xr:uid="{75D70CCA-DAB2-4464-AD5C-979A9F5DCFB8}">
      <formula1>$B$8:$B$8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BC1732-FFBE-443B-83A9-CBDDC7804123}">
          <x14:formula1>
            <xm:f>Env_Setting!$B$2:$B$5</xm:f>
          </x14:formula1>
          <xm:sqref>C2:D4 D5:D7 C10 C16:C17 C5:C8 C14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678CC-7A48-49E4-A491-9E3DB76BDF51}">
  <dimension ref="A1:E5"/>
  <sheetViews>
    <sheetView workbookViewId="0">
      <selection activeCell="B2" sqref="B2"/>
    </sheetView>
  </sheetViews>
  <sheetFormatPr defaultRowHeight="16.5"/>
  <cols>
    <col min="1" max="1" width="16.125" customWidth="1"/>
    <col min="2" max="2" width="17.125" customWidth="1"/>
    <col min="3" max="3" width="28.75" bestFit="1" customWidth="1"/>
    <col min="4" max="5" width="31.75" bestFit="1" customWidth="1"/>
  </cols>
  <sheetData>
    <row r="1" spans="1:5">
      <c r="A1" s="2"/>
      <c r="B1" s="1" t="s">
        <v>5</v>
      </c>
      <c r="C1" s="1" t="s">
        <v>26</v>
      </c>
      <c r="D1" t="s">
        <v>25</v>
      </c>
      <c r="E1" t="s">
        <v>30</v>
      </c>
    </row>
    <row r="2" spans="1:5">
      <c r="A2" s="23" t="s">
        <v>5</v>
      </c>
      <c r="B2" t="s">
        <v>10</v>
      </c>
      <c r="C2" t="s">
        <v>6</v>
      </c>
      <c r="D2" t="s">
        <v>23</v>
      </c>
      <c r="E2" t="s">
        <v>32</v>
      </c>
    </row>
    <row r="3" spans="1:5">
      <c r="A3" s="23"/>
      <c r="B3" t="s">
        <v>16</v>
      </c>
      <c r="C3" t="s">
        <v>19</v>
      </c>
      <c r="D3" t="s">
        <v>22</v>
      </c>
      <c r="E3" t="s">
        <v>27</v>
      </c>
    </row>
    <row r="4" spans="1:5">
      <c r="A4" s="23"/>
      <c r="B4" t="s">
        <v>17</v>
      </c>
      <c r="C4" t="s">
        <v>20</v>
      </c>
      <c r="D4" t="s">
        <v>24</v>
      </c>
      <c r="E4" t="s">
        <v>28</v>
      </c>
    </row>
    <row r="5" spans="1:5">
      <c r="A5" s="23"/>
      <c r="B5" t="s">
        <v>11</v>
      </c>
      <c r="C5" t="s">
        <v>21</v>
      </c>
      <c r="D5" t="s">
        <v>31</v>
      </c>
      <c r="E5" t="s">
        <v>29</v>
      </c>
    </row>
  </sheetData>
  <mergeCells count="1">
    <mergeCell ref="A2:A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CLI</vt:lpstr>
      <vt:lpstr>Env_Setting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홍순태</dc:creator>
  <cp:lastModifiedBy>SunTae Hong</cp:lastModifiedBy>
  <dcterms:created xsi:type="dcterms:W3CDTF">2023-11-15T04:27:21Z</dcterms:created>
  <dcterms:modified xsi:type="dcterms:W3CDTF">2024-10-27T12:24:51Z</dcterms:modified>
</cp:coreProperties>
</file>