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8" yWindow="-108" windowWidth="23256" windowHeight="1272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H7" i="11"/>
  <c r="E11" i="11" l="1"/>
  <c r="E17" i="11" s="1"/>
  <c r="E18" i="11" s="1"/>
  <c r="E16" i="11"/>
  <c r="F16" i="11" s="1"/>
  <c r="F17" i="11" s="1"/>
  <c r="E9" i="11"/>
  <c r="F11" i="11" l="1"/>
  <c r="E15" i="11"/>
  <c r="F15" i="11" s="1"/>
  <c r="E12" i="11"/>
  <c r="F12" i="11" s="1"/>
  <c r="E13" i="11" s="1"/>
  <c r="E22" i="11"/>
  <c r="E23" i="11" s="1"/>
  <c r="E24" i="11" s="1"/>
  <c r="F24" i="11" s="1"/>
  <c r="E26" i="11" s="1"/>
  <c r="E25" i="11"/>
  <c r="F25" i="11" s="1"/>
  <c r="F26" i="11" s="1"/>
  <c r="E28" i="11" s="1"/>
  <c r="F28" i="11" s="1"/>
  <c r="E29" i="11" s="1"/>
  <c r="F18" i="11"/>
  <c r="E19" i="11"/>
  <c r="F9" i="11"/>
  <c r="I5" i="11"/>
  <c r="H36" i="11"/>
  <c r="H30" i="11"/>
  <c r="H20" i="11"/>
  <c r="H10" i="11"/>
  <c r="H8" i="11"/>
  <c r="F22" i="11" l="1"/>
  <c r="F23" i="11"/>
  <c r="F29" i="11"/>
  <c r="E31" i="11"/>
  <c r="E27" i="11"/>
  <c r="F27" i="11" s="1"/>
  <c r="F21" i="11" s="1"/>
  <c r="F19" i="11"/>
  <c r="H9" i="11"/>
  <c r="I6" i="11"/>
  <c r="F31" i="11" l="1"/>
  <c r="F32" i="11" s="1"/>
  <c r="E33" i="11" s="1"/>
  <c r="F33" i="11" s="1"/>
  <c r="E34" i="11" s="1"/>
  <c r="F34" i="11" s="1"/>
  <c r="E35" i="11" s="1"/>
  <c r="E32" i="11"/>
  <c r="H11" i="11"/>
  <c r="J5" i="11"/>
  <c r="K5" i="11" s="1"/>
  <c r="L5" i="11" s="1"/>
  <c r="M5" i="11" s="1"/>
  <c r="N5" i="11" s="1"/>
  <c r="O5" i="11" s="1"/>
  <c r="P5" i="11" s="1"/>
  <c r="I4" i="11"/>
  <c r="F35" i="11" l="1"/>
  <c r="E37" i="11"/>
  <c r="E38" i="11" s="1"/>
  <c r="H12" i="11"/>
  <c r="E14" i="11"/>
  <c r="E21" i="11" s="1"/>
  <c r="P4" i="11"/>
  <c r="Q5" i="11"/>
  <c r="R5" i="11" s="1"/>
  <c r="S5" i="11" s="1"/>
  <c r="T5" i="11" s="1"/>
  <c r="U5" i="11" s="1"/>
  <c r="V5" i="11" s="1"/>
  <c r="W5" i="11" s="1"/>
  <c r="J6" i="11"/>
  <c r="F37" i="11" l="1"/>
  <c r="F38" i="11" s="1"/>
  <c r="E39" i="11" s="1"/>
  <c r="F39" i="11" s="1"/>
  <c r="F14" i="11"/>
  <c r="H14" i="11" s="1"/>
  <c r="F13" i="11"/>
  <c r="H13" i="11" s="1"/>
  <c r="W4" i="11"/>
  <c r="X5" i="11"/>
  <c r="Y5" i="11" s="1"/>
  <c r="Z5" i="11" s="1"/>
  <c r="AA5" i="11" s="1"/>
  <c r="AB5" i="11" s="1"/>
  <c r="AC5" i="11" s="1"/>
  <c r="AD5" i="11" s="1"/>
  <c r="K6" i="11"/>
  <c r="H34" i="11" l="1"/>
  <c r="H35" i="11"/>
  <c r="H31" i="11"/>
  <c r="AE5" i="11"/>
  <c r="AF5" i="11" s="1"/>
  <c r="AG5" i="11" s="1"/>
  <c r="AH5" i="11" s="1"/>
  <c r="AI5" i="11" s="1"/>
  <c r="AJ5" i="11" s="1"/>
  <c r="AD4" i="11"/>
  <c r="L6" i="11"/>
  <c r="H33" i="11" l="1"/>
  <c r="H32"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21" i="11" l="1"/>
  <c r="H22" i="11" l="1"/>
  <c r="H24" i="11" l="1"/>
  <c r="H23" i="11"/>
</calcChain>
</file>

<file path=xl/sharedStrings.xml><?xml version="1.0" encoding="utf-8"?>
<sst xmlns="http://schemas.openxmlformats.org/spreadsheetml/2006/main" count="84" uniqueCount="64">
  <si>
    <t>Group Project</t>
  </si>
  <si>
    <t>Project start:</t>
  </si>
  <si>
    <t>Project Group</t>
  </si>
  <si>
    <t>Root 9</t>
  </si>
  <si>
    <t>Display week:</t>
  </si>
  <si>
    <t>TASK</t>
  </si>
  <si>
    <t>ASSIGNED TO</t>
  </si>
  <si>
    <t>PROGRESS</t>
  </si>
  <si>
    <t>START</t>
  </si>
  <si>
    <t>END</t>
  </si>
  <si>
    <t xml:space="preserve">Do not delete this row. This row is hidden to preserve a formula that is used to highlight the current day within the project schedule. </t>
  </si>
  <si>
    <t>Group Assigned</t>
  </si>
  <si>
    <t>Root 9 members assigned</t>
  </si>
  <si>
    <t>Group</t>
  </si>
  <si>
    <t>Milestone 1 - Project Planning</t>
  </si>
  <si>
    <t>Communication</t>
  </si>
  <si>
    <t>Decision Making</t>
  </si>
  <si>
    <t>Project Planning</t>
  </si>
  <si>
    <t>Tiger</t>
  </si>
  <si>
    <t xml:space="preserve">Work Breakdown </t>
  </si>
  <si>
    <t>Cindy</t>
  </si>
  <si>
    <t>Scheduling(Tues meetings)</t>
  </si>
  <si>
    <t>Interface Design</t>
  </si>
  <si>
    <t>Anna</t>
  </si>
  <si>
    <t>Architecture Design</t>
  </si>
  <si>
    <t>Cindy/Anna</t>
  </si>
  <si>
    <t>Project Report and Video Presentation</t>
  </si>
  <si>
    <t>Build Report</t>
  </si>
  <si>
    <t>Monitor progress</t>
  </si>
  <si>
    <t>Manage resources</t>
  </si>
  <si>
    <t>Provide updates</t>
  </si>
  <si>
    <t>Layout and format Report</t>
  </si>
  <si>
    <t>Finish Project Peport</t>
  </si>
  <si>
    <t>Create PPT for Presentation</t>
  </si>
  <si>
    <t>Record Presentation 1</t>
  </si>
  <si>
    <t>Milestone 2 - Project Execution</t>
  </si>
  <si>
    <t>Check-in with TAs</t>
  </si>
  <si>
    <t>Get Feedback from TAs</t>
  </si>
  <si>
    <t xml:space="preserve">Related Changes </t>
  </si>
  <si>
    <t>Finalize Report</t>
  </si>
  <si>
    <t xml:space="preserve">Make Final PPT </t>
  </si>
  <si>
    <t>Final Phase</t>
  </si>
  <si>
    <t>In-class Presentation 2</t>
  </si>
  <si>
    <t xml:space="preserve">Peer Evaulation </t>
  </si>
  <si>
    <t xml:space="preserve">Project Report </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</si>
  <si>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</si>
  <si>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</si>
  <si>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</si>
  <si>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</si>
  <si>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</si>
  <si>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</si>
  <si>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</si>
  <si>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</si>
  <si>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</si>
  <si>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</si>
  <si>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</si>
  <si>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</si>
  <si>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</si>
  <si>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</si>
  <si>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Repository Management</t>
  </si>
  <si>
    <t>Github Management</t>
  </si>
  <si>
    <t>Stefan</t>
  </si>
  <si>
    <t>Stefan/Tigar</t>
  </si>
  <si>
    <t>Practice for Presentation 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</si>
</sst>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m/d/yy;@"/>
    <numFmt numFmtId="166" formatCode="ddd\,\ m/d/yyyy"/>
    <numFmt numFmtId="167" formatCode="mmm\ d\,\ yyyy"/>
    <numFmt numFmtId="168" formatCode="d"/>
  </numFmts>
  <fonts count="30"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9">
    <xf numFmtId="0" fontId="0" fillId="0" borderId="0" xfId="0"/>
    <xf numFmtId="0" fontId="1" fillId="0" borderId="0" xfId="0" applyFont="1"/>
    <xf numFmtId="0" fontId="0" fillId="0" borderId="0" xfId="0" applyAlignment="1">
      <alignment horizontal="center"/>
    </xf>
    <xf numFmtId="0" fontId="8" fillId="0" borderId="0" xfId="1" applyFont="1" applyAlignment="1" applyProtection="1"/>
    <xf numFmtId="0" fontId="3" fillId="0" borderId="1" xfId="0" applyFont="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19" xfId="0" applyNumberFormat="1" applyFont="1" applyFill="1" applyBorder="1" applyAlignment="1">
      <alignment horizontal="center" vertical="center"/>
    </xf>
    <xf numFmtId="168" fontId="21" fillId="12" borderId="17"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0" fontId="22" fillId="2" borderId="16" xfId="0" applyFont="1" applyFill="1" applyBorder="1" applyAlignment="1">
      <alignment horizontal="center" vertical="center" shrinkToFit="1"/>
    </xf>
    <xf numFmtId="0" fontId="22" fillId="2" borderId="13"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0" xfId="0" applyFont="1" applyBorder="1" applyAlignment="1">
      <alignment vertical="center"/>
    </xf>
    <xf numFmtId="0" fontId="19" fillId="5" borderId="7" xfId="12" applyFont="1" applyFill="1" applyBorder="1">
      <alignment horizontal="left" vertical="center" indent="2"/>
    </xf>
    <xf numFmtId="0" fontId="19" fillId="5" borderId="7" xfId="11" applyFont="1" applyFill="1" applyBorder="1" applyAlignment="1">
      <alignment vertical="center"/>
    </xf>
    <xf numFmtId="9" fontId="1" fillId="5" borderId="7" xfId="2" applyFont="1" applyFill="1" applyBorder="1" applyAlignment="1">
      <alignment horizontal="center" vertical="center"/>
    </xf>
    <xf numFmtId="165" fontId="19" fillId="5" borderId="7"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9" xfId="0" applyFont="1" applyBorder="1" applyAlignment="1">
      <alignment vertical="center"/>
    </xf>
    <xf numFmtId="0" fontId="19" fillId="10" borderId="8" xfId="12" applyFont="1" applyFill="1" applyBorder="1">
      <alignment horizontal="left" vertical="center" indent="2"/>
    </xf>
    <xf numFmtId="0" fontId="19" fillId="10" borderId="8" xfId="11" applyFont="1" applyFill="1" applyBorder="1" applyAlignment="1">
      <alignment vertical="center"/>
    </xf>
    <xf numFmtId="9" fontId="1" fillId="10" borderId="8" xfId="2" applyFont="1" applyFill="1" applyBorder="1" applyAlignment="1">
      <alignment horizontal="center" vertical="center"/>
    </xf>
    <xf numFmtId="165" fontId="19" fillId="10" borderId="8" xfId="10" applyFont="1" applyFill="1" applyBorder="1">
      <alignment horizontal="center" vertical="center"/>
    </xf>
    <xf numFmtId="0" fontId="24" fillId="0" borderId="0" xfId="6" applyFont="1" applyAlignment="1">
      <alignment horizontal="left" vertical="center" indent="1"/>
    </xf>
    <xf numFmtId="0" fontId="24" fillId="0" borderId="0" xfId="7" applyFont="1" applyAlignment="1">
      <alignment horizontal="left" vertical="center" indent="1"/>
    </xf>
    <xf numFmtId="0" fontId="27"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0" fontId="19" fillId="3" borderId="0" xfId="12" applyFont="1" applyFill="1" applyBorder="1">
      <alignment horizontal="left" vertical="center" indent="2"/>
    </xf>
    <xf numFmtId="0" fontId="19" fillId="3" borderId="0" xfId="11" applyFont="1" applyFill="1" applyBorder="1" applyAlignment="1">
      <alignment vertical="center"/>
    </xf>
    <xf numFmtId="9" fontId="1" fillId="3" borderId="0" xfId="2" applyFont="1" applyFill="1" applyBorder="1" applyAlignment="1">
      <alignment horizontal="center" vertical="center"/>
    </xf>
    <xf numFmtId="165" fontId="19" fillId="3" borderId="0" xfId="10" applyFont="1" applyFill="1" applyBorder="1">
      <alignment horizontal="center" vertical="center"/>
    </xf>
    <xf numFmtId="0" fontId="3" fillId="0" borderId="0" xfId="0" applyFont="1" applyBorder="1" applyAlignment="1">
      <alignment horizontal="center" vertical="center"/>
    </xf>
    <xf numFmtId="167" fontId="19" fillId="2" borderId="12"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167" fontId="19" fillId="2" borderId="17" xfId="0" applyNumberFormat="1" applyFont="1" applyFill="1" applyBorder="1" applyAlignment="1">
      <alignment horizontal="center" vertical="center" wrapText="1"/>
    </xf>
    <xf numFmtId="0" fontId="20" fillId="11" borderId="15" xfId="0" applyFont="1" applyFill="1" applyBorder="1" applyAlignment="1">
      <alignment horizontal="center" vertical="center"/>
    </xf>
    <xf numFmtId="0" fontId="4" fillId="2" borderId="20" xfId="0" applyFont="1" applyFill="1" applyBorder="1" applyAlignment="1"/>
    <xf numFmtId="0" fontId="25" fillId="0" borderId="0" xfId="0" applyFont="1" applyAlignment="1">
      <alignment horizontal="left"/>
    </xf>
    <xf numFmtId="0" fontId="26" fillId="0" borderId="0" xfId="0" applyFont="1" applyAlignment="1"/>
    <xf numFmtId="166" fontId="25" fillId="0" borderId="0" xfId="9" applyFont="1" applyBorder="1" applyAlignment="1">
      <alignment horizontal="left"/>
    </xf>
    <xf numFmtId="0" fontId="24" fillId="0" borderId="0" xfId="8" applyFont="1" applyAlignment="1">
      <alignment horizontal="left"/>
    </xf>
    <xf numFmtId="0" fontId="4" fillId="0" borderId="0" xfId="0" applyFont="1" applyAlignment="1"/>
    <xf numFmtId="0" fontId="13" fillId="0" borderId="0" xfId="3" applyAlignment="1">
      <alignment wrapText="1"/>
    </xf>
    <xf numFmtId="0" fontId="20" fillId="11" borderId="15" xfId="0" applyFont="1" applyFill="1" applyBorder="1" applyAlignment="1">
      <alignment horizontal="left" vertical="center" indent="1"/>
    </xf>
    <xf numFmtId="0" fontId="4" fillId="2" borderId="20" xfId="0" applyFont="1" applyFill="1" applyBorder="1" applyAlignment="1">
      <alignment horizontal="left" indent="1"/>
    </xf>
    <xf numFmtId="0" fontId="20" fillId="11" borderId="15" xfId="0" applyFont="1" applyFill="1" applyBorder="1" applyAlignment="1">
      <alignment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20">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42"/>
  <sheetViews>
    <sheetView showGridLines="0" tabSelected="1" showRuler="0" zoomScaleNormal="100" zoomScalePageLayoutView="70" workbookViewId="0">
      <selection activeCell="B11" sqref="B11"/>
    </sheetView>
  </sheetViews>
  <sheetFormatPr defaultColWidth="8.69921875" defaultRowHeight="30" customHeight="1" x14ac:dyDescent="0.25"/>
  <cols>
    <col min="1" max="1" width="2.69921875" style="11" customWidth="1"/>
    <col min="2" max="2" width="25.296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2"/>
      <c r="B1" s="82" t="s">
        <v>0</v>
      </c>
      <c r="C1" s="16"/>
      <c r="D1" s="17"/>
      <c r="E1" s="18"/>
      <c r="F1" s="19"/>
      <c r="H1" s="1"/>
      <c r="I1" s="103" t="s">
        <v>1</v>
      </c>
      <c r="J1" s="104"/>
      <c r="K1" s="104"/>
      <c r="L1" s="104"/>
      <c r="M1" s="104"/>
      <c r="N1" s="104"/>
      <c r="O1" s="104"/>
      <c r="P1" s="22"/>
      <c r="Q1" s="102">
        <f ca="1">TODAY()-16</f>
        <v>45220</v>
      </c>
      <c r="R1" s="101"/>
      <c r="S1" s="101"/>
      <c r="T1" s="101"/>
      <c r="U1" s="101"/>
      <c r="V1" s="101"/>
      <c r="W1" s="101"/>
      <c r="X1" s="101"/>
      <c r="Y1" s="101"/>
      <c r="Z1" s="101"/>
    </row>
    <row r="2" spans="1:64" ht="30" customHeight="1" x14ac:dyDescent="0.6">
      <c r="B2" s="80" t="s">
        <v>2</v>
      </c>
      <c r="C2" s="81" t="s">
        <v>3</v>
      </c>
      <c r="D2" s="20"/>
      <c r="E2" s="21"/>
      <c r="F2" s="20"/>
      <c r="I2" s="103" t="s">
        <v>4</v>
      </c>
      <c r="J2" s="104"/>
      <c r="K2" s="104"/>
      <c r="L2" s="104"/>
      <c r="M2" s="104"/>
      <c r="N2" s="104"/>
      <c r="O2" s="104"/>
      <c r="P2" s="22"/>
      <c r="Q2" s="100">
        <v>1</v>
      </c>
      <c r="R2" s="101"/>
      <c r="S2" s="101"/>
      <c r="T2" s="101"/>
      <c r="U2" s="101"/>
      <c r="V2" s="101"/>
      <c r="W2" s="101"/>
      <c r="X2" s="101"/>
      <c r="Y2" s="101"/>
      <c r="Z2" s="101"/>
    </row>
    <row r="3" spans="1:64" s="24" customFormat="1" ht="30" customHeight="1" x14ac:dyDescent="0.25">
      <c r="A3" s="11"/>
      <c r="B3" s="23"/>
      <c r="D3" s="25"/>
      <c r="E3" s="26"/>
    </row>
    <row r="4" spans="1:64" s="24" customFormat="1" ht="30" customHeight="1" x14ac:dyDescent="0.25">
      <c r="A4" s="12"/>
      <c r="B4" s="27"/>
      <c r="E4" s="28"/>
      <c r="I4" s="97">
        <f ca="1">I5</f>
        <v>45215</v>
      </c>
      <c r="J4" s="95"/>
      <c r="K4" s="95"/>
      <c r="L4" s="95"/>
      <c r="M4" s="95"/>
      <c r="N4" s="95"/>
      <c r="O4" s="95"/>
      <c r="P4" s="95">
        <f ca="1">P5</f>
        <v>45222</v>
      </c>
      <c r="Q4" s="95"/>
      <c r="R4" s="95"/>
      <c r="S4" s="95"/>
      <c r="T4" s="95"/>
      <c r="U4" s="95"/>
      <c r="V4" s="95"/>
      <c r="W4" s="95">
        <f ca="1">W5</f>
        <v>45229</v>
      </c>
      <c r="X4" s="95"/>
      <c r="Y4" s="95"/>
      <c r="Z4" s="95"/>
      <c r="AA4" s="95"/>
      <c r="AB4" s="95"/>
      <c r="AC4" s="95"/>
      <c r="AD4" s="95">
        <f ca="1">AD5</f>
        <v>45236</v>
      </c>
      <c r="AE4" s="95"/>
      <c r="AF4" s="95"/>
      <c r="AG4" s="95"/>
      <c r="AH4" s="95"/>
      <c r="AI4" s="95"/>
      <c r="AJ4" s="95"/>
      <c r="AK4" s="95">
        <f ca="1">AK5</f>
        <v>45243</v>
      </c>
      <c r="AL4" s="95"/>
      <c r="AM4" s="95"/>
      <c r="AN4" s="95"/>
      <c r="AO4" s="95"/>
      <c r="AP4" s="95"/>
      <c r="AQ4" s="95"/>
      <c r="AR4" s="95">
        <f ca="1">AR5</f>
        <v>45250</v>
      </c>
      <c r="AS4" s="95"/>
      <c r="AT4" s="95"/>
      <c r="AU4" s="95"/>
      <c r="AV4" s="95"/>
      <c r="AW4" s="95"/>
      <c r="AX4" s="95"/>
      <c r="AY4" s="95">
        <f ca="1">AY5</f>
        <v>45257</v>
      </c>
      <c r="AZ4" s="95"/>
      <c r="BA4" s="95"/>
      <c r="BB4" s="95"/>
      <c r="BC4" s="95"/>
      <c r="BD4" s="95"/>
      <c r="BE4" s="95"/>
      <c r="BF4" s="95">
        <f ca="1">BF5</f>
        <v>45264</v>
      </c>
      <c r="BG4" s="95"/>
      <c r="BH4" s="95"/>
      <c r="BI4" s="95"/>
      <c r="BJ4" s="95"/>
      <c r="BK4" s="95"/>
      <c r="BL4" s="96"/>
    </row>
    <row r="5" spans="1:64" s="24" customFormat="1" ht="15" customHeight="1" x14ac:dyDescent="0.25">
      <c r="A5" s="105"/>
      <c r="B5" s="106" t="s">
        <v>5</v>
      </c>
      <c r="C5" s="108" t="s">
        <v>6</v>
      </c>
      <c r="D5" s="98" t="s">
        <v>7</v>
      </c>
      <c r="E5" s="98" t="s">
        <v>8</v>
      </c>
      <c r="F5" s="98" t="s">
        <v>9</v>
      </c>
      <c r="I5" s="29">
        <f ca="1">Project_Start-WEEKDAY(Project_Start,1)+2+7*(Display_Week-1)</f>
        <v>45215</v>
      </c>
      <c r="J5" s="29">
        <f ca="1">I5+1</f>
        <v>45216</v>
      </c>
      <c r="K5" s="29">
        <f t="shared" ref="K5:AX5" ca="1" si="0">J5+1</f>
        <v>45217</v>
      </c>
      <c r="L5" s="29">
        <f t="shared" ca="1" si="0"/>
        <v>45218</v>
      </c>
      <c r="M5" s="29">
        <f t="shared" ca="1" si="0"/>
        <v>45219</v>
      </c>
      <c r="N5" s="29">
        <f t="shared" ca="1" si="0"/>
        <v>45220</v>
      </c>
      <c r="O5" s="30">
        <f t="shared" ca="1" si="0"/>
        <v>45221</v>
      </c>
      <c r="P5" s="31">
        <f ca="1">O5+1</f>
        <v>45222</v>
      </c>
      <c r="Q5" s="29">
        <f ca="1">P5+1</f>
        <v>45223</v>
      </c>
      <c r="R5" s="29">
        <f t="shared" ca="1" si="0"/>
        <v>45224</v>
      </c>
      <c r="S5" s="29">
        <f t="shared" ca="1" si="0"/>
        <v>45225</v>
      </c>
      <c r="T5" s="29">
        <f t="shared" ca="1" si="0"/>
        <v>45226</v>
      </c>
      <c r="U5" s="29">
        <f t="shared" ca="1" si="0"/>
        <v>45227</v>
      </c>
      <c r="V5" s="30">
        <f t="shared" ca="1" si="0"/>
        <v>45228</v>
      </c>
      <c r="W5" s="31">
        <f ca="1">V5+1</f>
        <v>45229</v>
      </c>
      <c r="X5" s="29">
        <f ca="1">W5+1</f>
        <v>45230</v>
      </c>
      <c r="Y5" s="29">
        <f t="shared" ca="1" si="0"/>
        <v>45231</v>
      </c>
      <c r="Z5" s="29">
        <f t="shared" ca="1" si="0"/>
        <v>45232</v>
      </c>
      <c r="AA5" s="29">
        <f t="shared" ca="1" si="0"/>
        <v>45233</v>
      </c>
      <c r="AB5" s="29">
        <f t="shared" ca="1" si="0"/>
        <v>45234</v>
      </c>
      <c r="AC5" s="30">
        <f t="shared" ca="1" si="0"/>
        <v>45235</v>
      </c>
      <c r="AD5" s="31">
        <f ca="1">AC5+1</f>
        <v>45236</v>
      </c>
      <c r="AE5" s="29">
        <f ca="1">AD5+1</f>
        <v>45237</v>
      </c>
      <c r="AF5" s="29">
        <f t="shared" ca="1" si="0"/>
        <v>45238</v>
      </c>
      <c r="AG5" s="29">
        <f t="shared" ca="1" si="0"/>
        <v>45239</v>
      </c>
      <c r="AH5" s="29">
        <f t="shared" ca="1" si="0"/>
        <v>45240</v>
      </c>
      <c r="AI5" s="29">
        <f t="shared" ca="1" si="0"/>
        <v>45241</v>
      </c>
      <c r="AJ5" s="30">
        <f t="shared" ca="1" si="0"/>
        <v>45242</v>
      </c>
      <c r="AK5" s="31">
        <f ca="1">AJ5+1</f>
        <v>45243</v>
      </c>
      <c r="AL5" s="29">
        <f ca="1">AK5+1</f>
        <v>45244</v>
      </c>
      <c r="AM5" s="29">
        <f t="shared" ca="1" si="0"/>
        <v>45245</v>
      </c>
      <c r="AN5" s="29">
        <f t="shared" ca="1" si="0"/>
        <v>45246</v>
      </c>
      <c r="AO5" s="29">
        <f t="shared" ca="1" si="0"/>
        <v>45247</v>
      </c>
      <c r="AP5" s="29">
        <f t="shared" ca="1" si="0"/>
        <v>45248</v>
      </c>
      <c r="AQ5" s="30">
        <f t="shared" ca="1" si="0"/>
        <v>45249</v>
      </c>
      <c r="AR5" s="31">
        <f ca="1">AQ5+1</f>
        <v>45250</v>
      </c>
      <c r="AS5" s="29">
        <f ca="1">AR5+1</f>
        <v>45251</v>
      </c>
      <c r="AT5" s="29">
        <f t="shared" ca="1" si="0"/>
        <v>45252</v>
      </c>
      <c r="AU5" s="29">
        <f t="shared" ca="1" si="0"/>
        <v>45253</v>
      </c>
      <c r="AV5" s="29">
        <f t="shared" ca="1" si="0"/>
        <v>45254</v>
      </c>
      <c r="AW5" s="29">
        <f t="shared" ca="1" si="0"/>
        <v>45255</v>
      </c>
      <c r="AX5" s="30">
        <f t="shared" ca="1" si="0"/>
        <v>45256</v>
      </c>
      <c r="AY5" s="31">
        <f ca="1">AX5+1</f>
        <v>45257</v>
      </c>
      <c r="AZ5" s="29">
        <f ca="1">AY5+1</f>
        <v>45258</v>
      </c>
      <c r="BA5" s="29">
        <f t="shared" ref="BA5:BE5" ca="1" si="1">AZ5+1</f>
        <v>45259</v>
      </c>
      <c r="BB5" s="29">
        <f t="shared" ca="1" si="1"/>
        <v>45260</v>
      </c>
      <c r="BC5" s="29">
        <f t="shared" ca="1" si="1"/>
        <v>45261</v>
      </c>
      <c r="BD5" s="29">
        <f t="shared" ca="1" si="1"/>
        <v>45262</v>
      </c>
      <c r="BE5" s="30">
        <f t="shared" ca="1" si="1"/>
        <v>45263</v>
      </c>
      <c r="BF5" s="31">
        <f ca="1">BE5+1</f>
        <v>45264</v>
      </c>
      <c r="BG5" s="29">
        <f ca="1">BF5+1</f>
        <v>45265</v>
      </c>
      <c r="BH5" s="29">
        <f t="shared" ref="BH5:BL5" ca="1" si="2">BG5+1</f>
        <v>45266</v>
      </c>
      <c r="BI5" s="29">
        <f t="shared" ca="1" si="2"/>
        <v>45267</v>
      </c>
      <c r="BJ5" s="29">
        <f t="shared" ca="1" si="2"/>
        <v>45268</v>
      </c>
      <c r="BK5" s="29">
        <f t="shared" ca="1" si="2"/>
        <v>45269</v>
      </c>
      <c r="BL5" s="29">
        <f t="shared" ca="1" si="2"/>
        <v>45270</v>
      </c>
    </row>
    <row r="6" spans="1:64" s="24" customFormat="1" ht="15" customHeight="1" thickBot="1" x14ac:dyDescent="0.3">
      <c r="A6" s="105"/>
      <c r="B6" s="107"/>
      <c r="C6" s="99"/>
      <c r="D6" s="99"/>
      <c r="E6" s="99"/>
      <c r="F6" s="99"/>
      <c r="I6" s="32" t="str">
        <f t="shared" ref="I6:AN6" ca="1" si="3">LEFT(TEXT(I5,"ddd"),1)</f>
        <v>M</v>
      </c>
      <c r="J6" s="33" t="str">
        <f t="shared" ca="1" si="3"/>
        <v>T</v>
      </c>
      <c r="K6" s="33" t="str">
        <f t="shared" ca="1" si="3"/>
        <v>W</v>
      </c>
      <c r="L6" s="33" t="str">
        <f t="shared" ca="1" si="3"/>
        <v>T</v>
      </c>
      <c r="M6" s="33" t="str">
        <f t="shared" ca="1" si="3"/>
        <v>F</v>
      </c>
      <c r="N6" s="33" t="str">
        <f t="shared" ca="1" si="3"/>
        <v>S</v>
      </c>
      <c r="O6" s="33" t="str">
        <f t="shared" ca="1" si="3"/>
        <v>S</v>
      </c>
      <c r="P6" s="33" t="str">
        <f t="shared" ca="1" si="3"/>
        <v>M</v>
      </c>
      <c r="Q6" s="33" t="str">
        <f t="shared" ca="1" si="3"/>
        <v>T</v>
      </c>
      <c r="R6" s="33" t="str">
        <f t="shared" ca="1" si="3"/>
        <v>W</v>
      </c>
      <c r="S6" s="33" t="str">
        <f t="shared" ca="1" si="3"/>
        <v>T</v>
      </c>
      <c r="T6" s="33" t="str">
        <f t="shared" ca="1" si="3"/>
        <v>F</v>
      </c>
      <c r="U6" s="33" t="str">
        <f t="shared" ca="1" si="3"/>
        <v>S</v>
      </c>
      <c r="V6" s="33" t="str">
        <f t="shared" ca="1" si="3"/>
        <v>S</v>
      </c>
      <c r="W6" s="33" t="str">
        <f t="shared" ca="1" si="3"/>
        <v>M</v>
      </c>
      <c r="X6" s="33" t="str">
        <f t="shared" ca="1" si="3"/>
        <v>T</v>
      </c>
      <c r="Y6" s="33" t="str">
        <f t="shared" ca="1" si="3"/>
        <v>W</v>
      </c>
      <c r="Z6" s="33" t="str">
        <f t="shared" ca="1" si="3"/>
        <v>T</v>
      </c>
      <c r="AA6" s="33" t="str">
        <f t="shared" ca="1" si="3"/>
        <v>F</v>
      </c>
      <c r="AB6" s="33" t="str">
        <f t="shared" ca="1" si="3"/>
        <v>S</v>
      </c>
      <c r="AC6" s="33" t="str">
        <f t="shared" ca="1" si="3"/>
        <v>S</v>
      </c>
      <c r="AD6" s="33" t="str">
        <f t="shared" ca="1" si="3"/>
        <v>M</v>
      </c>
      <c r="AE6" s="33" t="str">
        <f t="shared" ca="1" si="3"/>
        <v>T</v>
      </c>
      <c r="AF6" s="33" t="str">
        <f t="shared" ca="1" si="3"/>
        <v>W</v>
      </c>
      <c r="AG6" s="33" t="str">
        <f t="shared" ca="1" si="3"/>
        <v>T</v>
      </c>
      <c r="AH6" s="33" t="str">
        <f t="shared" ca="1" si="3"/>
        <v>F</v>
      </c>
      <c r="AI6" s="33" t="str">
        <f t="shared" ca="1" si="3"/>
        <v>S</v>
      </c>
      <c r="AJ6" s="33" t="str">
        <f t="shared" ca="1" si="3"/>
        <v>S</v>
      </c>
      <c r="AK6" s="33" t="str">
        <f t="shared" ca="1" si="3"/>
        <v>M</v>
      </c>
      <c r="AL6" s="33" t="str">
        <f t="shared" ca="1" si="3"/>
        <v>T</v>
      </c>
      <c r="AM6" s="33" t="str">
        <f t="shared" ca="1" si="3"/>
        <v>W</v>
      </c>
      <c r="AN6" s="33" t="str">
        <f t="shared" ca="1" si="3"/>
        <v>T</v>
      </c>
      <c r="AO6" s="33" t="str">
        <f t="shared" ref="AO6:BL6" ca="1" si="4">LEFT(TEXT(AO5,"ddd"),1)</f>
        <v>F</v>
      </c>
      <c r="AP6" s="33" t="str">
        <f t="shared" ca="1" si="4"/>
        <v>S</v>
      </c>
      <c r="AQ6" s="33" t="str">
        <f t="shared" ca="1" si="4"/>
        <v>S</v>
      </c>
      <c r="AR6" s="33" t="str">
        <f t="shared" ca="1" si="4"/>
        <v>M</v>
      </c>
      <c r="AS6" s="33" t="str">
        <f t="shared" ca="1" si="4"/>
        <v>T</v>
      </c>
      <c r="AT6" s="33" t="str">
        <f t="shared" ca="1" si="4"/>
        <v>W</v>
      </c>
      <c r="AU6" s="33" t="str">
        <f t="shared" ca="1" si="4"/>
        <v>T</v>
      </c>
      <c r="AV6" s="33" t="str">
        <f t="shared" ca="1" si="4"/>
        <v>F</v>
      </c>
      <c r="AW6" s="33" t="str">
        <f t="shared" ca="1" si="4"/>
        <v>S</v>
      </c>
      <c r="AX6" s="33" t="str">
        <f t="shared" ca="1" si="4"/>
        <v>S</v>
      </c>
      <c r="AY6" s="33" t="str">
        <f t="shared" ca="1" si="4"/>
        <v>M</v>
      </c>
      <c r="AZ6" s="33" t="str">
        <f t="shared" ca="1" si="4"/>
        <v>T</v>
      </c>
      <c r="BA6" s="33" t="str">
        <f t="shared" ca="1" si="4"/>
        <v>W</v>
      </c>
      <c r="BB6" s="33" t="str">
        <f t="shared" ca="1" si="4"/>
        <v>T</v>
      </c>
      <c r="BC6" s="33" t="str">
        <f t="shared" ca="1" si="4"/>
        <v>F</v>
      </c>
      <c r="BD6" s="33" t="str">
        <f t="shared" ca="1" si="4"/>
        <v>S</v>
      </c>
      <c r="BE6" s="33" t="str">
        <f t="shared" ca="1" si="4"/>
        <v>S</v>
      </c>
      <c r="BF6" s="33" t="str">
        <f t="shared" ca="1" si="4"/>
        <v>M</v>
      </c>
      <c r="BG6" s="33" t="str">
        <f t="shared" ca="1" si="4"/>
        <v>T</v>
      </c>
      <c r="BH6" s="33" t="str">
        <f t="shared" ca="1" si="4"/>
        <v>W</v>
      </c>
      <c r="BI6" s="33" t="str">
        <f t="shared" ca="1" si="4"/>
        <v>T</v>
      </c>
      <c r="BJ6" s="33" t="str">
        <f t="shared" ca="1" si="4"/>
        <v>F</v>
      </c>
      <c r="BK6" s="33" t="str">
        <f t="shared" ca="1" si="4"/>
        <v>S</v>
      </c>
      <c r="BL6" s="34" t="str">
        <f t="shared" ca="1" si="4"/>
        <v>S</v>
      </c>
    </row>
    <row r="7" spans="1:64" s="24" customFormat="1" ht="30" hidden="1" customHeight="1" thickBot="1" x14ac:dyDescent="0.3">
      <c r="A7" s="11" t="s">
        <v>10</v>
      </c>
      <c r="B7" s="35"/>
      <c r="C7" s="36"/>
      <c r="D7" s="35"/>
      <c r="E7" s="35"/>
      <c r="F7" s="35"/>
      <c r="H7" s="24" t="str">
        <f>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row>
    <row r="8" spans="1:64" s="44" customFormat="1" ht="30" customHeight="1" thickBot="1" x14ac:dyDescent="0.3">
      <c r="A8" s="12"/>
      <c r="B8" s="38" t="s">
        <v>11</v>
      </c>
      <c r="C8" s="39"/>
      <c r="D8" s="40"/>
      <c r="E8" s="41"/>
      <c r="F8" s="42"/>
      <c r="G8" s="15"/>
      <c r="H8" s="4" t="str">
        <f t="shared" ref="H8:H36" si="5">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44" customFormat="1" ht="30" customHeight="1" thickBot="1" x14ac:dyDescent="0.3">
      <c r="A9" s="12"/>
      <c r="B9" s="45" t="s">
        <v>12</v>
      </c>
      <c r="C9" s="46" t="s">
        <v>13</v>
      </c>
      <c r="D9" s="47">
        <v>1</v>
      </c>
      <c r="E9" s="48">
        <f ca="1">Project_Start</f>
        <v>45220</v>
      </c>
      <c r="F9" s="48">
        <f ca="1">E9</f>
        <v>45220</v>
      </c>
      <c r="G9" s="15"/>
      <c r="H9" s="4">
        <f t="shared" ca="1" si="5"/>
        <v>1</v>
      </c>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row>
    <row r="10" spans="1:64" s="44" customFormat="1" ht="30" customHeight="1" thickBot="1" x14ac:dyDescent="0.3">
      <c r="A10" s="12"/>
      <c r="B10" s="51" t="s">
        <v>14</v>
      </c>
      <c r="C10" s="52"/>
      <c r="D10" s="53"/>
      <c r="E10" s="54"/>
      <c r="F10" s="55"/>
      <c r="G10" s="15"/>
      <c r="H10" s="4" t="str">
        <f t="shared" si="5"/>
        <v/>
      </c>
    </row>
    <row r="11" spans="1:64" s="44" customFormat="1" ht="30" customHeight="1" thickBot="1" x14ac:dyDescent="0.3">
      <c r="A11" s="12"/>
      <c r="B11" s="56" t="s">
        <v>15</v>
      </c>
      <c r="C11" s="57" t="s">
        <v>13</v>
      </c>
      <c r="D11" s="58">
        <v>1</v>
      </c>
      <c r="E11" s="59">
        <f ca="1">Project_Start</f>
        <v>45220</v>
      </c>
      <c r="F11" s="59">
        <f ca="1">E11</f>
        <v>45220</v>
      </c>
      <c r="G11" s="15"/>
      <c r="H11" s="4">
        <f t="shared" ca="1" si="5"/>
        <v>1</v>
      </c>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row>
    <row r="12" spans="1:64" s="44" customFormat="1" ht="30" customHeight="1" thickBot="1" x14ac:dyDescent="0.3">
      <c r="A12" s="11"/>
      <c r="B12" s="56" t="s">
        <v>16</v>
      </c>
      <c r="C12" s="57" t="s">
        <v>13</v>
      </c>
      <c r="D12" s="58">
        <v>1</v>
      </c>
      <c r="E12" s="59">
        <f ca="1">E11+11</f>
        <v>45231</v>
      </c>
      <c r="F12" s="59">
        <f ca="1">E12</f>
        <v>45231</v>
      </c>
      <c r="G12" s="15"/>
      <c r="H12" s="4">
        <f t="shared" ca="1" si="5"/>
        <v>1</v>
      </c>
      <c r="I12" s="49"/>
      <c r="J12" s="49"/>
      <c r="K12" s="49"/>
      <c r="L12" s="49"/>
      <c r="M12" s="49"/>
      <c r="N12" s="49"/>
      <c r="O12" s="49"/>
      <c r="P12" s="49"/>
      <c r="Q12" s="49"/>
      <c r="R12" s="49"/>
      <c r="S12" s="49"/>
      <c r="T12" s="49"/>
      <c r="U12" s="50"/>
      <c r="V12" s="50"/>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44" customFormat="1" ht="30" customHeight="1" thickBot="1" x14ac:dyDescent="0.3">
      <c r="A13" s="11"/>
      <c r="B13" s="56" t="s">
        <v>59</v>
      </c>
      <c r="C13" s="57" t="s">
        <v>61</v>
      </c>
      <c r="D13" s="58">
        <v>1</v>
      </c>
      <c r="E13" s="59">
        <f ca="1">F12-7</f>
        <v>45224</v>
      </c>
      <c r="F13" s="59">
        <f ca="1">E13+3</f>
        <v>45227</v>
      </c>
      <c r="G13" s="15"/>
      <c r="H13" s="4">
        <f t="shared" ca="1" si="5"/>
        <v>4</v>
      </c>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44" customFormat="1" ht="30" customHeight="1" x14ac:dyDescent="0.25">
      <c r="A14" s="11"/>
      <c r="B14" s="56" t="s">
        <v>17</v>
      </c>
      <c r="C14" s="57" t="s">
        <v>18</v>
      </c>
      <c r="D14" s="58">
        <v>1</v>
      </c>
      <c r="E14" s="59">
        <f ca="1">E13</f>
        <v>45224</v>
      </c>
      <c r="F14" s="59">
        <f ca="1">E14+1</f>
        <v>45225</v>
      </c>
      <c r="G14" s="15"/>
      <c r="H14" s="4">
        <f t="shared" ca="1" si="5"/>
        <v>2</v>
      </c>
      <c r="I14" s="49"/>
      <c r="J14" s="49"/>
      <c r="K14" s="49"/>
      <c r="L14" s="49"/>
      <c r="M14" s="49"/>
      <c r="N14" s="49"/>
      <c r="O14" s="49"/>
      <c r="P14" s="49"/>
      <c r="Q14" s="49"/>
      <c r="R14" s="49"/>
      <c r="S14" s="49"/>
      <c r="T14" s="49"/>
      <c r="U14" s="49"/>
      <c r="V14" s="49"/>
      <c r="W14" s="49"/>
      <c r="X14" s="49"/>
      <c r="Y14" s="50"/>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44" customFormat="1" ht="30" customHeight="1" x14ac:dyDescent="0.25">
      <c r="A15" s="11"/>
      <c r="B15" s="56" t="s">
        <v>19</v>
      </c>
      <c r="C15" s="57" t="s">
        <v>20</v>
      </c>
      <c r="D15" s="58">
        <v>1</v>
      </c>
      <c r="E15" s="59">
        <f ca="1">E11-5</f>
        <v>45215</v>
      </c>
      <c r="F15" s="59">
        <f ca="1">E15+5</f>
        <v>45220</v>
      </c>
      <c r="G15" s="15"/>
      <c r="H15" s="4"/>
      <c r="I15" s="49"/>
      <c r="J15" s="49"/>
      <c r="K15" s="49"/>
      <c r="L15" s="49"/>
      <c r="M15" s="49"/>
      <c r="N15" s="49"/>
      <c r="O15" s="49"/>
      <c r="P15" s="49"/>
      <c r="Q15" s="49"/>
      <c r="R15" s="49"/>
      <c r="S15" s="49"/>
      <c r="T15" s="49"/>
      <c r="U15" s="49"/>
      <c r="V15" s="49"/>
      <c r="W15" s="49"/>
      <c r="X15" s="49"/>
      <c r="Y15" s="50"/>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row>
    <row r="16" spans="1:64" s="44" customFormat="1" ht="30" customHeight="1" x14ac:dyDescent="0.25">
      <c r="A16" s="11"/>
      <c r="B16" s="56" t="s">
        <v>21</v>
      </c>
      <c r="C16" s="57" t="s">
        <v>13</v>
      </c>
      <c r="D16" s="58">
        <v>1</v>
      </c>
      <c r="E16" s="59">
        <f ca="1">Project_Start</f>
        <v>45220</v>
      </c>
      <c r="F16" s="59">
        <f ca="1">E16+46</f>
        <v>45266</v>
      </c>
      <c r="G16" s="15"/>
      <c r="H16" s="4"/>
      <c r="I16" s="49"/>
      <c r="J16" s="49"/>
      <c r="K16" s="49"/>
      <c r="L16" s="49"/>
      <c r="M16" s="49"/>
      <c r="N16" s="49"/>
      <c r="O16" s="49"/>
      <c r="P16" s="49"/>
      <c r="Q16" s="49"/>
      <c r="R16" s="49"/>
      <c r="S16" s="49"/>
      <c r="T16" s="49"/>
      <c r="U16" s="49"/>
      <c r="V16" s="49"/>
      <c r="W16" s="49"/>
      <c r="X16" s="49"/>
      <c r="Y16" s="50"/>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row>
    <row r="17" spans="1:64" s="44" customFormat="1" ht="30" customHeight="1" x14ac:dyDescent="0.25">
      <c r="A17" s="11"/>
      <c r="B17" s="56" t="s">
        <v>60</v>
      </c>
      <c r="C17" s="57" t="s">
        <v>61</v>
      </c>
      <c r="D17" s="58">
        <v>0.5</v>
      </c>
      <c r="E17" s="59">
        <f ca="1">E11</f>
        <v>45220</v>
      </c>
      <c r="F17" s="59">
        <f ca="1">F16</f>
        <v>45266</v>
      </c>
      <c r="G17" s="15"/>
      <c r="H17" s="4"/>
      <c r="I17" s="49"/>
      <c r="J17" s="49"/>
      <c r="K17" s="49"/>
      <c r="L17" s="49"/>
      <c r="M17" s="49"/>
      <c r="N17" s="49"/>
      <c r="O17" s="49"/>
      <c r="P17" s="49"/>
      <c r="Q17" s="49"/>
      <c r="R17" s="49"/>
      <c r="S17" s="49"/>
      <c r="T17" s="49"/>
      <c r="U17" s="49"/>
      <c r="V17" s="49"/>
      <c r="W17" s="49"/>
      <c r="X17" s="49"/>
      <c r="Y17" s="50"/>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row>
    <row r="18" spans="1:64" s="44" customFormat="1" ht="30" customHeight="1" x14ac:dyDescent="0.25">
      <c r="A18" s="11"/>
      <c r="B18" s="56" t="s">
        <v>22</v>
      </c>
      <c r="C18" s="57" t="s">
        <v>23</v>
      </c>
      <c r="D18" s="58">
        <v>0.5</v>
      </c>
      <c r="E18" s="59">
        <f ca="1">E17+13</f>
        <v>45233</v>
      </c>
      <c r="F18" s="59">
        <f ca="1">E18+20</f>
        <v>45253</v>
      </c>
      <c r="G18" s="15"/>
      <c r="H18" s="4"/>
      <c r="I18" s="49"/>
      <c r="J18" s="49"/>
      <c r="K18" s="49"/>
      <c r="L18" s="49"/>
      <c r="M18" s="49"/>
      <c r="N18" s="49"/>
      <c r="O18" s="49"/>
      <c r="P18" s="49"/>
      <c r="Q18" s="49"/>
      <c r="R18" s="49"/>
      <c r="S18" s="49"/>
      <c r="T18" s="49"/>
      <c r="U18" s="49"/>
      <c r="V18" s="49"/>
      <c r="W18" s="49"/>
      <c r="X18" s="49"/>
      <c r="Y18" s="50"/>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row>
    <row r="19" spans="1:64" s="44" customFormat="1" ht="30" customHeight="1" x14ac:dyDescent="0.25">
      <c r="A19" s="11"/>
      <c r="B19" s="56" t="s">
        <v>24</v>
      </c>
      <c r="C19" s="57" t="s">
        <v>25</v>
      </c>
      <c r="D19" s="58">
        <v>0.1</v>
      </c>
      <c r="E19" s="59">
        <f ca="1">E18</f>
        <v>45233</v>
      </c>
      <c r="F19" s="59">
        <f ca="1">E19+3</f>
        <v>45236</v>
      </c>
      <c r="G19" s="15"/>
      <c r="H19" s="4"/>
      <c r="I19" s="49"/>
      <c r="J19" s="49"/>
      <c r="K19" s="49"/>
      <c r="L19" s="49"/>
      <c r="M19" s="49"/>
      <c r="N19" s="49"/>
      <c r="O19" s="49"/>
      <c r="P19" s="49"/>
      <c r="Q19" s="49"/>
      <c r="R19" s="49"/>
      <c r="S19" s="49"/>
      <c r="T19" s="49"/>
      <c r="U19" s="49"/>
      <c r="V19" s="49"/>
      <c r="W19" s="49"/>
      <c r="X19" s="49"/>
      <c r="Y19" s="50"/>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s="44" customFormat="1" ht="30" customHeight="1" x14ac:dyDescent="0.25">
      <c r="A20" s="11"/>
      <c r="B20" s="60" t="s">
        <v>26</v>
      </c>
      <c r="C20" s="61"/>
      <c r="D20" s="62"/>
      <c r="E20" s="63"/>
      <c r="F20" s="64"/>
      <c r="G20" s="15"/>
      <c r="H20" s="4" t="str">
        <f t="shared" si="5"/>
        <v/>
      </c>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5"/>
      <c r="BC20" s="65"/>
      <c r="BD20" s="65"/>
      <c r="BE20" s="65"/>
      <c r="BF20" s="65"/>
      <c r="BG20" s="65"/>
      <c r="BH20" s="65"/>
      <c r="BI20" s="65"/>
      <c r="BJ20" s="65"/>
      <c r="BK20" s="65"/>
      <c r="BL20" s="65"/>
    </row>
    <row r="21" spans="1:64" s="44" customFormat="1" ht="30" customHeight="1" thickBot="1" x14ac:dyDescent="0.3">
      <c r="A21" s="11"/>
      <c r="B21" s="66" t="s">
        <v>27</v>
      </c>
      <c r="C21" s="67" t="s">
        <v>13</v>
      </c>
      <c r="D21" s="68">
        <v>1</v>
      </c>
      <c r="E21" s="69">
        <f ca="1">E14</f>
        <v>45224</v>
      </c>
      <c r="F21" s="69">
        <f ca="1">F27</f>
        <v>45239</v>
      </c>
      <c r="G21" s="15"/>
      <c r="H21" s="4">
        <f t="shared" ca="1" si="5"/>
        <v>16</v>
      </c>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44" customFormat="1" ht="30" customHeight="1" thickBot="1" x14ac:dyDescent="0.3">
      <c r="A22" s="11"/>
      <c r="B22" s="66" t="s">
        <v>28</v>
      </c>
      <c r="C22" s="67" t="s">
        <v>13</v>
      </c>
      <c r="D22" s="68">
        <v>1</v>
      </c>
      <c r="E22" s="69">
        <f ca="1">E18</f>
        <v>45233</v>
      </c>
      <c r="F22" s="69">
        <f ca="1">E22+4</f>
        <v>45237</v>
      </c>
      <c r="G22" s="15"/>
      <c r="H22" s="4">
        <f t="shared" ca="1" si="5"/>
        <v>5</v>
      </c>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44" customFormat="1" ht="30" customHeight="1" thickBot="1" x14ac:dyDescent="0.3">
      <c r="A23" s="11"/>
      <c r="B23" s="66" t="s">
        <v>29</v>
      </c>
      <c r="C23" s="67" t="s">
        <v>13</v>
      </c>
      <c r="D23" s="68">
        <v>1</v>
      </c>
      <c r="E23" s="69">
        <f ca="1">E22+2</f>
        <v>45235</v>
      </c>
      <c r="F23" s="69">
        <f ca="1">E23</f>
        <v>45235</v>
      </c>
      <c r="G23" s="15"/>
      <c r="H23" s="4">
        <f t="shared" ca="1" si="5"/>
        <v>1</v>
      </c>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row>
    <row r="24" spans="1:64" s="44" customFormat="1" ht="30" customHeight="1" x14ac:dyDescent="0.25">
      <c r="A24" s="11"/>
      <c r="B24" s="66" t="s">
        <v>30</v>
      </c>
      <c r="C24" s="67" t="s">
        <v>13</v>
      </c>
      <c r="D24" s="68">
        <v>1</v>
      </c>
      <c r="E24" s="69">
        <f ca="1">E23-1</f>
        <v>45234</v>
      </c>
      <c r="F24" s="69">
        <f ca="1">E24+2</f>
        <v>45236</v>
      </c>
      <c r="G24" s="15"/>
      <c r="H24" s="4">
        <f t="shared" ca="1" si="5"/>
        <v>3</v>
      </c>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44" customFormat="1" ht="30" customHeight="1" x14ac:dyDescent="0.25">
      <c r="A25" s="11"/>
      <c r="B25" s="66" t="s">
        <v>31</v>
      </c>
      <c r="C25" s="67" t="s">
        <v>62</v>
      </c>
      <c r="D25" s="68">
        <v>1</v>
      </c>
      <c r="E25" s="69">
        <f ca="1">E18</f>
        <v>45233</v>
      </c>
      <c r="F25" s="69">
        <f ca="1">E25+4</f>
        <v>45237</v>
      </c>
      <c r="G25" s="15"/>
      <c r="H25" s="4"/>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44" customFormat="1" ht="30" customHeight="1" x14ac:dyDescent="0.25">
      <c r="A26" s="11"/>
      <c r="B26" s="66" t="s">
        <v>32</v>
      </c>
      <c r="C26" s="67" t="s">
        <v>13</v>
      </c>
      <c r="D26" s="68">
        <v>1</v>
      </c>
      <c r="E26" s="69">
        <f ca="1">F24</f>
        <v>45236</v>
      </c>
      <c r="F26" s="69">
        <f ca="1">F25</f>
        <v>45237</v>
      </c>
      <c r="G26" s="15"/>
      <c r="H26" s="4"/>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row>
    <row r="27" spans="1:64" s="44" customFormat="1" ht="30" customHeight="1" x14ac:dyDescent="0.25">
      <c r="A27" s="11"/>
      <c r="B27" s="66" t="s">
        <v>33</v>
      </c>
      <c r="C27" s="67" t="s">
        <v>13</v>
      </c>
      <c r="D27" s="68">
        <v>1</v>
      </c>
      <c r="E27" s="69">
        <f ca="1">F26</f>
        <v>45237</v>
      </c>
      <c r="F27" s="69">
        <f ca="1">E27+2</f>
        <v>45239</v>
      </c>
      <c r="G27" s="15"/>
      <c r="H27" s="4"/>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s="44" customFormat="1" ht="30" customHeight="1" x14ac:dyDescent="0.25">
      <c r="A28" s="11"/>
      <c r="B28" s="66" t="s">
        <v>63</v>
      </c>
      <c r="C28" s="67" t="s">
        <v>13</v>
      </c>
      <c r="D28" s="68">
        <v>1</v>
      </c>
      <c r="E28" s="69">
        <f ca="1">F26+1</f>
        <v>45238</v>
      </c>
      <c r="F28" s="69">
        <f ca="1">E28</f>
        <v>45238</v>
      </c>
      <c r="G28" s="15"/>
      <c r="H28" s="4"/>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44" customFormat="1" ht="30" customHeight="1" x14ac:dyDescent="0.25">
      <c r="A29" s="11"/>
      <c r="B29" s="66" t="s">
        <v>34</v>
      </c>
      <c r="C29" s="67" t="s">
        <v>13</v>
      </c>
      <c r="D29" s="68">
        <v>1</v>
      </c>
      <c r="E29" s="69">
        <f ca="1">F28</f>
        <v>45238</v>
      </c>
      <c r="F29" s="69">
        <f ca="1">E29+1</f>
        <v>45239</v>
      </c>
      <c r="G29" s="15"/>
      <c r="H29" s="4"/>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44" customFormat="1" ht="30" customHeight="1" thickBot="1" x14ac:dyDescent="0.3">
      <c r="A30" s="11"/>
      <c r="B30" s="70" t="s">
        <v>35</v>
      </c>
      <c r="C30" s="71"/>
      <c r="D30" s="72"/>
      <c r="E30" s="73"/>
      <c r="F30" s="74"/>
      <c r="G30" s="15"/>
      <c r="H30" s="4" t="str">
        <f t="shared" si="5"/>
        <v/>
      </c>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row>
    <row r="31" spans="1:64" s="44" customFormat="1" ht="30" customHeight="1" thickBot="1" x14ac:dyDescent="0.3">
      <c r="A31" s="11"/>
      <c r="B31" s="76" t="s">
        <v>36</v>
      </c>
      <c r="C31" s="77" t="s">
        <v>13</v>
      </c>
      <c r="D31" s="78">
        <v>0</v>
      </c>
      <c r="E31" s="79">
        <f ca="1">E29+9</f>
        <v>45247</v>
      </c>
      <c r="F31" s="79">
        <f ca="1">E31+2</f>
        <v>45249</v>
      </c>
      <c r="G31" s="15"/>
      <c r="H31" s="4">
        <f t="shared" ca="1" si="5"/>
        <v>3</v>
      </c>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row>
    <row r="32" spans="1:64" s="44" customFormat="1" ht="30" customHeight="1" thickBot="1" x14ac:dyDescent="0.3">
      <c r="A32" s="11"/>
      <c r="B32" s="76" t="s">
        <v>37</v>
      </c>
      <c r="C32" s="77" t="s">
        <v>13</v>
      </c>
      <c r="D32" s="78">
        <v>0</v>
      </c>
      <c r="E32" s="79">
        <f ca="1">E31</f>
        <v>45247</v>
      </c>
      <c r="F32" s="79">
        <f ca="1">F31</f>
        <v>45249</v>
      </c>
      <c r="G32" s="15"/>
      <c r="H32" s="4">
        <f t="shared" ca="1" si="5"/>
        <v>3</v>
      </c>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row>
    <row r="33" spans="1:64" s="44" customFormat="1" ht="30" customHeight="1" thickBot="1" x14ac:dyDescent="0.3">
      <c r="A33" s="11"/>
      <c r="B33" s="76" t="s">
        <v>38</v>
      </c>
      <c r="C33" s="77" t="s">
        <v>13</v>
      </c>
      <c r="D33" s="78">
        <v>0</v>
      </c>
      <c r="E33" s="79">
        <f ca="1">F32</f>
        <v>45249</v>
      </c>
      <c r="F33" s="79">
        <f ca="1">E33+5</f>
        <v>45254</v>
      </c>
      <c r="G33" s="15"/>
      <c r="H33" s="4">
        <f t="shared" ca="1" si="5"/>
        <v>6</v>
      </c>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row>
    <row r="34" spans="1:64" s="44" customFormat="1" ht="30" customHeight="1" thickBot="1" x14ac:dyDescent="0.3">
      <c r="A34" s="11"/>
      <c r="B34" s="76" t="s">
        <v>39</v>
      </c>
      <c r="C34" s="77" t="s">
        <v>13</v>
      </c>
      <c r="D34" s="78">
        <v>0</v>
      </c>
      <c r="E34" s="79">
        <f ca="1">F33</f>
        <v>45254</v>
      </c>
      <c r="F34" s="79">
        <f ca="1">E34+2</f>
        <v>45256</v>
      </c>
      <c r="G34" s="15"/>
      <c r="H34" s="4">
        <f t="shared" ca="1" si="5"/>
        <v>3</v>
      </c>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row>
    <row r="35" spans="1:64" s="44" customFormat="1" ht="30" customHeight="1" x14ac:dyDescent="0.25">
      <c r="A35" s="11"/>
      <c r="B35" s="76" t="s">
        <v>40</v>
      </c>
      <c r="C35" s="77" t="s">
        <v>13</v>
      </c>
      <c r="D35" s="78">
        <v>0</v>
      </c>
      <c r="E35" s="79">
        <f ca="1">F34</f>
        <v>45256</v>
      </c>
      <c r="F35" s="79">
        <f ca="1">E35+1</f>
        <v>45257</v>
      </c>
      <c r="G35" s="15"/>
      <c r="H35" s="4">
        <f t="shared" ca="1" si="5"/>
        <v>2</v>
      </c>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row>
    <row r="36" spans="1:64" s="44" customFormat="1" ht="30" customHeight="1" x14ac:dyDescent="0.25">
      <c r="A36" s="11"/>
      <c r="B36" s="38" t="s">
        <v>41</v>
      </c>
      <c r="C36" s="39"/>
      <c r="D36" s="40"/>
      <c r="E36" s="41"/>
      <c r="F36" s="42"/>
      <c r="G36" s="15"/>
      <c r="H36" s="4" t="str">
        <f t="shared" si="5"/>
        <v/>
      </c>
      <c r="I36" s="43"/>
      <c r="J36" s="43"/>
      <c r="K36" s="43"/>
      <c r="L36" s="43"/>
      <c r="M36" s="43"/>
      <c r="N36" s="43"/>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row>
    <row r="37" spans="1:64" ht="30" customHeight="1" x14ac:dyDescent="0.25">
      <c r="B37" s="45" t="s">
        <v>42</v>
      </c>
      <c r="C37" s="46" t="s">
        <v>13</v>
      </c>
      <c r="D37" s="47">
        <v>0</v>
      </c>
      <c r="E37" s="48">
        <f ca="1">E35+3</f>
        <v>45259</v>
      </c>
      <c r="F37" s="48">
        <f ca="1">E37+7</f>
        <v>45266</v>
      </c>
      <c r="G37" s="15"/>
      <c r="H37" s="4"/>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row>
    <row r="38" spans="1:64" ht="30" customHeight="1" x14ac:dyDescent="0.25">
      <c r="B38" s="90" t="s">
        <v>43</v>
      </c>
      <c r="C38" s="91" t="s">
        <v>13</v>
      </c>
      <c r="D38" s="92">
        <v>0</v>
      </c>
      <c r="E38" s="93">
        <f ca="1">E37</f>
        <v>45259</v>
      </c>
      <c r="F38" s="93">
        <f ca="1">F37</f>
        <v>45266</v>
      </c>
      <c r="G38" s="15"/>
      <c r="H38" s="94"/>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row>
    <row r="39" spans="1:64" ht="30" customHeight="1" x14ac:dyDescent="0.25">
      <c r="B39" s="90" t="s">
        <v>44</v>
      </c>
      <c r="C39" s="91" t="s">
        <v>13</v>
      </c>
      <c r="D39" s="92">
        <v>0</v>
      </c>
      <c r="E39" s="93">
        <f ca="1">F38+1</f>
        <v>45267</v>
      </c>
      <c r="F39" s="93">
        <f ca="1">E39</f>
        <v>45267</v>
      </c>
      <c r="G39" s="15"/>
      <c r="H39" s="94"/>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row>
    <row r="40" spans="1:64" ht="30" customHeight="1" x14ac:dyDescent="0.25">
      <c r="C40" s="14"/>
      <c r="F40" s="13"/>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row>
    <row r="41" spans="1:64" ht="30" customHeight="1" x14ac:dyDescent="0.25">
      <c r="C41" s="3"/>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row>
    <row r="42" spans="1:64" ht="30" customHeight="1" x14ac:dyDescent="0.25">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9">
    <cfRule type="dataBar" priority="25">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9">
    <cfRule type="expression" dxfId="10" priority="8">
      <formula>AND(task_start&lt;=I$5,ROUNDDOWN((task_end-task_start+1)*task_progress,0)+task_start-1&gt;=I$5)</formula>
    </cfRule>
    <cfRule type="expression" dxfId="9" priority="9" stopIfTrue="1">
      <formula>AND(task_end&gt;=I$5,task_start&lt;J$5)</formula>
    </cfRule>
  </conditionalFormatting>
  <conditionalFormatting sqref="I11:BL19">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21:BL29">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31:BL35 I40:BL42 O36:BL39">
    <cfRule type="expression" dxfId="4" priority="38">
      <formula>AND(task_start&lt;=I$5,ROUNDDOWN((task_end-task_start+1)*task_progress,0)+task_start-1&gt;=I$5)</formula>
    </cfRule>
    <cfRule type="expression" dxfId="3" priority="39" stopIfTrue="1">
      <formula>AND(task_end&gt;=I$5,task_start&lt;J$5)</formula>
    </cfRule>
  </conditionalFormatting>
  <conditionalFormatting sqref="I4:BL42">
    <cfRule type="expression" dxfId="2" priority="3">
      <formula>AND(TODAY()&gt;=I$5, TODAY()&lt;J$5)</formula>
    </cfRule>
  </conditionalFormatting>
  <conditionalFormatting sqref="I37:N39">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1">
    <dataValidation type="whole" operator="greaterThanOrEqual" allowBlank="1" showInputMessage="1" promptTitle="Display Week" prompt="Changing this number will scroll the Gantt Chart view." sqref="Q2">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allowBlank="1" showInputMessage="1" showErrorMessage="1" prompt="Enter Company name in cel B2." sqref="A2"/>
    <dataValidation allowBlank="1" showInputMessage="1" showErrorMessage="1" prompt="Enter the name of the Project Lead in cell C3. Enter the Project Start date in cell Q1. Project Start: label is in cell I1." sqref="A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dataValidation allowBlank="1" showInputMessage="1" showErrorMessage="1" prompt="Cell B8 contains the Phase 1 sample title. Enter a new title in cell B8._x000a_To delete the phase and work only from tasks, simply delete this row." sqref="A8"/>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0"/>
    <dataValidation allowBlank="1" showInputMessage="1" showErrorMessage="1" prompt="Phase 3's sample block starts in cell B20." sqref="A20"/>
    <dataValidation allowBlank="1" showInputMessage="1" showErrorMessage="1" prompt="Phase 4's sample block starts in cell B26." sqref="A30"/>
  </dataValidations>
  <printOptions horizontalCentered="1"/>
  <pageMargins left="0.35" right="0.35" top="0.35" bottom="0.5" header="0.3" footer="0.3"/>
  <pageSetup scale="52"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zoomScaleNormal="100" workbookViewId="0"/>
  </sheetViews>
  <sheetFormatPr defaultColWidth="9" defaultRowHeight="13.2" x14ac:dyDescent="0.25"/>
  <cols>
    <col min="1" max="1" width="87" style="5" customWidth="1"/>
    <col min="2" max="16384" width="9" style="1"/>
  </cols>
  <sheetData>
    <row r="1" spans="1:2" ht="46.5" customHeight="1" x14ac:dyDescent="0.25"/>
    <row r="2" spans="1:2" s="7" customFormat="1" ht="15.6" x14ac:dyDescent="0.25">
      <c r="A2" s="83" t="s">
        <v>45</v>
      </c>
      <c r="B2" s="6"/>
    </row>
    <row r="3" spans="1:2" s="9" customFormat="1" ht="27" customHeight="1" x14ac:dyDescent="0.25">
      <c r="A3" s="84"/>
      <c r="B3" s="10"/>
    </row>
    <row r="4" spans="1:2" s="8" customFormat="1" ht="30" x14ac:dyDescent="0.7">
      <c r="A4" s="85" t="s">
        <v>46</v>
      </c>
    </row>
    <row r="5" spans="1:2" ht="74.25" customHeight="1" x14ac:dyDescent="0.25">
      <c r="A5" s="86" t="s">
        <v>47</v>
      </c>
    </row>
    <row r="6" spans="1:2" ht="26.25" customHeight="1" x14ac:dyDescent="0.25">
      <c r="A6" s="85" t="s">
        <v>48</v>
      </c>
    </row>
    <row r="7" spans="1:2" s="5" customFormat="1" ht="205.2" customHeight="1" x14ac:dyDescent="0.25">
      <c r="A7" s="87" t="s">
        <v>49</v>
      </c>
    </row>
    <row r="8" spans="1:2" s="8" customFormat="1" ht="30" x14ac:dyDescent="0.7">
      <c r="A8" s="85" t="s">
        <v>50</v>
      </c>
    </row>
    <row r="9" spans="1:2" ht="41.4" x14ac:dyDescent="0.25">
      <c r="A9" s="86" t="s">
        <v>51</v>
      </c>
    </row>
    <row r="10" spans="1:2" s="5" customFormat="1" ht="28.2" customHeight="1" x14ac:dyDescent="0.25">
      <c r="A10" s="88" t="s">
        <v>52</v>
      </c>
    </row>
    <row r="11" spans="1:2" s="8" customFormat="1" ht="30" x14ac:dyDescent="0.7">
      <c r="A11" s="85" t="s">
        <v>53</v>
      </c>
    </row>
    <row r="12" spans="1:2" ht="27.6" x14ac:dyDescent="0.25">
      <c r="A12" s="86" t="s">
        <v>54</v>
      </c>
    </row>
    <row r="13" spans="1:2" s="5" customFormat="1" ht="28.2" customHeight="1" x14ac:dyDescent="0.25">
      <c r="A13" s="88" t="s">
        <v>55</v>
      </c>
    </row>
    <row r="14" spans="1:2" s="8" customFormat="1" ht="30" x14ac:dyDescent="0.7">
      <c r="A14" s="85" t="s">
        <v>56</v>
      </c>
    </row>
    <row r="15" spans="1:2" ht="75" customHeight="1" x14ac:dyDescent="0.25">
      <c r="A15" s="86" t="s">
        <v>57</v>
      </c>
    </row>
    <row r="16" spans="1:2" ht="69" x14ac:dyDescent="0.25">
      <c r="A16" s="86" t="s">
        <v>58</v>
      </c>
    </row>
    <row r="17" spans="1:1" x14ac:dyDescent="0.25">
      <c r="A17" s="89"/>
    </row>
    <row r="18" spans="1:1" x14ac:dyDescent="0.25">
      <c r="A18" s="89"/>
    </row>
    <row r="19" spans="1:1" x14ac:dyDescent="0.25">
      <c r="A19" s="89"/>
    </row>
    <row r="20" spans="1:1" x14ac:dyDescent="0.25">
      <c r="A20" s="89"/>
    </row>
    <row r="21" spans="1:1" x14ac:dyDescent="0.25">
      <c r="A21" s="89"/>
    </row>
    <row r="22" spans="1:1" x14ac:dyDescent="0.25">
      <c r="A22" s="89"/>
    </row>
    <row r="23" spans="1:1" x14ac:dyDescent="0.25">
      <c r="A23" s="89"/>
    </row>
    <row r="24" spans="1:1" x14ac:dyDescent="0.25">
      <c r="A24" s="89"/>
    </row>
  </sheetData>
  <hyperlinks>
    <hyperlink ref="A13" r:id="rId1"/>
    <hyperlink ref="A10" r:id="rId2"/>
    <hyperlink ref="A2" r:id="rId3"/>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schemas.microsoft.com/office/infopath/2007/PartnerControls"/>
    <ds:schemaRef ds:uri="http://purl.org/dc/dcmitype/"/>
    <ds:schemaRef ds:uri="http://schemas.microsoft.com/office/2006/documentManagement/types"/>
    <ds:schemaRef ds:uri="http://schemas.microsoft.com/office/2006/metadata/properties"/>
    <ds:schemaRef ds:uri="http://purl.org/dc/elements/1.1/"/>
    <ds:schemaRef ds:uri="http://schemas.microsoft.com/sharepoint/v3"/>
    <ds:schemaRef ds:uri="230e9df3-be65-4c73-a93b-d1236ebd677e"/>
    <ds:schemaRef ds:uri="http://schemas.openxmlformats.org/package/2006/metadata/core-properties"/>
    <ds:schemaRef ds:uri="http://purl.org/dc/terms/"/>
    <ds:schemaRef ds:uri="16c05727-aa75-4e4a-9b5f-8a80a1165891"/>
    <ds:schemaRef ds:uri="71af3243-3dd4-4a8d-8c0d-dd76da1f02a5"/>
    <ds:schemaRef ds:uri="http://www.w3.org/XML/1998/namespac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dc:creator>
  <cp:lastModifiedBy>Cris</cp:lastModifiedBy>
  <cp:revision/>
  <cp:lastPrinted>2023-11-06T19:38:12Z</cp:lastPrinted>
  <dcterms:created xsi:type="dcterms:W3CDTF">2023-11-04T08:54:59Z</dcterms:created>
  <dcterms:modified xsi:type="dcterms:W3CDTF">2023-11-06T19:40:25Z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