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'거래'!$A$3:$BF$191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
      <name val="맑은 고딕"/>
      <color rgb="009A5B00"/>
      <sz val="9"/>
    </font>
  </fonts>
  <fills count="14">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2" borderId="1" applyAlignment="1" pivotButton="0" quotePrefix="0" xfId="0">
      <alignment horizontal="center" vertical="center" wrapText="1"/>
    </xf>
    <xf numFmtId="0" fontId="3" fillId="0" borderId="1" pivotButton="0" quotePrefix="0" xfId="0"/>
    <xf numFmtId="0" fontId="2" fillId="0" borderId="1" pivotButton="0" quotePrefix="0" xfId="0"/>
    <xf numFmtId="0" fontId="2" fillId="12" borderId="1" pivotButton="0" quotePrefix="0" xfId="0"/>
    <xf numFmtId="0" fontId="0" fillId="0" borderId="1" pivotButton="0" quotePrefix="0" xfId="0"/>
    <xf numFmtId="164" fontId="0" fillId="0" borderId="1" pivotButton="0" quotePrefix="0" xfId="0"/>
    <xf numFmtId="164" fontId="2" fillId="0" borderId="0" pivotButton="0" quotePrefix="0" xfId="0"/>
    <xf numFmtId="0" fontId="11"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5" fillId="12" borderId="1" applyAlignment="1" pivotButton="0" quotePrefix="0" xfId="0">
      <alignment horizontal="center" vertical="center" wrapText="1"/>
    </xf>
    <xf numFmtId="0" fontId="6" fillId="13"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FBEFD9"/>
        </patternFill>
      </fill>
    </dxf>
    <dxf>
      <fill>
        <patternFill patternType="solid">
          <fgColor rgb="00D5EBE8"/>
        </patternFill>
      </fill>
    </dxf>
    <dxf>
      <fill>
        <patternFill patternType="solid">
          <fgColor rgb="00DFF1E4"/>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거래 번호(C=CJ ENM, K=Kakao, N=Naver), 날짜, 대상회사, 원자료 금액 순위</t>
        </is>
      </c>
    </row>
    <row r="11">
      <c r="A11" s="4" t="inlineStr">
        <is>
          <t xml:space="preserve">  분류 요약 (파생)</t>
        </is>
      </c>
      <c r="B11" s="3" t="inlineStr">
        <is>
          <t>원래 열에서 뽑은 값. 원자료 분류·확인 분류(MA①~⑦ 코드), 분류 변경(변경/같음), 손상 구분(손상 열의 첫 단어), 금액 대조(일치/불일치/기타), 편입 시점</t>
        </is>
      </c>
    </row>
    <row r="12">
      <c r="A12" s="4" t="inlineStr">
        <is>
          <t xml:space="preserve">  원자료</t>
        </is>
      </c>
      <c r="B12" s="3" t="inlineStr">
        <is>
          <t>Capital IQ 원자료와 10-19 자동 분류(PP_MA_거래기록_역할분류.csv)</t>
        </is>
      </c>
    </row>
    <row r="13">
      <c r="A13" s="4" t="inlineStr">
        <is>
          <t xml:space="preserve">  원자료 대조</t>
        </is>
      </c>
      <c r="B13" s="3" t="inlineStr">
        <is>
          <t>공시·감사보고서로 확인한 분류, 편입 시점, 상태, 금액, 발표일과 메모</t>
        </is>
      </c>
    </row>
    <row r="14">
      <c r="A14" s="4" t="inlineStr">
        <is>
          <t xml:space="preserve">  인수 목적·핵심 / 규모 / 주가 이벤트</t>
        </is>
      </c>
      <c r="B14" s="3" t="inlineStr">
        <is>
          <t>발표 당시 목적, 핵심 여부, 인수 주체·그룹 정점의 규모와 비율, 종목과 처음 알려진 날</t>
        </is>
      </c>
    </row>
    <row r="15">
      <c r="A15" s="4" t="inlineStr">
        <is>
          <t xml:space="preserve">  전후 이벤트 / 성과</t>
        </is>
      </c>
      <c r="B15" s="3" t="inlineStr">
        <is>
          <t>인수 전후 사건, 손상, 대상회사 인수 전후 매출·영업이익, 어닝콜 언급</t>
        </is>
      </c>
    </row>
    <row r="16">
      <c r="A16" s="4" t="inlineStr">
        <is>
          <t xml:space="preserve">  수집</t>
        </is>
      </c>
      <c r="B16" s="3" t="inlineStr">
        <is>
          <t>수집 상태(완료 = 모든 항목을 채움, 부분 = 공개 자료가 없어 비어 있는 항목이 있음)와 수집 일시</t>
        </is>
      </c>
    </row>
    <row r="17">
      <c r="A17" s="2" t="inlineStr">
        <is>
          <t>값 표기</t>
        </is>
      </c>
      <c r="B17" s="3" t="inlineStr">
        <is>
          <t>미확인 = 찾았지만 근거가 없음 · 해당 없음 = 그 거래에 해당하지 않음 · 추정: = 추정한 값</t>
        </is>
      </c>
    </row>
    <row r="18">
      <c r="A18" s="2" t="inlineStr">
        <is>
          <t>색</t>
        </is>
      </c>
      <c r="B18" s="3" t="inlineStr">
        <is>
          <t>확인 분류·분류 변경 칸 청록 = 원자료와 분류가 다름 · 손상 구분 빨강 = 손상 있음, 주황 = 확인 안 됨 · 금액 대조 빨강 = 불일치 · 수집 상태 초록 = 완료</t>
        </is>
      </c>
    </row>
    <row r="19">
      <c r="A19" s="2" t="inlineStr">
        <is>
          <t>금액 단위</t>
        </is>
      </c>
      <c r="B19" s="3" t="inlineStr">
        <is>
          <t>원자료 금액은 거래 당시 환율로 환산한 백만 달러. 공시로 확인한 금액은 '금액 확인' 열에 현지 통화와 환산값으로 적었다</t>
        </is>
      </c>
    </row>
    <row r="20">
      <c r="A20" s="2" t="inlineStr">
        <is>
          <t>행 높이</t>
        </is>
      </c>
      <c r="B20"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COUNTIFS(거래!$B$4:$B$191,$A6,거래!$BE$4:$BE$191,"완료")</f>
        <v/>
      </c>
      <c r="C6" s="9">
        <f>COUNTIFS(거래!$B$4:$B$191,$A6,거래!$BE$4:$BE$191,"부분")</f>
        <v/>
      </c>
      <c r="D6" s="10">
        <f>SUM(B6:C6)</f>
        <v/>
      </c>
    </row>
    <row r="7">
      <c r="A7" s="9" t="inlineStr">
        <is>
          <t>Kakao</t>
        </is>
      </c>
      <c r="B7" s="9">
        <f>COUNTIFS(거래!$B$4:$B$191,$A7,거래!$BE$4:$BE$191,"완료")</f>
        <v/>
      </c>
      <c r="C7" s="9">
        <f>COUNTIFS(거래!$B$4:$B$191,$A7,거래!$BE$4:$BE$191,"부분")</f>
        <v/>
      </c>
      <c r="D7" s="10">
        <f>SUM(B7:C7)</f>
        <v/>
      </c>
    </row>
    <row r="8">
      <c r="A8" s="9" t="inlineStr">
        <is>
          <t>Naver</t>
        </is>
      </c>
      <c r="B8" s="9">
        <f>COUNTIFS(거래!$B$4:$B$191,$A8,거래!$BE$4:$BE$191,"완료")</f>
        <v/>
      </c>
      <c r="C8" s="9">
        <f>COUNTIFS(거래!$B$4:$B$191,$A8,거래!$BE$4:$BE$191,"부분")</f>
        <v/>
      </c>
      <c r="D8" s="10">
        <f>SUM(B8:C8)</f>
        <v/>
      </c>
    </row>
    <row r="9">
      <c r="A9" s="7" t="inlineStr">
        <is>
          <t>합계</t>
        </is>
      </c>
      <c r="B9" s="10">
        <f>SUM(B6:B8)</f>
        <v/>
      </c>
      <c r="C9" s="10">
        <f>SUM(C6:C8)</f>
        <v/>
      </c>
      <c r="D9" s="10">
        <f>SUM(D6:D8)</f>
        <v/>
      </c>
    </row>
    <row r="11">
      <c r="A11" s="7" t="inlineStr">
        <is>
          <t>분류 대조: 원자료 기반(행) → 원문 확인(열)</t>
        </is>
      </c>
    </row>
    <row r="12" ht="32" customHeight="1">
      <c r="A12" s="8" t="inlineStr">
        <is>
          <t>원자료 분류</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MA① 경영권 인수</t>
        </is>
      </c>
      <c r="B13" s="9">
        <f>COUNTIFS(거래!$H$4:$H$191,"MA①",거래!$I$4:$I$191,"MA①")</f>
        <v/>
      </c>
      <c r="C13" s="9">
        <f>COUNTIFS(거래!$H$4:$H$191,"MA①",거래!$I$4:$I$191,"MA②")</f>
        <v/>
      </c>
      <c r="D13" s="9">
        <f>COUNTIFS(거래!$H$4:$H$191,"MA①",거래!$I$4:$I$191,"MA③")</f>
        <v/>
      </c>
      <c r="E13" s="9">
        <f>COUNTIFS(거래!$H$4:$H$191,"MA①",거래!$I$4:$I$191,"MA④")</f>
        <v/>
      </c>
      <c r="F13" s="9">
        <f>COUNTIFS(거래!$H$4:$H$191,"MA①",거래!$I$4:$I$191,"MA⑤")</f>
        <v/>
      </c>
      <c r="G13" s="9">
        <f>COUNTIFS(거래!$H$4:$H$191,"MA①",거래!$I$4:$I$191,"MA⑥")</f>
        <v/>
      </c>
      <c r="H13" s="10">
        <f>SUM(B13:G13)</f>
        <v/>
      </c>
    </row>
    <row r="14">
      <c r="A14" s="9" t="inlineStr">
        <is>
          <t>MA② 기존 지분 확대</t>
        </is>
      </c>
      <c r="B14" s="9">
        <f>COUNTIFS(거래!$H$4:$H$191,"MA②",거래!$I$4:$I$191,"MA①")</f>
        <v/>
      </c>
      <c r="C14" s="9">
        <f>COUNTIFS(거래!$H$4:$H$191,"MA②",거래!$I$4:$I$191,"MA②")</f>
        <v/>
      </c>
      <c r="D14" s="9">
        <f>COUNTIFS(거래!$H$4:$H$191,"MA②",거래!$I$4:$I$191,"MA③")</f>
        <v/>
      </c>
      <c r="E14" s="9">
        <f>COUNTIFS(거래!$H$4:$H$191,"MA②",거래!$I$4:$I$191,"MA④")</f>
        <v/>
      </c>
      <c r="F14" s="9">
        <f>COUNTIFS(거래!$H$4:$H$191,"MA②",거래!$I$4:$I$191,"MA⑤")</f>
        <v/>
      </c>
      <c r="G14" s="9">
        <f>COUNTIFS(거래!$H$4:$H$191,"MA②",거래!$I$4:$I$191,"MA⑥")</f>
        <v/>
      </c>
      <c r="H14" s="10">
        <f>SUM(B14:G14)</f>
        <v/>
      </c>
    </row>
    <row r="15">
      <c r="A15" s="9" t="inlineStr">
        <is>
          <t>MA③ 소수지분 매입</t>
        </is>
      </c>
      <c r="B15" s="9">
        <f>COUNTIFS(거래!$H$4:$H$191,"MA③",거래!$I$4:$I$191,"MA①")</f>
        <v/>
      </c>
      <c r="C15" s="9">
        <f>COUNTIFS(거래!$H$4:$H$191,"MA③",거래!$I$4:$I$191,"MA②")</f>
        <v/>
      </c>
      <c r="D15" s="9">
        <f>COUNTIFS(거래!$H$4:$H$191,"MA③",거래!$I$4:$I$191,"MA③")</f>
        <v/>
      </c>
      <c r="E15" s="9">
        <f>COUNTIFS(거래!$H$4:$H$191,"MA③",거래!$I$4:$I$191,"MA④")</f>
        <v/>
      </c>
      <c r="F15" s="9">
        <f>COUNTIFS(거래!$H$4:$H$191,"MA③",거래!$I$4:$I$191,"MA⑤")</f>
        <v/>
      </c>
      <c r="G15" s="9">
        <f>COUNTIFS(거래!$H$4:$H$191,"MA③",거래!$I$4:$I$191,"MA⑥")</f>
        <v/>
      </c>
      <c r="H15" s="10">
        <f>SUM(B15:G15)</f>
        <v/>
      </c>
    </row>
    <row r="16">
      <c r="A16" s="9" t="inlineStr">
        <is>
          <t>MA④ 그룹 내부 재편</t>
        </is>
      </c>
      <c r="B16" s="9">
        <f>COUNTIFS(거래!$H$4:$H$191,"MA④",거래!$I$4:$I$191,"MA①")</f>
        <v/>
      </c>
      <c r="C16" s="9">
        <f>COUNTIFS(거래!$H$4:$H$191,"MA④",거래!$I$4:$I$191,"MA②")</f>
        <v/>
      </c>
      <c r="D16" s="9">
        <f>COUNTIFS(거래!$H$4:$H$191,"MA④",거래!$I$4:$I$191,"MA③")</f>
        <v/>
      </c>
      <c r="E16" s="9">
        <f>COUNTIFS(거래!$H$4:$H$191,"MA④",거래!$I$4:$I$191,"MA④")</f>
        <v/>
      </c>
      <c r="F16" s="9">
        <f>COUNTIFS(거래!$H$4:$H$191,"MA④",거래!$I$4:$I$191,"MA⑤")</f>
        <v/>
      </c>
      <c r="G16" s="9">
        <f>COUNTIFS(거래!$H$4:$H$191,"MA④",거래!$I$4:$I$191,"MA⑥")</f>
        <v/>
      </c>
      <c r="H16" s="10">
        <f>SUM(B16:G16)</f>
        <v/>
      </c>
    </row>
    <row r="17">
      <c r="A17" s="9" t="inlineStr">
        <is>
          <t>MA⑤ 그룹의 지분 매각</t>
        </is>
      </c>
      <c r="B17" s="9">
        <f>COUNTIFS(거래!$H$4:$H$191,"MA⑤",거래!$I$4:$I$191,"MA①")</f>
        <v/>
      </c>
      <c r="C17" s="9">
        <f>COUNTIFS(거래!$H$4:$H$191,"MA⑤",거래!$I$4:$I$191,"MA②")</f>
        <v/>
      </c>
      <c r="D17" s="9">
        <f>COUNTIFS(거래!$H$4:$H$191,"MA⑤",거래!$I$4:$I$191,"MA③")</f>
        <v/>
      </c>
      <c r="E17" s="9">
        <f>COUNTIFS(거래!$H$4:$H$191,"MA⑤",거래!$I$4:$I$191,"MA④")</f>
        <v/>
      </c>
      <c r="F17" s="9">
        <f>COUNTIFS(거래!$H$4:$H$191,"MA⑤",거래!$I$4:$I$191,"MA⑤")</f>
        <v/>
      </c>
      <c r="G17" s="9">
        <f>COUNTIFS(거래!$H$4:$H$191,"MA⑤",거래!$I$4:$I$191,"MA⑥")</f>
        <v/>
      </c>
      <c r="H17" s="10">
        <f>SUM(B17:G17)</f>
        <v/>
      </c>
    </row>
    <row r="18">
      <c r="A18" s="9" t="inlineStr">
        <is>
          <t>MA⑥ 외부자 간 거래</t>
        </is>
      </c>
      <c r="B18" s="9">
        <f>COUNTIFS(거래!$H$4:$H$191,"MA⑥",거래!$I$4:$I$191,"MA①")</f>
        <v/>
      </c>
      <c r="C18" s="9">
        <f>COUNTIFS(거래!$H$4:$H$191,"MA⑥",거래!$I$4:$I$191,"MA②")</f>
        <v/>
      </c>
      <c r="D18" s="9">
        <f>COUNTIFS(거래!$H$4:$H$191,"MA⑥",거래!$I$4:$I$191,"MA③")</f>
        <v/>
      </c>
      <c r="E18" s="9">
        <f>COUNTIFS(거래!$H$4:$H$191,"MA⑥",거래!$I$4:$I$191,"MA④")</f>
        <v/>
      </c>
      <c r="F18" s="9">
        <f>COUNTIFS(거래!$H$4:$H$191,"MA⑥",거래!$I$4:$I$191,"MA⑤")</f>
        <v/>
      </c>
      <c r="G18" s="9">
        <f>COUNTIFS(거래!$H$4:$H$191,"MA⑥",거래!$I$4:$I$191,"MA⑥")</f>
        <v/>
      </c>
      <c r="H18" s="10">
        <f>SUM(B18:G18)</f>
        <v/>
      </c>
    </row>
    <row r="19">
      <c r="A19" s="9" t="inlineStr">
        <is>
          <t>MA⑦ 매수자 미기재</t>
        </is>
      </c>
      <c r="B19" s="9">
        <f>COUNTIFS(거래!$H$4:$H$191,"MA⑦",거래!$I$4:$I$191,"MA①")</f>
        <v/>
      </c>
      <c r="C19" s="9">
        <f>COUNTIFS(거래!$H$4:$H$191,"MA⑦",거래!$I$4:$I$191,"MA②")</f>
        <v/>
      </c>
      <c r="D19" s="9">
        <f>COUNTIFS(거래!$H$4:$H$191,"MA⑦",거래!$I$4:$I$191,"MA③")</f>
        <v/>
      </c>
      <c r="E19" s="9">
        <f>COUNTIFS(거래!$H$4:$H$191,"MA⑦",거래!$I$4:$I$191,"MA④")</f>
        <v/>
      </c>
      <c r="F19" s="9">
        <f>COUNTIFS(거래!$H$4:$H$191,"MA⑦",거래!$I$4:$I$191,"MA⑤")</f>
        <v/>
      </c>
      <c r="G19" s="9">
        <f>COUNTIFS(거래!$H$4:$H$191,"MA⑦",거래!$I$4:$I$191,"MA⑥")</f>
        <v/>
      </c>
      <c r="H19" s="10">
        <f>SUM(B19:G19)</f>
        <v/>
      </c>
    </row>
    <row r="20">
      <c r="A20" s="7" t="inlineStr">
        <is>
          <t>합계</t>
        </is>
      </c>
      <c r="B20" s="10">
        <f>SUM(B13:B19)</f>
        <v/>
      </c>
      <c r="C20" s="10">
        <f>SUM(C13:C19)</f>
        <v/>
      </c>
      <c r="D20" s="10">
        <f>SUM(D13:D19)</f>
        <v/>
      </c>
      <c r="E20" s="10">
        <f>SUM(E13:E19)</f>
        <v/>
      </c>
      <c r="F20" s="10">
        <f>SUM(F13:F19)</f>
        <v/>
      </c>
      <c r="G20" s="10">
        <f>SUM(G13:G19)</f>
        <v/>
      </c>
      <c r="H20" s="10">
        <f>SUM(H13:H19)</f>
        <v/>
      </c>
    </row>
    <row r="22">
      <c r="A22" s="7" t="inlineStr">
        <is>
          <t>기업별 손상 구분 (188건 전체)</t>
        </is>
      </c>
    </row>
    <row r="23" ht="18" customHeight="1">
      <c r="A23" s="8" t="inlineStr">
        <is>
          <t>기업</t>
        </is>
      </c>
      <c r="B23" s="8" t="inlineStr">
        <is>
          <t>있음</t>
        </is>
      </c>
      <c r="C23" s="8" t="inlineStr">
        <is>
          <t>확인 안 됨</t>
        </is>
      </c>
      <c r="D23" s="8" t="inlineStr">
        <is>
          <t>해당 없음</t>
        </is>
      </c>
      <c r="E23" s="8" t="inlineStr">
        <is>
          <t>없음</t>
        </is>
      </c>
      <c r="F23" s="8" t="inlineStr">
        <is>
          <t>기타</t>
        </is>
      </c>
      <c r="G23" s="8" t="inlineStr">
        <is>
          <t>합계</t>
        </is>
      </c>
    </row>
    <row r="24">
      <c r="A24" s="9" t="inlineStr">
        <is>
          <t>CJ ENM</t>
        </is>
      </c>
      <c r="B24" s="9">
        <f>COUNTIFS(거래!$B$4:$B$191,$A24,거래!$K$4:$K$191,"있음")</f>
        <v/>
      </c>
      <c r="C24" s="9">
        <f>COUNTIFS(거래!$B$4:$B$191,$A24,거래!$K$4:$K$191,"확인 안 됨")</f>
        <v/>
      </c>
      <c r="D24" s="9">
        <f>COUNTIFS(거래!$B$4:$B$191,$A24,거래!$K$4:$K$191,"해당 없음")</f>
        <v/>
      </c>
      <c r="E24" s="9">
        <f>COUNTIFS(거래!$B$4:$B$191,$A24,거래!$K$4:$K$191,"없음")</f>
        <v/>
      </c>
      <c r="F24" s="9">
        <f>COUNTIFS(거래!$B$4:$B$191,$A24,거래!$K$4:$K$191,"기타")</f>
        <v/>
      </c>
      <c r="G24" s="10">
        <f>SUM(B24:F24)</f>
        <v/>
      </c>
    </row>
    <row r="25">
      <c r="A25" s="9" t="inlineStr">
        <is>
          <t>Kakao</t>
        </is>
      </c>
      <c r="B25" s="9">
        <f>COUNTIFS(거래!$B$4:$B$191,$A25,거래!$K$4:$K$191,"있음")</f>
        <v/>
      </c>
      <c r="C25" s="9">
        <f>COUNTIFS(거래!$B$4:$B$191,$A25,거래!$K$4:$K$191,"확인 안 됨")</f>
        <v/>
      </c>
      <c r="D25" s="9">
        <f>COUNTIFS(거래!$B$4:$B$191,$A25,거래!$K$4:$K$191,"해당 없음")</f>
        <v/>
      </c>
      <c r="E25" s="9">
        <f>COUNTIFS(거래!$B$4:$B$191,$A25,거래!$K$4:$K$191,"없음")</f>
        <v/>
      </c>
      <c r="F25" s="9">
        <f>COUNTIFS(거래!$B$4:$B$191,$A25,거래!$K$4:$K$191,"기타")</f>
        <v/>
      </c>
      <c r="G25" s="10">
        <f>SUM(B25:F25)</f>
        <v/>
      </c>
    </row>
    <row r="26">
      <c r="A26" s="9" t="inlineStr">
        <is>
          <t>Naver</t>
        </is>
      </c>
      <c r="B26" s="9">
        <f>COUNTIFS(거래!$B$4:$B$191,$A26,거래!$K$4:$K$191,"있음")</f>
        <v/>
      </c>
      <c r="C26" s="9">
        <f>COUNTIFS(거래!$B$4:$B$191,$A26,거래!$K$4:$K$191,"확인 안 됨")</f>
        <v/>
      </c>
      <c r="D26" s="9">
        <f>COUNTIFS(거래!$B$4:$B$191,$A26,거래!$K$4:$K$191,"해당 없음")</f>
        <v/>
      </c>
      <c r="E26" s="9">
        <f>COUNTIFS(거래!$B$4:$B$191,$A26,거래!$K$4:$K$191,"없음")</f>
        <v/>
      </c>
      <c r="F26" s="9">
        <f>COUNTIFS(거래!$B$4:$B$191,$A26,거래!$K$4:$K$191,"기타")</f>
        <v/>
      </c>
      <c r="G26" s="10">
        <f>SUM(B26:F26)</f>
        <v/>
      </c>
    </row>
    <row r="27">
      <c r="A27" s="7" t="inlineStr">
        <is>
          <t>합계</t>
        </is>
      </c>
      <c r="B27" s="10">
        <f>SUM(B24:B26)</f>
        <v/>
      </c>
      <c r="C27" s="10">
        <f>SUM(C24:C26)</f>
        <v/>
      </c>
      <c r="D27" s="10">
        <f>SUM(D24:D26)</f>
        <v/>
      </c>
      <c r="E27" s="10">
        <f>SUM(E24:E26)</f>
        <v/>
      </c>
      <c r="F27" s="10">
        <f>SUM(F24:F26)</f>
        <v/>
      </c>
      <c r="G27" s="10">
        <f>SUM(G24:G26)</f>
        <v/>
      </c>
    </row>
    <row r="29">
      <c r="A29" s="7" t="inlineStr">
        <is>
          <t>기업별 편입 시점 판정</t>
        </is>
      </c>
    </row>
    <row r="30" ht="18" customHeight="1">
      <c r="A30" s="8" t="inlineStr">
        <is>
          <t>기업</t>
        </is>
      </c>
      <c r="B30" s="8" t="inlineStr">
        <is>
          <t>편입 후</t>
        </is>
      </c>
      <c r="C30" s="8" t="inlineStr">
        <is>
          <t>편입 전</t>
        </is>
      </c>
      <c r="D30" s="8" t="inlineStr">
        <is>
          <t>지분법 합작 계열</t>
        </is>
      </c>
      <c r="E30" s="8" t="inlineStr">
        <is>
          <t>합계</t>
        </is>
      </c>
    </row>
    <row r="31">
      <c r="A31" s="9" t="inlineStr">
        <is>
          <t>CJ ENM</t>
        </is>
      </c>
      <c r="B31" s="9">
        <f>COUNTIFS(거래!$B$4:$B$191,$A31,거래!$M$4:$M$191,"편입 후")</f>
        <v/>
      </c>
      <c r="C31" s="9">
        <f>COUNTIFS(거래!$B$4:$B$191,$A31,거래!$M$4:$M$191,"편입 전")</f>
        <v/>
      </c>
      <c r="D31" s="9">
        <f>COUNTIFS(거래!$B$4:$B$191,$A31,거래!$M$4:$M$191,"지분법 합작 계열")</f>
        <v/>
      </c>
      <c r="E31" s="10">
        <f>SUM(B31:D31)</f>
        <v/>
      </c>
    </row>
    <row r="32">
      <c r="A32" s="9" t="inlineStr">
        <is>
          <t>Kakao</t>
        </is>
      </c>
      <c r="B32" s="9">
        <f>COUNTIFS(거래!$B$4:$B$191,$A32,거래!$M$4:$M$191,"편입 후")</f>
        <v/>
      </c>
      <c r="C32" s="9">
        <f>COUNTIFS(거래!$B$4:$B$191,$A32,거래!$M$4:$M$191,"편입 전")</f>
        <v/>
      </c>
      <c r="D32" s="9">
        <f>COUNTIFS(거래!$B$4:$B$191,$A32,거래!$M$4:$M$191,"지분법 합작 계열")</f>
        <v/>
      </c>
      <c r="E32" s="10">
        <f>SUM(B32:D32)</f>
        <v/>
      </c>
    </row>
    <row r="33">
      <c r="A33" s="9" t="inlineStr">
        <is>
          <t>Naver</t>
        </is>
      </c>
      <c r="B33" s="9">
        <f>COUNTIFS(거래!$B$4:$B$191,$A33,거래!$M$4:$M$191,"편입 후")</f>
        <v/>
      </c>
      <c r="C33" s="9">
        <f>COUNTIFS(거래!$B$4:$B$191,$A33,거래!$M$4:$M$191,"편입 전")</f>
        <v/>
      </c>
      <c r="D33" s="9">
        <f>COUNTIFS(거래!$B$4:$B$191,$A33,거래!$M$4:$M$191,"지분법 합작 계열")</f>
        <v/>
      </c>
      <c r="E33" s="10">
        <f>SUM(B33:D33)</f>
        <v/>
      </c>
    </row>
    <row r="34">
      <c r="A34" s="7" t="inlineStr">
        <is>
          <t>합계</t>
        </is>
      </c>
      <c r="B34" s="10">
        <f>SUM(B31:B33)</f>
        <v/>
      </c>
      <c r="C34" s="10">
        <f>SUM(C31:C33)</f>
        <v/>
      </c>
      <c r="D34" s="10">
        <f>SUM(D31:D33)</f>
        <v/>
      </c>
      <c r="E34" s="10">
        <f>SUM(E31:E33)</f>
        <v/>
      </c>
    </row>
    <row r="36">
      <c r="A36" s="7" t="inlineStr">
        <is>
          <t>기업별 금액 대조</t>
        </is>
      </c>
    </row>
    <row r="37" ht="18" customHeight="1">
      <c r="A37" s="8" t="inlineStr">
        <is>
          <t>기업</t>
        </is>
      </c>
      <c r="B37" s="8" t="inlineStr">
        <is>
          <t>일치</t>
        </is>
      </c>
      <c r="C37" s="8" t="inlineStr">
        <is>
          <t>불일치</t>
        </is>
      </c>
      <c r="D37" s="8" t="inlineStr">
        <is>
          <t>기타</t>
        </is>
      </c>
      <c r="E37" s="8" t="inlineStr">
        <is>
          <t>합계</t>
        </is>
      </c>
    </row>
    <row r="38">
      <c r="A38" s="9" t="inlineStr">
        <is>
          <t>CJ ENM</t>
        </is>
      </c>
      <c r="B38" s="9">
        <f>COUNTIFS(거래!$B$4:$B$191,$A38,거래!$L$4:$L$191,"일치")</f>
        <v/>
      </c>
      <c r="C38" s="9">
        <f>COUNTIFS(거래!$B$4:$B$191,$A38,거래!$L$4:$L$191,"불일치")</f>
        <v/>
      </c>
      <c r="D38" s="9">
        <f>COUNTIFS(거래!$B$4:$B$191,$A38,거래!$L$4:$L$191,"기타")</f>
        <v/>
      </c>
      <c r="E38" s="10">
        <f>SUM(B38:D38)</f>
        <v/>
      </c>
    </row>
    <row r="39">
      <c r="A39" s="9" t="inlineStr">
        <is>
          <t>Kakao</t>
        </is>
      </c>
      <c r="B39" s="9">
        <f>COUNTIFS(거래!$B$4:$B$191,$A39,거래!$L$4:$L$191,"일치")</f>
        <v/>
      </c>
      <c r="C39" s="9">
        <f>COUNTIFS(거래!$B$4:$B$191,$A39,거래!$L$4:$L$191,"불일치")</f>
        <v/>
      </c>
      <c r="D39" s="9">
        <f>COUNTIFS(거래!$B$4:$B$191,$A39,거래!$L$4:$L$191,"기타")</f>
        <v/>
      </c>
      <c r="E39" s="10">
        <f>SUM(B39:D39)</f>
        <v/>
      </c>
    </row>
    <row r="40">
      <c r="A40" s="9" t="inlineStr">
        <is>
          <t>Naver</t>
        </is>
      </c>
      <c r="B40" s="9">
        <f>COUNTIFS(거래!$B$4:$B$191,$A40,거래!$L$4:$L$191,"일치")</f>
        <v/>
      </c>
      <c r="C40" s="9">
        <f>COUNTIFS(거래!$B$4:$B$191,$A40,거래!$L$4:$L$191,"불일치")</f>
        <v/>
      </c>
      <c r="D40" s="9">
        <f>COUNTIFS(거래!$B$4:$B$191,$A40,거래!$L$4:$L$191,"기타")</f>
        <v/>
      </c>
      <c r="E40" s="10">
        <f>SUM(B40:D40)</f>
        <v/>
      </c>
    </row>
    <row r="41">
      <c r="A41" s="7" t="inlineStr">
        <is>
          <t>합계</t>
        </is>
      </c>
      <c r="B41" s="10">
        <f>SUM(B38:B40)</f>
        <v/>
      </c>
      <c r="C41" s="10">
        <f>SUM(C38:C40)</f>
        <v/>
      </c>
      <c r="D41" s="10">
        <f>SUM(D38:D40)</f>
        <v/>
      </c>
      <c r="E41" s="10">
        <f>SUM(E38:E40)</f>
        <v/>
      </c>
    </row>
    <row r="43">
      <c r="A43" s="7" t="inlineStr">
        <is>
          <t>그룹이 산 거래(확인 분류 MA①②③)의 손상</t>
        </is>
      </c>
    </row>
    <row r="44">
      <c r="A44" s="11" t="inlineStr">
        <is>
          <t>기업</t>
        </is>
      </c>
      <c r="B44" s="11" t="inlineStr">
        <is>
          <t>거래</t>
        </is>
      </c>
      <c r="C44" s="11" t="inlineStr">
        <is>
          <t>손상 있음</t>
        </is>
      </c>
      <c r="D44" s="11" t="inlineStr">
        <is>
          <t>비율</t>
        </is>
      </c>
    </row>
    <row r="45">
      <c r="A45" s="9" t="inlineStr">
        <is>
          <t>CJ ENM</t>
        </is>
      </c>
      <c r="B45" s="12">
        <f>COUNTIFS(거래!$B$4:$B$191,$A45,거래!$I$4:$I$191,"MA①")+COUNTIFS(거래!$B$4:$B$191,$A45,거래!$I$4:$I$191,"MA②")+COUNTIFS(거래!$B$4:$B$191,$A45,거래!$I$4:$I$191,"MA③")</f>
        <v/>
      </c>
      <c r="C45" s="12">
        <f>COUNTIFS(거래!$B$4:$B$191,$A45,거래!$I$4:$I$191,"MA①",거래!$K$4:$K$191,"있음")+COUNTIFS(거래!$B$4:$B$191,$A45,거래!$I$4:$I$191,"MA②",거래!$K$4:$K$191,"있음")+COUNTIFS(거래!$B$4:$B$191,$A45,거래!$I$4:$I$191,"MA③",거래!$K$4:$K$191,"있음")</f>
        <v/>
      </c>
      <c r="D45" s="13">
        <f>IF(B45=0,0,C45/B45)</f>
        <v/>
      </c>
    </row>
    <row r="46">
      <c r="A46" s="9" t="inlineStr">
        <is>
          <t>Kakao</t>
        </is>
      </c>
      <c r="B46" s="12">
        <f>COUNTIFS(거래!$B$4:$B$191,$A46,거래!$I$4:$I$191,"MA①")+COUNTIFS(거래!$B$4:$B$191,$A46,거래!$I$4:$I$191,"MA②")+COUNTIFS(거래!$B$4:$B$191,$A46,거래!$I$4:$I$191,"MA③")</f>
        <v/>
      </c>
      <c r="C46" s="12">
        <f>COUNTIFS(거래!$B$4:$B$191,$A46,거래!$I$4:$I$191,"MA①",거래!$K$4:$K$191,"있음")+COUNTIFS(거래!$B$4:$B$191,$A46,거래!$I$4:$I$191,"MA②",거래!$K$4:$K$191,"있음")+COUNTIFS(거래!$B$4:$B$191,$A46,거래!$I$4:$I$191,"MA③",거래!$K$4:$K$191,"있음")</f>
        <v/>
      </c>
      <c r="D46" s="13">
        <f>IF(B46=0,0,C46/B46)</f>
        <v/>
      </c>
    </row>
    <row r="47">
      <c r="A47" s="9" t="inlineStr">
        <is>
          <t>Naver</t>
        </is>
      </c>
      <c r="B47" s="12">
        <f>COUNTIFS(거래!$B$4:$B$191,$A47,거래!$I$4:$I$191,"MA①")+COUNTIFS(거래!$B$4:$B$191,$A47,거래!$I$4:$I$191,"MA②")+COUNTIFS(거래!$B$4:$B$191,$A47,거래!$I$4:$I$191,"MA③")</f>
        <v/>
      </c>
      <c r="C47" s="12">
        <f>COUNTIFS(거래!$B$4:$B$191,$A47,거래!$I$4:$I$191,"MA①",거래!$K$4:$K$191,"있음")+COUNTIFS(거래!$B$4:$B$191,$A47,거래!$I$4:$I$191,"MA②",거래!$K$4:$K$191,"있음")+COUNTIFS(거래!$B$4:$B$191,$A47,거래!$I$4:$I$191,"MA③",거래!$K$4:$K$191,"있음")</f>
        <v/>
      </c>
      <c r="D47" s="13">
        <f>IF(B47=0,0,C47/B47)</f>
        <v/>
      </c>
    </row>
    <row r="48">
      <c r="A48" s="7" t="inlineStr">
        <is>
          <t>합계</t>
        </is>
      </c>
      <c r="B48" s="7">
        <f>SUM(B45:B47)</f>
        <v/>
      </c>
      <c r="C48" s="7">
        <f>SUM(C45:C47)</f>
        <v/>
      </c>
      <c r="D48" s="14">
        <f>IF(B48=0,0,C48/B48)</f>
        <v/>
      </c>
    </row>
    <row r="49">
      <c r="A49" s="15" t="inlineStr">
        <is>
          <t>주의: '확인 안 됨'에는 매년 영업권이 그대로인 것을 확인한 거래(예: ZOZO, 一休, Poshmark)도 섞여 있다. 손상 열 다시 코딩은 결정 대기.</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F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1" customWidth="1" min="3" max="3"/>
    <col width="30" customWidth="1" min="4" max="4"/>
    <col width="7" customWidth="1" min="5" max="5"/>
    <col width="7" customWidth="1" min="6" max="6"/>
    <col width="9" customWidth="1" min="7" max="7"/>
    <col width="9" customWidth="1" min="8" max="8"/>
    <col width="9" customWidth="1" min="9" max="9"/>
    <col width="8" customWidth="1" min="10" max="10"/>
    <col width="10" customWidth="1" min="11" max="11"/>
    <col width="8" customWidth="1" min="12" max="12"/>
    <col width="14" customWidth="1" min="13" max="13"/>
    <col width="22" customWidth="1" min="14" max="14"/>
    <col width="22" customWidth="1" min="15" max="15"/>
    <col width="10" customWidth="1" min="16" max="16"/>
    <col width="11" customWidth="1" min="17" max="17"/>
    <col width="26" customWidth="1" min="18" max="18"/>
    <col width="26" customWidth="1" min="19" max="19"/>
    <col width="60" customWidth="1" min="20" max="20"/>
    <col width="18" customWidth="1" min="21" max="21"/>
    <col width="14" customWidth="1" min="22" max="22"/>
    <col width="16" customWidth="1" min="23" max="23"/>
    <col width="14" customWidth="1" min="24" max="24"/>
    <col width="8" customWidth="1" min="25" max="25"/>
    <col width="30" customWidth="1" min="26" max="26"/>
    <col width="40" customWidth="1" min="27" max="27"/>
    <col width="26" customWidth="1" min="28" max="28"/>
    <col width="40" customWidth="1" min="29" max="29"/>
    <col width="40" customWidth="1" min="30" max="30"/>
    <col width="24" customWidth="1" min="31" max="31"/>
    <col width="60" customWidth="1" min="32" max="32"/>
    <col width="60" customWidth="1" min="33" max="33"/>
    <col width="30" customWidth="1" min="34" max="34"/>
    <col width="50" customWidth="1" min="35" max="35"/>
    <col width="30" customWidth="1" min="36" max="36"/>
    <col width="16" customWidth="1" min="37" max="37"/>
    <col width="40" customWidth="1" min="38" max="38"/>
    <col width="30" customWidth="1" min="39" max="39"/>
    <col width="30" customWidth="1" min="40" max="40"/>
    <col width="22" customWidth="1" min="41" max="41"/>
    <col width="22" customWidth="1" min="42" max="42"/>
    <col width="30" customWidth="1" min="43" max="43"/>
    <col width="40" customWidth="1" min="44" max="44"/>
    <col width="16" customWidth="1" min="45" max="45"/>
    <col width="30" customWidth="1" min="46" max="46"/>
    <col width="24" customWidth="1" min="47" max="47"/>
    <col width="60" customWidth="1" min="48" max="48"/>
    <col width="60" customWidth="1" min="49" max="49"/>
    <col width="50" customWidth="1" min="50" max="50"/>
    <col width="36" customWidth="1" min="51" max="51"/>
    <col width="36" customWidth="1" min="52" max="52"/>
    <col width="36" customWidth="1" min="53" max="53"/>
    <col width="36" customWidth="1" min="54" max="54"/>
    <col width="40" customWidth="1" min="55" max="55"/>
    <col width="40" customWidth="1" min="56" max="56"/>
    <col width="8" customWidth="1" min="57" max="57"/>
    <col width="17" customWidth="1" min="58" max="58"/>
  </cols>
  <sheetData>
    <row r="1" ht="18" customHeight="1">
      <c r="A1" s="16" t="inlineStr">
        <is>
          <t>식별</t>
        </is>
      </c>
      <c r="B1" s="17" t="n"/>
      <c r="C1" s="17" t="n"/>
      <c r="D1" s="17" t="n"/>
      <c r="E1" s="17" t="n"/>
      <c r="F1" s="17" t="n"/>
      <c r="G1" s="17" t="n"/>
      <c r="H1" s="18" t="inlineStr">
        <is>
          <t>분류 요약</t>
        </is>
      </c>
      <c r="I1" s="19" t="n"/>
      <c r="J1" s="19" t="n"/>
      <c r="K1" s="19" t="n"/>
      <c r="L1" s="19" t="n"/>
      <c r="M1" s="19" t="n"/>
      <c r="N1" s="20" t="inlineStr">
        <is>
          <t>원자료</t>
        </is>
      </c>
      <c r="O1" s="21" t="n"/>
      <c r="P1" s="21" t="n"/>
      <c r="Q1" s="21" t="n"/>
      <c r="R1" s="21" t="n"/>
      <c r="S1" s="21" t="n"/>
      <c r="T1" s="21" t="n"/>
      <c r="U1" s="21" t="n"/>
      <c r="V1" s="21" t="n"/>
      <c r="W1" s="21" t="n"/>
      <c r="X1" s="21" t="n"/>
      <c r="Y1" s="21" t="n"/>
      <c r="Z1" s="22" t="inlineStr">
        <is>
          <t>원자료 대조</t>
        </is>
      </c>
      <c r="AA1" s="23" t="n"/>
      <c r="AB1" s="23" t="n"/>
      <c r="AC1" s="23" t="n"/>
      <c r="AD1" s="23" t="n"/>
      <c r="AE1" s="23" t="n"/>
      <c r="AF1" s="23" t="n"/>
      <c r="AG1" s="23" t="n"/>
      <c r="AH1" s="24" t="inlineStr">
        <is>
          <t>인수 목적·핵심</t>
        </is>
      </c>
      <c r="AI1" s="25" t="n"/>
      <c r="AJ1" s="25" t="n"/>
      <c r="AK1" s="25" t="n"/>
      <c r="AL1" s="25" t="n"/>
      <c r="AM1" s="26" t="inlineStr">
        <is>
          <t>규모</t>
        </is>
      </c>
      <c r="AN1" s="27" t="n"/>
      <c r="AO1" s="27" t="n"/>
      <c r="AP1" s="27" t="n"/>
      <c r="AQ1" s="27" t="n"/>
      <c r="AR1" s="27" t="n"/>
      <c r="AS1" s="28" t="inlineStr">
        <is>
          <t>주가 이벤트</t>
        </is>
      </c>
      <c r="AT1" s="29" t="n"/>
      <c r="AU1" s="29" t="n"/>
      <c r="AV1" s="30" t="inlineStr">
        <is>
          <t>전후 이벤트</t>
        </is>
      </c>
      <c r="AW1" s="31" t="n"/>
      <c r="AX1" s="31" t="n"/>
      <c r="AY1" s="32" t="inlineStr">
        <is>
          <t>성과</t>
        </is>
      </c>
      <c r="AZ1" s="33" t="n"/>
      <c r="BA1" s="33" t="n"/>
      <c r="BB1" s="33" t="n"/>
      <c r="BC1" s="33" t="n"/>
      <c r="BD1" s="33" t="n"/>
      <c r="BE1" s="34" t="inlineStr">
        <is>
          <t>수집</t>
        </is>
      </c>
      <c r="BF1" s="35" t="n"/>
    </row>
    <row r="2" ht="30" customHeight="1">
      <c r="A2" s="36" t="inlineStr">
        <is>
          <t>거래</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원자료 분류</t>
        </is>
      </c>
      <c r="I2" s="36" t="inlineStr">
        <is>
          <t>확인 분류</t>
        </is>
      </c>
      <c r="J2" s="36" t="inlineStr">
        <is>
          <t>분류 변경</t>
        </is>
      </c>
      <c r="K2" s="36" t="inlineStr">
        <is>
          <t>손상 구분</t>
        </is>
      </c>
      <c r="L2" s="36" t="inlineStr">
        <is>
          <t>금액 대조</t>
        </is>
      </c>
      <c r="M2" s="36" t="inlineStr">
        <is>
          <t>편입 시점</t>
        </is>
      </c>
      <c r="N2" s="36" t="inlineStr">
        <is>
          <t>분야</t>
        </is>
      </c>
      <c r="O2" s="36" t="inlineStr">
        <is>
          <t>세부 분야</t>
        </is>
      </c>
      <c r="P2" s="36" t="inlineStr">
        <is>
          <t>상태</t>
        </is>
      </c>
      <c r="Q2" s="36" t="inlineStr">
        <is>
          <t>금액 $M</t>
        </is>
      </c>
      <c r="R2" s="36" t="inlineStr">
        <is>
          <t>매수자</t>
        </is>
      </c>
      <c r="S2" s="36" t="inlineStr">
        <is>
          <t>매도자</t>
        </is>
      </c>
      <c r="T2" s="36" t="inlineStr">
        <is>
          <t>설명란</t>
        </is>
      </c>
      <c r="U2" s="36" t="inlineStr">
        <is>
          <t>역할 (10-19)</t>
        </is>
      </c>
      <c r="V2" s="36" t="inlineStr">
        <is>
          <t>지분 (10-19)</t>
        </is>
      </c>
      <c r="W2" s="36" t="inlineStr">
        <is>
          <t>분류 (10-19)</t>
        </is>
      </c>
      <c r="X2" s="36" t="inlineStr">
        <is>
          <t>편입 전 (10-19)</t>
        </is>
      </c>
      <c r="Y2" s="36" t="inlineStr">
        <is>
          <t>금액 의심</t>
        </is>
      </c>
      <c r="Z2" s="36" t="inlineStr">
        <is>
          <t>분류 (확인)</t>
        </is>
      </c>
      <c r="AA2" s="36" t="inlineStr">
        <is>
          <t>편입 시점 (확인)</t>
        </is>
      </c>
      <c r="AB2" s="36" t="inlineStr">
        <is>
          <t>상태 (확인)</t>
        </is>
      </c>
      <c r="AC2" s="36" t="inlineStr">
        <is>
          <t>금액 확인 (현지 통화)</t>
        </is>
      </c>
      <c r="AD2" s="36" t="inlineStr">
        <is>
          <t>금액 확인 ($M)</t>
        </is>
      </c>
      <c r="AE2" s="36" t="inlineStr">
        <is>
          <t>발표일</t>
        </is>
      </c>
      <c r="AF2" s="36" t="inlineStr">
        <is>
          <t>대조 메모</t>
        </is>
      </c>
      <c r="AG2" s="36" t="inlineStr">
        <is>
          <t>특이사항</t>
        </is>
      </c>
      <c r="AH2" s="36" t="inlineStr">
        <is>
          <t>인수 주체</t>
        </is>
      </c>
      <c r="AI2" s="36" t="inlineStr">
        <is>
          <t>발표 당시 목적</t>
        </is>
      </c>
      <c r="AJ2" s="36" t="inlineStr">
        <is>
          <t>인수 주체 주력 사업</t>
        </is>
      </c>
      <c r="AK2" s="36" t="inlineStr">
        <is>
          <t>핵심 여부</t>
        </is>
      </c>
      <c r="AL2" s="36" t="inlineStr">
        <is>
          <t>핵심 판정 근거</t>
        </is>
      </c>
      <c r="AM2" s="36" t="inlineStr">
        <is>
          <t>인수 주체 총자산</t>
        </is>
      </c>
      <c r="AN2" s="36" t="inlineStr">
        <is>
          <t>그룹 정점 총자산</t>
        </is>
      </c>
      <c r="AO2" s="36" t="inlineStr">
        <is>
          <t>총자산 대비</t>
        </is>
      </c>
      <c r="AP2" s="36" t="inlineStr">
        <is>
          <t>자기자본 대비</t>
        </is>
      </c>
      <c r="AQ2" s="36" t="inlineStr">
        <is>
          <t>시가총액</t>
        </is>
      </c>
      <c r="AR2" s="36" t="inlineStr">
        <is>
          <t>규모 기준</t>
        </is>
      </c>
      <c r="AS2" s="36" t="inlineStr">
        <is>
          <t>종목</t>
        </is>
      </c>
      <c r="AT2" s="36" t="inlineStr">
        <is>
          <t>종목 근거</t>
        </is>
      </c>
      <c r="AU2" s="36" t="inlineStr">
        <is>
          <t>처음 알려진 날</t>
        </is>
      </c>
      <c r="AV2" s="36" t="inlineStr">
        <is>
          <t>인수 전 사건</t>
        </is>
      </c>
      <c r="AW2" s="36" t="inlineStr">
        <is>
          <t>인수 후 사건</t>
        </is>
      </c>
      <c r="AX2" s="36" t="inlineStr">
        <is>
          <t>손상</t>
        </is>
      </c>
      <c r="AY2" s="36" t="inlineStr">
        <is>
          <t>매출 (인수 전)</t>
        </is>
      </c>
      <c r="AZ2" s="36" t="inlineStr">
        <is>
          <t>매출 (인수 후)</t>
        </is>
      </c>
      <c r="BA2" s="36" t="inlineStr">
        <is>
          <t>영업이익 (인수 전)</t>
        </is>
      </c>
      <c r="BB2" s="36" t="inlineStr">
        <is>
          <t>영업이익 (인수 후)</t>
        </is>
      </c>
      <c r="BC2" s="36" t="inlineStr">
        <is>
          <t>실적 기준</t>
        </is>
      </c>
      <c r="BD2" s="36" t="inlineStr">
        <is>
          <t>어닝콜·IR 언급</t>
        </is>
      </c>
      <c r="BE2" s="36" t="inlineStr">
        <is>
          <t>수집 상태</t>
        </is>
      </c>
      <c r="BF2" s="36" t="inlineStr">
        <is>
          <t>수집 일시</t>
        </is>
      </c>
    </row>
    <row r="3">
      <c r="A3" s="37" t="inlineStr">
        <is>
          <t>deal_id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(파생)</t>
        </is>
      </c>
      <c r="J3" s="37" t="inlineStr">
        <is>
          <t>(파생)</t>
        </is>
      </c>
      <c r="K3" s="37" t="inlineStr">
        <is>
          <t>(파생)</t>
        </is>
      </c>
      <c r="L3" s="37" t="inlineStr">
        <is>
          <t>(파생)</t>
        </is>
      </c>
      <c r="M3" s="37" t="inlineStr">
        <is>
          <t>(파생)</t>
        </is>
      </c>
      <c r="N3" s="37" t="inlineStr">
        <is>
          <t>cat</t>
        </is>
      </c>
      <c r="O3" s="37" t="inlineStr">
        <is>
          <t>subcat</t>
        </is>
      </c>
      <c r="P3" s="37" t="inlineStr">
        <is>
          <t>status</t>
        </is>
      </c>
      <c r="Q3" s="37" t="inlineStr">
        <is>
          <t>value</t>
        </is>
      </c>
      <c r="R3" s="37" t="inlineStr">
        <is>
          <t>buyers</t>
        </is>
      </c>
      <c r="S3" s="37" t="inlineStr">
        <is>
          <t>sellers</t>
        </is>
      </c>
      <c r="T3" s="37" t="inlineStr">
        <is>
          <t>comment</t>
        </is>
      </c>
      <c r="U3" s="37" t="inlineStr">
        <is>
          <t>role</t>
        </is>
      </c>
      <c r="V3" s="37" t="inlineStr">
        <is>
          <t>stake</t>
        </is>
      </c>
      <c r="W3" s="37" t="inlineStr">
        <is>
          <t>subtype</t>
        </is>
      </c>
      <c r="X3" s="37" t="inlineStr">
        <is>
          <t>pre_incorp</t>
        </is>
      </c>
      <c r="Y3" s="37" t="inlineStr">
        <is>
          <t>value_flag</t>
        </is>
      </c>
      <c r="Z3" s="37" t="inlineStr">
        <is>
          <t>subtype_chk</t>
        </is>
      </c>
      <c r="AA3" s="37" t="inlineStr">
        <is>
          <t>pre_incorp_chk</t>
        </is>
      </c>
      <c r="AB3" s="37" t="inlineStr">
        <is>
          <t>status_chk</t>
        </is>
      </c>
      <c r="AC3" s="37" t="inlineStr">
        <is>
          <t>value_chk_local</t>
        </is>
      </c>
      <c r="AD3" s="37" t="inlineStr">
        <is>
          <t>value_chk_usdmm</t>
        </is>
      </c>
      <c r="AE3" s="37" t="inlineStr">
        <is>
          <t>announce_date_chk</t>
        </is>
      </c>
      <c r="AF3" s="37" t="inlineStr">
        <is>
          <t>chk_note</t>
        </is>
      </c>
      <c r="AG3" s="37" t="inlineStr">
        <is>
          <t>notes</t>
        </is>
      </c>
      <c r="AH3" s="37" t="inlineStr">
        <is>
          <t>acquirer_entity</t>
        </is>
      </c>
      <c r="AI3" s="37" t="inlineStr">
        <is>
          <t>purpose_quote</t>
        </is>
      </c>
      <c r="AJ3" s="37" t="inlineStr">
        <is>
          <t>acquirer_core</t>
        </is>
      </c>
      <c r="AK3" s="37" t="inlineStr">
        <is>
          <t>is_core</t>
        </is>
      </c>
      <c r="AL3" s="37" t="inlineStr">
        <is>
          <t>core_basis</t>
        </is>
      </c>
      <c r="AM3" s="37" t="inlineStr">
        <is>
          <t>acq_total_assets</t>
        </is>
      </c>
      <c r="AN3" s="37" t="inlineStr">
        <is>
          <t>apex_total_assets</t>
        </is>
      </c>
      <c r="AO3" s="37" t="inlineStr">
        <is>
          <t>deal_to_assets_pct</t>
        </is>
      </c>
      <c r="AP3" s="37" t="inlineStr">
        <is>
          <t>deal_to_equity_pct</t>
        </is>
      </c>
      <c r="AQ3" s="37" t="inlineStr">
        <is>
          <t>acq_mktcap</t>
        </is>
      </c>
      <c r="AR3" s="37" t="inlineStr">
        <is>
          <t>size_basis</t>
        </is>
      </c>
      <c r="AS3" s="37" t="inlineStr">
        <is>
          <t>event_ticker</t>
        </is>
      </c>
      <c r="AT3" s="37" t="inlineStr">
        <is>
          <t>event_ticker_basis</t>
        </is>
      </c>
      <c r="AU3" s="37" t="inlineStr">
        <is>
          <t>first_filing_date</t>
        </is>
      </c>
      <c r="AV3" s="37" t="inlineStr">
        <is>
          <t>pre_events_summary</t>
        </is>
      </c>
      <c r="AW3" s="37" t="inlineStr">
        <is>
          <t>post_events_summary</t>
        </is>
      </c>
      <c r="AX3" s="37" t="inlineStr">
        <is>
          <t>impairment</t>
        </is>
      </c>
      <c r="AY3" s="37" t="inlineStr">
        <is>
          <t>target_rev_pre</t>
        </is>
      </c>
      <c r="AZ3" s="37" t="inlineStr">
        <is>
          <t>target_rev_post</t>
        </is>
      </c>
      <c r="BA3" s="37" t="inlineStr">
        <is>
          <t>target_op_pre</t>
        </is>
      </c>
      <c r="BB3" s="37" t="inlineStr">
        <is>
          <t>target_op_post</t>
        </is>
      </c>
      <c r="BC3" s="37" t="inlineStr">
        <is>
          <t>perf_basis</t>
        </is>
      </c>
      <c r="BD3" s="37" t="inlineStr">
        <is>
          <t>earnings_call_note</t>
        </is>
      </c>
      <c r="BE3" s="37" t="inlineStr">
        <is>
          <t>collect_status</t>
        </is>
      </c>
      <c r="BF3" s="37" t="inlineStr">
        <is>
          <t>collected_on</t>
        </is>
      </c>
    </row>
    <row r="4" ht="72" customHeight="1">
      <c r="A4" s="38" t="inlineStr">
        <is>
          <t>C001</t>
        </is>
      </c>
      <c r="B4" s="38" t="inlineStr">
        <is>
          <t>CJ ENM</t>
        </is>
      </c>
      <c r="C4" s="38" t="inlineStr">
        <is>
          <t>2006-01-09</t>
        </is>
      </c>
      <c r="D4" s="39" t="inlineStr">
        <is>
          <t>CJ Entertainment Inc.</t>
        </is>
      </c>
      <c r="E4" s="38" t="n">
        <v>10</v>
      </c>
      <c r="F4" s="38" t="inlineStr">
        <is>
          <t>True</t>
        </is>
      </c>
      <c r="G4" s="38" t="n"/>
      <c r="H4" s="38" t="inlineStr">
        <is>
          <t>MA②</t>
        </is>
      </c>
      <c r="I4" s="38" t="inlineStr">
        <is>
          <t>MA②</t>
        </is>
      </c>
      <c r="J4" s="38" t="inlineStr">
        <is>
          <t>같음</t>
        </is>
      </c>
      <c r="K4" s="38" t="inlineStr">
        <is>
          <t>해당 없음</t>
        </is>
      </c>
      <c r="L4" s="38" t="inlineStr">
        <is>
          <t>불일치</t>
        </is>
      </c>
      <c r="M4" s="38" t="inlineStr">
        <is>
          <t>편입 전</t>
        </is>
      </c>
      <c r="N4" s="39" t="inlineStr">
        <is>
          <t>Content Production &amp; Investment</t>
        </is>
      </c>
      <c r="O4" s="39" t="inlineStr">
        <is>
          <t>Content Investment / Distribution</t>
        </is>
      </c>
      <c r="P4" s="38" t="inlineStr">
        <is>
          <t>Closed</t>
        </is>
      </c>
      <c r="Q4" s="40" t="n">
        <v>549.08</v>
      </c>
      <c r="R4" s="39" t="inlineStr">
        <is>
          <t>CJ Corporation (KOSE:A001040)</t>
        </is>
      </c>
      <c r="S4" s="39" t="inlineStr">
        <is>
          <t>-</t>
        </is>
      </c>
      <c r="T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U4" s="39" t="inlineStr">
        <is>
          <t>MA-1 그룹이 매수자</t>
        </is>
      </c>
      <c r="V4" s="39" t="inlineStr">
        <is>
          <t>기존 자회사 잔여지분</t>
        </is>
      </c>
      <c r="W4" s="39" t="inlineStr">
        <is>
          <t>MA② 기존 지분 확대</t>
        </is>
      </c>
      <c r="X4" s="39" t="n"/>
      <c r="Y4" s="38" t="inlineStr">
        <is>
          <t>False</t>
        </is>
      </c>
      <c r="Z4" s="39" t="inlineStr">
        <is>
          <t>MA② 기존 지분 확대</t>
        </is>
      </c>
      <c r="AA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합병(C005)된 뒤 2018-07-01 CJ오쇼핑의 CJ E&amp;M 흡수합병으로 현 CJ ENM 법인에 들어옴</t>
        </is>
      </c>
      <c r="AB4" s="39" t="inlineStr">
        <is>
          <t>완료 (2006-04-10 합병기일·분할기일; 2006-04-17 해산등기, 2006-04-20 구 CJ엔터테인먼트 코스닥 상장폐지, 2006-04-25 CJ㈜ 합병신주 상장 예정)</t>
        </is>
      </c>
      <c r="AC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D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E4" s="39" t="inlineStr">
        <is>
          <t>2006-01-09</t>
        </is>
      </c>
      <c r="AF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G4" s="39" t="inlineStr">
        <is>
          <t>C005의 선행 거래: 이 합병으로 신설된 씨제이엔터테인먼트㈜(DART 00576309, 2006-04-10 설립, CJ㈜ 100%)가 2010-11-16 결정된 6사 합병(C005)에서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H4" s="39" t="inlineStr">
        <is>
          <t>CJ㈜ (CJ주식회사, 당시 식품·사료·제약을 직접 영위하던 CJ그룹 지배회사, 유가증권시장 001040; 2007-09 CJ제일제당 인적분할로 순수지주회사 전환)</t>
        </is>
      </c>
      <c r="AI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J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K4" s="39" t="inlineStr">
        <is>
          <t>비핵심</t>
        </is>
      </c>
      <c r="AL4" s="39" t="inlineStr">
        <is>
          <t>인수 주체 CJ㈜의 직접 사업은 식품·제약이고 영화·미디어는 자회사로만 보유했으므로 CJ㈜ 기준으로는 비핵심 영역의 자회사 지분 확대. 다만 CJ그룹은 2000년부터 CJ엔터테인먼트를 통해 영화사업을 해 왔고, 그룹 정점 CJ ENM 기준으로 보면 영화사업은 현 CJ ENM 영화드라마 부문의 전신이라 핵심 영역</t>
        </is>
      </c>
      <c r="AM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N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O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P4" s="39" t="inlineStr">
        <is>
          <t>계산: 26.91 (397,237백만원 ÷ CJ㈜ 별도 자본총계 1,476,097백만원, 2005-12-31). 특수관계인 밖 외부주주 실질 대가 기준 12.84</t>
        </is>
      </c>
      <c r="AQ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R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S4" s="39" t="inlineStr">
        <is>
          <t>KRX:001040</t>
        </is>
      </c>
      <c r="AT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U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V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W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결정(C005);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X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Y4" s="39" t="inlineStr">
        <is>
          <t>2004: 118,986백만원; 2005: 124,364백만원 (구 CJ엔터테인먼트 별도)</t>
        </is>
      </c>
      <c r="AZ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BA4" s="39" t="inlineStr">
        <is>
          <t>2004: -2,576백만원; 2005: -3,942백만원 (구 CJ엔터테인먼트 별도; 감사 완료 정정공시 2006-03-09 기준 2004 -2,576,063,521원·2005 -3,942,273,146원. 2006-01-26 최초 잠정공시는 감사 전 수치로 2004 1,045,124,599원·2005 -4,180,994,921원이었음)</t>
        </is>
      </c>
      <c r="BB4" s="39" t="inlineStr">
        <is>
          <t>2006(9개월): -14,148백만원; 2007: -17,149백만원; 최근(독립 법인 마지막 연도) 2010: 8,329,368,008원. CJ E&amp;M 영화부문: 2011 5,834백만원, 2012 9,220백만원, 2017 -9,044백만원; CJ ENM 영화드라마 2024 -26,924,539천원</t>
        </is>
      </c>
      <c r="BC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D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밝힘(C005 참조)</t>
        </is>
      </c>
      <c r="BE4" s="38" t="inlineStr">
        <is>
          <t>부분</t>
        </is>
      </c>
      <c r="BF4" s="38" t="inlineStr">
        <is>
          <t>2026-10-26</t>
        </is>
      </c>
    </row>
    <row r="5" ht="72" customHeight="1">
      <c r="A5" s="38" t="inlineStr">
        <is>
          <t>C002</t>
        </is>
      </c>
      <c r="B5" s="38" t="inlineStr">
        <is>
          <t>CJ ENM</t>
        </is>
      </c>
      <c r="C5" s="38" t="inlineStr">
        <is>
          <t>2006-10-12</t>
        </is>
      </c>
      <c r="D5" s="39" t="inlineStr">
        <is>
          <t>Orion Cinema Network Co., Ltd.</t>
        </is>
      </c>
      <c r="E5" s="38" t="n">
        <v>70</v>
      </c>
      <c r="F5" s="38" t="inlineStr">
        <is>
          <t>False</t>
        </is>
      </c>
      <c r="G5" s="38" t="n"/>
      <c r="H5" s="38" t="inlineStr">
        <is>
          <t>MA②</t>
        </is>
      </c>
      <c r="I5" s="38" t="inlineStr">
        <is>
          <t>MA②</t>
        </is>
      </c>
      <c r="J5" s="38" t="inlineStr">
        <is>
          <t>같음</t>
        </is>
      </c>
      <c r="K5" s="38" t="inlineStr">
        <is>
          <t>확인 안 됨</t>
        </is>
      </c>
      <c r="L5" s="38" t="inlineStr">
        <is>
          <t>불일치</t>
        </is>
      </c>
      <c r="M5" s="38" t="inlineStr">
        <is>
          <t>편입 후</t>
        </is>
      </c>
      <c r="N5" s="39" t="inlineStr">
        <is>
          <t>Media Platforms</t>
        </is>
      </c>
      <c r="O5" s="39" t="inlineStr">
        <is>
          <t>Broadcasting Channel</t>
        </is>
      </c>
      <c r="P5" s="38" t="inlineStr">
        <is>
          <t>Closed</t>
        </is>
      </c>
      <c r="Q5" s="40" t="n">
        <v>20.89</v>
      </c>
      <c r="R5" s="39" t="inlineStr">
        <is>
          <t>On Media Corp.</t>
        </is>
      </c>
      <c r="S5" s="39" t="inlineStr">
        <is>
          <t>-</t>
        </is>
      </c>
      <c r="T5" s="39" t="inlineStr">
        <is>
          <t>On Media Corp. (KOSE:A045710) acquired an additional stake in Orion Cinema Network Co., Ltd. for KRW 20 billion in cash on October 12, 2006.</t>
        </is>
      </c>
      <c r="U5" s="39" t="inlineStr">
        <is>
          <t>MA-1 그룹이 매수자</t>
        </is>
      </c>
      <c r="V5" s="39" t="inlineStr">
        <is>
          <t>추가지분</t>
        </is>
      </c>
      <c r="W5" s="39" t="inlineStr">
        <is>
          <t>MA② 기존 지분 확대</t>
        </is>
      </c>
      <c r="X5" s="39" t="n"/>
      <c r="Y5" s="38" t="inlineStr">
        <is>
          <t>False</t>
        </is>
      </c>
      <c r="Z5" s="39" t="inlineStr">
        <is>
          <t>MA② 기존 지분 확대</t>
        </is>
      </c>
      <c r="AA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C004)임</t>
        </is>
      </c>
      <c r="AB5" s="39" t="inlineStr">
        <is>
          <t>완료 (2006-11-14 주금 납입; 이사회 결의 2006-10-12, 실권주 인수로 취득 규모 확대 정정 2006-11-14)</t>
        </is>
      </c>
      <c r="AC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D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E5" s="39" t="inlineStr">
        <is>
          <t>2006-10-12</t>
        </is>
      </c>
      <c r="AF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G5" s="39" t="inlineStr">
        <is>
          <t>온미디어 계보 묶음(CJ-B)의 첫 거래로 CJ 편입 4년 전 오리온그룹 시절 거래. 대상 OCN(㈜오리온시네마네트워크)은 2013-12-01 CJ E&amp;M에 흡수합병(C012 — 잔여 9.73%를 가진 ㈜중앙일보사 몫을 합병신주로 정리)되므로 C002→C012가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H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I5" s="39" t="inlineStr">
        <is>
          <t>"자회사의 운영자금 조달을 위한 유상증자참여" (타법인주식및출자증권취득결정 취득목적) / 자금조달의 목적: 운영자금 23,957,220,000원 (자회사 OCN 유상증자결정, 자회사의 주요경영사항)</t>
        </is>
      </c>
      <c r="AJ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K5" s="39" t="inlineStr">
        <is>
          <t>핵심</t>
        </is>
      </c>
      <c r="AL5" s="39" t="inlineStr">
        <is>
          <t>OCN은 영화채널 OCN·Super Action·Catch On·On Style 등 6개 채널을 운영하는 온미디어의 최대 자회사(2005 매출 100,340백만원)로 인수 주체의 주력인 케이블 PP 사업 그 자체. 그룹 정점(현 CJ ENM, 미디어플랫폼 부문의 TV채널 사업) 기준으로도 OCN은 지금도 운영 중인 핵심 채널이라 '핵심'</t>
        </is>
      </c>
      <c r="AM5" s="39" t="inlineStr">
        <is>
          <t>298,355,727,088원 (온미디어 별도, 2005-12-31; 타법인주식취득결정 '최근 사업연도말 자산총액')</t>
        </is>
      </c>
      <c r="AN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O5" s="39" t="inlineStr">
        <is>
          <t>8.03</t>
        </is>
      </c>
      <c r="AP5" s="39" t="inlineStr">
        <is>
          <t>8.36</t>
        </is>
      </c>
      <c r="AQ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R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S5" s="39" t="inlineStr">
        <is>
          <t>KRX:045710</t>
        </is>
      </c>
      <c r="AT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U5" s="39" t="inlineStr">
        <is>
          <t>2006-10-12: DART 온미디어 '유상증자결정(자회사의 주요경영사항)'·'타법인주식및출자증권취득결정' 동시 공시. 사전 보도나 조회공시는 찾지 못함(온미디어 2006-07~10 공시 목록 확인)</t>
        </is>
      </c>
      <c r="AV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W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취득(C004)으로 OCN이 CJ 계열 편입; 2010-09-15: 온미디어 지분이 CJ오쇼핑 인적분할 신설 오미디어홀딩스로 이전; 2011-03-01: 온미디어가 CJ E&amp;M에 흡수합병돼 OCN 지분 90.27%를 CJ E&amp;M이 승계(C009); 2011~2012: OCN 매출 222,297→242,856백만원·영업이익 30,929→33,657백만원; 2013-12-01: CJ E&amp;M이 OCN을 흡수합병(합병비율 1:0.6485944, 중앙일보 9.73%에 CJ E&amp;M 주식 교부, C012) — 법인 소멸, 채널 OCN은 CJ E&amp;M 방송부문으로; 2018-07-01: CJ오쇼핑이 CJ E&amp;M을 흡수합병해 CJ ENM 출범, OCN 채널은 CJ ENM 미디어플랫폼 부문이 운영</t>
        </is>
      </c>
      <c r="AX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Y5" s="39" t="inlineStr">
        <is>
          <t>2004: 75,042,524,947원; 2005: 100,340,749,421원</t>
        </is>
      </c>
      <c r="AZ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BA5" s="39" t="inlineStr">
        <is>
          <t>2004: 12,471,195,779원; 2005: 24,451,561,884원</t>
        </is>
      </c>
      <c r="BB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BC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D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E5" s="38" t="inlineStr">
        <is>
          <t>완료</t>
        </is>
      </c>
      <c r="BF5" s="38" t="inlineStr">
        <is>
          <t>2026-10-26</t>
        </is>
      </c>
    </row>
    <row r="6" ht="72" customHeight="1">
      <c r="A6" s="38" t="inlineStr">
        <is>
          <t>C003</t>
        </is>
      </c>
      <c r="B6" s="38" t="inlineStr">
        <is>
          <t>CJ ENM</t>
        </is>
      </c>
      <c r="C6" s="38" t="inlineStr">
        <is>
          <t>2007-06-05</t>
        </is>
      </c>
      <c r="D6" s="39" t="inlineStr">
        <is>
          <t>CJ Music Co., Ltd.</t>
        </is>
      </c>
      <c r="E6" s="38" t="n">
        <v>15</v>
      </c>
      <c r="F6" s="38" t="inlineStr">
        <is>
          <t>True</t>
        </is>
      </c>
      <c r="G6" s="38" t="n"/>
      <c r="H6" s="38" t="inlineStr">
        <is>
          <t>MA④</t>
        </is>
      </c>
      <c r="I6" s="38" t="inlineStr">
        <is>
          <t>MA④</t>
        </is>
      </c>
      <c r="J6" s="38" t="inlineStr">
        <is>
          <t>같음</t>
        </is>
      </c>
      <c r="K6" s="38" t="inlineStr">
        <is>
          <t>해당 없음</t>
        </is>
      </c>
      <c r="L6" s="38" t="inlineStr">
        <is>
          <t>불일치</t>
        </is>
      </c>
      <c r="M6" s="38" t="inlineStr">
        <is>
          <t>편입 후</t>
        </is>
      </c>
      <c r="N6" s="39" t="inlineStr">
        <is>
          <t>Music &amp; Fan Entertainment</t>
        </is>
      </c>
      <c r="O6" s="39" t="inlineStr">
        <is>
          <t>Music / Artist Management</t>
        </is>
      </c>
      <c r="P6" s="38" t="inlineStr">
        <is>
          <t>Closed</t>
        </is>
      </c>
      <c r="Q6" s="40" t="n">
        <v>284.43</v>
      </c>
      <c r="R6" s="39" t="inlineStr">
        <is>
          <t>M-net Media Corp</t>
        </is>
      </c>
      <c r="S6" s="39" t="inlineStr">
        <is>
          <t>CJ Corporation (KOSE:A001040)</t>
        </is>
      </c>
      <c r="T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U6" s="39" t="inlineStr">
        <is>
          <t>MA-2 그룹 내부 재편</t>
        </is>
      </c>
      <c r="V6" s="39" t="n"/>
      <c r="W6" s="39" t="inlineStr">
        <is>
          <t>MA④ 그룹 내부 재편</t>
        </is>
      </c>
      <c r="X6" s="39" t="n"/>
      <c r="Y6" s="38" t="inlineStr">
        <is>
          <t>False</t>
        </is>
      </c>
      <c r="Z6" s="39" t="inlineStr">
        <is>
          <t>MA④ 그룹 내부 재편</t>
        </is>
      </c>
      <c r="AA6" s="39" t="inlineStr">
        <is>
          <t>편입 후 (CJ ENM 전신 계보: 엠넷미디어, 2011 CJ ENM 계보로 합병 — 엠넷미디어는 2011-03-01 오미디어홀딩스(CJ E&amp;M)에 흡수합병(C008)되고 CJ E&amp;M은 2018-07-01 CJ오쇼핑에 합병돼 현 CJ ENM이 됨). 참고: 거래 당시 엠넷미디어는 CJ㈜(20.40%, CJ미디어 포함 26.84%)가 최대주주인 CJ그룹 계열사로, 현 CJ ENM 법인(당시 CJ홈쇼핑)의 종속회사는 아니었음</t>
        </is>
      </c>
      <c r="AB6" s="39" t="inlineStr">
        <is>
          <t>완료 (2007-05-31 합병기일; 2007-06-04 합병등기, 2007-06-05 합병종료보고서 제출 — 원자료 date 2007-06-05는 종료보고서 날짜)</t>
        </is>
      </c>
      <c r="AC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D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E6" s="39" t="inlineStr">
        <is>
          <t>2007-02-05</t>
        </is>
      </c>
      <c r="AF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G6" s="39" t="inlineStr">
        <is>
          <t>C008의 선행 거래: 이 합병으로 씨제이뮤직의 음반·음원 사업과 Mnet 음악채널 사업이 엠넷미디어로 들어갔고, 엠넷미디어는 2010-11-16 결정된 CJ E&amp;M 6사 합병에서 소멸(C008).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H6" s="39" t="inlineStr">
        <is>
          <t>엠넷미디어㈜ (영문 M-net Media Corp., 코스닥 056200; CJ㈜ 20.40%·CJ미디어 6.44%가 최대주주인 CJ그룹 계열사, 옛 ㈜메디오피아테크날리지)</t>
        </is>
      </c>
      <c r="AI6" s="39" t="inlineStr">
        <is>
          <t>"음반,방송 시장에서의 경쟁력 제고와 경영효율성 증대를 통하여 시너지 효과를 극대화하고 주주가치 극대화를 추구하고자 합니다" (회사합병결정 공시 합병목적·합병신고서 합병의 목적)</t>
        </is>
      </c>
      <c r="AJ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K6" s="39" t="inlineStr">
        <is>
          <t>핵심</t>
        </is>
      </c>
      <c r="AL6" s="39" t="inlineStr">
        <is>
          <t>씨제이뮤직의 주력은 음반·음원(2006년 매출 16,922,980,862원, 66%)으로 엠넷미디어의 음반·음원·온라인 음악 사업과 같은 영역. 함께 들어온 Mnet 음악채널(방송사업 8,705,728,248원, 34%)은 음악 콘텐츠 유통 경로로 인접 영역. 그룹 정점 CJ ENM 기준으로도 음악·음악채널(Mnet)은 현 음악사업 부문의 전신이라 핵심</t>
        </is>
      </c>
      <c r="AM6" s="39" t="inlineStr">
        <is>
          <t>139,878,437천원 (엠넷미디어 별도, 2006-12-31; 2007 합병신고서 요약재무정보 제13기). 참고: 합병종료보고서의 2007-03-31 기준 134,993,665,460원</t>
        </is>
      </c>
      <c r="AN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O6" s="39" t="inlineStr">
        <is>
          <t>계산: 90.55 (126,664백만원 ÷ 엠넷미디어 총자산 139,878백만원, 2006-12-31). CJ㈜ 연결 총자산 대비 1.76. 합병 공시에 총자산대비 항목 없음</t>
        </is>
      </c>
      <c r="AP6" s="39" t="inlineStr">
        <is>
          <t>계산: 105.74 (126,664백만원 ÷ 엠넷미디어 자본총계 119,783백만원, 2006-12-31)</t>
        </is>
      </c>
      <c r="AQ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R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S6" s="39" t="inlineStr">
        <is>
          <t>KRX:056200</t>
        </is>
      </c>
      <c r="AT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U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V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W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결정(C008);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X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Y6" s="39" t="inlineStr">
        <is>
          <t>2005: 1,973,050천원; 2006: 25,628,709천원 (씨제이뮤직 별도; 2006년은 음악사업 16,922,981천원 + 2006-09 양수한 Mnet 채널 방송사업 8,705,728천원)</t>
        </is>
      </c>
      <c r="AZ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BA6" s="39" t="inlineStr">
        <is>
          <t>2005: -2,194,875천원; 2006: 2,512,586천원 (씨제이뮤직 별도)</t>
        </is>
      </c>
      <c r="BB6" s="39" t="inlineStr">
        <is>
          <t>2007: -18,270,619천원; 2008: -3,109,256천원 (엠넷미디어 별도); 최근(독립 법인 마지막 연도) 2010: 1,577,740,895원. CJ E&amp;M 음악·공연 부문 2011 -847백만원, 2017 음악부문 11,778백만원; CJ ENM 음악사업 2024 30,882,579천원</t>
        </is>
      </c>
      <c r="BC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D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E6" s="38" t="inlineStr">
        <is>
          <t>완료</t>
        </is>
      </c>
      <c r="BF6" s="38" t="inlineStr">
        <is>
          <t>2026-10-26</t>
        </is>
      </c>
    </row>
    <row r="7" ht="72" customHeight="1">
      <c r="A7" s="38" t="inlineStr">
        <is>
          <t>C004</t>
        </is>
      </c>
      <c r="B7" s="38" t="inlineStr">
        <is>
          <t>CJ ENM</t>
        </is>
      </c>
      <c r="C7" s="38" t="inlineStr">
        <is>
          <t>2009-12-24</t>
        </is>
      </c>
      <c r="D7" s="39" t="inlineStr">
        <is>
          <t>On Media Corp.</t>
        </is>
      </c>
      <c r="E7" s="38" t="n">
        <v>11</v>
      </c>
      <c r="F7" s="38" t="inlineStr">
        <is>
          <t>True</t>
        </is>
      </c>
      <c r="G7" s="38" t="n"/>
      <c r="H7" s="38" t="inlineStr">
        <is>
          <t>MA①</t>
        </is>
      </c>
      <c r="I7" s="38" t="inlineStr">
        <is>
          <t>MA①</t>
        </is>
      </c>
      <c r="J7" s="38" t="inlineStr">
        <is>
          <t>같음</t>
        </is>
      </c>
      <c r="K7" s="38" t="inlineStr">
        <is>
          <t>기타</t>
        </is>
      </c>
      <c r="L7" s="38" t="inlineStr">
        <is>
          <t>불일치</t>
        </is>
      </c>
      <c r="M7" s="38" t="inlineStr">
        <is>
          <t>편입 후</t>
        </is>
      </c>
      <c r="N7" s="39" t="inlineStr">
        <is>
          <t>Media Platforms</t>
        </is>
      </c>
      <c r="O7" s="39" t="inlineStr">
        <is>
          <t>Broadcasting Channel</t>
        </is>
      </c>
      <c r="P7" s="38" t="inlineStr">
        <is>
          <t>Effective</t>
        </is>
      </c>
      <c r="Q7" s="40" t="n">
        <v>435.77</v>
      </c>
      <c r="R7" s="39" t="inlineStr">
        <is>
          <t>CJ ENM CO., Ltd. (KOSDAQ:A035760)</t>
        </is>
      </c>
      <c r="S7" s="39" t="inlineStr">
        <is>
          <t>ORION Holdings Corp. (KOSE:A001800)</t>
        </is>
      </c>
      <c r="T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U7" s="39" t="inlineStr">
        <is>
          <t>MA-1 그룹이 매수자</t>
        </is>
      </c>
      <c r="V7" s="39" t="inlineStr">
        <is>
          <t>과반 인수(≥50%)</t>
        </is>
      </c>
      <c r="W7" s="39" t="inlineStr">
        <is>
          <t>MA① 경영권 인수</t>
        </is>
      </c>
      <c r="X7" s="39" t="n"/>
      <c r="Y7" s="38" t="inlineStr">
        <is>
          <t>False</t>
        </is>
      </c>
      <c r="Z7" s="39" t="inlineStr">
        <is>
          <t>MA① 경영권 인수</t>
        </is>
      </c>
      <c r="AA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AB7" s="39" t="inlineStr">
        <is>
          <t>완료 (2010-06-30; 공정위 기업결합 승인통보 2010-05-28, 오리온 및 특수관계인 40.18% 대금지급·주식양수 2010-06-08, 외국계 3개 펀드 14.99% 대금지급 2010-06-30 — 합병등종료보고서의 자산양수도 완료일 2010-06-30)</t>
        </is>
      </c>
      <c r="AC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D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E7" s="39" t="inlineStr">
        <is>
          <t>2009-12-24</t>
        </is>
      </c>
      <c r="AF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G7" s="39" t="inlineStr">
        <is>
          <t>온미디어 계보(CJ-B)의 중심 거래. 선행: C002(2006, 오리온 시절 OCN 증자). 후행: C009(2010-11 결정·2011-03-01 오미디어홀딩스=CJ E&amp;M이 온미디어를 흡수합병하며 잔여 지분 정리 — 같은 날 C005~C008 CJ E&amp;M 출범 합병과 한 건), C010(2010-12 온게임넷 7%), C011·C012(2013-12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H7" s="39" t="inlineStr">
        <is>
          <t>㈜씨제이오쇼핑 (CJ O Shopping, 코스닥 035760; 현 CJ ENM 법인. 최대주주 CJ㈜ 39.96%(2010-06). 당시 TV홈쇼핑·카탈로그·인터넷몰 사업자이자 MSO ㈜씨제이헬로비전의 모회사)</t>
        </is>
      </c>
      <c r="AI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J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K7" s="39" t="inlineStr">
        <is>
          <t>인접</t>
        </is>
      </c>
      <c r="AL7" s="39" t="inlineStr">
        <is>
          <t>CJ오쇼핑은 홈쇼핑 채널을 공급하는 PP이자 SO(CJ헬로비전)를 가진 유통·플랫폼 회사로, 일반 PP 콘텐츠(MPP 채널)는 같은 유료방송 가치사슬의 다른 단계 — 공시도 '컨버전스'·'MSP(MSP+MPP) 사업모델'(원문 표기 그대로; MSO+MPP의 오기로 보임)과 SO 가입자 320만 확보를 내세움. 온미디어의 SO 4곳(56만 가입자)은 CJ헬로비전과 같은 사업이지만 매출 비중이 작음. 인수 직후 지분이 미디어 전문 법인(오미디어홀딩스→CJ E&amp;M)으로 넘어갔고, 현 CJ ENM(미디어플랫폼·영화드라마·음악·커머스) 기준으로는 TV채널 사업의 핵심 축이 됨</t>
        </is>
      </c>
      <c r="AM7" s="39" t="inlineStr">
        <is>
          <t>969,862,669,601원 (CJ오쇼핑 별도, 2008-12-31; 주요사항보고서·타법인주식취득결정 '최근 사업연도말 자산총액')</t>
        </is>
      </c>
      <c r="AN7" s="39" t="inlineStr">
        <is>
          <t>acq_total_assets와 같음 (인수 주체 CJ오쇼핑이 상장 지배회사 자신). 참고: CJ오쇼핑 연결 총자산 1,669,955,092천원 (2008-12-31, 2009 사업보고서 요약연결재무정보 제15기); 거래금액/연결총자산 26.0%(계산)</t>
        </is>
      </c>
      <c r="AO7" s="39" t="inlineStr">
        <is>
          <t>44.80</t>
        </is>
      </c>
      <c r="AP7" s="39" t="inlineStr">
        <is>
          <t>86.97</t>
        </is>
      </c>
      <c r="AQ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R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S7" s="39" t="inlineStr">
        <is>
          <t>KRX:035760</t>
        </is>
      </c>
      <c r="AT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U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V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W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결정(C009);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흡수합병(C011·C012); 2018-07-01: CJ오쇼핑이 CJ E&amp;M 흡수합병, CJ ENM 출범; 2025: CJ ENM 미디어플랫폼 부문 매출 1조 3,416억원·영업이익 13억원</t>
        </is>
      </c>
      <c r="AX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Y7" s="39" t="inlineStr">
        <is>
          <t>2008: 연결 312,917백만원 (별도 75,837백만원); 2009: 연결 281,091백만원 (별도 67,746백만원)</t>
        </is>
      </c>
      <c r="AZ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BA7" s="39" t="inlineStr">
        <is>
          <t>2008: 연결 22,182백만원 (별도 9,346백만원); 2009: 연결 24,002백만원 (별도 18,685백만원)</t>
        </is>
      </c>
      <c r="BB7" s="39" t="inlineStr">
        <is>
          <t>2010: 온미디어 연결 21,799,200,936원 (별도 15,701,866,969원); 2011: CJ E&amp;M 방송부문 47,394백만원; 2012: 44,554백만원; 최근 2025: CJ ENM 미디어플랫폼 부문 1,332백만원(1,332,256천원). 참고: 전망 2011 703억·2012 765억원</t>
        </is>
      </c>
      <c r="BC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D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E7" s="38" t="inlineStr">
        <is>
          <t>완료</t>
        </is>
      </c>
      <c r="BF7" s="38" t="inlineStr">
        <is>
          <t>2026-10-26</t>
        </is>
      </c>
    </row>
    <row r="8" ht="72" customHeight="1">
      <c r="A8" s="38" t="inlineStr">
        <is>
          <t>C005</t>
        </is>
      </c>
      <c r="B8" s="38" t="inlineStr">
        <is>
          <t>CJ ENM</t>
        </is>
      </c>
      <c r="C8" s="38" t="inlineStr">
        <is>
          <t>2010-11-16</t>
        </is>
      </c>
      <c r="D8" s="39" t="inlineStr">
        <is>
          <t>CJ Entertainment Inc.</t>
        </is>
      </c>
      <c r="E8" s="38" t="n">
        <v>29</v>
      </c>
      <c r="F8" s="38" t="inlineStr">
        <is>
          <t>True</t>
        </is>
      </c>
      <c r="G8" s="38" t="inlineStr">
        <is>
          <t>C005</t>
        </is>
      </c>
      <c r="H8" s="38" t="inlineStr">
        <is>
          <t>MA④</t>
        </is>
      </c>
      <c r="I8" s="38" t="inlineStr">
        <is>
          <t>MA④</t>
        </is>
      </c>
      <c r="J8" s="38" t="inlineStr">
        <is>
          <t>같음</t>
        </is>
      </c>
      <c r="K8" s="38" t="inlineStr">
        <is>
          <t>해당 없음</t>
        </is>
      </c>
      <c r="L8" s="38" t="inlineStr">
        <is>
          <t>불일치</t>
        </is>
      </c>
      <c r="M8" s="38" t="inlineStr">
        <is>
          <t>편입 후</t>
        </is>
      </c>
      <c r="N8" s="39" t="inlineStr">
        <is>
          <t>Content Production &amp; Investment</t>
        </is>
      </c>
      <c r="O8" s="39" t="inlineStr">
        <is>
          <t>Content Investment / Distribution</t>
        </is>
      </c>
      <c r="P8" s="38" t="inlineStr">
        <is>
          <t>Closed</t>
        </is>
      </c>
      <c r="Q8" s="40" t="n">
        <v>110.18</v>
      </c>
      <c r="R8" s="39" t="inlineStr">
        <is>
          <t>CJ E&amp;M Corporation</t>
        </is>
      </c>
      <c r="S8" s="39" t="inlineStr">
        <is>
          <t>CJ Corporation (KOSE:A001040)</t>
        </is>
      </c>
      <c r="T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U8" s="39" t="inlineStr">
        <is>
          <t>MA-2 그룹 내부 재편</t>
        </is>
      </c>
      <c r="V8" s="39" t="n"/>
      <c r="W8" s="39" t="inlineStr">
        <is>
          <t>MA④ 그룹 내부 재편</t>
        </is>
      </c>
      <c r="X8" s="39" t="n"/>
      <c r="Y8" s="38" t="inlineStr">
        <is>
          <t>False</t>
        </is>
      </c>
      <c r="Z8" s="39" t="inlineStr">
        <is>
          <t>MA④ 그룹 내부 재편</t>
        </is>
      </c>
      <c r="AA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AB8" s="39" t="inlineStr">
        <is>
          <t>완료 (2011-03-01 합병기일; 2011-03-03 합병·해산등기, 합병신주 32,971,307주 2011-03-21 교부·2011-03-22 상장 예정 — 증권발행실적보고서)</t>
        </is>
      </c>
      <c r="AC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D8" s="39" t="inlineStr">
        <is>
          <t>원자료와 불일치: 102,591백만원 = 90.1백만 달러 (Yahoo Finance KRW=X 2010-11-16 종가 1,138.10원/달러, 계산). 원자료 110.18은 같은 환율로 약 1,254억원으로, 원자료 자체 설명란('KRW 100 billion')과도 맞지 않음</t>
        </is>
      </c>
      <c r="AE8" s="39" t="inlineStr">
        <is>
          <t>2010-11-16</t>
        </is>
      </c>
      <c r="AF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C006(CJ인터넷)·C007(CJ미디어)·C008(엠넷미디어)·C009(온미디어, 다른 묶음)와 한 합병 계약의 대상회사별 행 — 이중 집계 아님, 합산 시 합병신주 총 32,971,307주</t>
        </is>
      </c>
      <c r="AG8" s="39" t="inlineStr">
        <is>
          <t>C001의 후속 거래: 대상 씨제이엔터테인먼트㈜(DART 00576309)는 2006-04-10 구 CJ엔터테인먼트(현 CJ EH, CJ㈜에 흡수)에서 물적분할로 신설된 영화 배급·투자·제작 법인(C001).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H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8" s="39" t="inlineStr">
        <is>
          <t>인접</t>
        </is>
      </c>
      <c r="AL8" s="39" t="inlineStr">
        <is>
          <t>인수 주체(실질 사업은 자회사 온미디어의 케이블 영화·애니메이션 채널 OCN·투니버스 등)에게 영화 투자·배급은 같은 콘텐츠 가치사슬의 상류(영화 판권이 영화채널에 공급됨)라 인접 영역. 합병 공시도 OSMU를 첫 시너지로 꼽음. 그룹 정점 CJ ENM 기준으로는 영화가 현 영화드라마 부문의 전신이라 핵심</t>
        </is>
      </c>
      <c r="AM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8" s="39" t="inlineStr">
        <is>
          <t>계산: 21.51 (102,591백만원 ÷ 오미디어홀딩스 별도 총자산 477,015백만원, 2010-09-30). 합병 6사 단순합산 총자산(1,691,841백만원) 대비 6.06. 공시에 비율 항목 없음</t>
        </is>
      </c>
      <c r="AP8" s="39" t="inlineStr">
        <is>
          <t>계산: 33.97 (102,591백만원 ÷ 오미디어홀딩스 별도 자본총계 302,024백만원, 2010-09-30)</t>
        </is>
      </c>
      <c r="AQ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8" s="39" t="inlineStr">
        <is>
          <t>KRX:130960</t>
        </is>
      </c>
      <c r="AT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U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8" s="39" t="inlineStr">
        <is>
          <t>2000-04: 구 씨제이엔터테인먼트㈜가 ㈜제일제당 영화사업부를 영업양수(2010 합병 증권신고서 연혁표); 2006-04: 구 CJ엔터테인먼트에서 물적분할로 설립(CJ㈜ 100%, C001);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W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X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Y8" s="39" t="inlineStr">
        <is>
          <t>2009: 166,147,408,998원; 2010: 163,080,002,913원 (씨제이엔터테인먼트 별도)</t>
        </is>
      </c>
      <c r="AZ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BA8" s="39" t="inlineStr">
        <is>
          <t>2009: 9,721,771,839원; 2010: 8,329,368,008원 (씨제이엔터테인먼트 별도)</t>
        </is>
      </c>
      <c r="BB8" s="39" t="inlineStr">
        <is>
          <t>2011: 5,834백만원; 2012: 9,220백만원 (CJ E&amp;M 영화부문); 최근: 2017 -9,044백만원, CJ ENM 영화드라마 2024 -26,924,539천원</t>
        </is>
      </c>
      <c r="BC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D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E8" s="38" t="inlineStr">
        <is>
          <t>완료</t>
        </is>
      </c>
      <c r="BF8" s="38" t="inlineStr">
        <is>
          <t>2026-10-26</t>
        </is>
      </c>
    </row>
    <row r="9" ht="72" customHeight="1">
      <c r="A9" s="38" t="inlineStr">
        <is>
          <t>C006</t>
        </is>
      </c>
      <c r="B9" s="38" t="inlineStr">
        <is>
          <t>CJ ENM</t>
        </is>
      </c>
      <c r="C9" s="38" t="inlineStr">
        <is>
          <t>2010-11-16</t>
        </is>
      </c>
      <c r="D9" s="39" t="inlineStr">
        <is>
          <t>CJ Internet Corp.</t>
        </is>
      </c>
      <c r="E9" s="38" t="n">
        <v>14</v>
      </c>
      <c r="F9" s="38" t="inlineStr">
        <is>
          <t>True</t>
        </is>
      </c>
      <c r="G9" s="38" t="inlineStr">
        <is>
          <t>C005</t>
        </is>
      </c>
      <c r="H9" s="38" t="inlineStr">
        <is>
          <t>MA④</t>
        </is>
      </c>
      <c r="I9" s="38" t="inlineStr">
        <is>
          <t>MA④</t>
        </is>
      </c>
      <c r="J9" s="38" t="inlineStr">
        <is>
          <t>같음</t>
        </is>
      </c>
      <c r="K9" s="38" t="inlineStr">
        <is>
          <t>해당 없음</t>
        </is>
      </c>
      <c r="L9" s="38" t="inlineStr">
        <is>
          <t>일치</t>
        </is>
      </c>
      <c r="M9" s="38" t="inlineStr">
        <is>
          <t>편입 후</t>
        </is>
      </c>
      <c r="N9" s="39" t="inlineStr">
        <is>
          <t>Gaming &amp; Sport</t>
        </is>
      </c>
      <c r="O9" s="39" t="inlineStr">
        <is>
          <t>Game Development / Operating</t>
        </is>
      </c>
      <c r="P9" s="38" t="inlineStr">
        <is>
          <t>Closed</t>
        </is>
      </c>
      <c r="Q9" s="40" t="n">
        <v>293.91</v>
      </c>
      <c r="R9" s="39" t="inlineStr">
        <is>
          <t>CJ E&amp;M Corporation</t>
        </is>
      </c>
      <c r="S9" s="39" t="inlineStr">
        <is>
          <t>CJ Corporation (KOSE:A001040)</t>
        </is>
      </c>
      <c r="T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U9" s="39" t="inlineStr">
        <is>
          <t>MA-2 그룹 내부 재편</t>
        </is>
      </c>
      <c r="V9" s="39" t="n"/>
      <c r="W9" s="39" t="inlineStr">
        <is>
          <t>MA④ 그룹 내부 재편</t>
        </is>
      </c>
      <c r="X9" s="39" t="n"/>
      <c r="Y9" s="38" t="inlineStr">
        <is>
          <t>False</t>
        </is>
      </c>
      <c r="Z9" s="39" t="inlineStr">
        <is>
          <t>MA④ 그룹 내부 재편</t>
        </is>
      </c>
      <c r="AA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AB9" s="39" t="inlineStr">
        <is>
          <t>완료 (2011-03-01 합병기일; 2011-03-03 합병·해산등기, 합병신주 32,971,307주 2011-03-21 교부·2011-03-22 상장 예정 — 증권발행실적보고서)</t>
        </is>
      </c>
      <c r="AC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D9" s="39" t="inlineStr">
        <is>
          <t>원자료와 일치 (293.91; 공시 기준 316,892백만원 = 278.4백만 달러, Yahoo Finance KRW=X 2010-11-16 종가 1,138.10원/달러, 차이 5.3%). 외부주주 몫만 보면 199,692백만원 = 175.5백만 달러</t>
        </is>
      </c>
      <c r="AE9" s="39" t="inlineStr">
        <is>
          <t>2010-11-16</t>
        </is>
      </c>
      <c r="AF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C005·C007·C008·C009와 한 합병 계약의 대상회사별 행</t>
        </is>
      </c>
      <c r="AG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보유(C001).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H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9" s="39" t="inlineStr">
        <is>
          <t>비핵심</t>
        </is>
      </c>
      <c r="AL9" s="39" t="inlineStr">
        <is>
          <t>인수 주체의 실질 사업(온미디어 케이블 PP)과 온라인 게임 포털·퍼블리싱은 다른 영역. 온미디어가 게임채널 온게임넷을 운영해 고객군이 일부 겹치지만 사업은 별개라 비핵심으로 판단. 그룹 정점 CJ ENM 기준으로도 게임은 2014년 분리돼 현재 사업 부문에 없는 비핵심 영역(지분법 투자로만 남음)</t>
        </is>
      </c>
      <c r="AM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9" s="39" t="inlineStr">
        <is>
          <t>계산: 66.43 (316,892백만원 ÷ 오미디어홀딩스 별도 총자산 477,015백만원, 2010-09-30). 합병 6사 단순합산 총자산(1,691,841백만원) 대비 18.73. 공시에 비율 항목 없음</t>
        </is>
      </c>
      <c r="AP9" s="39" t="inlineStr">
        <is>
          <t>계산: 104.92 (316,892백만원 ÷ 오미디어홀딩스 별도 자본총계 302,024백만원, 2010-09-30)</t>
        </is>
      </c>
      <c r="AQ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9" s="39" t="inlineStr">
        <is>
          <t>KRX:130960</t>
        </is>
      </c>
      <c r="AT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U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W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X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Y9" s="39" t="inlineStr">
        <is>
          <t>2009: 220,575,264,120원; 2010: 227,454,036,533원 (CJ인터넷 별도)</t>
        </is>
      </c>
      <c r="AZ9" s="39" t="inlineStr">
        <is>
          <t>2011(합병 후 3~12월): 208,115백만원; 2012: 212,084백만원 (CJ E&amp;M 연결 게임부문); 2013: 496,789백만원(게임부문 마지막 전체 연도); 최근: 2014-08 분리 후 관계기업 넷마블(주) 2024 매출 2,663,783,170천원(CJ ENM 지분 17.60%)</t>
        </is>
      </c>
      <c r="BA9" s="39" t="inlineStr">
        <is>
          <t>2009: 47,164,554,291원; 2010: 36,639,427,514원 (CJ인터넷 별도)</t>
        </is>
      </c>
      <c r="BB9" s="39" t="inlineStr">
        <is>
          <t>2011: 17,755백만원; 2012: -6,497백만원; 2013: 66,678백만원 (CJ E&amp;M 게임부문); 최근: 넷마블 2024 영업이익 215,627,215천원(2023 -69,000,730천원)</t>
        </is>
      </c>
      <c r="BC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D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E9" s="38" t="inlineStr">
        <is>
          <t>완료</t>
        </is>
      </c>
      <c r="BF9" s="38" t="inlineStr">
        <is>
          <t>2026-10-26</t>
        </is>
      </c>
    </row>
    <row r="10" ht="72" customHeight="1">
      <c r="A10" s="38" t="inlineStr">
        <is>
          <t>C007</t>
        </is>
      </c>
      <c r="B10" s="38" t="inlineStr">
        <is>
          <t>CJ ENM</t>
        </is>
      </c>
      <c r="C10" s="38" t="inlineStr">
        <is>
          <t>2010-11-16</t>
        </is>
      </c>
      <c r="D10" s="39" t="inlineStr">
        <is>
          <t>CJ Media Inc.</t>
        </is>
      </c>
      <c r="E10" s="38" t="n">
        <v>28</v>
      </c>
      <c r="F10" s="38" t="inlineStr">
        <is>
          <t>True</t>
        </is>
      </c>
      <c r="G10" s="38" t="inlineStr">
        <is>
          <t>C005</t>
        </is>
      </c>
      <c r="H10" s="38" t="inlineStr">
        <is>
          <t>MA④</t>
        </is>
      </c>
      <c r="I10" s="38" t="inlineStr">
        <is>
          <t>MA④</t>
        </is>
      </c>
      <c r="J10" s="38" t="inlineStr">
        <is>
          <t>같음</t>
        </is>
      </c>
      <c r="K10" s="38" t="inlineStr">
        <is>
          <t>해당 없음</t>
        </is>
      </c>
      <c r="L10" s="38" t="inlineStr">
        <is>
          <t>일치</t>
        </is>
      </c>
      <c r="M10" s="38" t="inlineStr">
        <is>
          <t>편입 후</t>
        </is>
      </c>
      <c r="N10" s="39" t="inlineStr">
        <is>
          <t>Media Platforms</t>
        </is>
      </c>
      <c r="O10" s="39" t="inlineStr">
        <is>
          <t>Broadcasting Channel</t>
        </is>
      </c>
      <c r="P10" s="38" t="inlineStr">
        <is>
          <t>Closed</t>
        </is>
      </c>
      <c r="Q10" s="40" t="n">
        <v>112.1</v>
      </c>
      <c r="R10" s="39" t="inlineStr">
        <is>
          <t>CJ E&amp;M Corporation</t>
        </is>
      </c>
      <c r="S10" s="39" t="inlineStr">
        <is>
          <t>CJ Corporation (KOSE:A001040)</t>
        </is>
      </c>
      <c r="T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U10" s="39" t="inlineStr">
        <is>
          <t>MA-2 그룹 내부 재편</t>
        </is>
      </c>
      <c r="V10" s="39" t="n"/>
      <c r="W10" s="39" t="inlineStr">
        <is>
          <t>MA④ 그룹 내부 재편</t>
        </is>
      </c>
      <c r="X10" s="39" t="n"/>
      <c r="Y10" s="38" t="inlineStr">
        <is>
          <t>False</t>
        </is>
      </c>
      <c r="Z10" s="39" t="inlineStr">
        <is>
          <t>MA④ 그룹 내부 재편</t>
        </is>
      </c>
      <c r="AA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AB10" s="39" t="inlineStr">
        <is>
          <t>완료 (2011-03-01 합병기일; 2011-03-03 합병·해산등기, 합병신주 32,971,307주 2011-03-21 교부·2011-03-22 상장 예정 — 증권발행실적보고서)</t>
        </is>
      </c>
      <c r="AC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D10" s="39" t="inlineStr">
        <is>
          <t>원자료와 일치 (112.1; 공시 기준 127,006백만원 = 111.6백만 달러, Yahoo Finance KRW=X 2010-11-16 종가 1,138.10원/달러). 외부주주 몫만 보면 50,275백만원 = 44.2백만 달러</t>
        </is>
      </c>
      <c r="AE10" s="39" t="inlineStr">
        <is>
          <t>2010-11-16</t>
        </is>
      </c>
      <c r="AF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C005·C006·C008·C009와 한 합병 계약의 대상회사별 행</t>
        </is>
      </c>
      <c r="AG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C009, 엠넷 채널 포함)로만 추적 가능. 어닝콜 녹취록은 찾지 못해 earnings_call_note는 실적 발표 기사·사업보고서 MD&amp;A로 대신함</t>
        </is>
      </c>
      <c r="AH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0" s="39" t="inlineStr">
        <is>
          <t>핵심</t>
        </is>
      </c>
      <c r="AL10" s="39" t="inlineStr">
        <is>
          <t>인수 주체의 실질 사업(자회사 온미디어의 케이블 방송채널사용사업: OCN·투니버스 등)과 씨제이미디어의 사업(tvN·채널CGV 등 케이블 PP)이 같은 영역 — 합병 공시가 기대한 '광고 영업 효율화, 구매력 강화'도 같은 PP 사업 통합에서 나옴. 그룹 정점 CJ ENM 기준으로도 방송채널은 현 미디어플랫폼 부문의 전신이라 핵심</t>
        </is>
      </c>
      <c r="AM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0" s="39" t="inlineStr">
        <is>
          <t>계산: 26.63 (127,006백만원 ÷ 오미디어홀딩스 별도 총자산 477,015백만원, 2010-09-30). 합병 6사 단순합산 총자산(1,691,841백만원) 대비 7.51. 공시에 비율 항목 없음</t>
        </is>
      </c>
      <c r="AP10" s="39" t="inlineStr">
        <is>
          <t>계산: 42.05 (127,006백만원 ÷ 오미디어홀딩스 별도 자본총계 302,024백만원, 2010-09-30)</t>
        </is>
      </c>
      <c r="AQ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0" s="39" t="inlineStr">
        <is>
          <t>KRX:130960</t>
        </is>
      </c>
      <c r="AT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U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0" s="39" t="inlineStr">
        <is>
          <t>1993-09: ㈜뮤직네트워크 설립; 1997-04: 제일제당그룹 경영권 인수; 2002-07: 씨제이미디어로 상호 변경; 2003-10: XTM 개국; 2005-12: 채널CGV; 2006-09: Mnet 사업부문을 CJ뮤직에 양도(C003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W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X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Y10" s="39" t="inlineStr">
        <is>
          <t>2009: 152,323,284,941원; 2010: 205,308,695,728원(계산: 1~9월 구 씨제이미디어 방송사업 140,366,956,685원 + 10~12월 신설 씨제이미디어 64,941,739,043원) — 방송사업 기준</t>
        </is>
      </c>
      <c r="AZ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BA10" s="39" t="inlineStr">
        <is>
          <t>2009: 3,314,568,853원; 2010: 18,698,962,802원(계산: 1~9월 10,847,499,866원 + 10~12월 7,851,462,936원) — 방송사업 기준. 참고: 구 씨제이미디어 회사 전체 영업손익 2009 -6,801,389,389원, 2010 1~9월 -2,512,095,919원(미감사)</t>
        </is>
      </c>
      <c r="BB10" s="39" t="inlineStr">
        <is>
          <t>2011: 47,394백만원; 2012: 44,554백만원 (CJ E&amp;M 방송부문); 최근: CJ ENM 미디어플랫폼사업 2025 1,332,256천원(2024 25,977,564천원). 참고: 2017 방송부문 61,822백만원</t>
        </is>
      </c>
      <c r="BC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D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E10" s="38" t="inlineStr">
        <is>
          <t>완료</t>
        </is>
      </c>
      <c r="BF10" s="38" t="inlineStr">
        <is>
          <t>2026-10-26</t>
        </is>
      </c>
    </row>
    <row r="11" ht="72" customHeight="1">
      <c r="A11" s="38" t="inlineStr">
        <is>
          <t>C008</t>
        </is>
      </c>
      <c r="B11" s="38" t="inlineStr">
        <is>
          <t>CJ ENM</t>
        </is>
      </c>
      <c r="C11" s="38" t="inlineStr">
        <is>
          <t>2010-11-16</t>
        </is>
      </c>
      <c r="D11" s="39" t="inlineStr">
        <is>
          <t>M-net Media Corp</t>
        </is>
      </c>
      <c r="E11" s="38" t="n">
        <v>24</v>
      </c>
      <c r="F11" s="38" t="inlineStr">
        <is>
          <t>True</t>
        </is>
      </c>
      <c r="G11" s="38" t="inlineStr">
        <is>
          <t>C005</t>
        </is>
      </c>
      <c r="H11" s="38" t="inlineStr">
        <is>
          <t>MA④</t>
        </is>
      </c>
      <c r="I11" s="38" t="inlineStr">
        <is>
          <t>MA④</t>
        </is>
      </c>
      <c r="J11" s="38" t="inlineStr">
        <is>
          <t>같음</t>
        </is>
      </c>
      <c r="K11" s="38" t="inlineStr">
        <is>
          <t>해당 없음</t>
        </is>
      </c>
      <c r="L11" s="38" t="inlineStr">
        <is>
          <t>불일치</t>
        </is>
      </c>
      <c r="M11" s="38" t="inlineStr">
        <is>
          <t>편입 후</t>
        </is>
      </c>
      <c r="N11" s="39" t="inlineStr">
        <is>
          <t>Media Platforms</t>
        </is>
      </c>
      <c r="O11" s="39" t="inlineStr">
        <is>
          <t>Broadcasting Channel</t>
        </is>
      </c>
      <c r="P11" s="38" t="inlineStr">
        <is>
          <t>Closed</t>
        </is>
      </c>
      <c r="Q11" s="40" t="n">
        <v>184.76</v>
      </c>
      <c r="R11" s="39" t="inlineStr">
        <is>
          <t>CJ E&amp;M Corporation</t>
        </is>
      </c>
      <c r="S11" s="39" t="inlineStr">
        <is>
          <t>CJ Corporation (KOSE:A001040); Standard Chartered Private Equity Limited; KB Investment Co., Ltd</t>
        </is>
      </c>
      <c r="T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U11" s="39" t="inlineStr">
        <is>
          <t>MA-2 그룹 내부 재편</t>
        </is>
      </c>
      <c r="V11" s="39" t="n"/>
      <c r="W11" s="39" t="inlineStr">
        <is>
          <t>MA④ 그룹 내부 재편</t>
        </is>
      </c>
      <c r="X11" s="39" t="n"/>
      <c r="Y11" s="38" t="inlineStr">
        <is>
          <t>False</t>
        </is>
      </c>
      <c r="Z11" s="39" t="inlineStr">
        <is>
          <t>MA④ 그룹 내부 재편</t>
        </is>
      </c>
      <c r="AA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AB11" s="39" t="inlineStr">
        <is>
          <t>완료 (2011-03-01 합병기일; 2011-03-03 합병·해산등기, 합병신주 32,971,307주 2011-03-21 교부·2011-03-22 상장 예정 — 증권발행실적보고서)</t>
        </is>
      </c>
      <c r="AC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D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E11" s="39" t="inlineStr">
        <is>
          <t>2010-11-16</t>
        </is>
      </c>
      <c r="AF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C005·C006·C007·C009와 한 합병 계약의 대상회사별 행</t>
        </is>
      </c>
      <c r="AG11" s="39" t="inlineStr">
        <is>
          <t>C003의 후속 거래: 엠넷미디어(DART 00335562, 코스닥 056200, 옛 ㈜메디오피아테크날리지)는 2007-05-31 씨제이뮤직을 흡수합병해 음반·음원·Mnet 음악채널을 갖게 된 회사(C003).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C003 참조)으로 합병 직전 자본총계가 27,956백만원(2010-09-30)에 불과했음. 어닝콜 녹취록은 찾지 못해 earnings_call_note는 실적 발표 기사·사업보고서 MD&amp;A로 대신함</t>
        </is>
      </c>
      <c r="AH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1" s="39" t="inlineStr">
        <is>
          <t>인접</t>
        </is>
      </c>
      <c r="AL11" s="39" t="inlineStr">
        <is>
          <t>인수 주체의 실질 사업(온미디어 케이블 PP)과 엠넷미디어의 방송사업(Mnet·KM 음악채널, 2010년 매출의 27%)은 같은 PP 영역이나, 매출의 다수인 음반·음원 유통(33%)·음악포털(30%)은 콘텐츠 가치사슬상 붙어 있는 인접 영역이라 전체로는 인접으로 판단. 그룹 정점 CJ ENM 기준으로는 Mnet 채널과 음악사업이 현 음악사업 부문의 전신이라 핵심</t>
        </is>
      </c>
      <c r="AM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1" s="39" t="inlineStr">
        <is>
          <t>계산: 38.94 (185,737백만원 ÷ 오미디어홀딩스 별도 총자산 477,015백만원, 2010-09-30; 발표 당시 주식수 기준 138,051백만원이면 28.94). 합병 6사 단순합산 총자산(1,691,841백만원) 대비 10.98. 공시에 비율 항목 없음</t>
        </is>
      </c>
      <c r="AP11" s="39" t="inlineStr">
        <is>
          <t>계산: 61.50 (185,737백만원 ÷ 오미디어홀딩스 별도 자본총계 302,024백만원, 2010-09-30; 발표 당시 주식수 기준 45.71)</t>
        </is>
      </c>
      <c r="AQ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1" s="39" t="inlineStr">
        <is>
          <t>KRX:130960</t>
        </is>
      </c>
      <c r="AT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U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흡수합병(C003); 2007~2008: 영업권 손상 34,628백만원; 2008-04: YG엔터테인먼트와 상호지분 보유·음반 독점 유통 계약; 2009-10: SC PE·CJ㈜ 대상 CB·BW 300억원 발행; 2009→2010: 별도 매출 128,773→146,926백만원, 영업이익 3,987→1,578백만원</t>
        </is>
      </c>
      <c r="AW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X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Y11" s="39" t="inlineStr">
        <is>
          <t>2009: 128,772,807,476원; 2010: 146,925,601,938원 (엠넷미디어 별도; 2010년 포털 44,037·음악 49,209·방송 40,208·기타 13,472백만원)</t>
        </is>
      </c>
      <c r="AZ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BA11" s="39" t="inlineStr">
        <is>
          <t>2009: 3,986,559,104원; 2010: 1,577,740,895원 (엠넷미디어 별도)</t>
        </is>
      </c>
      <c r="BB11" s="39" t="inlineStr">
        <is>
          <t>2011: -847백만원; 2012: -8,330백만원 (CJ E&amp;M 음악/공연(·온라인) 부문); 최근: CJ ENM 음악사업 2025 40,704,208천원(2024 30,882,579천원). 참고: 2017 음악부문 11,778백만원</t>
        </is>
      </c>
      <c r="BC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D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E11" s="38" t="inlineStr">
        <is>
          <t>완료</t>
        </is>
      </c>
      <c r="BF11" s="38" t="inlineStr">
        <is>
          <t>2026-10-26</t>
        </is>
      </c>
    </row>
    <row r="12" ht="72" customHeight="1">
      <c r="A12" s="38" t="inlineStr">
        <is>
          <t>C009</t>
        </is>
      </c>
      <c r="B12" s="38" t="inlineStr">
        <is>
          <t>CJ ENM</t>
        </is>
      </c>
      <c r="C12" s="38" t="inlineStr">
        <is>
          <t>2010-11-16</t>
        </is>
      </c>
      <c r="D12" s="39" t="inlineStr">
        <is>
          <t>On Media Corp.</t>
        </is>
      </c>
      <c r="E12" s="38" t="n">
        <v>12</v>
      </c>
      <c r="F12" s="38" t="inlineStr">
        <is>
          <t>True</t>
        </is>
      </c>
      <c r="G12" s="38" t="inlineStr">
        <is>
          <t>C005</t>
        </is>
      </c>
      <c r="H12" s="38" t="inlineStr">
        <is>
          <t>MA②</t>
        </is>
      </c>
      <c r="I12" s="38" t="inlineStr">
        <is>
          <t>MA②</t>
        </is>
      </c>
      <c r="J12" s="38" t="inlineStr">
        <is>
          <t>같음</t>
        </is>
      </c>
      <c r="K12" s="38" t="inlineStr">
        <is>
          <t>확인 안 됨</t>
        </is>
      </c>
      <c r="L12" s="38" t="inlineStr">
        <is>
          <t>불일치</t>
        </is>
      </c>
      <c r="M12" s="38" t="inlineStr">
        <is>
          <t>편입 후</t>
        </is>
      </c>
      <c r="N12" s="39" t="inlineStr">
        <is>
          <t>Media Platforms</t>
        </is>
      </c>
      <c r="O12" s="39" t="inlineStr">
        <is>
          <t>Broadcasting Channel</t>
        </is>
      </c>
      <c r="P12" s="38" t="inlineStr">
        <is>
          <t>Closed</t>
        </is>
      </c>
      <c r="Q12" s="40" t="n">
        <v>348.41</v>
      </c>
      <c r="R12" s="39" t="inlineStr">
        <is>
          <t>CJ E&amp;M Corporation</t>
        </is>
      </c>
      <c r="S12" s="39" t="inlineStr">
        <is>
          <t>Capital International, Inc.</t>
        </is>
      </c>
      <c r="T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U12" s="39" t="inlineStr">
        <is>
          <t>MA-1 그룹이 매수자</t>
        </is>
      </c>
      <c r="V12" s="39" t="inlineStr">
        <is>
          <t>기존 자회사 잔여지분</t>
        </is>
      </c>
      <c r="W12" s="39" t="inlineStr">
        <is>
          <t>MA② 기존 지분 확대</t>
        </is>
      </c>
      <c r="X12" s="39" t="n"/>
      <c r="Y12" s="38" t="inlineStr">
        <is>
          <t>False</t>
        </is>
      </c>
      <c r="Z12" s="39" t="inlineStr">
        <is>
          <t>MA② 기존 지분 확대</t>
        </is>
      </c>
      <c r="AA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AB12" s="39" t="inlineStr">
        <is>
          <t>완료 (합병기일 2011-03-01, 합병등기·온미디어 해산등기 2011-03-03; 양사 주주총회 승인 2010-12-30)</t>
        </is>
      </c>
      <c r="AC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D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E12" s="39" t="inlineStr">
        <is>
          <t>2010-11-16</t>
        </is>
      </c>
      <c r="AF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G12" s="39" t="inlineStr">
        <is>
          <t>C005~C008(같은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C004(2010-06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H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I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J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K12" s="39" t="inlineStr">
        <is>
          <t>핵심</t>
        </is>
      </c>
      <c r="AL12" s="39" t="inlineStr">
        <is>
          <t>인수 주체의 유일한 자회사가 대상 회사 자신이라 대상 사업이 곧 주력. 합병 뒤 CJ E&amp;M 방송부문(2011 매출 6,358억원, 전체의 55.6%)의 중심이 됐고, 그룹 정점 현 CJ ENM의 미디어플랫폼(TV채널) 사업으로 이어짐</t>
        </is>
      </c>
      <c r="AM12" s="39" t="inlineStr">
        <is>
          <t>477,015백만원 (오미디어홀딩스 별도, 2010-09-30; 증권발행실적보고서 '합병 전' 요약재무). 참고: 분할 개시재무상태표(2010-09-01) 474,852,301,036원</t>
        </is>
      </c>
      <c r="AN12" s="39" t="inlineStr">
        <is>
          <t>acq_total_assets와 같음 (오미디어홀딩스=CJ E&amp;M이 상장 지배회사 자신, 2010-09 설립이라 직전 회계연도말 없음). 참고: 첫 결산 2010-12-31 연결 총자산 767,154,154천원(K-GAAP 연결감사보고서)</t>
        </is>
      </c>
      <c r="AO12" s="39" t="inlineStr">
        <is>
          <t>계산: 39.24 (발표 기준 대가 187,175백만원 ÷ 오미디어홀딩스 총자산 477,015백만원, 2010-09-30); 합병기일 기준 228,888백만원이면 47.98</t>
        </is>
      </c>
      <c r="AP12" s="39" t="inlineStr">
        <is>
          <t>계산: 61.97 (187,175백만원 ÷ 자기자본 302,024백만원, 2010-09-30); 합병기일 기준 75.78</t>
        </is>
      </c>
      <c r="AQ12" s="39" t="inlineStr">
        <is>
          <t>계산: 144,533,191,550원 (발표 직전 거래일 2010-11-15 종가 29,150원 × 발행주식 4,958,257주; 종가는 주요사항보고서 합병가액 산정표, 주식수는 외부평가의견 분석기준일 발행주식총수)</t>
        </is>
      </c>
      <c r="AR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S12" s="39" t="inlineStr">
        <is>
          <t>KRX:130960</t>
        </is>
      </c>
      <c r="AT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U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V12" s="39" t="inlineStr">
        <is>
          <t>2009-12-24: CJ오쇼핑 이사회, 온미디어 65,148,910주(55.17%)를 434,479,300,000원에 취득 결정(C004); 2010-06-08·06-30: CJ오쇼핑이 온미디어 55.17% 취득(C004);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W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흡수합병(C011·C012); 2018-07-01: CJ오쇼핑이 CJ E&amp;M 흡수합병, CJ ENM 출범; 2025: CJ ENM 미디어플랫폼 매출 1조 3,416억·영업이익 13억원</t>
        </is>
      </c>
      <c r="AX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Y12" s="39" t="inlineStr">
        <is>
          <t>2009: 온미디어 연결 281,091,307,865원 (별도 67,746,337,164원); 2010: 연결 260,354,763,959원 (별도 73,556,536,273원)</t>
        </is>
      </c>
      <c r="AZ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BA12" s="39" t="inlineStr">
        <is>
          <t>2009: 온미디어 연결 24,001,768,039원 (별도 18,684백만원); 2010: 연결 21,799,200,936원 (별도 15,701,866,969원)</t>
        </is>
      </c>
      <c r="BB12" s="39" t="inlineStr">
        <is>
          <t>2011: CJ E&amp;M 방송부문 47,394백만원; 2012: 44,554백만원; 최근 2025: CJ ENM 미디어플랫폼 부문 1,332,256천원</t>
        </is>
      </c>
      <c r="BC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D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E12" s="38" t="inlineStr">
        <is>
          <t>완료</t>
        </is>
      </c>
      <c r="BF12" s="38" t="inlineStr">
        <is>
          <t>2026-10-26</t>
        </is>
      </c>
    </row>
    <row r="13" ht="72" customHeight="1">
      <c r="A13" s="38" t="inlineStr">
        <is>
          <t>C010</t>
        </is>
      </c>
      <c r="B13" s="38" t="inlineStr">
        <is>
          <t>CJ ENM</t>
        </is>
      </c>
      <c r="C13" s="38" t="inlineStr">
        <is>
          <t>2011-01-06</t>
        </is>
      </c>
      <c r="D13" s="39" t="inlineStr">
        <is>
          <t>On Game Network Inc.</t>
        </is>
      </c>
      <c r="E13" s="38" t="n">
        <v>160</v>
      </c>
      <c r="F13" s="38" t="inlineStr">
        <is>
          <t>False</t>
        </is>
      </c>
      <c r="G13" s="38" t="n"/>
      <c r="H13" s="38" t="inlineStr">
        <is>
          <t>MA④</t>
        </is>
      </c>
      <c r="I13" s="38" t="inlineStr">
        <is>
          <t>MA④</t>
        </is>
      </c>
      <c r="J13" s="38" t="inlineStr">
        <is>
          <t>같음</t>
        </is>
      </c>
      <c r="K13" s="38" t="inlineStr">
        <is>
          <t>확인 안 됨</t>
        </is>
      </c>
      <c r="L13" s="38" t="inlineStr">
        <is>
          <t>일치</t>
        </is>
      </c>
      <c r="M13" s="38" t="inlineStr">
        <is>
          <t>편입 후</t>
        </is>
      </c>
      <c r="N13" s="39" t="inlineStr">
        <is>
          <t>Media Platforms</t>
        </is>
      </c>
      <c r="O13" s="39" t="inlineStr">
        <is>
          <t>Broadcasting Channel</t>
        </is>
      </c>
      <c r="P13" s="38" t="inlineStr">
        <is>
          <t>Closed</t>
        </is>
      </c>
      <c r="Q13" s="40" t="n">
        <v>0.866</v>
      </c>
      <c r="R13" s="39" t="inlineStr">
        <is>
          <t>On Media Corp.</t>
        </is>
      </c>
      <c r="S13" s="39" t="inlineStr">
        <is>
          <t>CJ Internet Corp.</t>
        </is>
      </c>
      <c r="T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U13" s="39" t="inlineStr">
        <is>
          <t>MA-2 그룹 내부 재편</t>
        </is>
      </c>
      <c r="V13" s="39" t="n"/>
      <c r="W13" s="39" t="inlineStr">
        <is>
          <t>MA④ 그룹 내부 재편</t>
        </is>
      </c>
      <c r="X13" s="39" t="n"/>
      <c r="Y13" s="38" t="inlineStr">
        <is>
          <t>False</t>
        </is>
      </c>
      <c r="Z13" s="39" t="inlineStr">
        <is>
          <t>MA④ 그룹 내부 재편</t>
        </is>
      </c>
      <c r="AA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AB13" s="39" t="inlineStr">
        <is>
          <t>완료 (2010-12-30)</t>
        </is>
      </c>
      <c r="AC13" s="39" t="inlineStr">
        <is>
          <t>971,996,480원 (온게임네트워크 보통주 239,408주 × 4,060원, 지분 7.0%; 현금)</t>
        </is>
      </c>
      <c r="AD13" s="39" t="inlineStr">
        <is>
          <t>원자료와 일치 (0.866; 계산: 971,996,480원 ÷ Fed H.10 2011-01-06 1,121.00원/달러 = 0.867백만 달러. 거래일 2010-12-30 1,130.60원 적용 시 0.860)</t>
        </is>
      </c>
      <c r="AE13" s="39" t="inlineStr">
        <is>
          <t>2011-01-06</t>
        </is>
      </c>
      <c r="AF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G13" s="39" t="inlineStr">
        <is>
          <t>온미디어 계보(CJ-B)의 그룹 내부 정리 거래. C009(2010-11-16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C011과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H13" s="39" t="inlineStr">
        <is>
          <t>㈜온미디어 (유가증권시장 045710; 2010-09-15부터 씨제이이앤엠(옛 오미디어홀딩스) 55.17% 자회사인 CJ그룹 계열 MPP 사업지주회사, 2011-03-01 CJ E&amp;M에 흡수합병)</t>
        </is>
      </c>
      <c r="AI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J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K13" s="39" t="inlineStr">
        <is>
          <t>핵심</t>
        </is>
      </c>
      <c r="AL13" s="39" t="inlineStr">
        <is>
          <t>온게임넷(ongamenet)은 온미디어가 2000년부터 지배해 온 게임 전문 PP 자회사로 인수 주체의 주력인 케이블 채널 사업 그 자체. 그룹 정점(CJ E&amp;M→CJ ENM) 기준으로도 방송부문의 한 채널이었으나 2022년 OP.GG에 채널이 넘어감</t>
        </is>
      </c>
      <c r="AM13" s="39" t="inlineStr">
        <is>
          <t>455,121백만원 (온미디어 별도, 2010-09-30; CJ E&amp;M 증권발행실적보고서 '합병 전' 요약재무). 참고: 2009-12-31 별도 449,318백만원</t>
        </is>
      </c>
      <c r="AN13" s="39" t="inlineStr">
        <is>
          <t>477,015백만원 (상장 지배회사 씨제이이앤엠(옛 오미디어홀딩스) 별도, 2010-09-30 — 2010-09 설립이라 직전 회계연도말 연결 총자산 없음). 참고: 첫 결산 2010-12-31 연결 767,154,154천원(K-GAAP)</t>
        </is>
      </c>
      <c r="AO13" s="39" t="inlineStr">
        <is>
          <t>계산: 0.21 (971,996,480원 ÷ 온미디어 총자산 455,121백만원, 2010-09-30)</t>
        </is>
      </c>
      <c r="AP13" s="39" t="inlineStr">
        <is>
          <t>계산: 0.22 (971,996,480원 ÷ 온미디어 자기자본 446,404백만원, 2010-09-30)</t>
        </is>
      </c>
      <c r="AQ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R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S13" s="39" t="inlineStr">
        <is>
          <t>KRX:045710</t>
        </is>
      </c>
      <c r="AT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U13" s="39" t="inlineStr">
        <is>
          <t>2011-01-06: DART 온게임네트워크 '최대주주 등의 주식보유 변동'(공정거래법, 기업집단 씨제이) — 2010-12-30 온미디어 +239,408주·씨제이인터넷 −239,408주, 단가 4,060원</t>
        </is>
      </c>
      <c r="AV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인수(C004); 2010-11-16: 온미디어·씨제이인터넷 모두 CJ E&amp;M 합병 대상으로 결정(C009)</t>
        </is>
      </c>
      <c r="AW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X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Y13" s="39" t="inlineStr">
        <is>
          <t>2008: 24,596,323,703원; 2009: 21,846,798,211원</t>
        </is>
      </c>
      <c r="AZ13" s="39" t="inlineStr">
        <is>
          <t>2010: 22,520,215,867원; 2011: 22,785,834,260원; 최근 확인 가능 연도 2014: 30,916백만원(CJ E&amp;M 사업보고서 '합병등 전후의 재무사항 비교표' 실적; 2013 21,925백만원; 독립 법인 마지막 감사 연도 2012 21,734,074,844원)</t>
        </is>
      </c>
      <c r="BA13" s="39" t="inlineStr">
        <is>
          <t>2008: (1,843,198,733)원 영업손실; 2009: 1,967,918,893원</t>
        </is>
      </c>
      <c r="BB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BC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D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E13" s="38" t="inlineStr">
        <is>
          <t>완료</t>
        </is>
      </c>
      <c r="BF13" s="38" t="inlineStr">
        <is>
          <t>2026-10-26</t>
        </is>
      </c>
    </row>
    <row r="14" ht="72" customHeight="1">
      <c r="A14" s="38" t="inlineStr">
        <is>
          <t>C011</t>
        </is>
      </c>
      <c r="B14" s="38" t="inlineStr">
        <is>
          <t>CJ ENM</t>
        </is>
      </c>
      <c r="C14" s="38" t="inlineStr">
        <is>
          <t>2013-08-21</t>
        </is>
      </c>
      <c r="D14" s="39" t="inlineStr">
        <is>
          <t>Korea Badook Television Inc.</t>
        </is>
      </c>
      <c r="E14" s="38" t="n">
        <v>97</v>
      </c>
      <c r="F14" s="38" t="inlineStr">
        <is>
          <t>False</t>
        </is>
      </c>
      <c r="G14" s="38" t="inlineStr">
        <is>
          <t>C011</t>
        </is>
      </c>
      <c r="H14" s="38" t="inlineStr">
        <is>
          <t>MA②</t>
        </is>
      </c>
      <c r="I14" s="38" t="inlineStr">
        <is>
          <t>MA②</t>
        </is>
      </c>
      <c r="J14" s="38" t="inlineStr">
        <is>
          <t>같음</t>
        </is>
      </c>
      <c r="K14" s="38" t="inlineStr">
        <is>
          <t>확인 안 됨</t>
        </is>
      </c>
      <c r="L14" s="38" t="inlineStr">
        <is>
          <t>일치</t>
        </is>
      </c>
      <c r="M14" s="38" t="inlineStr">
        <is>
          <t>편입 후</t>
        </is>
      </c>
      <c r="N14" s="39" t="inlineStr">
        <is>
          <t>Media Platforms</t>
        </is>
      </c>
      <c r="O14" s="39" t="inlineStr">
        <is>
          <t>Broadcasting Channel</t>
        </is>
      </c>
      <c r="P14" s="38" t="inlineStr">
        <is>
          <t>Closed</t>
        </is>
      </c>
      <c r="Q14" s="40" t="n">
        <v>11</v>
      </c>
      <c r="R14" s="39" t="inlineStr">
        <is>
          <t>CJ E&amp;M Corporation</t>
        </is>
      </c>
      <c r="S14" s="39" t="inlineStr">
        <is>
          <t>-</t>
        </is>
      </c>
      <c r="T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U14" s="39" t="inlineStr">
        <is>
          <t>MA-1 그룹이 매수자</t>
        </is>
      </c>
      <c r="V14" s="39" t="inlineStr">
        <is>
          <t>기존 자회사 잔여지분</t>
        </is>
      </c>
      <c r="W14" s="39" t="inlineStr">
        <is>
          <t>MA② 기존 지분 확대</t>
        </is>
      </c>
      <c r="X14" s="39" t="n"/>
      <c r="Y14" s="38" t="inlineStr">
        <is>
          <t>False</t>
        </is>
      </c>
      <c r="Z14" s="39" t="inlineStr">
        <is>
          <t>MA② 기존 지분 확대</t>
        </is>
      </c>
      <c r="AA14" s="39" t="inlineStr">
        <is>
          <t>편입 후 (CJ ENM 전신 계보: CJ E&amp;M(씨제이이앤엠㈜), 2018 CJ ENM 계보로 합병 — 2018-07-01 CJ오쇼핑에 흡수합병. 거래 당시 바둑텔레비전은 CJ E&amp;M이 66.21%를 가진 연결 종속회사)</t>
        </is>
      </c>
      <c r="AB14" s="39" t="inlineStr">
        <is>
          <t>완료 (합병기일 2013-12-01, 합병등기 2013-12-02; 바둑텔레비전 주주총회 승인 2013-10-23, 주식매수청구분 매수 2013-11-29)</t>
        </is>
      </c>
      <c r="AC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D14" s="39" t="inlineStr">
        <is>
          <t>원자료와 일치 (11.0; 계산: 12,383.6백만원 ÷ Fed H.10 2013-08-21 1,116.86원/달러 = 11.09)</t>
        </is>
      </c>
      <c r="AE14" s="39" t="inlineStr">
        <is>
          <t>2013-08-21</t>
        </is>
      </c>
      <c r="AF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G14" s="39" t="inlineStr">
        <is>
          <t>C012(OCN 잔여 9.73%)와 같은 날 같은 합병(event_group C011) — 함께 흡수된 온게임네트워크(비지배 13.27%, C010의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피인수(C004) → 2010-11-04 온미디어가 50,000주 추가취득(225,000,000원, 주당 4,500원; 공정위 공시 20101108000300·CJ E&amp;M 2011 연결 주석 41) 66.21% → 2011-03 CJ E&amp;M의 온미디어 흡수합병(C009)으로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H14" s="39" t="inlineStr">
        <is>
          <t>씨제이이앤엠㈜ (CJ E&amp;M, 코스닥 130960; CJ㈜ 40.19%가 최대주주인 CJ 계열 MPP·엔터테인먼트 회사, 2018-07-01 CJ오쇼핑에 흡수합병돼 현 CJ ENM)</t>
        </is>
      </c>
      <c r="AI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4" s="39" t="inlineStr">
        <is>
          <t>케이블·IPTV용 방송채널(MPP, tvN·Mnet·OCN 등 18개 채널 브랜드)과 게임·영화·음악/공연. 2012 연결 매출 1,394,585백만원 중 방송부문 764,151백만원(54.8%)·영업이익 44,554백만원(2012 사업보고서 사업부문별 요약)</t>
        </is>
      </c>
      <c r="AK14" s="39" t="inlineStr">
        <is>
          <t>핵심</t>
        </is>
      </c>
      <c r="AL14" s="39" t="inlineStr">
        <is>
          <t>바둑TV는 CJ E&amp;M 방송부문이 이미 연결로 운영하던 PP 채널이라 인수 주체의 주력(방송채널) 그 자체이며, 합병 목적도 방송사업부문 내부 법인 정리. 그룹 정점 현 CJ ENM 기준으로도 미디어플랫폼(TV채널) 사업에 속했으나 2016년 한국기원에 넘겨 현재는 보유하지 않음</t>
        </is>
      </c>
      <c r="AM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N14" s="39" t="inlineStr">
        <is>
          <t>acq_total_assets와 같음 (인수 주체 CJ E&amp;M이 상장 지배회사 자신). 참고: 직전 회계연도말 2012-12-31 연결 총자산 2,090,977,463,021원</t>
        </is>
      </c>
      <c r="AO14" s="39" t="inlineStr">
        <is>
          <t>계산: 0.70 (12,383.6백만원 ÷ 별도 1,777,340백만원, 2013-06-30); 연결 2012-12-31 기준 0.59</t>
        </is>
      </c>
      <c r="AP14" s="39" t="inlineStr">
        <is>
          <t>계산: 1.07 (12,383.6백만원 ÷ 별도 자기자본 1,158,968백만원, 2013-06-30)</t>
        </is>
      </c>
      <c r="AQ14" s="39" t="inlineStr">
        <is>
          <t>계산: 1,416,929,171,400원 (발표 직전 거래일 2013-08-20 종가 37,350원 × 발행주식총수 37,936,524주(자기주식 377,618주 포함); 종가·주식수 모두 주요사항보고서 합병가액 산정표)</t>
        </is>
      </c>
      <c r="AR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S14" s="39" t="inlineStr">
        <is>
          <t>KRX:130960</t>
        </is>
      </c>
      <c r="AT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U14" s="39" t="inlineStr">
        <is>
          <t>2013-08-21: DART CJ E&amp;M '회사합병결정'·'자기주식처분결정'(5개 방송 자회사 합병); 2013-08-22 CJ E&amp;M·바둑텔레비전 주요사항보고서(합병결정), 2013-08-23 바둑텔레비전 회사합병결정. 사전 보도는 찾지 못함</t>
        </is>
      </c>
      <c r="AV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피인수(C004), 2010-08-02 CJ 기업집단 편입; 2010-11-04: 온미디어가 기타 주주로부터 50,000주를 주당 4,500원(2.25억원)에 추가취득(64.84→66.21%, 공정위 공시 2010-11-08); 2011-03: 최대주주 씨제이이앤엠(C009); 2011: 매출 17,557백만원·영업이익 2,122백만원; 2012: 매출 19,184백만원·영업이익 3,929백만원, 주주 CJ E&amp;M 66.21%·한국기원 9.80%·소액주주 236명 15.39%</t>
        </is>
      </c>
      <c r="AW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X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Y14" s="39" t="inlineStr">
        <is>
          <t>2011: 17,557백만원; 2012: 19,183,737천원 (사업보고서 요약 19,184백만원)</t>
        </is>
      </c>
      <c r="AZ14" s="39" t="inlineStr">
        <is>
          <t>2013: 18,280백만원 (참고: 합병기일까지 2013-01~11 17,028,805천원); 2014: 18,049백만원; 최근 확인 가능 연도 2014 (2015년은 채널 단독 실적 미공시, 2016-01-01 한국기원에 양도)</t>
        </is>
      </c>
      <c r="BA14" s="39" t="inlineStr">
        <is>
          <t>2011: 2,122백만원 (개정 표시기준 재작성 2,121,543천원); 2012: 3,929,259천원</t>
        </is>
      </c>
      <c r="BB14" s="39" t="inlineStr">
        <is>
          <t>2013: 3,464백만원; 2014: 5,102백만원 (합병 전 예측 4,094·5,004백만원); 최근 확인 가능 연도 2014</t>
        </is>
      </c>
      <c r="BC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D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E14" s="38" t="inlineStr">
        <is>
          <t>완료</t>
        </is>
      </c>
      <c r="BF14" s="38" t="inlineStr">
        <is>
          <t>2026-10-26</t>
        </is>
      </c>
    </row>
    <row r="15" ht="72" customHeight="1">
      <c r="A15" s="38" t="inlineStr">
        <is>
          <t>C012</t>
        </is>
      </c>
      <c r="B15" s="38" t="inlineStr">
        <is>
          <t>CJ ENM</t>
        </is>
      </c>
      <c r="C15" s="38" t="inlineStr">
        <is>
          <t>2013-08-21</t>
        </is>
      </c>
      <c r="D15" s="39" t="inlineStr">
        <is>
          <t>Orion Cinema Network Co., Ltd.</t>
        </is>
      </c>
      <c r="E15" s="38" t="n">
        <v>56</v>
      </c>
      <c r="F15" s="38" t="inlineStr">
        <is>
          <t>False</t>
        </is>
      </c>
      <c r="G15" s="38" t="inlineStr">
        <is>
          <t>C011</t>
        </is>
      </c>
      <c r="H15" s="38" t="inlineStr">
        <is>
          <t>MA②</t>
        </is>
      </c>
      <c r="I15" s="38" t="inlineStr">
        <is>
          <t>MA②</t>
        </is>
      </c>
      <c r="J15" s="38" t="inlineStr">
        <is>
          <t>같음</t>
        </is>
      </c>
      <c r="K15" s="38" t="inlineStr">
        <is>
          <t>확인 안 됨</t>
        </is>
      </c>
      <c r="L15" s="38" t="inlineStr">
        <is>
          <t>불일치</t>
        </is>
      </c>
      <c r="M15" s="38" t="inlineStr">
        <is>
          <t>편입 후</t>
        </is>
      </c>
      <c r="N15" s="39" t="inlineStr">
        <is>
          <t>Media Platforms</t>
        </is>
      </c>
      <c r="O15" s="39" t="inlineStr">
        <is>
          <t>Broadcasting Channel</t>
        </is>
      </c>
      <c r="P15" s="38" t="inlineStr">
        <is>
          <t>Closed</t>
        </is>
      </c>
      <c r="Q15" s="40" t="n">
        <v>27.75</v>
      </c>
      <c r="R15" s="39" t="inlineStr">
        <is>
          <t>CJ E&amp;M Corporation</t>
        </is>
      </c>
      <c r="S15" s="39" t="inlineStr">
        <is>
          <t>-</t>
        </is>
      </c>
      <c r="T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U15" s="39" t="inlineStr">
        <is>
          <t>MA-1 그룹이 매수자</t>
        </is>
      </c>
      <c r="V15" s="39" t="inlineStr">
        <is>
          <t>합병</t>
        </is>
      </c>
      <c r="W15" s="39" t="inlineStr">
        <is>
          <t>MA② 기존 지분 확대</t>
        </is>
      </c>
      <c r="X15" s="39" t="n"/>
      <c r="Y15" s="38" t="inlineStr">
        <is>
          <t>False</t>
        </is>
      </c>
      <c r="Z15" s="39" t="inlineStr">
        <is>
          <t>MA② 기존 지분 확대</t>
        </is>
      </c>
      <c r="AA15" s="39" t="inlineStr">
        <is>
          <t>편입 후 (CJ ENM 전신 계보: CJ E&amp;M(씨제이이앤엠㈜), 2018 CJ ENM 계보로 합병 — 2018-07-01 CJ오쇼핑에 흡수합병. 거래 당시 오리온시네마네트워크는 CJ E&amp;M이 90.27%를 가진 연결 종속회사)</t>
        </is>
      </c>
      <c r="AB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C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D15" s="39" t="inlineStr">
        <is>
          <t>원자료와 불일치: 27,512.8백만원 = 24.63백만 달러 (계산: Fed H.10 2013-08-21 1,116.86원/달러, 원자료 27.75 대비 −11.2%). 합병기일 무렵 환율(2013-11-29 1,057.76원)이면 26.01백만 달러로 ±10% 이내</t>
        </is>
      </c>
      <c r="AE15" s="39" t="inlineStr">
        <is>
          <t>2013-08-21</t>
        </is>
      </c>
      <c r="AF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G15" s="39" t="inlineStr">
        <is>
          <t>OCN 지분 계보의 마지막 단계: C002(2006 OCN 증자, 중앙일보가 실권해 9.73%로 희석) → C004(2010-06 CJ오쇼핑이 OCN 90.27%를 가진 온미디어 인수) → C009(2011-03 CJ E&amp;M이 온미디어 흡수, OCN 90.27% 직접 보유) → C012(2013-12 OCN 흡수합병으로 100%). C011(바둑TV)과 같은 합병(event_group C011).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H15" s="39" t="inlineStr">
        <is>
          <t>씨제이이앤엠㈜ (CJ E&amp;M, 코스닥 130960; CJ㈜ 40.19%가 최대주주인 CJ 계열 MPP·엔터테인먼트 회사, 2018-07-01 CJ오쇼핑에 흡수합병돼 현 CJ ENM)</t>
        </is>
      </c>
      <c r="AI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5" s="39" t="inlineStr">
        <is>
          <t>케이블·IPTV용 방송채널(MPP, tvN·Mnet·OCN 등 18개 채널 브랜드)과 게임·영화·음악/공연. 2012 연결 매출 1,394,585백만원 중 방송부문 764,151백만원(54.8%)·영업이익 44,554백만원(2012 사업보고서 사업부문별 요약)</t>
        </is>
      </c>
      <c r="AK15" s="39" t="inlineStr">
        <is>
          <t>핵심</t>
        </is>
      </c>
      <c r="AL15" s="39" t="inlineStr">
        <is>
          <t>OCN(영화·장르 채널 OCN·Super Action·Catch On·On Style 등 운영, 2012 매출 2,429억원)은 CJ E&amp;M 방송부문 최대 자회사로 인수 주체 주력 사업 그 자체; 그룹 정점 현 CJ ENM의 미디어플랫폼 부문에서도 OCN 채널을 계속 운영</t>
        </is>
      </c>
      <c r="AM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N15" s="39" t="inlineStr">
        <is>
          <t>acq_total_assets와 같음 (인수 주체 CJ E&amp;M이 상장 지배회사 자신). 참고: 직전 회계연도말 2012-12-31 연결 총자산 2,090,977,463,021원</t>
        </is>
      </c>
      <c r="AO15" s="39" t="inlineStr">
        <is>
          <t>계산: 1.55 (27,512.8백만원 ÷ 별도 1,777,340백만원, 2013-06-30); 연결 2012-12-31 기준 1.32</t>
        </is>
      </c>
      <c r="AP15" s="39" t="inlineStr">
        <is>
          <t>계산: 2.37 (27,512.8백만원 ÷ 별도 자기자본 1,158,968백만원, 2013-06-30)</t>
        </is>
      </c>
      <c r="AQ15" s="39" t="inlineStr">
        <is>
          <t>계산: 1,416,929,171,400원 (발표 직전 거래일 2013-08-20 종가 37,350원 × 발행주식총수 37,936,524주(자기주식 377,618주 포함); 주요사항보고서 합병가액 산정표)</t>
        </is>
      </c>
      <c r="AR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S15" s="39" t="inlineStr">
        <is>
          <t>KRX:130960</t>
        </is>
      </c>
      <c r="AT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U15" s="39" t="inlineStr">
        <is>
          <t>2013-08-21: DART CJ E&amp;M '회사합병결정'(5개 방송 자회사 흡수합병); 2013-08-23 오리온시네마네트워크 '회사합병결정'. 사전 보도는 찾지 못함</t>
        </is>
      </c>
      <c r="AV15" s="39" t="inlineStr">
        <is>
          <t>1999-05-18: OCN 설립, 1999년 ㈜대우 DCN·㈜중앙일보 Catch One 채널사업권 양수; 2000-06: 온미디어 설립 시 50.48% 현물출자; 2006-11-14: 온미디어 주주배정 증자 실권주 인수로 90.27%(C002), 중앙일보 9.73%; 2010-06: 온미디어의 CJ오쇼핑 피인수(C004); 2011-03-01: 온미디어 흡수로 CJ E&amp;M이 90.27% 직접 보유(C009); 2011: OCN 매출 222,297백만원·영업이익 30,929백만원(2012 감사보고서 비교표시 32,032백만원); 2012: 매출 242,856백만원·영업이익 33,657백만원·순이익 22,805백만원, 자산 252,482·자본 216,738백만원</t>
        </is>
      </c>
      <c r="AW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X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Y15" s="39" t="inlineStr">
        <is>
          <t>2011: 222,297,461,052원; 2012: 242,856,440,260원</t>
        </is>
      </c>
      <c r="AZ15" s="39" t="inlineStr">
        <is>
          <t>2013: 242,595백만원 (참고: 합병기일까지 2013-01~11 224,097,517천원); 2014: 224,274백만원; 최근 2025(대리지표): CJ ENM 미디어플랫폼 부문 외부매출 1,341,617백만원 — OCN 단독 실적은 2015년 이후 미공시</t>
        </is>
      </c>
      <c r="BA15" s="39" t="inlineStr">
        <is>
          <t>2011: 32,031,931,093원 (2012 감사보고서 비교표시 — 영업이익 구분표시 회계정책 변경을 소급한 값으로 2012와 같은 기준; 2011 감사보고서 원표시는 30,929,197,125원); 2012: 33,656,826,184원</t>
        </is>
      </c>
      <c r="BB15" s="39" t="inlineStr">
        <is>
          <t>2013: 23,250백만원; 2014: 34,944백만원 (합병 전 예측 45,918·58,767백만원); 최근 2025(대리지표): CJ ENM 미디어플랫폼 부문 영업이익 1,332,256천원</t>
        </is>
      </c>
      <c r="BC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D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E15" s="38" t="inlineStr">
        <is>
          <t>완료</t>
        </is>
      </c>
      <c r="BF15" s="38" t="inlineStr">
        <is>
          <t>2026-10-26</t>
        </is>
      </c>
    </row>
    <row r="16" ht="72" customHeight="1">
      <c r="A16" s="38" t="inlineStr">
        <is>
          <t>C013</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MA②</t>
        </is>
      </c>
      <c r="J16" s="38" t="inlineStr">
        <is>
          <t>같음</t>
        </is>
      </c>
      <c r="K16" s="38" t="inlineStr">
        <is>
          <t>있음</t>
        </is>
      </c>
      <c r="L16" s="38" t="inlineStr">
        <is>
          <t>일치</t>
        </is>
      </c>
      <c r="M16" s="38" t="inlineStr">
        <is>
          <t>편입 후</t>
        </is>
      </c>
      <c r="N16" s="39" t="inlineStr">
        <is>
          <t>Education</t>
        </is>
      </c>
      <c r="O16" s="39" t="inlineStr">
        <is>
          <t>Education / Childcare</t>
        </is>
      </c>
      <c r="P16" s="38" t="inlineStr">
        <is>
          <t>Closed</t>
        </is>
      </c>
      <c r="Q16" s="40" t="n">
        <v>1.64</v>
      </c>
      <c r="R16" s="39" t="inlineStr">
        <is>
          <t>CJ ENM CO., Ltd. (KOSDAQ:A035760)</t>
        </is>
      </c>
      <c r="S16" s="39" t="inlineStr">
        <is>
          <t>-</t>
        </is>
      </c>
      <c r="T16" s="39" t="inlineStr">
        <is>
          <t>CJ O Shopping Co., Ltd. (KOSDAQ:A035760) acquired the remaining 5.21% stake in CJ Educations Corporation for KRW 1.7 billion in cash on April 30, 2014. CJ O Shopping acquired 1.5 million shares of CJ Educations Corporation at a price of KRW 1120 per share.</t>
        </is>
      </c>
      <c r="U16" s="39" t="inlineStr">
        <is>
          <t>MA-1 그룹이 매수자</t>
        </is>
      </c>
      <c r="V16" s="39" t="inlineStr">
        <is>
          <t>기존 자회사 잔여지분</t>
        </is>
      </c>
      <c r="W16" s="39" t="inlineStr">
        <is>
          <t>MA② 기존 지분 확대</t>
        </is>
      </c>
      <c r="X16" s="39" t="n"/>
      <c r="Y16" s="38" t="inlineStr">
        <is>
          <t>False</t>
        </is>
      </c>
      <c r="Z16" s="39" t="inlineStr">
        <is>
          <t>MA② 기존 지분 확대</t>
        </is>
      </c>
      <c r="AA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AB16" s="39" t="inlineStr">
        <is>
          <t>완료 (2014-04-30 주식 취득, 지분율 94.79%→100.00%)</t>
        </is>
      </c>
      <c r="AC16" s="39" t="inlineStr">
        <is>
          <t>1,680,000,000원 (보통주 1,500,000주 × 1,120원, 현금; 공정위 공시 '금액(천원) 1,680,000')</t>
        </is>
      </c>
      <c r="AD16" s="39" t="inlineStr">
        <is>
          <t>원자료와 일치 (1,680백만원 ÷ 1,029.44원/달러 = USD 1.63백만; Yahoo Finance KRW=X 2014-04-30 종가 적용, 계산)</t>
        </is>
      </c>
      <c r="AE16" s="39" t="inlineStr">
        <is>
          <t>2014-05-07</t>
        </is>
      </c>
      <c r="AF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G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H16" s="39" t="inlineStr">
        <is>
          <t>㈜씨제이오쇼핑 (CJ O Shopping, 코스닥 035760; CJ㈜ 40.06% 자회사; 현 CJ ENM 법인. TV홈쇼핑 사업자이자 CJ헬로비전 53.92% 등을 보유한 연결 지배회사)</t>
        </is>
      </c>
      <c r="AI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J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K16" s="39" t="inlineStr">
        <is>
          <t>인접</t>
        </is>
      </c>
      <c r="AL16" s="39" t="inlineStr">
        <is>
          <t>대상 CJ에듀케이션즈는 영유아 교육 콘텐츠·학습 프로그램 개발사라 CJ오쇼핑의 사업(상품 판매 중개)과는 다르다. 그러나 대표 상품 '나는생각 한글'을 CJ오쇼핑 TV홈쇼핑에서 팔았고 주 고객이 20~30대 부모로 홈쇼핑 고객군과 겹친다. 플랫폼에 공급되는 상품·콘텐츠 회사이므로 '인접'으로 본다. 그룹 정점 CJ ENM(현재 미디어·커머스) 기준으로도 커머스 부문에 붙은 인접 영역이고, 미디어 부문과는 관련이 없다</t>
        </is>
      </c>
      <c r="AM16" s="39" t="inlineStr">
        <is>
          <t>1,136,934,506천원 (㈜씨제이오쇼핑 별도, 2013-12-31; 2013 사업보고서 요약재무정보. CJ에듀케이션즈 회사합병결정 공시의 CJ오쇼핑 2013년 별도 자산총계 1,136,934백만원과 일치)</t>
        </is>
      </c>
      <c r="AN16" s="39" t="inlineStr">
        <is>
          <t>acq_total_assets와 같음 (인수 주체가 상장 지배회사 자신). 연결 기준 총자산 3,030,942,895천원 (CJ오쇼핑 연결, 2013-12-31; 2013 사업보고서 요약 연결재무정보)</t>
        </is>
      </c>
      <c r="AO16" s="39" t="inlineStr">
        <is>
          <t>계산: 0.15 (1,680백만원 ÷ CJ오쇼핑 별도 총자산 1,136,935백만원, 2013-12-31). 연결 총자산(3,030,943백만원) 대비 0.06. 주요사항보고서 없음</t>
        </is>
      </c>
      <c r="AP16" s="39" t="inlineStr">
        <is>
          <t>계산: 0.30 (1,680백만원 ÷ CJ오쇼핑 별도 자본총계 567,185백만원, 2013-12-31)</t>
        </is>
      </c>
      <c r="AQ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R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S16" s="39" t="inlineStr">
        <is>
          <t>KRX:035760</t>
        </is>
      </c>
      <c r="AT16" s="39" t="inlineStr">
        <is>
          <t>인수 주체 ㈜씨제이오쇼핑(코스닥, 현 CJ ENM과 같은 종목코드). 대상 CJ에듀케이션즈는 비상장. 거래 금액이 시가총액의 0.07%라 주가 반응 분석에는 맞지 않는다</t>
        </is>
      </c>
      <c r="AU16" s="39" t="inlineStr">
        <is>
          <t>2014-05-07: DART 공정거래법 공시 '최대주주등의주식보유변동'(제출인 씨제이에듀케이션즈, 변동일 2014-04-30). 그 전의 보도·조회공시는 찾지 못함(CJ오쇼핑 2014-01~06 공시 목록에 관련 공시 없음)</t>
        </is>
      </c>
      <c r="AV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W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X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Y16" s="39" t="inlineStr">
        <is>
          <t>2012: 155백만원; 2013: 9,074백만원 (CJ에듀케이션즈 별도, K-IFRS; 2013은 천원 단위 9,074,337천원)</t>
        </is>
      </c>
      <c r="AZ16" s="39" t="inlineStr">
        <is>
          <t>2014: 1,321,089천원 (합병 직전 마지막 사업연도, 2014-01-01~12-31); 2015 이후: 2014-12-31 CJ오쇼핑에 흡수합병돼 법인 소멸, 이어받은 사업의 별도 매출 공시 없음(미확인)</t>
        </is>
      </c>
      <c r="BA16" s="39" t="inlineStr">
        <is>
          <t>2012: -5,187백만원; 2013: -10,417백만원 (CJ에듀케이션즈 별도, K-IFRS; 2013 영업손실은 천원 단위 10,416,851천원)</t>
        </is>
      </c>
      <c r="BB16" s="39" t="inlineStr">
        <is>
          <t>2014: -7,729,732천원 (당기순손실 -9,053,174천원); 2015 이후: 합병으로 소멸, 별도 손익 공시 없음(미확인)</t>
        </is>
      </c>
      <c r="BC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D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E16" s="38" t="inlineStr">
        <is>
          <t>부분</t>
        </is>
      </c>
      <c r="BF16" s="38" t="inlineStr">
        <is>
          <t>2026-10-26</t>
        </is>
      </c>
    </row>
    <row r="17" ht="72" customHeight="1">
      <c r="A17" s="38" t="inlineStr">
        <is>
          <t>C014</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MA①</t>
        </is>
      </c>
      <c r="J17" s="38" t="inlineStr">
        <is>
          <t>같음</t>
        </is>
      </c>
      <c r="K17" s="38" t="inlineStr">
        <is>
          <t>확인 안 됨</t>
        </is>
      </c>
      <c r="L17" s="38" t="inlineStr">
        <is>
          <t>일치</t>
        </is>
      </c>
      <c r="M17" s="38" t="inlineStr">
        <is>
          <t>편입 후</t>
        </is>
      </c>
      <c r="N17" s="39" t="inlineStr">
        <is>
          <t>Media Platforms</t>
        </is>
      </c>
      <c r="O17" s="39" t="inlineStr">
        <is>
          <t>OTT / Streaming Platform</t>
        </is>
      </c>
      <c r="P17" s="38" t="inlineStr">
        <is>
          <t>Closed</t>
        </is>
      </c>
      <c r="Q17" s="40" t="n">
        <v>2.3</v>
      </c>
      <c r="R17" s="39" t="inlineStr">
        <is>
          <t>CJ E&amp;M Corporation</t>
        </is>
      </c>
      <c r="S17" s="39" t="inlineStr">
        <is>
          <t>LG HelloVision Corp. (KOSE:A037560)</t>
        </is>
      </c>
      <c r="T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U17" s="39" t="inlineStr">
        <is>
          <t>MA-1 그룹이 매수자</t>
        </is>
      </c>
      <c r="V17" s="39" t="inlineStr">
        <is>
          <t>지분율 미기재(대개 100%·사업양수)</t>
        </is>
      </c>
      <c r="W17" s="39" t="inlineStr">
        <is>
          <t>MA① 경영권 인수</t>
        </is>
      </c>
      <c r="X17" s="39" t="n"/>
      <c r="Y17" s="38" t="inlineStr">
        <is>
          <t>False</t>
        </is>
      </c>
      <c r="Z17" s="39" t="inlineStr">
        <is>
          <t>MA① 경영권 인수</t>
        </is>
      </c>
      <c r="AA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AB17" s="39" t="inlineStr">
        <is>
          <t>조건 변경 후 완료 (2016-01-31 거래일자; 최종 양수가액 3,228,000,000원으로 정산 — CJ E&amp;M 2016 사업보고서 20170331004920)</t>
        </is>
      </c>
      <c r="AC17" s="39" t="inlineStr">
        <is>
          <t>계약 체결 시 양수가액 2,612,000,000원(2015-11-02 자율공시; CJ헬로비전 최초 공시 2,600,000,000원은 같은 날 2,612,000,000원으로 기재정정) / 최종 양수가액 3,228,000,000원(2016-01-31 거래, CJ E&amp;M 2016 사업보고서)</t>
        </is>
      </c>
      <c r="AD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E17" s="39" t="inlineStr">
        <is>
          <t>2015-11-02</t>
        </is>
      </c>
      <c r="AF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G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C019(Tving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H17" s="39" t="inlineStr">
        <is>
          <t>씨제이이앤엠㈜ (CJ E&amp;M Corporation, 코스닥 130960; CJ㈜ 계열 상장사, 현 CJ ENM의 전신으로 2018-07-01 CJ오쇼핑에 흡수합병)</t>
        </is>
      </c>
      <c r="AI17" s="39" t="inlineStr">
        <is>
          <t>"자체 OTT(Over The Top) 플랫폼 강화" (CJ E&amp;M 기타주요경영사항 자율공시, 양수목적) / "티빙스틱을 통한 TV OTT(Over The Top) 사업 집중" (CJ헬로비전 자율공시, 양도목적)</t>
        </is>
      </c>
      <c r="AJ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K17" s="39" t="inlineStr">
        <is>
          <t>인접</t>
        </is>
      </c>
      <c r="AL17" s="39" t="inlineStr">
        <is>
          <t>CJ E&amp;M은 tvN·Mnet 등 채널(PP)과 콘텐츠 제작사였고, 티빙은 그 채널·VOD를 소비자에게 직접 유통하는 OTT 플랫폼으로 같은 가치사슬의 하류(유통) 영역이다. 인수 주체가 당시 상장 CJ 계열사 자신이고, 현 CJ ENM 정점 기준으로도 콘텐츠 기업의 자체 플랫폼 확보이므로 인접.</t>
        </is>
      </c>
      <c r="AM17" s="39" t="inlineStr">
        <is>
          <t>연결 총자산 2,357,385백만원, 연결 자본총계 1,505,703백만원 (2014-12-31, CJ E&amp;M 2015 사업보고서 요약 연결재무정보 전기 수치). 참고: 2015-12-31 연결 총자산 2,364,855백만원</t>
        </is>
      </c>
      <c r="AN17" s="39" t="inlineStr">
        <is>
          <t>acq_total_assets와 같음 (인수 주체 CJ E&amp;M이 상장사 자신)</t>
        </is>
      </c>
      <c r="AO17" s="39" t="inlineStr">
        <is>
          <t>계산: 0.11 (체결가 2,612백만원 / 2014-12-31 연결 총자산 2,357,385백만원); 최종가 기준 0.14 (3,228 / 2,357,385)</t>
        </is>
      </c>
      <c r="AP17" s="39" t="inlineStr">
        <is>
          <t>계산: 0.17 (2,612백만원 / 2014-12-31 연결 자본총계 1,505,703백만원); 최종가 기준 0.21 (3,228 / 1,505,703)</t>
        </is>
      </c>
      <c r="AQ17" s="39" t="inlineStr">
        <is>
          <t>추정: 약 3조 3,105억원 (2015년 10월 일평균 주가 85,471원 × 발행주식총수 38,732,089주; 10월 최저 81,300원~최고 91,000원 기준 범위 약 3조 1,489억~3조 5,246억원). 2015-10-30 실제 종가는 미확인</t>
        </is>
      </c>
      <c r="AR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S17" s="39" t="inlineStr">
        <is>
          <t>KRX:130960</t>
        </is>
      </c>
      <c r="AT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U17" s="39" t="inlineStr">
        <is>
          <t>2015-11-02 DART 자율공시: CJ E&amp;M 기타주요경영사항(자율공시)(영업양수체결)(20151102900267), CJ헬로비전 기타경영사항(자율공시)(20151102800021, 같은 날 기재정정 20151102800059). 사전 보도는 확인하지 못함</t>
        </is>
      </c>
      <c r="AV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W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C019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X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Y17" s="39" t="inlineStr">
        <is>
          <t>미확인 (CJ헬로비전 2015 사업보고서에서 tving 매출은 '부가서비스'(헬로폰·tving·헬로모바일·SO 경영지원) 2015년 315,767,160천원에 합산돼 분리되지 않음)</t>
        </is>
      </c>
      <c r="AZ17" s="39" t="inlineStr">
        <is>
          <t>2016: 미확인; 2017: 미확인 (CJ E&amp;M 방송부문 안 사업으로 별도 공시 없음); 2024: 4,355억원; 2025: 4,060억원 (㈜티빙, 딜사이트 2026-05-21 보도, 별도/연결 미기재)</t>
        </is>
      </c>
      <c r="BA17" s="39" t="inlineStr">
        <is>
          <t>미확인 (사업부문별 영업이익 분리 공시 없음)</t>
        </is>
      </c>
      <c r="BB17" s="39" t="inlineStr">
        <is>
          <t>2016: 미확인; 2017: 미확인; 2025: 영업손실 698억원, 순손실 893억원 (㈜티빙, 딜사이트 2026-05-21 보도). 같은 기사는 2020년 분할 설립 뒤 '매년 적자'라고 씀</t>
        </is>
      </c>
      <c r="BC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D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E17" s="38" t="inlineStr">
        <is>
          <t>부분</t>
        </is>
      </c>
      <c r="BF17" s="38" t="inlineStr">
        <is>
          <t>2026-10-26</t>
        </is>
      </c>
    </row>
    <row r="18" ht="72" customHeight="1">
      <c r="A18" s="38" t="inlineStr">
        <is>
          <t>C015</t>
        </is>
      </c>
      <c r="B18" s="38" t="inlineStr">
        <is>
          <t>CJ ENM</t>
        </is>
      </c>
      <c r="C18" s="38" t="inlineStr">
        <is>
          <t>2018-08-29</t>
        </is>
      </c>
      <c r="D18" s="39" t="inlineStr">
        <is>
          <t>Highup Entertainment Co., Ltd.</t>
        </is>
      </c>
      <c r="E18" s="38" t="n">
        <v>174</v>
      </c>
      <c r="F18" s="38" t="inlineStr">
        <is>
          <t>False</t>
        </is>
      </c>
      <c r="G18" s="38" t="n"/>
      <c r="H18" s="38" t="inlineStr">
        <is>
          <t>MA⑦</t>
        </is>
      </c>
      <c r="I18" s="38" t="inlineStr">
        <is>
          <t>MA⑤</t>
        </is>
      </c>
      <c r="J18" s="38" t="inlineStr">
        <is>
          <t>변경</t>
        </is>
      </c>
      <c r="K18" s="38" t="inlineStr">
        <is>
          <t>확인 안 됨</t>
        </is>
      </c>
      <c r="L18" s="38" t="inlineStr">
        <is>
          <t>일치</t>
        </is>
      </c>
      <c r="M18" s="38" t="inlineStr">
        <is>
          <t>편입 후</t>
        </is>
      </c>
      <c r="N18" s="39" t="inlineStr">
        <is>
          <t>Music &amp; Fan Entertainment</t>
        </is>
      </c>
      <c r="O18" s="39" t="inlineStr">
        <is>
          <t>Music / Artist Management</t>
        </is>
      </c>
      <c r="P18" s="38" t="inlineStr">
        <is>
          <t>Closed</t>
        </is>
      </c>
      <c r="Q18" s="40" t="n">
        <v>0.23</v>
      </c>
      <c r="R18" s="39" t="inlineStr">
        <is>
          <t>-</t>
        </is>
      </c>
      <c r="S18" s="39" t="inlineStr">
        <is>
          <t>CJ ENM CO., Ltd. (KOSDAQ:A035760)</t>
        </is>
      </c>
      <c r="T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U18" s="39" t="inlineStr">
        <is>
          <t>MA-5 매수자 미기재</t>
        </is>
      </c>
      <c r="V18" s="39" t="n"/>
      <c r="W18" s="39" t="inlineStr">
        <is>
          <t>MA⑦ 매수자 미기재</t>
        </is>
      </c>
      <c r="X18" s="39" t="n"/>
      <c r="Y18" s="38" t="inlineStr">
        <is>
          <t>False</t>
        </is>
      </c>
      <c r="Z18" s="39" t="inlineStr">
        <is>
          <t>MA⑤ 그룹의 지분 매각</t>
        </is>
      </c>
      <c r="AA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AB18" s="39" t="inlineStr">
        <is>
          <t>완료 (2018-08-27 주식 변동일)</t>
        </is>
      </c>
      <c r="AC18" s="39" t="inlineStr">
        <is>
          <t>255,000,000원 (51,000주 × 주당 5,000원 = 액면가. 2018-08-29 공정거래법 공시 '255,000천원')</t>
        </is>
      </c>
      <c r="AD18" s="39" t="inlineStr">
        <is>
          <t>원자료와 일치 (원자료 설명란 KRW 약 260백만원 대비 확인값 255백만원, 차이 약 2%)</t>
        </is>
      </c>
      <c r="AE18" s="39" t="inlineStr">
        <is>
          <t>2018-08-29</t>
        </is>
      </c>
      <c r="AF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G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H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I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J18" s="39" t="inlineStr">
        <is>
          <t>매수자는 개인(대상회사 경영진·프로듀서). 매도자 CJ ENM(2018-07 CJ오쇼핑+CJ E&amp;M 합병 법인)의 핵심 사업은 미디어·커머스·영화·음악 부문</t>
        </is>
      </c>
      <c r="AK18" s="39" t="inlineStr">
        <is>
          <t>해당 없음</t>
        </is>
      </c>
      <c r="AL18" s="39" t="inlineStr">
        <is>
          <t>그룹이 파는 쪽인 매각 거래라 인수 주체 기준 판단은 해당 없음. 그룹(CJ ENM) 기준 대상회사는 음악사업부문의 서브레이블(작곡·음반기획)로 음악 부문 안의 소규모 레이블이었다. CJ E&amp;M은 2017년 젤리피쉬·아메바컬쳐 인수, 하이어뮤직·하이업 설립으로 레이블을 늘렸고 하이업은 그중 하나.</t>
        </is>
      </c>
      <c r="AM18" s="39" t="inlineStr">
        <is>
          <t>해당 없음 (매수자 개인). 참고 매도자 기준: 아래 apex_total_assets</t>
        </is>
      </c>
      <c r="AN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O18" s="39" t="inlineStr">
        <is>
          <t>계산: 255백만원 / 2,801,818백만원(CJ ENM 2017-12-31 연결 총자산) = 0.0091% (매도자 기준; 2018-12-31 합병 후 6,754,948백만원 기준 0.0038%)</t>
        </is>
      </c>
      <c r="AP18" s="39" t="inlineStr">
        <is>
          <t>계산: 255백만원 / 1,484,104백만원(CJ ENM 2017-12-31 연결 자본총계) = 0.0172% (매도자 기준)</t>
        </is>
      </c>
      <c r="AQ18" s="39" t="inlineStr">
        <is>
          <t>계산: 259,200원(2018-08-24 종가, Yahoo Finance 035760.KQ) × 21,926,384주(2018-12-31 발행주식총수, CJ ENM 2018 사업보고서; 추정: 2018-07 합병신주 발행 후 8월에도 동일) = 5,683,318,732,800원 (매도자 CJ ENM, 매수자는 개인)</t>
        </is>
      </c>
      <c r="AR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S18" s="39" t="inlineStr">
        <is>
          <t>KOSDAQ:035760</t>
        </is>
      </c>
      <c r="AT18" s="39" t="inlineStr">
        <is>
          <t>매수자가 개인이라 상장 종목 없음. 매도자 CJ ENM(KOSDAQ 035760)을 참고 종목으로 둔다. 대상회사 하이업은 비상장. 거래 규모가 CJ ENM 총자산의 0.01% 미만이라 주가 반응 분석의 의미는 거의 없음.</t>
        </is>
      </c>
      <c r="AU18" s="39" t="inlineStr">
        <is>
          <t>2018-08-29 DART 공정거래법 공시(하이업 '최대주주등의주식보유변동'). 이보다 이른 보도는 찾지 못함</t>
        </is>
      </c>
      <c r="AV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W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X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Y18" s="39" t="inlineStr">
        <is>
          <t>2016: 해당 없음 (2017-06-14 설립); 2017: 52백만원</t>
        </is>
      </c>
      <c r="AZ18" s="39" t="inlineStr">
        <is>
          <t>2018: 미확인; 2019: 미확인; (참고 2020: 253백만원; 2021: 4,627백만원; 2023: 14,262백만원); 2024: 7,960백만원 (영업수익 7,959,572,978원)</t>
        </is>
      </c>
      <c r="BA18" s="39" t="inlineStr">
        <is>
          <t>2016: 해당 없음 (설립 전); 2017: -343백만원</t>
        </is>
      </c>
      <c r="BB18" s="39" t="inlineStr">
        <is>
          <t>2018: 미확인; 2019: 미확인; (참고 2020: -2,292백만원; 2021: -1,363백만원; 2023: 1,247백만원); 2024: -3,028백만원 (영업손실 3,028,128,139원)</t>
        </is>
      </c>
      <c r="BC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D18" s="39" t="inlineStr">
        <is>
          <t>미확인 (CJ ENM IR 자료·어닝콜은 검토하지 않음. 거래 금액 255백만원으로 매도자 연결 총자산의 0.01% 미만이라 IR 언급 가능성은 낮음)</t>
        </is>
      </c>
      <c r="BE18" s="38" t="inlineStr">
        <is>
          <t>부분</t>
        </is>
      </c>
      <c r="BF18" s="38" t="inlineStr">
        <is>
          <t>2026-10-26</t>
        </is>
      </c>
    </row>
    <row r="19" ht="72" customHeight="1">
      <c r="A19" s="38" t="inlineStr">
        <is>
          <t>C016</t>
        </is>
      </c>
      <c r="B19" s="38" t="inlineStr">
        <is>
          <t>CJ ENM</t>
        </is>
      </c>
      <c r="C19" s="38" t="inlineStr">
        <is>
          <t>2019-03-25</t>
        </is>
      </c>
      <c r="D19" s="39" t="inlineStr">
        <is>
          <t>GTIST</t>
        </is>
      </c>
      <c r="E19" s="38" t="n">
        <v>66</v>
      </c>
      <c r="F19" s="38" t="inlineStr">
        <is>
          <t>False</t>
        </is>
      </c>
      <c r="G19" s="38" t="n"/>
      <c r="H19" s="38" t="inlineStr">
        <is>
          <t>MA①</t>
        </is>
      </c>
      <c r="I19" s="38" t="inlineStr">
        <is>
          <t>MA①</t>
        </is>
      </c>
      <c r="J19" s="38" t="inlineStr">
        <is>
          <t>같음</t>
        </is>
      </c>
      <c r="K19" s="38" t="inlineStr">
        <is>
          <t>있음</t>
        </is>
      </c>
      <c r="L19" s="38" t="inlineStr">
        <is>
          <t>일치</t>
        </is>
      </c>
      <c r="M19" s="38" t="inlineStr">
        <is>
          <t>편입 후</t>
        </is>
      </c>
      <c r="N19" s="39" t="inlineStr">
        <is>
          <t>Content Production &amp; Investment</t>
        </is>
      </c>
      <c r="O19" s="39" t="inlineStr">
        <is>
          <t>Content Production Studio</t>
        </is>
      </c>
      <c r="P19" s="38" t="inlineStr">
        <is>
          <t>Closed</t>
        </is>
      </c>
      <c r="Q19" s="40" t="n">
        <v>22.08</v>
      </c>
      <c r="R19" s="39" t="inlineStr">
        <is>
          <t>Studio Dragon Corporation (KOSDAQ:A253450)</t>
        </is>
      </c>
      <c r="S19" s="39" t="inlineStr">
        <is>
          <t>-</t>
        </is>
      </c>
      <c r="T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U19" s="39" t="inlineStr">
        <is>
          <t>MA-1 그룹이 매수자</t>
        </is>
      </c>
      <c r="V19" s="39" t="inlineStr">
        <is>
          <t>지분율 미기재(대개 100%·사업양수)</t>
        </is>
      </c>
      <c r="W19" s="39" t="inlineStr">
        <is>
          <t>MA① 경영권 인수</t>
        </is>
      </c>
      <c r="X19" s="39" t="n"/>
      <c r="Y19" s="38" t="inlineStr">
        <is>
          <t>False</t>
        </is>
      </c>
      <c r="Z19" s="39" t="inlineStr">
        <is>
          <t>MA① 경영권 인수</t>
        </is>
      </c>
      <c r="AA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AB19" s="39" t="inlineStr">
        <is>
          <t>완료 (2019-04-08)</t>
        </is>
      </c>
      <c r="AC19" s="39" t="inlineStr">
        <is>
          <t>25,000,000,000원 (현금, 지티스트 보통주 200,000주 = 100%)</t>
        </is>
      </c>
      <c r="AD19" s="39" t="inlineStr">
        <is>
          <t>원자료와 일치 (원자료 22.08 = 250억원/약 1,132원/달러, 2019-03 환율 수준)</t>
        </is>
      </c>
      <c r="AE19" s="39" t="inlineStr">
        <is>
          <t>2019-03-25</t>
        </is>
      </c>
      <c r="AF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G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C013·C014·C015·C019와는 대상회사가 달라 직접 관계 없음(C019는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H19" s="39" t="inlineStr">
        <is>
          <t>스튜디오드래곤㈜(CJ ENM 자회사, 코스닥 상장)</t>
        </is>
      </c>
      <c r="AI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J19" s="39" t="inlineStr">
        <is>
          <t>드라마 기획·제작·유통. 2018 연결매출 379,606백만원 중 드라마 편성 178,062(46.91%), 드라마 판매 162,054(42.69%), 기타 39,490(10.40%) (2019 사업보고서 II. 사업의 내용 매출 표의 전기)</t>
        </is>
      </c>
      <c r="AK19" s="39" t="inlineStr">
        <is>
          <t>핵심</t>
        </is>
      </c>
      <c r="AL19" s="39" t="inlineStr">
        <is>
          <t>지티스트 주요사업 '방송 드라마 제작 및 공급'(공시)은 스튜디오드래곤 주력인 드라마 제작과 같은 영역. 그룹 정점 CJ ENM 기준으로도 미디어(방송·콘텐츠) 부문의 드라마 제작 역량 확대라 핵심.</t>
        </is>
      </c>
      <c r="AM19" s="39" t="inlineStr">
        <is>
          <t>459,453,883,583원 (공시 '최근 사업연도말 자산총액', 2017년도말 연결재무제표 기준이라고 공시에 명기)</t>
        </is>
      </c>
      <c r="AN19" s="39" t="inlineStr">
        <is>
          <t>6,754,948백만원 (CJ ENM 2018-12-31 연결 자산총계, 2018 사업보고서 [기재정정] 요약재무정보)</t>
        </is>
      </c>
      <c r="AO19" s="39" t="inlineStr">
        <is>
          <t>5.4</t>
        </is>
      </c>
      <c r="AP19" s="39" t="inlineStr">
        <is>
          <t>6.2</t>
        </is>
      </c>
      <c r="AQ19" s="39" t="inlineStr">
        <is>
          <t>계산: 2,544,270,143,000원 (2019-03-22 종가 90,700원 × 발행주식총수 28,051,490주)</t>
        </is>
      </c>
      <c r="AR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S19" s="39" t="inlineStr">
        <is>
          <t>KOSDAQ:253450</t>
        </is>
      </c>
      <c r="AT19" s="39" t="inlineStr">
        <is>
          <t>인수 주체 스튜디오드래곤이 코스닥 상장사. 상장 지배회사 CJ ENM(KOSDAQ:035760)도 보조로 쓸 수 있음. 대상회사 지티스트는 비상장.</t>
        </is>
      </c>
      <c r="AU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V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W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X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Y19" s="39" t="inlineStr">
        <is>
          <t>2017: 1,404백만원; 2018: 11,535백만원</t>
        </is>
      </c>
      <c r="AZ19" s="39" t="inlineStr">
        <is>
          <t>2019: 22,984백만원; 2020: 438백만원; 2025: 65백만원</t>
        </is>
      </c>
      <c r="BA19" s="39" t="inlineStr">
        <is>
          <t>2017: 미확인 (공시에는 당기순손실 93백만원만 있음); 2018: 86백만원</t>
        </is>
      </c>
      <c r="BB19" s="39" t="inlineStr">
        <is>
          <t>2019: 484백만원; 2020: -491백만원; 2025: -1,984백만원</t>
        </is>
      </c>
      <c r="BC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D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E19" s="38" t="inlineStr">
        <is>
          <t>완료</t>
        </is>
      </c>
      <c r="BF19" s="38" t="inlineStr">
        <is>
          <t>2026-10-26</t>
        </is>
      </c>
    </row>
    <row r="20" ht="72" customHeight="1">
      <c r="A20" s="38" t="inlineStr">
        <is>
          <t>C017</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MA④</t>
        </is>
      </c>
      <c r="J20" s="38" t="inlineStr">
        <is>
          <t>같음</t>
        </is>
      </c>
      <c r="K20" s="38" t="inlineStr">
        <is>
          <t>있음</t>
        </is>
      </c>
      <c r="L20" s="38" t="inlineStr">
        <is>
          <t>일치</t>
        </is>
      </c>
      <c r="M20" s="38" t="inlineStr">
        <is>
          <t>편입 후</t>
        </is>
      </c>
      <c r="N20" s="39" t="inlineStr">
        <is>
          <t>Commerce &amp; Marketing</t>
        </is>
      </c>
      <c r="O20" s="39" t="inlineStr">
        <is>
          <t>E-commerce / Marketplace</t>
        </is>
      </c>
      <c r="P20" s="38" t="inlineStr">
        <is>
          <t>Closed</t>
        </is>
      </c>
      <c r="Q20" s="40" t="n">
        <v>5.06</v>
      </c>
      <c r="R20" s="39" t="inlineStr">
        <is>
          <t>DADA MNC CO.,Ltd</t>
        </is>
      </c>
      <c r="S20" s="39" t="inlineStr">
        <is>
          <t>CJ ENM CO., Ltd. (KOSDAQ:A035760)</t>
        </is>
      </c>
      <c r="T20" s="39" t="inlineStr">
        <is>
          <t>DADA MNC CO.,Ltd acquired Media Commerce Service Business and Assets of CJ ENM CO., Ltd. for approximately KRW 5.7 billion on February 4, 2021. The board of directors of CJ ENM CO., Ltd. resolved the deal on February 4, 2021.</t>
        </is>
      </c>
      <c r="U20" s="39" t="inlineStr">
        <is>
          <t>MA-2 그룹 내부 재편</t>
        </is>
      </c>
      <c r="V20" s="39" t="n"/>
      <c r="W20" s="39" t="inlineStr">
        <is>
          <t>MA④ 그룹 내부 재편</t>
        </is>
      </c>
      <c r="X20" s="39" t="n"/>
      <c r="Y20" s="38" t="inlineStr">
        <is>
          <t>False</t>
        </is>
      </c>
      <c r="Z20" s="39" t="inlineStr">
        <is>
          <t>MA④ 그룹 내부 재편</t>
        </is>
      </c>
      <c r="AA20" s="39" t="inlineStr">
        <is>
          <t>편입 후 (매도자는 CJ ENM 본체이고, 매수자 ㈜다다엠앤씨는 2020-12-01 CJ ENM이 100% 출자해 설립한 종속회사다. 다다엠앤씨 최대주주등의주식보유변동 공시(20210528001144)에서 거래 당시 CJ ENM 지분은 100%)</t>
        </is>
      </c>
      <c r="AB20" s="39" t="inlineStr">
        <is>
          <t>완료 (2021-02-04 양도일자, 특수관계인에대한자산양도 공시)</t>
        </is>
      </c>
      <c r="AC20" s="39" t="inlineStr">
        <is>
          <t>5,666,000,000원 (양도가액 5,666백만원, 부가가치세 별도, 감정평가액 근거). CJ ENM 2022 사업보고서 특수관계자 주석에는 양수도가액이 5,675백만원으로 기재돼 있다</t>
        </is>
      </c>
      <c r="AD20" s="39" t="inlineStr">
        <is>
          <t>원자료와 일치 (5,666백만원 ÷ 5.06 = 약 1,120원/달러로 2021-02 환율 수준)</t>
        </is>
      </c>
      <c r="AE20" s="39" t="inlineStr">
        <is>
          <t>2021-02-04</t>
        </is>
      </c>
      <c r="AF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G20" s="39" t="inlineStr">
        <is>
          <t>C029(2023-11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H20" s="39" t="inlineStr">
        <is>
          <t>㈜다다엠앤씨(CJ ENM이 2020-12-01 설립한 100% 종속회사, 비상장, 미디어커머스 전문). 매도자는 ㈜씨제이이엔엠(그룹 지배회사, 커머스부문)</t>
        </is>
      </c>
      <c r="AI20" s="39" t="inlineStr">
        <is>
          <t>"미디어커머스 사업의 성장 가속화 추구" (특수관계인에대한자산양도·특수관계인으로부터자산양수 공시)</t>
        </is>
      </c>
      <c r="AJ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K20" s="39" t="inlineStr">
        <is>
          <t>핵심</t>
        </is>
      </c>
      <c r="AL20" s="39" t="inlineStr">
        <is>
          <t>매수자 다다엠앤씨는 이 사업을 하려고 세운 회사이므로 대상 사업과 주력 사업이 같다. CJ ENM 기준으로도 2017년 CJ오쇼핑 신사업개발팀에서 시작한 커머스부문의 자체 사업을 자회사로 옮긴 것이어서 커머스부문 핵심 영역 안의 재편이다.</t>
        </is>
      </c>
      <c r="AM20" s="39" t="inlineStr">
        <is>
          <t>40억원 (㈜다다엠앤씨 2020-12-31 총자산 4,000,000천원, CJ ENM 2021 사업보고서 종속기업 요약재무정보 전기말)</t>
        </is>
      </c>
      <c r="AN20" s="39" t="inlineStr">
        <is>
          <t>CJ ENM 2020-12-31 연결 총자산 6,279,917백만원 (별도 4,903,163백만원)</t>
        </is>
      </c>
      <c r="AO20" s="39" t="inlineStr">
        <is>
          <t>계산: 매수자 기준 5,666 ÷ 4,000(다다엠앤씨 2020말 총자산, 백만원) = 141.65%. 참고로 매도자 CJ ENM 기준은 5,666 ÷ 4,903,163(별도) = 0.116%, 5,666 ÷ 6,279,917(연결) = 0.090%</t>
        </is>
      </c>
      <c r="AP20" s="39" t="inlineStr">
        <is>
          <t>계산: 매수자 기준 5,666 ÷ 4,000(다다엠앤씨 2020말 자본) = 141.65%. 참고로 CJ ENM 기준은 5,666 ÷ 3,098,401(2020말 별도 자본) = 0.183%, 5,666 ÷ 3,785,178(연결 자본) = 0.150%</t>
        </is>
      </c>
      <c r="AQ20" s="39" t="inlineStr">
        <is>
          <t>계산: CJ ENM 2021-02-03 종가 161,900원 × 발행주식총수 21,929,154주 = 약 3조5,503억원</t>
        </is>
      </c>
      <c r="AR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S20" s="39" t="inlineStr">
        <is>
          <t>KOSDAQ:035760</t>
        </is>
      </c>
      <c r="AT20" s="39" t="inlineStr">
        <is>
          <t>매수자 다다엠앤씨는 비상장이고 상장 지배회사는 CJ ENM(코스닥)이다. 대상은 사업부라서 별도 종목이 없다. 같은 날 CJ ENM 2020년 잠정실적 공시가 나와 이벤트 분석에 교란이 크다.</t>
        </is>
      </c>
      <c r="AU20" s="39" t="inlineStr">
        <is>
          <t>2021-02-04 DART 특수관계인에대한자산양도(CJ ENM, 20210204000422)와 특수관계인으로부터자산양수(다다엠앤씨, 20210204000428). 같은 날 CJ ENM 2020년 잠정실적 공시</t>
        </is>
      </c>
      <c r="AV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W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자회사화(C029); 2023: 매출 75.0억원, 순손실 90.0억원; 2024: 매출 1.5억원, 순손실 11.4억원; 2025: 매출 7만원 수준, 순손실 11.9억원, 장부가 0인 종속회사로 존속</t>
        </is>
      </c>
      <c r="AX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Y20" s="39" t="inlineStr">
        <is>
          <t>미확인 (양도 전 미디어커머스 사업부 단독 매출 공시 없음. 참고: 취급고 2020년 약 250억원(전자신문 2021-03-10))</t>
        </is>
      </c>
      <c r="AZ20" s="39" t="inlineStr">
        <is>
          <t>2021: 234.5억원; 2022: 159.2억원; 2023: 75.0억원; 2024: 1.5억원; 2025: 7만원 수준 (모두 ㈜다다엠앤씨 단독, 천원 단위 원값 23,454,675 / 15,923,826 / 7,501,352 / 147,922 / 74)</t>
        </is>
      </c>
      <c r="BA20" s="39" t="inlineStr">
        <is>
          <t>미확인 (사업부 단독 손익 공시 없음)</t>
        </is>
      </c>
      <c r="BB20" s="39" t="inlineStr">
        <is>
          <t>미확인 (영업이익은 찾지 못했다). 대신 당기순손익: 2021: -87.9억원; 2022: -160.6억원; 2023: -90.0억원; 2024: -11.4억원; 2025: -11.9억원</t>
        </is>
      </c>
      <c r="BC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D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E20" s="38" t="inlineStr">
        <is>
          <t>부분</t>
        </is>
      </c>
      <c r="BF20" s="38" t="inlineStr">
        <is>
          <t>2026-10-31</t>
        </is>
      </c>
    </row>
    <row r="21" ht="72" customHeight="1">
      <c r="A21" s="38" t="inlineStr">
        <is>
          <t>C018</t>
        </is>
      </c>
      <c r="B21" s="38" t="inlineStr">
        <is>
          <t>CJ ENM</t>
        </is>
      </c>
      <c r="C21" s="38" t="inlineStr">
        <is>
          <t>2021-06-18</t>
        </is>
      </c>
      <c r="D21" s="39" t="inlineStr">
        <is>
          <t>Jk Film Co.Ltd.</t>
        </is>
      </c>
      <c r="E21" s="38" t="n">
        <v>186</v>
      </c>
      <c r="F21" s="38" t="inlineStr">
        <is>
          <t>False</t>
        </is>
      </c>
      <c r="G21" s="38" t="n"/>
      <c r="H21" s="38" t="inlineStr">
        <is>
          <t>MA②</t>
        </is>
      </c>
      <c r="I21" s="38" t="inlineStr">
        <is>
          <t>MA②</t>
        </is>
      </c>
      <c r="J21" s="38" t="inlineStr">
        <is>
          <t>같음</t>
        </is>
      </c>
      <c r="K21" s="38" t="inlineStr">
        <is>
          <t>기타</t>
        </is>
      </c>
      <c r="L21" s="38" t="inlineStr">
        <is>
          <t>기타</t>
        </is>
      </c>
      <c r="M21" s="38" t="inlineStr">
        <is>
          <t>편입 후</t>
        </is>
      </c>
      <c r="N21" s="39" t="inlineStr">
        <is>
          <t>Content Production &amp; Investment</t>
        </is>
      </c>
      <c r="O21" s="39" t="inlineStr">
        <is>
          <t>Content Production Studio</t>
        </is>
      </c>
      <c r="P21" s="38" t="inlineStr">
        <is>
          <t>Closed</t>
        </is>
      </c>
      <c r="Q21" s="40" t="n">
        <v>0.013</v>
      </c>
      <c r="R21" s="39" t="inlineStr">
        <is>
          <t>CJ ENM CO., Ltd. (KOSDAQ:A035760)</t>
        </is>
      </c>
      <c r="S21" s="39" t="inlineStr">
        <is>
          <t>-</t>
        </is>
      </c>
      <c r="T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U21" s="39" t="inlineStr">
        <is>
          <t>MA-1 그룹이 매수자</t>
        </is>
      </c>
      <c r="V21" s="39" t="inlineStr">
        <is>
          <t>추가지분</t>
        </is>
      </c>
      <c r="W21" s="39" t="inlineStr">
        <is>
          <t>MA② 기존 지분 확대</t>
        </is>
      </c>
      <c r="X21" s="39" t="n"/>
      <c r="Y21" s="38" t="inlineStr">
        <is>
          <t>False</t>
        </is>
      </c>
      <c r="Z21" s="39" t="inlineStr">
        <is>
          <t>MA② 기존 지분 확대</t>
        </is>
      </c>
      <c r="AA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AB21" s="39" t="inlineStr">
        <is>
          <t>완료 (2021-06-18 이사회 결의·주식매매계약 체결 예정일, JK필름 최대주주등의주식보유변동 공시상 변동일 2021-06-18. CJ ENM 2021 연결주석에 2021말 지분율 87.85%로 기재)</t>
        </is>
      </c>
      <c r="AC21" s="39" t="inlineStr">
        <is>
          <t>15,000,830,000원 (8,671주 × 주당 1,730,000원; CJ ENM 공시상 취득금액 15,001백만원. 윤제균 8,436주 14,594,280천원 + 길영민 235주 406,550천원)</t>
        </is>
      </c>
      <c r="AD21" s="39" t="inlineStr">
        <is>
          <t>13.23 (15,001백만원 ÷ 1,133.54원/USD, Yahoo Finance KRW=X 2021-06-17 종가). 원자료 0.013은 1,000배 과소</t>
        </is>
      </c>
      <c r="AE21" s="39" t="inlineStr">
        <is>
          <t>2021-06-18</t>
        </is>
      </c>
      <c r="AF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G21" s="39" t="inlineStr">
        <is>
          <t>C024(2022-10-24 윤제균 잔여 2,388주 10.15% 5,074백만원 취득, 취득 후 100%)와 같은 대상의 후속 단계. 이 거래 후 남은 지분은 윤제균 2,388주(10.15%)·길영민 471주(2.00%)였는데, C024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H21" s="39" t="inlineStr">
        <is>
          <t>㈜씨제이이엔엠(CJ ENM, 그룹 정점·코스닥 상장 035760)</t>
        </is>
      </c>
      <c r="AI21" s="39" t="inlineStr">
        <is>
          <t>"자회사 지분 추가 취득을 통한 제작 역량 강화" (DART 특수관계인으로부터주식의취득, 2021-06-18)</t>
        </is>
      </c>
      <c r="AJ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K21" s="39" t="inlineStr">
        <is>
          <t>핵심</t>
        </is>
      </c>
      <c r="AL21" s="39" t="inlineStr">
        <is>
          <t>JK필름은 영화 제작사(CJ ENM 연결주석 주요사업 '영화 제작 사업')이고 CJ ENM은 영화 사업 부문을 직접 운영하며 JK필름 작품(공조2 등)을 배급했다. 이미 지배하던 제작 자회사의 지분 확대이며, 인수 주체 자체가 그룹 정점이다.</t>
        </is>
      </c>
      <c r="AM21" s="39" t="inlineStr">
        <is>
          <t>별도 4,903,163백만원 (2020-12-31, CJ ENM 2021 사업보고서 요약재무정보); 연결 6,279,917백만원 (2020-12-31)</t>
        </is>
      </c>
      <c r="AN21" s="39" t="inlineStr">
        <is>
          <t>acq_total_assets와 같음 (연결 6,279,917백만원, 2020-12-31)</t>
        </is>
      </c>
      <c r="AO21" s="39" t="inlineStr">
        <is>
          <t>계산: 0.31 (15,001백만원 ÷ 별도 총자산 4,903,163백만원, 2020-12-31). 연결 기준 0.24</t>
        </is>
      </c>
      <c r="AP21" s="39" t="inlineStr">
        <is>
          <t>계산: 0.48 (15,001백만원 ÷ 별도 자본총계 3,098,401백만원, 2020-12-31). 연결 자본총계 3,785,178백만원 기준 0.40</t>
        </is>
      </c>
      <c r="AQ21" s="39" t="inlineStr">
        <is>
          <t>계산: 약 3조 8,946억원 (2021-06-17 종가 177,600원 × 발행주식총수 21,929,154주)</t>
        </is>
      </c>
      <c r="AR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S21" s="39" t="inlineStr">
        <is>
          <t>KOSDAQ:035760</t>
        </is>
      </c>
      <c r="AT21" s="39" t="inlineStr">
        <is>
          <t>인수 주체 CJ ENM이 코스닥 상장사(2021-06 당시). 대상회사 JK필름은 비상장</t>
        </is>
      </c>
      <c r="AU21" s="39" t="inlineStr">
        <is>
          <t>2021-06-18 DART 공시(CJ ENM 특수관계인으로부터주식의취득, JK필름 최대주주등의주식보유변동). 이전 보도는 찾지 못함</t>
        </is>
      </c>
      <c r="AV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W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100%(C024); 2022-12-13: 씨제이이엔엠 스튜디오스가 JK필름 등 8개 제작사 흡수합병, JK필름 법인 소멸; 2023: CJ ENM 영업권 1,143억 손상(스튜디오스 CGU 영업권 2023말 151,282백만원, CGU별 손상 배분 미확인)</t>
        </is>
      </c>
      <c r="AX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Y21" s="39" t="inlineStr">
        <is>
          <t>2019: 15,489백만원; 2020: 5,497백만원</t>
        </is>
      </c>
      <c r="AZ21" s="39" t="inlineStr">
        <is>
          <t>2021: 16,137백만원; 2022: 미확인(2022-12 합병으로 개별 실적 공시 없음); 승계법인 씨제이이엔엠 스튜디오스 매출 2022: 29,374백만원, 2023: 143,370백만원, 2024: 199,229백만원, 2025: 226,702백만원</t>
        </is>
      </c>
      <c r="BA21" s="39" t="inlineStr">
        <is>
          <t>2019: 80백만원; 2020: -447백만원</t>
        </is>
      </c>
      <c r="BB21" s="39" t="inlineStr">
        <is>
          <t>2021: 152백만원; 2022: 미확인; 승계법인 씨제이이엔엠 스튜디오스는 영업이익 미확인, 당기순이익 2022: 2,185백만원, 2023: -9,296백만원, 2024: 7,106백만원, 2025: -3,143백만원</t>
        </is>
      </c>
      <c r="BC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D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E21" s="38" t="inlineStr">
        <is>
          <t>완료</t>
        </is>
      </c>
      <c r="BF21" s="38" t="inlineStr">
        <is>
          <t>2026-10-31</t>
        </is>
      </c>
    </row>
    <row r="22" ht="72" customHeight="1">
      <c r="A22" s="38" t="inlineStr">
        <is>
          <t>C019</t>
        </is>
      </c>
      <c r="B22" s="38" t="inlineStr">
        <is>
          <t>CJ ENM</t>
        </is>
      </c>
      <c r="C22" s="38" t="inlineStr">
        <is>
          <t>2021-10-13</t>
        </is>
      </c>
      <c r="D22" s="39" t="inlineStr">
        <is>
          <t>Tving Co.,Ltd</t>
        </is>
      </c>
      <c r="E22" s="38" t="n">
        <v>37</v>
      </c>
      <c r="F22" s="38" t="inlineStr">
        <is>
          <t>True</t>
        </is>
      </c>
      <c r="G22" s="38" t="n"/>
      <c r="H22" s="38" t="inlineStr">
        <is>
          <t>MA②</t>
        </is>
      </c>
      <c r="I22" s="38" t="inlineStr">
        <is>
          <t>MA②</t>
        </is>
      </c>
      <c r="J22" s="38" t="inlineStr">
        <is>
          <t>같음</t>
        </is>
      </c>
      <c r="K22" s="38" t="inlineStr">
        <is>
          <t>확인 안 됨</t>
        </is>
      </c>
      <c r="L22" s="38" t="inlineStr">
        <is>
          <t>일치</t>
        </is>
      </c>
      <c r="M22" s="38" t="inlineStr">
        <is>
          <t>편입 후</t>
        </is>
      </c>
      <c r="N22" s="39" t="inlineStr">
        <is>
          <t>Media Platforms</t>
        </is>
      </c>
      <c r="O22" s="39" t="inlineStr">
        <is>
          <t>OTT / Streaming Platform</t>
        </is>
      </c>
      <c r="P22" s="38" t="inlineStr">
        <is>
          <t>Announced</t>
        </is>
      </c>
      <c r="Q22" s="40" t="n">
        <v>66.93000000000001</v>
      </c>
      <c r="R22" s="39" t="inlineStr">
        <is>
          <t>CJ ENM CO., Ltd. (KOSDAQ:A035760)</t>
        </is>
      </c>
      <c r="S22" s="39" t="inlineStr">
        <is>
          <t>-</t>
        </is>
      </c>
      <c r="T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U22" s="39" t="inlineStr">
        <is>
          <t>MA-1 그룹이 매수자</t>
        </is>
      </c>
      <c r="V22" s="39" t="inlineStr">
        <is>
          <t>추가지분</t>
        </is>
      </c>
      <c r="W22" s="39" t="inlineStr">
        <is>
          <t>MA② 기존 지분 확대</t>
        </is>
      </c>
      <c r="X22" s="39" t="n"/>
      <c r="Y22" s="38" t="inlineStr">
        <is>
          <t>False</t>
        </is>
      </c>
      <c r="Z22" s="39" t="inlineStr">
        <is>
          <t>MA② 기존 지분 확대</t>
        </is>
      </c>
      <c r="AA22" s="39" t="inlineStr">
        <is>
          <t>편입 후 (매수자 ㈜씨제이이엔엠은 그룹 지배회사 자신. 대상 ㈜티빙은 2020-10-01 CJ ENM 티빙(OTT) 사업부문 물적분할로 설립된 종속회사, 공시 '회사와의관계: 종속회사')</t>
        </is>
      </c>
      <c r="AB22" s="39" t="inlineStr">
        <is>
          <t>완료 (2021-10-15, 신주 납입일 2021-10-14)</t>
        </is>
      </c>
      <c r="AC22" s="39" t="inlineStr">
        <is>
          <t>79,582,140,000원 (티빙 제3자배정 신주 180,000주 × 주당 442,123원, 현금)</t>
        </is>
      </c>
      <c r="AD22" s="39" t="inlineStr">
        <is>
          <t>원자료와 일치 (원자료 66.93 = 79,582백만원/약 1,189원/달러, 2021-10 환율 수준)</t>
        </is>
      </c>
      <c r="AE22" s="39" t="inlineStr">
        <is>
          <t>2021-10-13</t>
        </is>
      </c>
      <c r="AF22" s="39" t="inlineStr">
        <is>
          <t>기준 분류 유지(MA②): 이미 지배하던 종속회사 티빙의 신주를 CJ ENM이 추가 인수(구주 매입이 아니라 제3자배정 유상증자 참여, 대금은 티빙으로 유입. 같은 구조의 C002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G22" s="39" t="inlineStr">
        <is>
          <t>같은 묶음 C014(2015-11,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H22" s="39" t="inlineStr">
        <is>
          <t>㈜씨제이이엔엠(CJ ENM, 그룹 지배회사, 코스닥 상장)</t>
        </is>
      </c>
      <c r="AI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J22" s="39" t="inlineStr">
        <is>
          <t>방송·디지털 미디어와 홈쇼핑 커머스. 2020 연결매출 3,391,184백만원 중 미디어 1,590,692(46.9%), 커머스 1,478,647(43.6%), 음악 180,278(5.3%), 영화/공연 141,567(4.2%) (CJ ENM 2020 사업보고서 II. 사업의 내용 부문별 매출 표)</t>
        </is>
      </c>
      <c r="AK22" s="39" t="inlineStr">
        <is>
          <t>핵심</t>
        </is>
      </c>
      <c r="AL22" s="39" t="inlineStr">
        <is>
          <t>티빙은 2020-10 분할 전까지 CJ ENM이 직접 운영하던 OTT 사업부문이고 CJ ENM 미디어 부문의 디지털 유통 창구라 주력 사업과 같은 영역. 인수 주체가 그룹 정점 CJ ENM 자신이므로 정점 기준도 같음.</t>
        </is>
      </c>
      <c r="AM22" s="39" t="inlineStr">
        <is>
          <t>6,279,917,456,928원 (공시 '최근 사업연도말 자산총액', 2020말 연결)</t>
        </is>
      </c>
      <c r="AN22" s="39" t="inlineStr">
        <is>
          <t>acq_total_assets와 같음</t>
        </is>
      </c>
      <c r="AO22" s="39" t="inlineStr">
        <is>
          <t>1.27</t>
        </is>
      </c>
      <c r="AP22" s="39" t="inlineStr">
        <is>
          <t>1.97</t>
        </is>
      </c>
      <c r="AQ22" s="39" t="inlineStr">
        <is>
          <t>계산: 3,695,062,449,000원 (2021-10-12 종가 168,500원 × 발행주식총수 21,929,154주)</t>
        </is>
      </c>
      <c r="AR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S22" s="39" t="inlineStr">
        <is>
          <t>KOSDAQ:035760</t>
        </is>
      </c>
      <c r="AT22" s="39" t="inlineStr">
        <is>
          <t>인수 주체 CJ ENM이 코스닥 상장 지배회사. 대상 티빙은 비상장. 같은 날 티빙 증자 공시가 함께 나와 이벤트는 CJ ENM 자금 투입과 JTBC스튜디오·네이버 동반 투자가 섞인 신호임에 유의.</t>
        </is>
      </c>
      <c r="AU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V22" s="39" t="inlineStr">
        <is>
          <t>2015-11: CJ E&amp;M이 CJ헬로비전의 N스크린 tving 사업 양수(같은 묶음 C014,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W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X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Y22" s="39" t="inlineStr">
        <is>
          <t>2019: 44,075백만원 (CJ ENM 티빙 사업부문); 2020: 15,491백만원 (㈜티빙 2020-10-01~12-31, 3개월)</t>
        </is>
      </c>
      <c r="AZ22" s="39" t="inlineStr">
        <is>
          <t>2021: 131,525백만원; 2022: 247,570백만원; 2025: 405,981백만원</t>
        </is>
      </c>
      <c r="BA22" s="39" t="inlineStr">
        <is>
          <t>2019: 미확인; 2020: -6,134백만원 (3개월)</t>
        </is>
      </c>
      <c r="BB22" s="39" t="inlineStr">
        <is>
          <t>2021: -76,235백만원; 2022: -119,151백만원; 2025: -69,819백만원</t>
        </is>
      </c>
      <c r="BC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D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E22" s="38" t="inlineStr">
        <is>
          <t>완료</t>
        </is>
      </c>
      <c r="BF22" s="38" t="inlineStr">
        <is>
          <t>2026-10-26</t>
        </is>
      </c>
    </row>
    <row r="23" ht="72" customHeight="1">
      <c r="A23" s="38" t="inlineStr">
        <is>
          <t>C020</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MA①</t>
        </is>
      </c>
      <c r="J23" s="38" t="inlineStr">
        <is>
          <t>같음</t>
        </is>
      </c>
      <c r="K23" s="38" t="inlineStr">
        <is>
          <t>있음</t>
        </is>
      </c>
      <c r="L23" s="38" t="inlineStr">
        <is>
          <t>일치</t>
        </is>
      </c>
      <c r="M23" s="38" t="inlineStr">
        <is>
          <t>편입 후</t>
        </is>
      </c>
      <c r="N23" s="39" t="inlineStr">
        <is>
          <t>Content Production &amp; Investment</t>
        </is>
      </c>
      <c r="O23" s="39" t="inlineStr">
        <is>
          <t>Content Production Studio</t>
        </is>
      </c>
      <c r="P23" s="38" t="inlineStr">
        <is>
          <t>Closed</t>
        </is>
      </c>
      <c r="Q23" s="40" t="n">
        <v>775.28</v>
      </c>
      <c r="R23" s="39" t="inlineStr">
        <is>
          <t>CJ ENM CO., Ltd. (KOSDAQ:A035760)</t>
        </is>
      </c>
      <c r="S23" s="39" t="inlineStr">
        <is>
          <t>IMG Worldwide, LLC</t>
        </is>
      </c>
      <c r="T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U23" s="39" t="inlineStr">
        <is>
          <t>MA-1 그룹이 매수자</t>
        </is>
      </c>
      <c r="V23" s="39" t="inlineStr">
        <is>
          <t>과반 인수(≥50%)</t>
        </is>
      </c>
      <c r="W23" s="39" t="inlineStr">
        <is>
          <t>MA① 경영권 인수</t>
        </is>
      </c>
      <c r="X23" s="39" t="n"/>
      <c r="Y23" s="38" t="inlineStr">
        <is>
          <t>False</t>
        </is>
      </c>
      <c r="Z23" s="39" t="inlineStr">
        <is>
          <t>MA① 경영권 인수</t>
        </is>
      </c>
      <c r="AA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AB23" s="39" t="inlineStr">
        <is>
          <t>완료 (2022-01-19 KST, 현지 2022-01-18 거래종결; 취득예정일 2021-12-31 → 2022-01-31로 연기 정정(2021-12-29) 후 2022-01-19 종결 확정 정정)</t>
        </is>
      </c>
      <c r="AC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D23" s="39" t="inlineStr">
        <is>
          <t>원자료와 일치 (원자료 775.28 = 계약 기준금액 USD 775.3M; 종결 확정 USD 785.38M은 +1.3%)</t>
        </is>
      </c>
      <c r="AE23" s="39" t="inlineStr">
        <is>
          <t>2021-11-18 (미국 현지: Endeavor 8-K·공동 보도자료. 한국 시간 2021-11-19 CJ ENM 이사회 결의·거래소 공시)</t>
        </is>
      </c>
      <c r="AF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G23" s="39" t="inlineStr">
        <is>
          <t>같은 묶음의 C030(2023-12)과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H23" s="39" t="inlineStr">
        <is>
          <t>CJ ENM USA Holdings LLC (CJ ENM→CJ ENM USA INC.(100%)→Holdings(100%), 본 거래용 신설 미국 캘리포니아주 SPC, 비상장). 최종 지배회사 ㈜씨제이이엔엠(코스닥 상장)이 출자·지급보증</t>
        </is>
      </c>
      <c r="AI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J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K23" s="39" t="inlineStr">
        <is>
          <t>핵심</t>
        </is>
      </c>
      <c r="AL23" s="39" t="inlineStr">
        <is>
          <t>대상 사업(미국 기반 TV 시리즈·영화 기획·제작·자금조달·해외 판매)은 CJ ENM 주력인 방송부문의 드라마 제작·유통(스튜디오드래곤)과 영화부문 제작·배급과 같은 영역이다. 새로운 것은 지역(미국·글로벌 OTT 납품)과 규모. 인수 주체가 SPC라 그룹 정점 CJ ENM 기준으로 판단했고, 결론도 같다.</t>
        </is>
      </c>
      <c r="AM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N23" s="39" t="inlineStr">
        <is>
          <t>6,279,917,456,928원 (CJ ENM 연결, 2020-12-31; 2021-11-19 공시 기재값). 참고: 2021-12-31 연결 총자산 7조 9,406억원(2022 사업보고서 경영진단)</t>
        </is>
      </c>
      <c r="AO23" s="39" t="inlineStr">
        <is>
          <t>14.9</t>
        </is>
      </c>
      <c r="AP23" s="39" t="inlineStr">
        <is>
          <t>계산: 22.3 (933,740,337,335원 / 4,185,358,693,668원). 참고: CJ ENM 본체 공시(CJ ENM USA INC. 출자 944,602,115,000원) 기준은 총자산대비 15.0, 자기자본대비 22.6(최초 공시 14.9·22.3)</t>
        </is>
      </c>
      <c r="AQ23" s="39" t="inlineStr">
        <is>
          <t>계산: 3,734,534,926,200원 (발표 직전 거래일 2021-11-18 종가 170,300원 × 발행주식총수 21,929,154주, 자기주식 1,199,535주 포함). 종가는 Yahoo Finance(035760.KQ), 2015년 이후 분할 이벤트 없음</t>
        </is>
      </c>
      <c r="AR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S23" s="39" t="inlineStr">
        <is>
          <t>KRX:035760</t>
        </is>
      </c>
      <c r="AT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U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V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W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희석(C030);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X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C030의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Y23" s="39" t="inlineStr">
        <is>
          <t>2020: 63,463백만원 (인수대상 사업부만, 감사 전, 1,088원/USD 환산 — 약 USD 58.3M; DART 20211119900185); 2021: USD 737 million (Endeavor 2022 10-K의 '제한 Endeavor Content 사업' 2021년 매출, US GAAP)</t>
        </is>
      </c>
      <c r="AZ23" s="39" t="inlineStr">
        <is>
          <t>2022: 699,601,932천원; 2023: 347,619,868천원; 2024: 1,038,782,865천원; 2025: 789,711,200천원 (최근 회계연도); 참고 2026 상반기: 284,057,366천원</t>
        </is>
      </c>
      <c r="BA23" s="39" t="inlineStr">
        <is>
          <t>미확인 (2020·2021 대상 사업 영업손익은 DART 공시·Endeavor 10-K 어디에도 별도 공개되지 않음). 대체 지표: 2020 당기순손실 35,654백만원(인수대상 사업부, 감사 전, DART 20211119900185)</t>
        </is>
      </c>
      <c r="BB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BC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D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E23" s="38" t="inlineStr">
        <is>
          <t>완료</t>
        </is>
      </c>
      <c r="BF23" s="38" t="inlineStr">
        <is>
          <t>2026-10-26</t>
        </is>
      </c>
    </row>
    <row r="24" ht="72" customHeight="1">
      <c r="A24" s="38" t="inlineStr">
        <is>
          <t>C021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MA②</t>
        </is>
      </c>
      <c r="J24" s="38" t="inlineStr">
        <is>
          <t>같음</t>
        </is>
      </c>
      <c r="K24" s="38" t="inlineStr">
        <is>
          <t>있음</t>
        </is>
      </c>
      <c r="L24" s="38" t="inlineStr">
        <is>
          <t>일치</t>
        </is>
      </c>
      <c r="M24" s="38" t="inlineStr">
        <is>
          <t>편입 후</t>
        </is>
      </c>
      <c r="N24" s="39" t="inlineStr">
        <is>
          <t>Commerce &amp; Marketing</t>
        </is>
      </c>
      <c r="O24" s="39" t="inlineStr">
        <is>
          <t>E-commerce / Marketplace</t>
        </is>
      </c>
      <c r="P24" s="38" t="inlineStr">
        <is>
          <t>Closed</t>
        </is>
      </c>
      <c r="Q24" s="40" t="n">
        <v>1.39</v>
      </c>
      <c r="R24" s="39" t="inlineStr">
        <is>
          <t>CJ ENM CO., Ltd. (KOSDAQ:A035760)</t>
        </is>
      </c>
      <c r="S24" s="39" t="inlineStr">
        <is>
          <t>-</t>
        </is>
      </c>
      <c r="T24" s="39" t="inlineStr">
        <is>
          <t>CJ ENM CO., Ltd. (KOSDAQ:A035760) acquired the remaining 29.98% stake in Artworks Korea Co, Ltd. for KRW 1.8 billion on June 29, 2022.</t>
        </is>
      </c>
      <c r="U24" s="39" t="inlineStr">
        <is>
          <t>MA-1 그룹이 매수자</t>
        </is>
      </c>
      <c r="V24" s="39" t="inlineStr">
        <is>
          <t>기존 자회사 잔여지분</t>
        </is>
      </c>
      <c r="W24" s="39" t="inlineStr">
        <is>
          <t>MA② 기존 지분 확대</t>
        </is>
      </c>
      <c r="X24" s="39" t="n"/>
      <c r="Y24" s="38" t="inlineStr">
        <is>
          <t>False</t>
        </is>
      </c>
      <c r="Z24" s="39" t="inlineStr">
        <is>
          <t>MA② 기존 지분 확대</t>
        </is>
      </c>
      <c r="AA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AB24" s="39" t="inlineStr">
        <is>
          <t>완료 (2022-06-29 주식 취득일)</t>
        </is>
      </c>
      <c r="AC24" s="39" t="inlineStr">
        <is>
          <t>1,803,967,000원 (보통주 151,200주, 29.98%, 주당 약 11,931원)</t>
        </is>
      </c>
      <c r="AD24" s="39" t="inlineStr">
        <is>
          <t>원자료와 일치 (1,803.967백만원 ÷ 1.39 = 약 1,298원/달러로 2022-06 말 환율 수준)</t>
        </is>
      </c>
      <c r="AE24" s="39" t="inlineStr">
        <is>
          <t>2022-07-01</t>
        </is>
      </c>
      <c r="AF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G24" s="39" t="inlineStr">
        <is>
          <t>같은 묶음의 C027(2022-12 CJ ENM 커머스부문의 리빙·남성패션 사업을 브랜드웍스코리아로 양도하고 유상증자)과 C028(2023-11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H24" s="39" t="inlineStr">
        <is>
          <t>㈜씨제이이엔엠(그룹 지배회사, 커머스부문이 옛 CJ오쇼핑)</t>
        </is>
      </c>
      <c r="AI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J24" s="39" t="inlineStr">
        <is>
          <t>CJ ENM의 2021년 매출 중 커머스(TV홈쇼핑·T커머스·CJ온스타일 모바일)가 1조3,785억원(38.81%)이고, 나머지는 미디어·음악·영화다(2021 사업보고서 요약). 커머스는 2021년 영업이익의 40.45%를 차지했다</t>
        </is>
      </c>
      <c r="AK24" s="39" t="inlineStr">
        <is>
          <t>인접</t>
        </is>
      </c>
      <c r="AL24" s="39" t="inlineStr">
        <is>
          <t>아트웍스코리아는 '남심 취향저격' 큐레이션 온라인몰 펀샵과 PB 상품을 운영하는 전자상거래 회사다. CJ ENM 커머스부문과 같은 유통 가치사슬에 있지만 독립 온라인 전문몰·자체 브랜드 사업이라 인접으로 본다. 기존 종속회사의 잔여 지분이라 새 영역 진입은 아니다.</t>
        </is>
      </c>
      <c r="AM24" s="39" t="inlineStr">
        <is>
          <t>CJ ENM 2021-12-31 연결 총자산 7,940,625백만원 (별도 6,032,346백만원)</t>
        </is>
      </c>
      <c r="AN24" s="39" t="inlineStr">
        <is>
          <t>acq_total_assets와 같음</t>
        </is>
      </c>
      <c r="AO24" s="39" t="inlineStr">
        <is>
          <t>계산: 1,804 ÷ 6,032,346(2021말 별도 총자산, 백만원) = 0.030%. 연결 기준 1,804 ÷ 7,940,625 = 0.023%</t>
        </is>
      </c>
      <c r="AP24" s="39" t="inlineStr">
        <is>
          <t>계산: 1,804 ÷ 3,327,171(2021말 별도 자본) = 0.054%. 연결 기준 1,804 ÷ 4,203,306 = 0.043%</t>
        </is>
      </c>
      <c r="AQ24" s="39" t="inlineStr">
        <is>
          <t>계산: CJ ENM 2022-06-28 종가 97,300원 × 발행주식총수 21,929,154주 = 약 2조1,337억원</t>
        </is>
      </c>
      <c r="AR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S24" s="39" t="inlineStr">
        <is>
          <t>KOSDAQ:035760</t>
        </is>
      </c>
      <c r="AT24" s="39" t="inlineStr">
        <is>
          <t>매수자 CJ ENM이 코스닥 상장사다. 대상 아트웍스코리아는 비상장이다. 거래가 공시 없이 이루어졌고 규모가 시가총액의 0.1% 미만이라 주가 반응을 기대하기 어렵다.</t>
        </is>
      </c>
      <c r="AU24" s="39" t="inlineStr">
        <is>
          <t>2022-07-01 DART 최대주주등의주식보유변동·주요주주의주식보유변동(아트웍스코리아, 공정거래법 공시). 그 전의 보도나 CJ ENM 공시는 찾지 못했다</t>
        </is>
      </c>
      <c r="AV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W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결정(C027); 2023-11-01: 락포트컴퍼니코리아 브랜드 사업 영업양수 결정(C028), 2023-11-23 유상증자; 2023: 매출 1,074.2억원, 영업손실 48.0억원; 2024: 매출 1,378.8억원, 영업손실 73.8억원; 2025: 매출 1,261.8억원, 영업손실 13.1억원; 2024~2026: CJ ENM에서 자금 차입 반복</t>
        </is>
      </c>
      <c r="AX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Y24" s="39" t="inlineStr">
        <is>
          <t>2020: 323.5억원; 2021: 436.6억원</t>
        </is>
      </c>
      <c r="AZ24" s="39" t="inlineStr">
        <is>
          <t>2022: 335.6억원; 2023: 1,074.2억원; 2024: 1,378.8억원; 2025: 1,261.8억원 (2023년부터 C027·C028로 양수한 브랜드 사업 포함)</t>
        </is>
      </c>
      <c r="BA24" s="39" t="inlineStr">
        <is>
          <t>2020: 미확인 (당기순손실 0.5억원, 언론은 '흑자' 보도); 2021: -2.2억원 (영업손실 218,610,619원)</t>
        </is>
      </c>
      <c r="BB24" s="39" t="inlineStr">
        <is>
          <t>2022: -5.8억원; 2023: -48.0억원; 2024: -73.8억원; 2025: -13.1억원</t>
        </is>
      </c>
      <c r="BC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D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E24" s="38" t="inlineStr">
        <is>
          <t>부분</t>
        </is>
      </c>
      <c r="BF24" s="38" t="inlineStr">
        <is>
          <t>2026-10-31</t>
        </is>
      </c>
    </row>
    <row r="25" ht="72" customHeight="1">
      <c r="A25" s="38" t="inlineStr">
        <is>
          <t>C022</t>
        </is>
      </c>
      <c r="B25" s="38" t="inlineStr">
        <is>
          <t>CJ ENM</t>
        </is>
      </c>
      <c r="C25" s="38" t="inlineStr">
        <is>
          <t>2022-10-25</t>
        </is>
      </c>
      <c r="D25" s="39" t="inlineStr">
        <is>
          <t>Blaad Studios Co. Ltd</t>
        </is>
      </c>
      <c r="E25" s="38" t="n">
        <v>80</v>
      </c>
      <c r="F25" s="38" t="inlineStr">
        <is>
          <t>False</t>
        </is>
      </c>
      <c r="G25" s="38" t="inlineStr">
        <is>
          <t>C022</t>
        </is>
      </c>
      <c r="H25" s="38" t="inlineStr">
        <is>
          <t>MA②</t>
        </is>
      </c>
      <c r="I25" s="38" t="inlineStr">
        <is>
          <t>MA②</t>
        </is>
      </c>
      <c r="J25" s="38" t="inlineStr">
        <is>
          <t>같음</t>
        </is>
      </c>
      <c r="K25" s="38" t="inlineStr">
        <is>
          <t>확인 안 됨</t>
        </is>
      </c>
      <c r="L25" s="38" t="inlineStr">
        <is>
          <t>일치</t>
        </is>
      </c>
      <c r="M25" s="38" t="inlineStr">
        <is>
          <t>편입 후</t>
        </is>
      </c>
      <c r="N25" s="39" t="inlineStr">
        <is>
          <t>Content Production &amp; Investment</t>
        </is>
      </c>
      <c r="O25" s="39" t="inlineStr">
        <is>
          <t>Content Production Studio</t>
        </is>
      </c>
      <c r="P25" s="38" t="inlineStr">
        <is>
          <t>Closed</t>
        </is>
      </c>
      <c r="Q25" s="40" t="n">
        <v>15.89</v>
      </c>
      <c r="R25" s="39" t="inlineStr">
        <is>
          <t>CJ ENM CO., Ltd. (KOSDAQ:A035760)</t>
        </is>
      </c>
      <c r="S25" s="39" t="inlineStr">
        <is>
          <t>-</t>
        </is>
      </c>
      <c r="T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U25" s="39" t="inlineStr">
        <is>
          <t>MA-1 그룹이 매수자</t>
        </is>
      </c>
      <c r="V25" s="39" t="inlineStr">
        <is>
          <t>기존 자회사 잔여지분</t>
        </is>
      </c>
      <c r="W25" s="39" t="inlineStr">
        <is>
          <t>MA② 기존 지분 확대</t>
        </is>
      </c>
      <c r="X25" s="39" t="n"/>
      <c r="Y25" s="38" t="inlineStr">
        <is>
          <t>False</t>
        </is>
      </c>
      <c r="Z25" s="39" t="inlineStr">
        <is>
          <t>MA② 기존 지분 확대</t>
        </is>
      </c>
      <c r="AA25" s="39" t="inlineStr">
        <is>
          <t>편입 후 (매수자 ㈜씨제이이엔엠 본체. 블라드스튜디오는 2020년 70.16% 인수로 이미 CJ ENM 연결 종속회사 — 2020 사업보고서 연결주석 '인수 70.16')</t>
        </is>
      </c>
      <c r="AB25" s="39" t="inlineStr">
        <is>
          <t>완료 (2022-10-24 취득; 블라드스튜디오 최대주주등의주식보유변동 공시 변동일 2022-10-24, 취득 후 4,128주 100%)</t>
        </is>
      </c>
      <c r="AC25" s="39" t="inlineStr">
        <is>
          <t>22,638,000,000원 (1,232주 × 18,375,000원; 이 중 김용화 960주 17,640백만원, 나머지 272주 4,998백만원은 기타 주주)</t>
        </is>
      </c>
      <c r="AD25" s="39" t="inlineStr">
        <is>
          <t>원자료와 일치 (15.89; 22,638백만원 기준 암묵 환율 약 1,425원/USD)</t>
        </is>
      </c>
      <c r="AE25" s="39" t="inlineStr">
        <is>
          <t>2022-10-24 (CJ ENM 이사회 결의일; 공개 공시는 2022-10-25)</t>
        </is>
      </c>
      <c r="AF25" s="39" t="inlineStr">
        <is>
          <t>기준 분류 유지: CJ ENM이 2020년부터 70.16%를 보유해 연결하던 종속회사의 잔여 29.84% 매입. 금액·지분은 DART 공시와 원자료 설명란이 일치</t>
        </is>
      </c>
      <c r="AG25" s="39" t="inlineStr">
        <is>
          <t>C023(본팩토리), C024(제이케이필름), C025(만화가족), C026(용필름)과 같은 날(2022-10-24 이사회) 결의된 '잔여지분 100% 확보 → CJ ENM 스튜디오스 흡수합병' 패키지의 일부(원자료 event_group은 C022/C023만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H25" s="39" t="inlineStr">
        <is>
          <t>㈜씨제이이엔엠(CJ ENM, 그룹 지배회사, 코스닥 상장)</t>
        </is>
      </c>
      <c r="AI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5" s="39" t="inlineStr">
        <is>
          <t>핵심</t>
        </is>
      </c>
      <c r="AL25" s="39" t="inlineStr">
        <is>
          <t>블라드스튜디오는 '영상콘텐츠 제작, 배급 및 투자'(합병결정 공시) 회사로 CJ ENM 영화·방송 콘텐츠 제작 부문과 같은 영역. 인수 주체가 그룹 정점 CJ ENM 자신</t>
        </is>
      </c>
      <c r="AM25" s="39" t="inlineStr">
        <is>
          <t>7,940,625백만원 (CJ ENM 연결 자산총계, 2021-12-31; 2022 사업보고서 요약재무정보). 참고: 연결 자본총계 4,203,306백만원(2021-12-31)</t>
        </is>
      </c>
      <c r="AN25" s="39" t="inlineStr">
        <is>
          <t>acq_total_assets와 같음</t>
        </is>
      </c>
      <c r="AO25" s="39" t="inlineStr">
        <is>
          <t>계산: 0.29 (22,638백만원 / 2021-12-31 연결 자산총계 7,940,625백만원)</t>
        </is>
      </c>
      <c r="AP25" s="39" t="inlineStr">
        <is>
          <t>계산: 0.54 (22,638백만원 / 2021-12-31 연결 자본총계 4,203,306백만원, 비지배지분 포함)</t>
        </is>
      </c>
      <c r="AQ25" s="39" t="inlineStr">
        <is>
          <t>계산: 1,728,017,335,200원 (발표 직전 거래일 2022-10-21 종가 78,800원 × 발행주식총수 21,929,154주, 자기주식 1,199,535주 포함). 참고: 공시 전날 2022-10-24 종가 80,400원 기준 1,763,103,981,600원</t>
        </is>
      </c>
      <c r="AR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5" s="39" t="inlineStr">
        <is>
          <t>KRX:035760</t>
        </is>
      </c>
      <c r="AT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5" s="39" t="inlineStr">
        <is>
          <t>2022-10-25 DART 공시(㈜씨제이이엔엠 '특수관계인으로부터주식의취득' 5건, 씨제이이엔엠스튜디오스 '회사합병결정'). 같은 날 딜사이트, 2022-10-26 비즈워치 보도. 공식 발표 전 인수설 보도는 찾지 못함</t>
        </is>
      </c>
      <c r="AV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W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5" s="39" t="inlineStr">
        <is>
          <t>2020: 11,156,948,603원; 2021: 30,579,384,204원</t>
        </is>
      </c>
      <c r="AZ25" s="39" t="inlineStr">
        <is>
          <t>CJ ENM 스튜디오스 별도(K-IFRS): 2022(2022-04-05~12-31): 29,429,441,022원; 2023: 143,370,372,598원; 2024: 199,229,118,946원; 2025: 226,701,916,902원</t>
        </is>
      </c>
      <c r="BA25" s="39" t="inlineStr">
        <is>
          <t>2020: -895,481,106원; 2021: -1,189,591,202원</t>
        </is>
      </c>
      <c r="BB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C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D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E25" s="38" t="inlineStr">
        <is>
          <t>부분</t>
        </is>
      </c>
      <c r="BF25" s="38" t="inlineStr">
        <is>
          <t>2026-10-31</t>
        </is>
      </c>
    </row>
    <row r="26" ht="72" customHeight="1">
      <c r="A26" s="38" t="inlineStr">
        <is>
          <t>C023</t>
        </is>
      </c>
      <c r="B26" s="38" t="inlineStr">
        <is>
          <t>CJ ENM</t>
        </is>
      </c>
      <c r="C26" s="38" t="inlineStr">
        <is>
          <t>2022-10-25</t>
        </is>
      </c>
      <c r="D26" s="39" t="inlineStr">
        <is>
          <t>Bon Factory Co.,Ltd</t>
        </is>
      </c>
      <c r="E26" s="38" t="n">
        <v>59</v>
      </c>
      <c r="F26" s="38" t="inlineStr">
        <is>
          <t>False</t>
        </is>
      </c>
      <c r="G26" s="38" t="inlineStr">
        <is>
          <t>C022</t>
        </is>
      </c>
      <c r="H26" s="38" t="inlineStr">
        <is>
          <t>MA②</t>
        </is>
      </c>
      <c r="I26" s="38" t="inlineStr">
        <is>
          <t>MA②</t>
        </is>
      </c>
      <c r="J26" s="38" t="inlineStr">
        <is>
          <t>같음</t>
        </is>
      </c>
      <c r="K26" s="38" t="inlineStr">
        <is>
          <t>확인 안 됨</t>
        </is>
      </c>
      <c r="L26" s="38" t="inlineStr">
        <is>
          <t>일치</t>
        </is>
      </c>
      <c r="M26" s="38" t="inlineStr">
        <is>
          <t>편입 후</t>
        </is>
      </c>
      <c r="N26" s="39" t="inlineStr">
        <is>
          <t>Content Production &amp; Investment</t>
        </is>
      </c>
      <c r="O26" s="39" t="inlineStr">
        <is>
          <t>Content Production Studio</t>
        </is>
      </c>
      <c r="P26" s="38" t="inlineStr">
        <is>
          <t>Announced</t>
        </is>
      </c>
      <c r="Q26" s="40" t="n">
        <v>26.39</v>
      </c>
      <c r="R26" s="39" t="inlineStr">
        <is>
          <t>CJ ENM CO., Ltd. (KOSDAQ:A035760)</t>
        </is>
      </c>
      <c r="S26" s="39" t="inlineStr">
        <is>
          <t>-</t>
        </is>
      </c>
      <c r="T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U26" s="39" t="inlineStr">
        <is>
          <t>MA-1 그룹이 매수자</t>
        </is>
      </c>
      <c r="V26" s="39" t="inlineStr">
        <is>
          <t>기존 자회사 잔여지분</t>
        </is>
      </c>
      <c r="W26" s="39" t="inlineStr">
        <is>
          <t>MA② 기존 지분 확대</t>
        </is>
      </c>
      <c r="X26" s="39" t="n"/>
      <c r="Y26" s="38" t="inlineStr">
        <is>
          <t>False</t>
        </is>
      </c>
      <c r="Z26" s="39" t="inlineStr">
        <is>
          <t>MA② 기존 지분 확대</t>
        </is>
      </c>
      <c r="AA26" s="39" t="inlineStr">
        <is>
          <t>편입 후 (매수자 ㈜씨제이이엔엠 본체. 본팩토리는 2019년 53% 인수로 이미 CJ ENM 연결 종속회사 — 2019 사업보고서 연결주석 '㈜본팩토리 인수 53.00%')</t>
        </is>
      </c>
      <c r="AB26" s="39" t="inlineStr">
        <is>
          <t>완료 (2022-10-24 취득; 본팩토리 [기재정정]최대주주등의주식보유변동 공시 변동일 2022-10-24, 취득 후 242,382주 100%)</t>
        </is>
      </c>
      <c r="AC26" s="39" t="inlineStr">
        <is>
          <t>37,599,877,302원 (113,919주 × 330,058원 계산값; 보유변동 공시 금액 37,599,877천원; 오광희 56,959주 18,799,773천원, 문석환 56,960주 18,800,104천원. 특수관계인 거래 공시에는 37,600백만원)</t>
        </is>
      </c>
      <c r="AD26" s="39" t="inlineStr">
        <is>
          <t>원자료와 일치 (26.39; 37,600백만원 기준 암묵 환율 약 1,425원/USD)</t>
        </is>
      </c>
      <c r="AE26" s="39" t="inlineStr">
        <is>
          <t>2022-10-24 (CJ ENM 이사회 결의일; 공개 공시는 2022-10-25)</t>
        </is>
      </c>
      <c r="AF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G26" s="39" t="inlineStr">
        <is>
          <t>C022(블라드스튜디오)와 원자료 event_group이 같고, C024(제이케이필름)·C025(만화가족)·C026(용필름)도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H26" s="39" t="inlineStr">
        <is>
          <t>㈜씨제이이엔엠(CJ ENM, 그룹 지배회사, 코스닥 상장)</t>
        </is>
      </c>
      <c r="AI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6" s="39" t="inlineStr">
        <is>
          <t>핵심</t>
        </is>
      </c>
      <c r="AL26" s="39" t="inlineStr">
        <is>
          <t>본팩토리는 '방송프로그램제작'(합병결정 공시; 2021 매출 중 방송제작매출 341.4억원) 드라마 제작사로 CJ ENM 방송(미디어) 콘텐츠 제작 부문과 같은 영역. 인수 주체가 그룹 정점 CJ ENM 자신</t>
        </is>
      </c>
      <c r="AM26" s="39" t="inlineStr">
        <is>
          <t>7,940,625백만원 (CJ ENM 연결 자산총계, 2021-12-31; 2022 사업보고서 요약재무정보). 참고: 연결 자본총계 4,203,306백만원(2021-12-31)</t>
        </is>
      </c>
      <c r="AN26" s="39" t="inlineStr">
        <is>
          <t>acq_total_assets와 같음</t>
        </is>
      </c>
      <c r="AO26" s="39" t="inlineStr">
        <is>
          <t>계산: 0.47 (37,600백만원 / 2021-12-31 연결 자산총계 7,940,625백만원)</t>
        </is>
      </c>
      <c r="AP26" s="39" t="inlineStr">
        <is>
          <t>계산: 0.89 (37,600백만원 / 2021-12-31 연결 자본총계 4,203,306백만원, 비지배지분 포함)</t>
        </is>
      </c>
      <c r="AQ26" s="39" t="inlineStr">
        <is>
          <t>계산: 1,728,017,335,200원 (발표 직전 거래일 2022-10-21 종가 78,800원 × 발행주식총수 21,929,154주, 자기주식 1,199,535주 포함). 참고: 공시 전날 2022-10-24 종가 80,400원 기준 1,763,103,981,600원</t>
        </is>
      </c>
      <c r="AR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6" s="39" t="inlineStr">
        <is>
          <t>KRX:035760</t>
        </is>
      </c>
      <c r="AT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6" s="39" t="inlineStr">
        <is>
          <t>2022-10-25 DART 공시(㈜씨제이이엔엠 '특수관계인으로부터주식의취득' 5건, 씨제이이엔엠스튜디오스 '회사합병결정'). 같은 날 딜사이트, 2022-10-26 비즈워치 보도. 공식 발표 전 인수설 보도는 찾지 못함</t>
        </is>
      </c>
      <c r="AV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W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6" s="39" t="inlineStr">
        <is>
          <t>2020: 31,216,744,576원; 2021: 34,690,384,962원</t>
        </is>
      </c>
      <c r="AZ26" s="39" t="inlineStr">
        <is>
          <t>CJ ENM 스튜디오스 별도(K-IFRS): 2022(2022-04-05~12-31): 29,429,441,022원; 2023: 143,370,372,598원; 2024: 199,229,118,946원; 2025: 226,701,916,902원</t>
        </is>
      </c>
      <c r="BA26" s="39" t="inlineStr">
        <is>
          <t>2020: 312,885,711원; 2021: 2,996,584,157원</t>
        </is>
      </c>
      <c r="BB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C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D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E26" s="38" t="inlineStr">
        <is>
          <t>부분</t>
        </is>
      </c>
      <c r="BF26" s="38" t="inlineStr">
        <is>
          <t>2026-10-31</t>
        </is>
      </c>
    </row>
    <row r="27" ht="72" customHeight="1">
      <c r="A27" s="38" t="inlineStr">
        <is>
          <t>C024</t>
        </is>
      </c>
      <c r="B27" s="38" t="inlineStr">
        <is>
          <t>CJ ENM</t>
        </is>
      </c>
      <c r="C27" s="38" t="inlineStr">
        <is>
          <t>2022-10-25</t>
        </is>
      </c>
      <c r="D27" s="39" t="inlineStr">
        <is>
          <t>Jk Film Co.Ltd.</t>
        </is>
      </c>
      <c r="E27" s="38" t="n">
        <v>132</v>
      </c>
      <c r="F27" s="38" t="inlineStr">
        <is>
          <t>False</t>
        </is>
      </c>
      <c r="G27" s="38" t="inlineStr">
        <is>
          <t>C022</t>
        </is>
      </c>
      <c r="H27" s="38" t="inlineStr">
        <is>
          <t>MA②</t>
        </is>
      </c>
      <c r="I27" s="38" t="inlineStr">
        <is>
          <t>MA②</t>
        </is>
      </c>
      <c r="J27" s="38" t="inlineStr">
        <is>
          <t>같음</t>
        </is>
      </c>
      <c r="K27" s="38" t="inlineStr">
        <is>
          <t>확인 안 됨</t>
        </is>
      </c>
      <c r="L27" s="38" t="inlineStr">
        <is>
          <t>일치</t>
        </is>
      </c>
      <c r="M27" s="38" t="inlineStr">
        <is>
          <t>편입 후</t>
        </is>
      </c>
      <c r="N27" s="39" t="inlineStr">
        <is>
          <t>Content Production &amp; Investment</t>
        </is>
      </c>
      <c r="O27" s="39" t="inlineStr">
        <is>
          <t>Content Production Studio</t>
        </is>
      </c>
      <c r="P27" s="38" t="inlineStr">
        <is>
          <t>Announced</t>
        </is>
      </c>
      <c r="Q27" s="40" t="n">
        <v>3.56</v>
      </c>
      <c r="R27" s="39" t="inlineStr">
        <is>
          <t>CJ ENM CO., Ltd. (KOSDAQ:A035760)</t>
        </is>
      </c>
      <c r="S27" s="39" t="inlineStr">
        <is>
          <t>-</t>
        </is>
      </c>
      <c r="T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U27" s="39" t="inlineStr">
        <is>
          <t>MA-1 그룹이 매수자</t>
        </is>
      </c>
      <c r="V27" s="39" t="inlineStr">
        <is>
          <t>기존 자회사 잔여지분</t>
        </is>
      </c>
      <c r="W27" s="39" t="inlineStr">
        <is>
          <t>MA② 기존 지분 확대</t>
        </is>
      </c>
      <c r="X27" s="39" t="n"/>
      <c r="Y27" s="38" t="inlineStr">
        <is>
          <t>False</t>
        </is>
      </c>
      <c r="Z27" s="39" t="inlineStr">
        <is>
          <t>MA② 기존 지분 확대</t>
        </is>
      </c>
      <c r="AA27" s="39" t="inlineStr">
        <is>
          <t>편입 후 (매수자 ㈜씨제이이엔엠은 그룹 지배회사; 제이케이필름은 2016-12-30 CJ 계열 편입·CJ E&amp;M 종속회사, 2018-07 CJ ENM 합병으로 CJ ENM 직접 보유)</t>
        </is>
      </c>
      <c r="AB27" s="39" t="inlineStr">
        <is>
          <t>완료 (2022-10-24 주식매매계약·이사회 의결, 이후 2022-12 씨제이이엔엠스튜디오스에 흡수합병; CJ ENM 2022 사업보고서에 '8개 제작사의 잔여지분을 인수 후 ... 흡수합병' 기재)</t>
        </is>
      </c>
      <c r="AC27" s="39" t="inlineStr">
        <is>
          <t>5,074,000,000원 (공시 단위 백만원: 5,074; 2,388주 × 2,124,900원)</t>
        </is>
      </c>
      <c r="AD27" s="39" t="inlineStr">
        <is>
          <t>원자료와 일치</t>
        </is>
      </c>
      <c r="AE27" s="39" t="inlineStr">
        <is>
          <t>2022-10-24 (CJ ENM 이사회 결의일; 공개 공시는 2022-10-25)</t>
        </is>
      </c>
      <c r="AF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G27" s="39" t="inlineStr">
        <is>
          <t>C018(2021-06-18, 51%→87.85%, 150.0억원)의 후속 잔여지분 취득. 같은 날(2022-10-24 이사회) 블라드스튜디오(C022)·본팩토리(C023)·만화가족(C025)·용필름(C026) 잔여지분 취득과 함께 이뤄졌고(event_group C022),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H27" s="39" t="inlineStr">
        <is>
          <t>㈜씨제이이엔엠(CJ ENM, 그룹 지배회사·코스닥 상장)</t>
        </is>
      </c>
      <c r="AI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7" s="39" t="inlineStr">
        <is>
          <t>2021년 연결 매출 3조 5,524억원 중 미디어(방송·디지털) 1조 7,745억원(50.0%), 커머스 1조 3,785억원(38.8%), 음악 2,819억원(7.9%), 영화/공연 1,174억원(3.3%) (CJ ENM 2021 사업보고서 매출 현황)</t>
        </is>
      </c>
      <c r="AK27" s="39" t="inlineStr">
        <is>
          <t>인접</t>
        </is>
      </c>
      <c r="AL27" s="39" t="inlineStr">
        <is>
          <t>제이케이필름은 영화 제작사(일반 영화 및 비디오물 제작업). CJ ENM 영화/공연 부문(투자·배급)과 미디어 부문에 콘텐츠를 공급하는 제작 단계로 같은 가치사슬. 인수 주체가 그룹 정점(CJ ENM) 자신이므로 정점 기준도 인접.</t>
        </is>
      </c>
      <c r="AM27" s="39" t="inlineStr">
        <is>
          <t>7,940,625백만원 (CJ ENM 2021-12-31 연결 자산총계)</t>
        </is>
      </c>
      <c r="AN27" s="39" t="inlineStr">
        <is>
          <t>acq_total_assets와 같음</t>
        </is>
      </c>
      <c r="AO27" s="39" t="inlineStr">
        <is>
          <t>계산: 0.064 (5,074백만원 / 7,940,625백만원)</t>
        </is>
      </c>
      <c r="AP27" s="39" t="inlineStr">
        <is>
          <t>계산: 0.121 (5,074백만원 / 연결 자본총계 4,203,306백만원, 2021-12-31)</t>
        </is>
      </c>
      <c r="AQ27" s="39" t="inlineStr">
        <is>
          <t>계산: 1,763,103,981,600원 (2022-10-24 종가 80,400원 × 발행주식수 21,929,154주)</t>
        </is>
      </c>
      <c r="AR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S27" s="39" t="inlineStr">
        <is>
          <t>KOSDAQ:035760</t>
        </is>
      </c>
      <c r="AT27" s="39" t="inlineStr">
        <is>
          <t>인수 주체 CJ ENM이 코스닥 상장사(2022년 당시). 대상회사 제이케이필름은 비상장.</t>
        </is>
      </c>
      <c r="AU27" s="39" t="inlineStr">
        <is>
          <t>2022-10-25 DART 특수관계인으로부터 주식의 취득 공시(CJ ENM) 및 씨제이이엔엠스튜디오스 회사합병결정 공시; 그 전 보도는 찾지 못함</t>
        </is>
      </c>
      <c r="AV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87.85%(C018); 2021: 매출 161.37억원·영업이익 1.52억원</t>
        </is>
      </c>
      <c r="AW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X27" s="39" t="inlineStr">
        <is>
          <t>확인 안 됨 (CJ ENM 2016·2021·2022 사업보고서 영업권 손상 주석의 대상 회사 목록에 제이케이필름 없음; 2023·2024·2025 사업보고서에서 씨제이이엔엠스튜디오스 CGU 영업권 151,281,704천원으로 불변)</t>
        </is>
      </c>
      <c r="AY27" s="39" t="inlineStr">
        <is>
          <t>2020: 5,497백만원; 2021: 16,137백만원</t>
        </is>
      </c>
      <c r="AZ27" s="39" t="inlineStr">
        <is>
          <t>(합병 존속법인 씨제이이엔엠스튜디오스 별도) 2022: 29,429백만원; 2023: 143,370백만원; 2025: 226,702백만원 (참고 2024: 199,229백만원)</t>
        </is>
      </c>
      <c r="BA27" s="39" t="inlineStr">
        <is>
          <t>2020: -447백만원; 2021: 152백만원</t>
        </is>
      </c>
      <c r="BB27" s="39" t="inlineStr">
        <is>
          <t>(씨제이이엔엠스튜디오스 별도) 2022: 1,539백만원; 2023: -5,711백만원; 2025: 10,359백만원 (참고 2024: 9,245백만원)</t>
        </is>
      </c>
      <c r="BC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D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E27" s="38" t="inlineStr">
        <is>
          <t>부분</t>
        </is>
      </c>
      <c r="BF27" s="38" t="inlineStr">
        <is>
          <t>2026-10-31</t>
        </is>
      </c>
    </row>
    <row r="28" ht="72" customHeight="1">
      <c r="A28" s="38" t="inlineStr">
        <is>
          <t>C025</t>
        </is>
      </c>
      <c r="B28" s="38" t="inlineStr">
        <is>
          <t>CJ ENM</t>
        </is>
      </c>
      <c r="C28" s="38" t="inlineStr">
        <is>
          <t>2022-10-25</t>
        </is>
      </c>
      <c r="D28" s="39" t="inlineStr">
        <is>
          <t>Toons Family Co., Ltd.</t>
        </is>
      </c>
      <c r="E28" s="38" t="n">
        <v>86</v>
      </c>
      <c r="F28" s="38" t="inlineStr">
        <is>
          <t>False</t>
        </is>
      </c>
      <c r="G28" s="38" t="inlineStr">
        <is>
          <t>C022</t>
        </is>
      </c>
      <c r="H28" s="38" t="inlineStr">
        <is>
          <t>MA①</t>
        </is>
      </c>
      <c r="I28" s="38" t="inlineStr">
        <is>
          <t>MA②</t>
        </is>
      </c>
      <c r="J28" s="38" t="inlineStr">
        <is>
          <t>변경</t>
        </is>
      </c>
      <c r="K28" s="38" t="inlineStr">
        <is>
          <t>확인 안 됨</t>
        </is>
      </c>
      <c r="L28" s="38" t="inlineStr">
        <is>
          <t>기타</t>
        </is>
      </c>
      <c r="M28" s="38" t="inlineStr">
        <is>
          <t>편입 후</t>
        </is>
      </c>
      <c r="N28" s="39" t="inlineStr">
        <is>
          <t>Story IP Platforms</t>
        </is>
      </c>
      <c r="O28" s="39" t="inlineStr">
        <is>
          <t>Story / Webtoon / Web Novel Platform</t>
        </is>
      </c>
      <c r="P28" s="38" t="inlineStr">
        <is>
          <t>Closed</t>
        </is>
      </c>
      <c r="Q28" s="40" t="n">
        <v>13.03</v>
      </c>
      <c r="R28" s="39" t="inlineStr">
        <is>
          <t>CJ ENM CO., Ltd. (KOSDAQ:A035760)</t>
        </is>
      </c>
      <c r="S28" s="39" t="inlineStr">
        <is>
          <t>-</t>
        </is>
      </c>
      <c r="T28" s="39" t="inlineStr">
        <is>
          <t>CJ ENM CO., Ltd. (KOSDAQ:A035760) agreed to acquire unknown minority stake in Toons Family Co., Ltd. from Dong Woo Kim for KRW 18.56 billion on October 24, 2022. Post completion, CJ ENM CO., Ltd. will own 100% shares in Toons Family Co., Ltd..</t>
        </is>
      </c>
      <c r="U28" s="39" t="inlineStr">
        <is>
          <t>MA-1 그룹이 매수자</t>
        </is>
      </c>
      <c r="V28" s="39" t="inlineStr">
        <is>
          <t>과반 인수(≥50%)</t>
        </is>
      </c>
      <c r="W28" s="39" t="inlineStr">
        <is>
          <t>MA① 경영권 인수</t>
        </is>
      </c>
      <c r="X28" s="39" t="n"/>
      <c r="Y28" s="38" t="inlineStr">
        <is>
          <t>False</t>
        </is>
      </c>
      <c r="Z28" s="39" t="inlineStr">
        <is>
          <t>MA② 기존 지분 확대</t>
        </is>
      </c>
      <c r="AA28" s="39" t="inlineStr">
        <is>
          <t>편입 후 (매수자 ㈜씨제이이엔엠은 그룹 지배회사; 만화가족은 2021년 CJ ENM이 52.73% 취득해 2021-12-31 연결 종속회사로 포함, 공정위 계열편입일 2022-02-01)</t>
        </is>
      </c>
      <c r="AB28" s="39" t="inlineStr">
        <is>
          <t>완료 (2022-10-24 주식매매계약·이사회 의결, 변동일 2022-10-24로 100% 보유 공시; 이후 2022-12 씨제이이엔엠스튜디오스에 흡수합병)</t>
        </is>
      </c>
      <c r="AC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D28" s="39" t="inlineStr">
        <is>
          <t>계산: 18.2 (26,000,014천원 ÷ 약 1,430원/달러, Yahoo KRW=X 2022-10-24~25 종가 1,426.9~1,444.0). 원자료 13.03은 김동우 몫 18,561백만원만 환산한 값</t>
        </is>
      </c>
      <c r="AE28" s="39" t="inlineStr">
        <is>
          <t>2022-10-24 (CJ ENM 이사회 결의일; 공개 공시는 2022-10-25)</t>
        </is>
      </c>
      <c r="AF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G28" s="39" t="inlineStr">
        <is>
          <t>같은 날(2022-10-24 이사회) 블라드스튜디오(C022)·본팩토리(C023)·제이케이필름(C024)·용필름(C026) 잔여지분 취득과 함께 이뤄졌고(event_group C022),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H28" s="39" t="inlineStr">
        <is>
          <t>㈜씨제이이엔엠(CJ ENM, 그룹 지배회사·코스닥 상장)</t>
        </is>
      </c>
      <c r="AI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8" s="39" t="inlineStr">
        <is>
          <t>2021년 연결 매출 3조 5,524억원 중 미디어(방송·디지털) 1조 7,745억원(50.0%), 커머스 1조 3,785억원(38.8%), 음악 2,819억원(7.9%), 영화/공연 1,174억원(3.3%) (CJ ENM 2021 사업보고서 매출 현황)</t>
        </is>
      </c>
      <c r="AK28" s="39" t="inlineStr">
        <is>
          <t>인접</t>
        </is>
      </c>
      <c r="AL28" s="39" t="inlineStr">
        <is>
          <t>만화가족은 웹툰 제작·유통사(합병공시 주요사업 '카툰 및 디지털 컨텐츠 개발 및 공급업', 계열현황 대표사업 '웹툰 제작 및 유통'). CJ ENM의 드라마·영화 제작에 원작 IP를 공급하는 가치사슬 앞단으로 인접. 인수 주체가 그룹 정점(CJ ENM) 자신이므로 정점 기준도 인접.</t>
        </is>
      </c>
      <c r="AM28" s="39" t="inlineStr">
        <is>
          <t>7,940,625백만원 (CJ ENM 2021-12-31 연결 자산총계)</t>
        </is>
      </c>
      <c r="AN28" s="39" t="inlineStr">
        <is>
          <t>acq_total_assets와 같음</t>
        </is>
      </c>
      <c r="AO28" s="39" t="inlineStr">
        <is>
          <t>계산: 0.327 (26,000백만원 / 7,940,625백만원); 원자료 금액 18,561백만원 기준이면 0.234</t>
        </is>
      </c>
      <c r="AP28" s="39" t="inlineStr">
        <is>
          <t>계산: 0.619 (26,000백만원 / 연결 자본총계 4,203,306백만원, 2021-12-31); 18,561백만원 기준이면 0.442</t>
        </is>
      </c>
      <c r="AQ28" s="39" t="inlineStr">
        <is>
          <t>계산: 1,763,103,981,600원 (2022-10-24 종가 80,400원 × 발행주식수 21,929,154주)</t>
        </is>
      </c>
      <c r="AR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S28" s="39" t="inlineStr">
        <is>
          <t>KOSDAQ:035760</t>
        </is>
      </c>
      <c r="AT28" s="39" t="inlineStr">
        <is>
          <t>인수 주체 CJ ENM이 코스닥 상장사(2022년 당시). 대상회사 만화가족은 비상장.</t>
        </is>
      </c>
      <c r="AU28" s="39" t="inlineStr">
        <is>
          <t>2022-10-25 DART 특수관계인으로부터 주식의 취득 공시(CJ ENM), 만화가족 최대주주등의주식보유변동·회사합병결정 공시; 그 전 보도는 찾지 못함</t>
        </is>
      </c>
      <c r="AV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W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X28" s="39" t="inlineStr">
        <is>
          <t>확인 안 됨 (CJ ENM 2021·2022 사업보고서 영업권 손상 대상 목록에 만화가족 없음; 2023·2024·2025 사업보고서에서 씨제이이엔엠스튜디오스 CGU 영업권 151,281,704천원 불변)</t>
        </is>
      </c>
      <c r="AY28" s="39" t="inlineStr">
        <is>
          <t>2020: 미확인; 2021: 2,818백만원</t>
        </is>
      </c>
      <c r="AZ28" s="39" t="inlineStr">
        <is>
          <t>(합병 존속법인 씨제이이엔엠스튜디오스 별도) 2022: 29,429백만원; 2023: 143,370백만원; 2025: 226,702백만원 (참고 2024: 199,229백만원)</t>
        </is>
      </c>
      <c r="BA28" s="39" t="inlineStr">
        <is>
          <t>2020: 미확인; 2021: -1,207백만원</t>
        </is>
      </c>
      <c r="BB28" s="39" t="inlineStr">
        <is>
          <t>(씨제이이엔엠스튜디오스 별도) 2022: 1,539백만원; 2023: -5,711백만원; 2025: 10,359백만원 (참고 2024: 9,245백만원)</t>
        </is>
      </c>
      <c r="BC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D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E28" s="38" t="inlineStr">
        <is>
          <t>부분</t>
        </is>
      </c>
      <c r="BF28" s="38" t="inlineStr">
        <is>
          <t>2026-10-31</t>
        </is>
      </c>
    </row>
    <row r="29" ht="72" customHeight="1">
      <c r="A29" s="38" t="inlineStr">
        <is>
          <t>C026</t>
        </is>
      </c>
      <c r="B29" s="38" t="inlineStr">
        <is>
          <t>CJ ENM</t>
        </is>
      </c>
      <c r="C29" s="38" t="inlineStr">
        <is>
          <t>2022-10-25</t>
        </is>
      </c>
      <c r="D29" s="39" t="inlineStr">
        <is>
          <t>Yongfilm Inc.</t>
        </is>
      </c>
      <c r="E29" s="38" t="n">
        <v>95</v>
      </c>
      <c r="F29" s="38" t="inlineStr">
        <is>
          <t>False</t>
        </is>
      </c>
      <c r="G29" s="38" t="inlineStr">
        <is>
          <t>C022</t>
        </is>
      </c>
      <c r="H29" s="38" t="inlineStr">
        <is>
          <t>MA②</t>
        </is>
      </c>
      <c r="I29" s="38" t="inlineStr">
        <is>
          <t>MA②</t>
        </is>
      </c>
      <c r="J29" s="38" t="inlineStr">
        <is>
          <t>같음</t>
        </is>
      </c>
      <c r="K29" s="38" t="inlineStr">
        <is>
          <t>확인 안 됨</t>
        </is>
      </c>
      <c r="L29" s="38" t="inlineStr">
        <is>
          <t>일치</t>
        </is>
      </c>
      <c r="M29" s="38" t="inlineStr">
        <is>
          <t>편입 후</t>
        </is>
      </c>
      <c r="N29" s="39" t="inlineStr">
        <is>
          <t>Content Production &amp; Investment</t>
        </is>
      </c>
      <c r="O29" s="39" t="inlineStr">
        <is>
          <t>Content Production Studio</t>
        </is>
      </c>
      <c r="P29" s="38" t="inlineStr">
        <is>
          <t>Announced</t>
        </is>
      </c>
      <c r="Q29" s="40" t="n">
        <v>11.15</v>
      </c>
      <c r="R29" s="39" t="inlineStr">
        <is>
          <t>CJ ENM CO., Ltd. (KOSDAQ:A035760)</t>
        </is>
      </c>
      <c r="S29" s="39" t="inlineStr">
        <is>
          <t>-</t>
        </is>
      </c>
      <c r="T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U29" s="39" t="inlineStr">
        <is>
          <t>MA-1 그룹이 매수자</t>
        </is>
      </c>
      <c r="V29" s="39" t="inlineStr">
        <is>
          <t>기존 자회사 잔여지분</t>
        </is>
      </c>
      <c r="W29" s="39" t="inlineStr">
        <is>
          <t>MA② 기존 지분 확대</t>
        </is>
      </c>
      <c r="X29" s="39" t="n"/>
      <c r="Y29" s="38" t="inlineStr">
        <is>
          <t>False</t>
        </is>
      </c>
      <c r="Z29" s="39" t="inlineStr">
        <is>
          <t>MA② 기존 지분 확대</t>
        </is>
      </c>
      <c r="AA29" s="39" t="inlineStr">
        <is>
          <t>편입 후 (매수자 ㈜씨제이이엔엠은 CJ ENM 자신. 용필름은 2021년 말 CJ ENM이 53.65% 인수해 연결 종속회사였음, CJ ENM 2021 사업보고서 연결주석 39 사업결합, 접수번호 20220321001256)</t>
        </is>
      </c>
      <c r="AB29" s="39" t="inlineStr">
        <is>
          <t>완료 (2022-10-24 주식매매·잔여지분 100% 취득, 용필름 공정위 공시 '최대주주등의주식보유변동' 변동일 2022-10-24; 이후 2022-12 씨제이이엔엠스튜디오스에 흡수합병, 합병기일 예정 2022-12-13)</t>
        </is>
      </c>
      <c r="AC29" s="39" t="inlineStr">
        <is>
          <t>15,885,500,000원 (임승용 보유 5,000주 39.71%, 주당 3,177,100원). 같은 날 기타주주 836주(6.64%) 2,656,056천원 추가 매입 포함 시 총 18,541,556천원(5,836주, 46.35%)</t>
        </is>
      </c>
      <c r="AD29" s="39" t="inlineStr">
        <is>
          <t>원자료와 일치 (임승용 몫 15,886백만원 / 11.15 = 1,424.8원/달러, 2022-10 환율 수준). 추정: 기타주주 836주 포함 총액 18,541.6백만원은 같은 환율로 약 USD 13.0백만</t>
        </is>
      </c>
      <c r="AE29" s="39" t="inlineStr">
        <is>
          <t>2022-10-24 (CJ ENM 이사회 결의일; 공개 공시는 2022-10-25)</t>
        </is>
      </c>
      <c r="AF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G29" s="39" t="inlineStr">
        <is>
          <t>C022(블라드스튜디오)·C023(본팩토리)·C024(제이케이필름)·C025(만화가족)와 같은 2022-10-24 이사회 결의의 일괄 잔여지분 매입(event_group C022).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H29" s="39" t="inlineStr">
        <is>
          <t>㈜씨제이이엔엠(CJ ENM, 그룹 지배회사, 코스닥 상장)</t>
        </is>
      </c>
      <c r="AI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J29" s="39" t="inlineStr">
        <is>
          <t>미디어·엔터테인먼트(방송·영화·음악·커머스). 2021 연결 매출 3조5,524억원 중 용역매출 3조593억원(CJ ENM 2021 사업보고서 연결주석)</t>
        </is>
      </c>
      <c r="AK29" s="39" t="inlineStr">
        <is>
          <t>핵심</t>
        </is>
      </c>
      <c r="AL29" s="39" t="inlineStr">
        <is>
          <t>용필름은 영화·드라마 제작사(합병공시 주요사업 '영화, 드라마, 영상매체제작')로 CJ ENM 영화·드라마 제작 사업과 같은 영역. 인수 주체가 그룹 정점 CJ ENM 자신이므로 정점 기준도 핵심.</t>
        </is>
      </c>
      <c r="AM29" s="39" t="inlineStr">
        <is>
          <t>7,940,625백만원 (CJ ENM 연결, 2021-12-31). 별도 6,032,346백만원</t>
        </is>
      </c>
      <c r="AN29" s="39" t="inlineStr">
        <is>
          <t>acq_total_assets와 같음</t>
        </is>
      </c>
      <c r="AO29" s="39" t="inlineStr">
        <is>
          <t>계산: 0.20 (15,886백만원 / 연결 총자산 7,940,625백만원, 2021-12-31). 기타주주 몫 포함 총액 18,541.6백만원 기준 0.23</t>
        </is>
      </c>
      <c r="AP29" s="39" t="inlineStr">
        <is>
          <t>계산: 0.38 (15,886백만원 / 연결 자본총계 4,203,306백만원, 2021-12-31). 총액 기준 0.44</t>
        </is>
      </c>
      <c r="AQ29" s="39" t="inlineStr">
        <is>
          <t>계산: 1,763,103,981,600원 (2022-10-24 종가 80,400원 × 발행주식 21,929,154주)</t>
        </is>
      </c>
      <c r="AR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S29" s="39" t="inlineStr">
        <is>
          <t>KOSDAQ:035760</t>
        </is>
      </c>
      <c r="AT29" s="39" t="inlineStr">
        <is>
          <t>인수 주체 CJ ENM이 코스닥 상장사. 대상 용필름은 비상장.</t>
        </is>
      </c>
      <c r="AU29" s="39" t="inlineStr">
        <is>
          <t>2022-10-25 DART 공정위 공시(CJ ENM 특수관계인으로부터 주식의 취득 20221025000373, 용필름 최대주주등의주식보유변동 20221025000441, 스튜디오스 합병결정). 그 전 인수설 보도는 확인 못 함</t>
        </is>
      </c>
      <c r="AV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W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X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Y29" s="39" t="inlineStr">
        <is>
          <t>2020: 미확인; 2021: 5,821백만원 (별도)</t>
        </is>
      </c>
      <c r="AZ29" s="39" t="inlineStr">
        <is>
          <t>용필름 2022-12 합병 소멸 → 존속법인 씨제이이엔엠스튜디오스 별도: 2022: 29,429백만원; 2023: 143,370백만원; 2025: 226,702백만원 (참고 2024: 199,229백만원)</t>
        </is>
      </c>
      <c r="BA29" s="39" t="inlineStr">
        <is>
          <t>2020: 미확인; 2021: -307백만원 (별도)</t>
        </is>
      </c>
      <c r="BB29" s="39" t="inlineStr">
        <is>
          <t>용필름 2022-12 합병 소멸 → 존속법인 씨제이이엔엠스튜디오스 별도: 2022: 1,539백만원; 2023: -5,711백만원; 2025: 10,359백만원 (참고 2024: 9,245백만원)</t>
        </is>
      </c>
      <c r="BC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D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E29" s="38" t="inlineStr">
        <is>
          <t>부분</t>
        </is>
      </c>
      <c r="BF29" s="38" t="inlineStr">
        <is>
          <t>2026-10-31</t>
        </is>
      </c>
    </row>
    <row r="30" ht="72" customHeight="1">
      <c r="A30" s="38" t="inlineStr">
        <is>
          <t>C027</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MA④</t>
        </is>
      </c>
      <c r="J30" s="38" t="inlineStr">
        <is>
          <t>같음</t>
        </is>
      </c>
      <c r="K30" s="38" t="inlineStr">
        <is>
          <t>있음</t>
        </is>
      </c>
      <c r="L30" s="38" t="inlineStr">
        <is>
          <t>일치</t>
        </is>
      </c>
      <c r="M30" s="38" t="inlineStr">
        <is>
          <t>편입 후</t>
        </is>
      </c>
      <c r="N30" s="39" t="inlineStr">
        <is>
          <t>Commerce &amp; Marketing</t>
        </is>
      </c>
      <c r="O30" s="39" t="inlineStr">
        <is>
          <t>Brand / Advertising / 
Marketing / IP Merchandising</t>
        </is>
      </c>
      <c r="P30" s="38" t="inlineStr">
        <is>
          <t>Announced</t>
        </is>
      </c>
      <c r="Q30" s="40" t="n">
        <v>11.36</v>
      </c>
      <c r="R30" s="39" t="inlineStr">
        <is>
          <t>Artworks Korea Co, Ltd.</t>
        </is>
      </c>
      <c r="S30" s="39" t="inlineStr">
        <is>
          <t>CJ E&amp;M Corporation</t>
        </is>
      </c>
      <c r="T30" s="39" t="inlineStr">
        <is>
          <t>Artworks Korea Co, Ltd. agreed to acquire Business unit from CJ E&amp;M Corporation for KRW 14.5 billion on December 21, 2022. The deal is expected to close on January 2, 2023.</t>
        </is>
      </c>
      <c r="U30" s="39" t="inlineStr">
        <is>
          <t>MA-2 그룹 내부 재편</t>
        </is>
      </c>
      <c r="V30" s="39" t="n"/>
      <c r="W30" s="39" t="inlineStr">
        <is>
          <t>MA④ 그룹 내부 재편</t>
        </is>
      </c>
      <c r="X30" s="39" t="n"/>
      <c r="Y30" s="38" t="inlineStr">
        <is>
          <t>False</t>
        </is>
      </c>
      <c r="Z30" s="39" t="inlineStr">
        <is>
          <t>MA④ 그룹 내부 재편</t>
        </is>
      </c>
      <c r="AA30" s="39" t="inlineStr">
        <is>
          <t>편입 후 (매수자 ㈜브랜드웍스코리아(구 아트웍스코리아)는 거래 당시 CJ ENM 100% 자회사: 2022-06-29 CJ ENM이 잔여 29.98%를 사들여 70.02%→100%, DART 20220701000087; 매도자는 CJ ENM 본체)</t>
        </is>
      </c>
      <c r="AB30" s="39" t="inlineStr">
        <is>
          <t>완료 (2023-01-02 양수일; 브랜드웍스코리아 2022 감사보고서 보고기간 후 사건과 2023 감사보고서 주석 27에서 양수 확인)</t>
        </is>
      </c>
      <c r="AC30" s="39" t="inlineStr">
        <is>
          <t>14,578,000,000원 (양수가액 14,578백만원, 감정평가액 근거, 부가세 별도; 공정위 공시). 2023 감사보고서상 이전대가는 16,105,255천원</t>
        </is>
      </c>
      <c r="AD30" s="39" t="inlineStr">
        <is>
          <t>원자료와 일치 (14,578백만원 ÷ 1,283.6원/달러[2022-12-21 Yahoo Finance KRW=X 종가] = 11.36백만 달러)</t>
        </is>
      </c>
      <c r="AE30" s="39" t="inlineStr">
        <is>
          <t>2022-12-21</t>
        </is>
      </c>
      <c r="AF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G30" s="39" t="inlineStr">
        <is>
          <t>같은 묶음 관계: C021(2022-07-01 CJ ENM의 아트웍스코리아 잔여지분 29.98% 매입)로 100% 자회사가 된 뒤 이 영업양수(C027)가 이루어졌고, 이후 같은 매수자가 C028(2023-11 락포트 국내 사업 양수)을 했다. C017(2021-02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H30" s="39" t="inlineStr">
        <is>
          <t>㈜브랜드웍스코리아(2022-11-07 아트웍스코리아에서 사명 변경; CJ ENM 100% 자회사, 비상장)</t>
        </is>
      </c>
      <c r="AI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J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K30" s="39" t="inlineStr">
        <is>
          <t>핵심</t>
        </is>
      </c>
      <c r="AL30" s="39" t="inlineStr">
        <is>
          <t>양수 대상인 남성패션(다니엘 크레뮤·82VILLIERS)은 매수자가 이미 하던 브랜드 패션 사업(브룩스브라더스)과 같은 영역이다. 리빙 브랜드 오덴세는 인접 영역에 가깝다. 그룹 정점 CJ ENM 기준으로는 커머스 부문(2022 매출 1조 3,553억원) 안에서 사업을 옮긴 것이어서 기존 사업의 재배치다.</t>
        </is>
      </c>
      <c r="AM30" s="39" t="inlineStr">
        <is>
          <t>18,045,542,879원 (브랜드웍스코리아 2021-12-31 별도, 2022 감사보고서 전기 수치; 참고 2022-12-31 25,033,734,618원)</t>
        </is>
      </c>
      <c r="AN30" s="39" t="inlineStr">
        <is>
          <t>7,940,625백만원 (CJ ENM 2021-12-31 연결, 2022 사업보고서 요약재무정보)</t>
        </is>
      </c>
      <c r="AO30" s="39" t="inlineStr">
        <is>
          <t>계산: 80.79 (양수가액 14,578백만원 ÷ 브랜드웍스코리아 2021말 별도 자산총계 18,045.5백만원). 참고: CJ ENM 2021말 연결 자산 대비 0.18</t>
        </is>
      </c>
      <c r="AP30" s="39" t="inlineStr">
        <is>
          <t>계산: 465.38 (14,578백만원 ÷ 브랜드웍스코리아 2021말 별도 자본총계 3,132.5백만원)</t>
        </is>
      </c>
      <c r="AQ30" s="39" t="inlineStr">
        <is>
          <t>계산: 2,081,076,714,600원 (CJ ENM 2022-12-20 종가 94,900원 × 발행주식총수 21,929,154주; 브랜드웍스코리아는 비상장)</t>
        </is>
      </c>
      <c r="AR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S30" s="39" t="inlineStr">
        <is>
          <t>KRX:035760</t>
        </is>
      </c>
      <c r="AT30" s="39" t="inlineStr">
        <is>
          <t>매수자 브랜드웍스코리아와 매도자가 모두 그룹 회사이고 브랜드웍스코리아는 비상장이므로, 상장 지배회사 CJ ENM(코스닥 035760)을 쓴다. 대상은 사업부문이라 별도 종목이 없다.</t>
        </is>
      </c>
      <c r="AU30" s="39" t="inlineStr">
        <is>
          <t>2022-12-21 DART 공정위 공시(CJ ENM '특수관계인에대한영업양도'·'특수관계인에대한출자', 브랜드웍스코리아 '특수관계인으로부터영업양수'·'유상증자결정'). 이보다 앞선 보도는 찾지 못했다.</t>
        </is>
      </c>
      <c r="AV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100%(C021);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W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결정(C028);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X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Y30" s="39" t="inlineStr">
        <is>
          <t>미확인 (양수 대상 리빙·남성패션 사업부문의 단독 매출은 공시에 없음). 참고: 인수 주체 브랜드웍스코리아 별도 매출 2021: 436.6억원; 2022: 335.6억원</t>
        </is>
      </c>
      <c r="AZ30" s="39" t="inlineStr">
        <is>
          <t>2023: 1,074.2억원; 2024: 1,378.8억원; 2025: 1,261.8억원 (브랜드웍스코리아 별도 전체, 양수 사업 포함)</t>
        </is>
      </c>
      <c r="BA30" s="39" t="inlineStr">
        <is>
          <t>미확인 (사업부문 단독 영업이익 비공개). 참고: 브랜드웍스코리아 별도 영업손실 2021: -2.2억원; 2022: -5.8억원</t>
        </is>
      </c>
      <c r="BB30" s="39" t="inlineStr">
        <is>
          <t>2023: -48.0억원; 2024: -73.8억원; 2025: -13.1억원 (브랜드웍스코리아 별도 영업손실)</t>
        </is>
      </c>
      <c r="BC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사업(C028)도 섞인다.</t>
        </is>
      </c>
      <c r="BD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E30" s="38" t="inlineStr">
        <is>
          <t>부분</t>
        </is>
      </c>
      <c r="BF30" s="38" t="inlineStr">
        <is>
          <t>2026-10-31</t>
        </is>
      </c>
    </row>
    <row r="31" ht="72" customHeight="1">
      <c r="A31" s="38" t="inlineStr">
        <is>
          <t>C028</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MA①</t>
        </is>
      </c>
      <c r="J31" s="38" t="inlineStr">
        <is>
          <t>같음</t>
        </is>
      </c>
      <c r="K31" s="38" t="inlineStr">
        <is>
          <t>있음</t>
        </is>
      </c>
      <c r="L31" s="38" t="inlineStr">
        <is>
          <t>일치</t>
        </is>
      </c>
      <c r="M31" s="38" t="inlineStr">
        <is>
          <t>편입 후</t>
        </is>
      </c>
      <c r="N31" s="39" t="inlineStr">
        <is>
          <t>Commerce &amp; Marketing</t>
        </is>
      </c>
      <c r="O31" s="39" t="inlineStr">
        <is>
          <t>E-commerce / Marketplace</t>
        </is>
      </c>
      <c r="P31" s="38" t="inlineStr">
        <is>
          <t>Closed</t>
        </is>
      </c>
      <c r="Q31" s="40" t="n">
        <v>4.23</v>
      </c>
      <c r="R31" s="39" t="inlineStr">
        <is>
          <t>Artworks Korea Co, Ltd.</t>
        </is>
      </c>
      <c r="S31" s="39" t="inlineStr">
        <is>
          <t>Rockport Korea Ltd.</t>
        </is>
      </c>
      <c r="T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U31" s="39" t="inlineStr">
        <is>
          <t>MA-1 그룹이 매수자</t>
        </is>
      </c>
      <c r="V31" s="39" t="inlineStr">
        <is>
          <t>지분율 미기재(대개 100%·사업양수)</t>
        </is>
      </c>
      <c r="W31" s="39" t="inlineStr">
        <is>
          <t>MA① 경영권 인수</t>
        </is>
      </c>
      <c r="X31" s="39" t="n"/>
      <c r="Y31" s="38" t="inlineStr">
        <is>
          <t>False</t>
        </is>
      </c>
      <c r="Z31" s="39" t="inlineStr">
        <is>
          <t>MA① 경영권 인수</t>
        </is>
      </c>
      <c r="AA31" s="39" t="inlineStr">
        <is>
          <t>편입 후 (매수자 ㈜브랜드웍스코리아는 2022-06-29부터 CJ ENM 100% 자회사; 2023 감사보고서 주주 현황 CJ ENM 100%)</t>
        </is>
      </c>
      <c r="AB31" s="39" t="inlineStr">
        <is>
          <t>완료 (양수 예정일 2023-12-01; CJ뉴스룸 2023-12-05 보도자료에 '이달부터 락포트 운영을 시작'. 정확한 종결일 문서는 미확인)</t>
        </is>
      </c>
      <c r="AC31" s="39" t="inlineStr">
        <is>
          <t>5,726,207,080원</t>
        </is>
      </c>
      <c r="AD31" s="39" t="inlineStr">
        <is>
          <t>원자료와 일치 (5,726.2백만원 ÷ 1,352.7원/달러[2023-10-26 이사회 결의일 Yahoo Finance KRW=X 종가] = 4.23백만 달러)</t>
        </is>
      </c>
      <c r="AE31" s="39" t="inlineStr">
        <is>
          <t>2023-10-26 (브랜드웍스코리아 이사회 결의일; 공개 공시는 2023-11-01 DART 공정위 공시 '영업양수결정')</t>
        </is>
      </c>
      <c r="AF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G31" s="39" t="inlineStr">
        <is>
          <t>같은 묶음 관계: C027(2023-01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H31" s="39" t="inlineStr">
        <is>
          <t>㈜브랜드웍스코리아(CJ ENM 100% 자회사, 비상장; 구 아트웍스코리아)</t>
        </is>
      </c>
      <c r="AI31" s="39" t="inlineStr">
        <is>
          <t>"브랜드 포트폴리오 추가를 통한 당사 미래 기업 가치 제고" (공정위 공시 영업양수결정) / "오프라인 밸류체인 역량을 고도화해" (CJ뉴스룸 보도자료)</t>
        </is>
      </c>
      <c r="AJ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K31" s="39" t="inlineStr">
        <is>
          <t>핵심</t>
        </is>
      </c>
      <c r="AL31" s="39" t="inlineStr">
        <is>
          <t>신발·잡화 브랜드 락포트는 매수자가 하던 패션·생활 브랜드 운영 사업과 같은 영역이다. 그룹 정점 CJ ENM 기준으로는 커머스 부문(2022 매출 1조 3,553억원)에 붙는 인접 영역이다.</t>
        </is>
      </c>
      <c r="AM31" s="39" t="inlineStr">
        <is>
          <t>25,033,734,618원 (브랜드웍스코리아 2022-12-31 별도; 공시 '당사대비 114.85%'의 분모와 일치). 이후 2023-01 사업양수와 2023-02 유상증자로 2023말 자산은 71,500,176,980원</t>
        </is>
      </c>
      <c r="AN31" s="39" t="inlineStr">
        <is>
          <t>10,332,247백만원 (CJ ENM 2022-12-31 연결, 2022 사업보고서 요약재무정보)</t>
        </is>
      </c>
      <c r="AO31" s="39" t="inlineStr">
        <is>
          <t>계산: 22.87 (양수가액 5,726.2백만원 ÷ 브랜드웍스코리아 2022말 별도 자산총계 25,033.7백만원). 공시는 양수 대상 영업부문 자산총액의 당사대비 비율만 114.85로 제시</t>
        </is>
      </c>
      <c r="AP31" s="39" t="inlineStr">
        <is>
          <t>계산: 342.20 (5,726.2백만원 ÷ 브랜드웍스코리아 2022말 별도 자본총계 1,673.3백만원; 2023 증자 반영 전)</t>
        </is>
      </c>
      <c r="AQ31" s="39" t="inlineStr">
        <is>
          <t>계산: 1,142,508,923,400원 (CJ ENM 2023-10-31 종가 52,100원 × 발행주식총수 21,929,154주[2022 사업보고서 기준, 2023 중 변동 없다고 보고 적용]; 브랜드웍스코리아는 비상장)</t>
        </is>
      </c>
      <c r="AR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S31" s="39" t="inlineStr">
        <is>
          <t>KRX:035760</t>
        </is>
      </c>
      <c r="AT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U31" s="39" t="inlineStr">
        <is>
          <t>2023-11-01 DART 공정위 공시 '영업양수결정'(이사회 결의일 2023-10-26). 이보다 앞선 보도는 찾지 못했다.</t>
        </is>
      </c>
      <c r="AV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출범(C027); 2023-10-26: 브랜드웍스코리아 이사회 영업양수 결의</t>
        </is>
      </c>
      <c r="AW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X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Y31" s="39" t="inlineStr">
        <is>
          <t>2021: 508.8억원; 2022: 580.9억원 (더락포트컴퍼니코리아 유한회사 별도)</t>
        </is>
      </c>
      <c r="AZ31" s="39" t="inlineStr">
        <is>
          <t>미확인 (락포트 사업 단독 매출 비공개). 이어받은 회사 브랜드웍스코리아 별도 전체 매출 2024: 1,378.8억원; 2025: 1,261.8억원 (2023은 락포트 1개월만 포함, 1,074.2억원)</t>
        </is>
      </c>
      <c r="BA31" s="39" t="inlineStr">
        <is>
          <t>2021: 16.7억원; 2022: 24.8억원 (더락포트컴퍼니코리아 유한회사 별도)</t>
        </is>
      </c>
      <c r="BB31" s="39" t="inlineStr">
        <is>
          <t>미확인 (락포트 단독 비공개). 브랜드웍스코리아 별도 영업손실 2024: -73.8억원; 2025: -13.1억원 (2023: -48.0억원)</t>
        </is>
      </c>
      <c r="BC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D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E31" s="38" t="inlineStr">
        <is>
          <t>부분</t>
        </is>
      </c>
      <c r="BF31" s="38" t="inlineStr">
        <is>
          <t>2026-10-31</t>
        </is>
      </c>
    </row>
    <row r="32" ht="72" customHeight="1">
      <c r="A32" s="38" t="inlineStr">
        <is>
          <t>C029</t>
        </is>
      </c>
      <c r="B32" s="38" t="inlineStr">
        <is>
          <t>CJ ENM</t>
        </is>
      </c>
      <c r="C32" s="38" t="inlineStr">
        <is>
          <t>2023-11-23</t>
        </is>
      </c>
      <c r="D32" s="39" t="inlineStr">
        <is>
          <t>DADA MNC CO.,Ltd</t>
        </is>
      </c>
      <c r="E32" s="38" t="n">
        <v>71</v>
      </c>
      <c r="F32" s="38" t="inlineStr">
        <is>
          <t>False</t>
        </is>
      </c>
      <c r="G32" s="38" t="n"/>
      <c r="H32" s="38" t="inlineStr">
        <is>
          <t>MA②</t>
        </is>
      </c>
      <c r="I32" s="38" t="inlineStr">
        <is>
          <t>MA②</t>
        </is>
      </c>
      <c r="J32" s="38" t="inlineStr">
        <is>
          <t>같음</t>
        </is>
      </c>
      <c r="K32" s="38" t="inlineStr">
        <is>
          <t>있음</t>
        </is>
      </c>
      <c r="L32" s="38" t="inlineStr">
        <is>
          <t>일치</t>
        </is>
      </c>
      <c r="M32" s="38" t="inlineStr">
        <is>
          <t>편입 후</t>
        </is>
      </c>
      <c r="N32" s="39" t="inlineStr">
        <is>
          <t>Commerce &amp; Marketing</t>
        </is>
      </c>
      <c r="O32" s="39" t="inlineStr">
        <is>
          <t>E-commerce / Marketplace</t>
        </is>
      </c>
      <c r="P32" s="38" t="inlineStr">
        <is>
          <t>Announced</t>
        </is>
      </c>
      <c r="Q32" s="40" t="n">
        <v>20.02</v>
      </c>
      <c r="R32" s="39" t="inlineStr">
        <is>
          <t>CJ ENM CO., Ltd. (KOSDAQ:A035760)</t>
        </is>
      </c>
      <c r="S32" s="39" t="inlineStr">
        <is>
          <t>Mirae Asset Global Investments Co., Ltd.</t>
        </is>
      </c>
      <c r="T32" s="39" t="inlineStr">
        <is>
          <t>CJ ENM CO., Ltd. (KOSDAQ:A035760) agreed to acquire remaining 41.176471% stake in DADA MNC CO.,Ltd from Mirae Asset Global Investments Co., Ltd. for KRW 26.05 billion on November 23, 2023.</t>
        </is>
      </c>
      <c r="U32" s="39" t="inlineStr">
        <is>
          <t>MA-1 그룹이 매수자</t>
        </is>
      </c>
      <c r="V32" s="39" t="inlineStr">
        <is>
          <t>기존 자회사 잔여지분</t>
        </is>
      </c>
      <c r="W32" s="39" t="inlineStr">
        <is>
          <t>MA② 기존 지분 확대</t>
        </is>
      </c>
      <c r="X32" s="39" t="n"/>
      <c r="Y32" s="38" t="inlineStr">
        <is>
          <t>False</t>
        </is>
      </c>
      <c r="Z32" s="39" t="inlineStr">
        <is>
          <t>MA② 기존 지분 확대</t>
        </is>
      </c>
      <c r="AA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AB32" s="39" t="inlineStr">
        <is>
          <t>완료 (2023-11-30 거래일, 다다엠앤씨 '최대주주등의주식보유변동' 공시 20231201000022에 변동일 23.11.30, 취득 후 100%)</t>
        </is>
      </c>
      <c r="AC32" s="39" t="inlineStr">
        <is>
          <t>26,056,030,000원 (상환전환우선주 910,000주 × 28,633원, 공정위 공시 기준 26,056백만원)</t>
        </is>
      </c>
      <c r="AD32" s="39" t="inlineStr">
        <is>
          <t>원자료와 일치 (계산: 26,056백만원 ÷ 약 1,300원/USD(2023-11-23 무렵) ≈ USD 20.0백만, 원자료 20.02)</t>
        </is>
      </c>
      <c r="AE32" s="39" t="inlineStr">
        <is>
          <t>2023-11-23</t>
        </is>
      </c>
      <c r="AF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G32" s="39" t="inlineStr">
        <is>
          <t>C017(2021-02-04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H32" s="39" t="inlineStr">
        <is>
          <t>㈜씨제이이엔엠(CJ ENM, 그룹 지배회사·코스닥 상장)</t>
        </is>
      </c>
      <c r="AI32" s="39" t="inlineStr">
        <is>
          <t>"경영 효율성 제고" (공정위 공시 '특수관계인으로부터주식의취득' 취득목적) / "경영 효율성 제고 목적으로 당기 중 연결회사((주)씨제이이엔엠)에서 취득" (CJ ENM 2023 사업보고서 연결 주석)</t>
        </is>
      </c>
      <c r="AJ32" s="39" t="inlineStr">
        <is>
          <t>방송·미디어플랫폼, 커머스(CJ온스타일), 영화·드라마 제작, 음악. 2022년 연결 매출 중 커머스 부문 1조 3,553억원(28.28%) (CJ ENM 2022 사업보고서 사업의 내용)</t>
        </is>
      </c>
      <c r="AK32" s="39" t="inlineStr">
        <is>
          <t>핵심</t>
        </is>
      </c>
      <c r="AL32" s="39" t="inlineStr">
        <is>
          <t>다다엠앤씨는 2017년 CJ오쇼핑 신사업개발팀에서 시작한 미디어커머스 사업을 2021년 분리해 만든 회사로, CJ ENM 커머스 부문(온라인 쇼핑·자체 브랜드)과 같은 영역이다. 인수 주체가 그룹 정점 회사(CJ ENM) 자신이므로 정점 기준 판단도 같다.</t>
        </is>
      </c>
      <c r="AM32" s="39" t="inlineStr">
        <is>
          <t>10,332,246,645,583원 (CJ ENM 2022-12-31 연결 자산총계; 별도 기준 6,472,510,235,073원)</t>
        </is>
      </c>
      <c r="AN32" s="39" t="inlineStr">
        <is>
          <t>acq_total_assets와 같음</t>
        </is>
      </c>
      <c r="AO32" s="39" t="inlineStr">
        <is>
          <t>계산: 0.25 (26,056백만원 / 2022년말 연결 자산총계 10,332,247백만원; 별도 기준 0.40 = 26,056 / 6,472,510)</t>
        </is>
      </c>
      <c r="AP32" s="39" t="inlineStr">
        <is>
          <t>계산: 0.60 (26,056백만원 / 2022년말 연결 자본총계 4,344,328백만원; 별도 기준 0.80 = 26,056 / 3,265,843)</t>
        </is>
      </c>
      <c r="AQ32" s="39" t="inlineStr">
        <is>
          <t>계산: 1,598,635,326,600원 (2023-11-22 종가 72,900원 × 발행주식총수 21,929,154주)</t>
        </is>
      </c>
      <c r="AR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S32" s="39" t="inlineStr">
        <is>
          <t>KRX:035760</t>
        </is>
      </c>
      <c r="AT32" s="39" t="inlineStr">
        <is>
          <t>인수 주체 CJ ENM이 코스닥 상장사(035760). 대상회사 다다엠앤씨는 비상장.</t>
        </is>
      </c>
      <c r="AU32" s="39" t="inlineStr">
        <is>
          <t>2023-11-23 DART 공정위 공시 '특수관계인으로부터주식의취득'(CJ ENM). 사전 보도는 찾지 못함. 보도는 2023-11-24 IB토마토 등.</t>
        </is>
      </c>
      <c r="AV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양도(C017);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W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X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Y32" s="39" t="inlineStr">
        <is>
          <t>2021: 23,379,335,275원; 2022: 15,257,443,960원</t>
        </is>
      </c>
      <c r="AZ32" s="39" t="inlineStr">
        <is>
          <t>2023(취득 연도): 7,501,352천원(계속영업 3,883,448,305원 + 중단영업 3,617,903,553원); 2024: 148백만원; 2025: 0백만원</t>
        </is>
      </c>
      <c r="BA32" s="39" t="inlineStr">
        <is>
          <t>2021: -7,953,436,751원; 2022: -14,593,782,657원</t>
        </is>
      </c>
      <c r="BB32" s="39" t="inlineStr">
        <is>
          <t>2023(취득 연도): 계속영업 -5,963,103,651원, 중단영업손익(세전, 법인세 0원) -1,507,055,845원(중단영업 영업손익은 따로 공시되지 않음); 2024: 225백만원; 2025: -11백만원</t>
        </is>
      </c>
      <c r="BC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D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E32" s="38" t="inlineStr">
        <is>
          <t>완료</t>
        </is>
      </c>
      <c r="BF32" s="38" t="inlineStr">
        <is>
          <t>2026-10-31</t>
        </is>
      </c>
    </row>
    <row r="33" ht="72" customHeight="1">
      <c r="A33" s="38" t="inlineStr">
        <is>
          <t>C030</t>
        </is>
      </c>
      <c r="B33" s="38" t="inlineStr">
        <is>
          <t>CJ ENM</t>
        </is>
      </c>
      <c r="C33" s="38" t="inlineStr">
        <is>
          <t>2023-12-10</t>
        </is>
      </c>
      <c r="D33" s="39" t="inlineStr">
        <is>
          <t>Fifth Season LLC</t>
        </is>
      </c>
      <c r="E33" s="38" t="n">
        <v>20</v>
      </c>
      <c r="F33" s="38" t="inlineStr">
        <is>
          <t>True</t>
        </is>
      </c>
      <c r="G33" s="38" t="n"/>
      <c r="H33" s="38" t="inlineStr">
        <is>
          <t>MA⑤</t>
        </is>
      </c>
      <c r="I33" s="38" t="inlineStr">
        <is>
          <t>MA⑤</t>
        </is>
      </c>
      <c r="J33" s="38" t="inlineStr">
        <is>
          <t>같음</t>
        </is>
      </c>
      <c r="K33" s="38" t="inlineStr">
        <is>
          <t>있음</t>
        </is>
      </c>
      <c r="L33" s="38" t="inlineStr">
        <is>
          <t>일치</t>
        </is>
      </c>
      <c r="M33" s="38" t="inlineStr">
        <is>
          <t>편입 후</t>
        </is>
      </c>
      <c r="N33" s="39" t="inlineStr">
        <is>
          <t>Content Production &amp; Investment</t>
        </is>
      </c>
      <c r="O33" s="39" t="inlineStr">
        <is>
          <t>Content Production Studio</t>
        </is>
      </c>
      <c r="P33" s="38" t="inlineStr">
        <is>
          <t>Closed</t>
        </is>
      </c>
      <c r="Q33" s="40" t="n">
        <v>225</v>
      </c>
      <c r="R33" s="39" t="inlineStr">
        <is>
          <t>Toho International, Inc.</t>
        </is>
      </c>
      <c r="S33" s="39" t="inlineStr">
        <is>
          <t>CJ ENM CO., Ltd. (KOSDAQ:A035760); Endeavor Group Holdings, Inc. (NYSE:EDR)</t>
        </is>
      </c>
      <c r="T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U33" s="39" t="inlineStr">
        <is>
          <t>MA-3 그룹의 지분 매각</t>
        </is>
      </c>
      <c r="V33" s="39" t="n"/>
      <c r="W33" s="39" t="inlineStr">
        <is>
          <t>MA⑤ 그룹의 지분 매각</t>
        </is>
      </c>
      <c r="X33" s="39" t="n"/>
      <c r="Y33" s="38" t="inlineStr">
        <is>
          <t>False</t>
        </is>
      </c>
      <c r="Z33" s="39" t="inlineStr">
        <is>
          <t>MA⑤ 그룹의 지분 매각</t>
        </is>
      </c>
      <c r="AA33" s="39" t="inlineStr">
        <is>
          <t>편입 후 (대상회사 CJ ENM FIFTH SEASON, LLC는 2022-01-19 CJ ENM 인수(C020)로 연결 종속회사가 됐고, 거래 후에도 지분 60%로 지배력 유지 — CJ ENM 2023 사업보고서 20240318000857 종속기업 표. 매수자 Toho International은 CJ ENM 계보 밖)</t>
        </is>
      </c>
      <c r="AB33" s="39" t="inlineStr">
        <is>
          <t>완료 (2023-12-12 납입; Toho 적시공시 '払込期日 2023年12月12日', CJ ENM 2023 사업보고서 '2023년 12월 제3자 배정 유상증자')</t>
        </is>
      </c>
      <c r="AC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D33" s="39" t="inlineStr">
        <is>
          <t>원자료와 일치 (225.0)</t>
        </is>
      </c>
      <c r="AE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F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G33" s="39" t="inlineStr">
        <is>
          <t>C020(2021-11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처리했다(C020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H33" s="39" t="inlineStr">
        <is>
          <t>Toho International, Inc. (東宝㈱ 100% 자회사 TOHO Global㈱의 100% 자회사, 東宝 기준 손자회사; 미국 캘리포니아주 LA, 라이선스·이커머스 사업, 1953-07-20 설립, 비상장). CJ ENM 그룹 밖의 매수자</t>
        </is>
      </c>
      <c r="AI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J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K33" s="39" t="inlineStr">
        <is>
          <t>인접</t>
        </is>
      </c>
      <c r="AL33" s="39" t="inlineStr">
        <is>
          <t>東宝의 주력은 일본 내 영화 배급·흥행과 애니메이션 IP 사업이다. Fifth Season은 미국에서 글로벌 OTT용 실사 TV 시리즈·영화를 기획·제작·판매한다. 같은 영상 콘텐츠 가치사슬이지만 시장(미국·글로벌)과 단계(시리즈 제작)가 달라 인접으로 본다. 東宝도 '当社単独では成し得なかったグローバル市場に向けた大型作品の製作'의 기회라고 썼다. 그룹(CJ ENM) 기준으로는 핵심 제작 자회사의 소수지분을 일본 최대 영화사에 넘기며 공동 제작 파트너를 들인 거래다.</t>
        </is>
      </c>
      <c r="AM33" s="39" t="inlineStr">
        <is>
          <t>미확인 (Toho International 재무 미공개; 자본금 USD 138.3M = 20,344百万円만 공시됨 — 東宝 적시공시)</t>
        </is>
      </c>
      <c r="AN33" s="39" t="inlineStr">
        <is>
          <t>534,097百万円 (東宝 연결, 2023-02-28; 2023년 2월기 決算短信). 참고: 그룹 측 CJ ENM 연결 총자산 10조 3,322억원(2022-12-31, 2022 사업보고서 경영진단)</t>
        </is>
      </c>
      <c r="AO33" s="39" t="inlineStr">
        <is>
          <t>계산: 6.20 (33,098百万円 / 534,097百万円, 東宝 연결 2023-02-28)</t>
        </is>
      </c>
      <c r="AP33" s="39" t="inlineStr">
        <is>
          <t>계산: 7.81 (33,098百万円 / 純資産 423,691百万円). 자기자본 409,306百万円 기준이면 8.09</t>
        </is>
      </c>
      <c r="AQ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R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S33" s="39" t="inlineStr">
        <is>
          <t>TSE:9602</t>
        </is>
      </c>
      <c r="AT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U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V33" s="39" t="inlineStr">
        <is>
          <t>2017: Endeavor 산하 Endeavor Content 출범(東宝 공시 '2017年に設立'); 2021-11/2022-01: CJ ENM이 80% 인수, 확정대금 USD 785.38M(C020);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W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X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뒷받침(C020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Y33" s="39" t="inlineStr">
        <is>
          <t>2021: USD 737 million (Endeavor 2022 10-K, 매각 대상 '제한 Endeavor Content 사업' 매출, US GAAP); 2022: 699,601,932천원 (CJ ENM FIFTH SEASON 연결, CJ ENM 2022 사업보고서). 참고 거래 연도 2023: 347,619,868천원</t>
        </is>
      </c>
      <c r="AZ33" s="39" t="inlineStr">
        <is>
          <t>2024: 1,038,782,865천원; 2025: 789,711,200천원 (최근 회계연도); 참고 2026 상반기: 284,057,366천원</t>
        </is>
      </c>
      <c r="BA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BB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BC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D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E33" s="38" t="inlineStr">
        <is>
          <t>완료</t>
        </is>
      </c>
      <c r="BF33" s="38" t="inlineStr">
        <is>
          <t>2026-10-26</t>
        </is>
      </c>
    </row>
    <row r="34" ht="72" customHeight="1">
      <c r="A34" s="38" t="inlineStr">
        <is>
          <t>K001</t>
        </is>
      </c>
      <c r="B34" s="38" t="inlineStr">
        <is>
          <t>Kakao</t>
        </is>
      </c>
      <c r="C34" s="38" t="inlineStr">
        <is>
          <t>2005-05-27</t>
        </is>
      </c>
      <c r="D34" s="39" t="inlineStr">
        <is>
          <t>Kakao M Corp.</t>
        </is>
      </c>
      <c r="E34" s="38" t="n">
        <v>88</v>
      </c>
      <c r="F34" s="38" t="inlineStr">
        <is>
          <t>False</t>
        </is>
      </c>
      <c r="G34" s="38" t="n"/>
      <c r="H34" s="38" t="inlineStr">
        <is>
          <t>MA⑥</t>
        </is>
      </c>
      <c r="I34" s="38" t="inlineStr">
        <is>
          <t>MA⑥</t>
        </is>
      </c>
      <c r="J34" s="38" t="inlineStr">
        <is>
          <t>같음</t>
        </is>
      </c>
      <c r="K34" s="38" t="inlineStr">
        <is>
          <t>확인 안 됨</t>
        </is>
      </c>
      <c r="L34" s="38" t="inlineStr">
        <is>
          <t>기타</t>
        </is>
      </c>
      <c r="M34" s="38" t="inlineStr">
        <is>
          <t>편입 전</t>
        </is>
      </c>
      <c r="N34" s="39" t="inlineStr">
        <is>
          <t>Content Production &amp; Investment</t>
        </is>
      </c>
      <c r="O34" s="39" t="inlineStr">
        <is>
          <t>Content Investment / Distribution</t>
        </is>
      </c>
      <c r="P34" s="38" t="inlineStr">
        <is>
          <t>Closed</t>
        </is>
      </c>
      <c r="Q34" s="40" t="n">
        <v>12.67</v>
      </c>
      <c r="R34" s="39" t="inlineStr">
        <is>
          <t>SK Telecom Co., Ltd. (KOSE:A017670)</t>
        </is>
      </c>
      <c r="S34" s="39" t="inlineStr">
        <is>
          <t>-</t>
        </is>
      </c>
      <c r="T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U34" s="39" t="inlineStr">
        <is>
          <t>MA-4 외부자 간 거래</t>
        </is>
      </c>
      <c r="V34" s="39" t="n"/>
      <c r="W34" s="39" t="inlineStr">
        <is>
          <t>MA⑥ 외부자 간 거래</t>
        </is>
      </c>
      <c r="X34" s="39" t="n"/>
      <c r="Y34" s="38" t="inlineStr">
        <is>
          <t>False</t>
        </is>
      </c>
      <c r="Z34" s="39" t="inlineStr">
        <is>
          <t>MA⑥ 외부자 간 거래</t>
        </is>
      </c>
      <c r="AA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AB34" s="39" t="inlineStr">
        <is>
          <t>완료 (2005-08-11: 구주 4,885,009주 양수에 따른 최대주주 변경 확인, 같은 날 제3자배정 신주 4,697,312주 주금 납입)</t>
        </is>
      </c>
      <c r="AC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D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E34" s="39" t="inlineStr">
        <is>
          <t>2005-05-27</t>
        </is>
      </c>
      <c r="AF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G34" s="39" t="inlineStr">
        <is>
          <t>로엔 계보의 첫 거래(SK텔레콤의 경영권 인수). 이후 K002(2008 RealNetworks 신주 인수) → K004(2013 SK플래닛이 어피너티 SPV에 매각) → K005(2013 RealNetworks 잔여지분 매각) → K009(2016 카카오 인수) → K027(2018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H34" s="39" t="inlineStr">
        <is>
          <t>SK텔레콤㈜ (SK그룹 계열 이동통신 사업자, 유가증권시장 상장; 최대주주 SK㈜ 21.47%; 카카오 그룹과 무관)</t>
        </is>
      </c>
      <c r="AI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J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K34" s="39" t="inlineStr">
        <is>
          <t>인접</t>
        </is>
      </c>
      <c r="AL34" s="39" t="inlineStr">
        <is>
          <t>SKT의 주력은 이동통신이지만 자사 음악 플랫폼 MelOn에 공급할 음원을 가진 음반 제작·유통사를 인수 — 플랫폼에 콘텐츠를 공급하는 같은 가치사슬의 인접 영역(공정공시: '음악시장에서의 투자,제작,유통의 선순환 구조를 정착'). 그룹 정점 기준: 거래 당시 카카오 그룹과 무관한 편입 전 외부자 간 거래라 카카오 기준 판단은 해당 없음.</t>
        </is>
      </c>
      <c r="AM34" s="39" t="inlineStr">
        <is>
          <t>14,020,705백만원 (SKT 별도, 2004-12-31; 대상회사 최대주주변경 공시 20050811000382의 '변경후 최대주주 주요재무현황' 및 SKT 2004 사업보고서 요약재무정보)</t>
        </is>
      </c>
      <c r="AN34" s="39" t="inlineStr">
        <is>
          <t>acq_total_assets와 같음 (SKT 자신이 상장 지배회사). 단 acq_total_assets는 별도 기준이고, 연결 총자산은 14,283,357,730천원 (SKT 연결, 2004-12-31; 연결감사보고서 20050429001477, 2005-04-30 제출로 발표일 전에 공개됨)</t>
        </is>
      </c>
      <c r="AO34" s="39" t="inlineStr">
        <is>
          <t>계산: 0.21 (29,235,561,640원 / SKT 별도 총자산 14,020,705백만원, 2004-12-31)</t>
        </is>
      </c>
      <c r="AP34" s="39" t="inlineStr">
        <is>
          <t>1.11 (SKT 공시값 — 분자가 2005년 당해 사업연도 취득누계 78,935,561,640원으로 영화·음악 펀드 출자 포함) / 계산: 본건만 0.41 (29,235,561,640원 / 공시상 자기자본 7,108,589,651,380원)</t>
        </is>
      </c>
      <c r="AQ34" s="39" t="inlineStr">
        <is>
          <t>추정: 약 14.2조원 (2005-05-27 종가 176,500원이 2% 상승이라는 보도에서 역산한 2005-05-26 종가 약 173,000원 × 발행주식 82,276,711주(2005-03-31, 자기주식 포함)); 참고 계산: 2005-05-27 종가 기준 14,521,839,491,500원</t>
        </is>
      </c>
      <c r="AR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S34" s="39" t="inlineStr">
        <is>
          <t>KRX:017670</t>
        </is>
      </c>
      <c r="AT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U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V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W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증자(K002); 2011-10-05: SKT 물적분할로 신설된 SK플래닛이 63.48% 승계; 2013-09-10: SK플래닛이 52.56%를 어피너티 SPV(Star Invest)에 매각(K004), 2013-12 SK 계열 제외; 2016-03-16: 카카오가 76.4% 인수(K009); 2018-03: ㈜카카오엠으로 상호 변경; 2018-09-01: ㈜카카오에 흡수합병되어 소멸(K027)</t>
        </is>
      </c>
      <c r="AX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Y34" s="39" t="inlineStr">
        <is>
          <t>2003: 23,896,585천원; 2004: 27,566,806천원</t>
        </is>
      </c>
      <c r="AZ34" s="39" t="inlineStr">
        <is>
          <t>2005: 24,174,597천원; 2006: 31,485,153천원; 최근(독립 법인으로서 마지막 완전 회계연도) 2017: 580,332,777천원(연결)</t>
        </is>
      </c>
      <c r="BA34" s="39" t="inlineStr">
        <is>
          <t>2003: △793,444천원; 2004: △1,244,796천원</t>
        </is>
      </c>
      <c r="BB34" s="39" t="inlineStr">
        <is>
          <t>2005: △5,850,818천원; 2006: △707,710천원; 2017: 102,737,129천원(연결)</t>
        </is>
      </c>
      <c r="BC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K009·K027 기록).</t>
        </is>
      </c>
      <c r="BD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E34" s="38" t="inlineStr">
        <is>
          <t>완료</t>
        </is>
      </c>
      <c r="BF34" s="38" t="inlineStr">
        <is>
          <t>2026-10-26</t>
        </is>
      </c>
    </row>
    <row r="35" ht="72" customHeight="1">
      <c r="A35" s="38" t="inlineStr">
        <is>
          <t>K002</t>
        </is>
      </c>
      <c r="B35" s="38" t="inlineStr">
        <is>
          <t>Kakao</t>
        </is>
      </c>
      <c r="C35" s="38" t="inlineStr">
        <is>
          <t>2009-02-18</t>
        </is>
      </c>
      <c r="D35" s="39" t="inlineStr">
        <is>
          <t>Kakao M Corp.</t>
        </is>
      </c>
      <c r="E35" s="38" t="n">
        <v>102</v>
      </c>
      <c r="F35" s="38" t="inlineStr">
        <is>
          <t>False</t>
        </is>
      </c>
      <c r="G35" s="38" t="n"/>
      <c r="H35" s="38" t="inlineStr">
        <is>
          <t>MA⑥</t>
        </is>
      </c>
      <c r="I35" s="38" t="inlineStr">
        <is>
          <t>MA⑥</t>
        </is>
      </c>
      <c r="J35" s="38" t="inlineStr">
        <is>
          <t>같음</t>
        </is>
      </c>
      <c r="K35" s="38" t="inlineStr">
        <is>
          <t>없음</t>
        </is>
      </c>
      <c r="L35" s="38" t="inlineStr">
        <is>
          <t>일치</t>
        </is>
      </c>
      <c r="M35" s="38" t="inlineStr">
        <is>
          <t>편입 전</t>
        </is>
      </c>
      <c r="N35" s="39" t="inlineStr">
        <is>
          <t>Content Production &amp; Investment</t>
        </is>
      </c>
      <c r="O35" s="39" t="inlineStr">
        <is>
          <t>Content Investment / Distribution</t>
        </is>
      </c>
      <c r="P35" s="38" t="inlineStr">
        <is>
          <t>Closed</t>
        </is>
      </c>
      <c r="Q35" s="40" t="n">
        <v>9.91</v>
      </c>
      <c r="R35" s="39" t="inlineStr">
        <is>
          <t>RealNetworks, Inc.</t>
        </is>
      </c>
      <c r="S35" s="39" t="inlineStr">
        <is>
          <t>SK Telecom Co., Ltd. (KOSE:A017670)</t>
        </is>
      </c>
      <c r="T35" s="39" t="inlineStr">
        <is>
          <t>RealNetworks Inc. (NasdaqGS: RNWK) acquired 11.58% stake in LOEN Entertainment Inc (KOSE: A016170) from SK Telecom Co. Ltd. (KOSE: A017670) for $9.9 million in the fourth quarter of 2008.</t>
        </is>
      </c>
      <c r="U35" s="39" t="inlineStr">
        <is>
          <t>MA-4 외부자 간 거래</t>
        </is>
      </c>
      <c r="V35" s="39" t="n"/>
      <c r="W35" s="39" t="inlineStr">
        <is>
          <t>MA⑥ 외부자 간 거래</t>
        </is>
      </c>
      <c r="X35" s="39" t="n"/>
      <c r="Y35" s="38" t="inlineStr">
        <is>
          <t>False</t>
        </is>
      </c>
      <c r="Z35" s="39" t="inlineStr">
        <is>
          <t>MA⑥ 외부자 간 거래</t>
        </is>
      </c>
      <c r="AA35" s="39" t="inlineStr">
        <is>
          <t>편입 전 (거래 당시 로엔은 SK텔레콤의 자회사, 매수자 RealNetworks는 미국 상장사로 모두 카카오 그룹 밖; 로엔은 2016-03-16 카카오 인수 완료)</t>
        </is>
      </c>
      <c r="AB35" s="39" t="inlineStr">
        <is>
          <t>완료 (2008-12-24 주금 납입, 2008-12-25 신주 2,848,679주 취득으로 주요주주 등재; 2008-12-30 로엔 주요주주변경 공시)</t>
        </is>
      </c>
      <c r="AC35" s="39" t="inlineStr">
        <is>
          <t>USD 9,900,000 (=13,203,627,165원: 로엔 제3자배정 신주 2,848,679주×4,635원, 납입일 최초고시환율 1,333.7원/달러로 확정; 취득 후 지분 11.26%)</t>
        </is>
      </c>
      <c r="AD35" s="39" t="inlineStr">
        <is>
          <t>원자료와 일치 (9.9)</t>
        </is>
      </c>
      <c r="AE35" s="39" t="inlineStr">
        <is>
          <t>2008-10-31</t>
        </is>
      </c>
      <c r="AF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K001도 같은 방식). 원자료 date(2009-02-18)는 RealNetworks–SKT 전략적 제휴 확대 보도자료(2009-02-16) 무렵으로 보이며 실제 거래 완료는 2008-12-24~25, 원자료 설명란도 '4분기 2008'로 적음. 지분율은 공시상 11.26%(원자료 11.58%와 다름).</t>
        </is>
      </c>
      <c r="AG35" s="39" t="inlineStr">
        <is>
          <t>K001(2005 SKT 인수)과 K005(2013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매각(K005).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H35" s="39" t="inlineStr">
        <is>
          <t>RealNetworks, Inc. (미국 시애틀 소재, NASDAQ:RNWK 상장 디지털미디어·소프트웨어 기업; 카카오 그룹과 무관)</t>
        </is>
      </c>
      <c r="AI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J35" s="39" t="inlineStr">
        <is>
          <t>디지털 미디어 소프트웨어·서비스(RealPlayer, Rhapsody 음악 구독, 캐주얼 게임, 통신사 대상 링백톤·음악주문형 ASP). 2008년 연결 매출 USD 604,810천(10-K 2008)</t>
        </is>
      </c>
      <c r="AK35" s="39" t="inlineStr">
        <is>
          <t>인접</t>
        </is>
      </c>
      <c r="AL35" s="39" t="inlineStr">
        <is>
          <t>RealNetworks는 SKT의 MelOn 음악주문형 서비스를 운영하는 기술·서비스 공급자로, 그 서비스를 넘겨받는 로엔에 소수지분 투자 — 같은 디지털 음악 가치사슬의 인접 영역. 그룹 정점 기준: 편입 전 외부자 간 거래라 카카오 기준 판단은 해당 없음.</t>
        </is>
      </c>
      <c r="AM35" s="39" t="inlineStr">
        <is>
          <t>USD 1,275,442천 (RealNetworks 연결, 2007-12-31; 10-K 2008 비교 재무상태표). 참고: 2008-12-31 USD 789,013천</t>
        </is>
      </c>
      <c r="AN35" s="39" t="inlineStr">
        <is>
          <t>acq_total_assets와 같음 (RealNetworks 자신이 상장사)</t>
        </is>
      </c>
      <c r="AO35" s="39" t="inlineStr">
        <is>
          <t>계산: 0.78 (USD 9.9백만 / 2007-12-31 연결 총자산 USD 1,275.442백만)</t>
        </is>
      </c>
      <c r="AP35" s="39" t="inlineStr">
        <is>
          <t>계산: 1.13 (USD 9.9백만 / 2007-12-31 연결 자기자본 USD 875.104백만)</t>
        </is>
      </c>
      <c r="AQ35" s="39" t="inlineStr">
        <is>
          <t>추정: 약 3.9억~6.9억 달러 (2008년 4분기 주가 범위 $2.93~$5.12 × 발행주식 134,358,494주(2009-01-31), 10-K 2008). 발표 직전 거래일 종가는 미확인</t>
        </is>
      </c>
      <c r="AR35" s="39" t="inlineStr">
        <is>
          <t>RealNetworks 10-K 2008(SEC accession 0000950134-09-004088)의 재무상태표(2008·2007년말)·Item 5 분기별 주가표·표지 발행주식수. 직전 회계연도말(2007-12-31) 기준으로 계산.</t>
        </is>
      </c>
      <c r="AS35" s="39" t="inlineStr">
        <is>
          <t>NASDAQ:RNWK</t>
        </is>
      </c>
      <c r="AT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U35" s="39" t="inlineStr">
        <is>
          <t>2008-11-03: DART 로엔 '유상증자결정'(RealNetworks 대상 제3자배정, 이사회 2008-10-31). 선행 공시로 2008-10-23 로엔의 MelOn 영업양수·SKT 대상 증자 결정이 있었음. 별도 인수설 보도는 찾지 못함.</t>
        </is>
      </c>
      <c r="AV35" s="39" t="inlineStr">
        <is>
          <t>2005-08: SKT가 서울음반 60% 인수(K001);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W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매각(K005, 세전 처분이익 2,140만 달러); 2016-03: 카카오 인수(K009); 2018-09-01: 카카오에 흡수합병(K027); 2022-12-21: RealNetworks 비상장화</t>
        </is>
      </c>
      <c r="AX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Y35" s="39" t="inlineStr">
        <is>
          <t>2006: 31,485,153천원; 2007: 34,251,941천원 (참고 2008: 30,797,083천원)</t>
        </is>
      </c>
      <c r="AZ35" s="39" t="inlineStr">
        <is>
          <t>2009: 101,427,760천원; 2010: 138,980,373천원; 최근(독립 법인으로서 마지막 완전 회계연도) 2017: 580,332,777천원(연결)</t>
        </is>
      </c>
      <c r="BA35" s="39" t="inlineStr">
        <is>
          <t>2006: △707,710천원; 2007: △3,893,491천원 (참고 2008: 294,862천원)</t>
        </is>
      </c>
      <c r="BB35" s="39" t="inlineStr">
        <is>
          <t>2009: 6,360,184천원; 2010: 16,350,526천원(K-GAAP; K-IFRS 재작성 17,599,475천원); 2017: 102,737,129천원(연결)</t>
        </is>
      </c>
      <c r="BC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D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E35" s="38" t="inlineStr">
        <is>
          <t>부분</t>
        </is>
      </c>
      <c r="BF35" s="38" t="inlineStr">
        <is>
          <t>2026-10-26</t>
        </is>
      </c>
    </row>
    <row r="36" ht="72" customHeight="1">
      <c r="A36" s="38" t="inlineStr">
        <is>
          <t>K003</t>
        </is>
      </c>
      <c r="B36" s="38" t="inlineStr">
        <is>
          <t>Kakao</t>
        </is>
      </c>
      <c r="C36" s="38" t="inlineStr">
        <is>
          <t>2013-06-25</t>
        </is>
      </c>
      <c r="D36" s="39" t="inlineStr">
        <is>
          <t>GSPark24.Co.,Ltd</t>
        </is>
      </c>
      <c r="E36" s="38" t="n">
        <v>105</v>
      </c>
      <c r="F36" s="38" t="inlineStr">
        <is>
          <t>False</t>
        </is>
      </c>
      <c r="G36" s="38" t="n"/>
      <c r="H36" s="38" t="inlineStr">
        <is>
          <t>MA⑥</t>
        </is>
      </c>
      <c r="I36" s="38" t="inlineStr">
        <is>
          <t>MA⑥</t>
        </is>
      </c>
      <c r="J36" s="38" t="inlineStr">
        <is>
          <t>같음</t>
        </is>
      </c>
      <c r="K36" s="38" t="inlineStr">
        <is>
          <t>확인 안 됨</t>
        </is>
      </c>
      <c r="L36" s="38" t="inlineStr">
        <is>
          <t>일치</t>
        </is>
      </c>
      <c r="M36" s="38" t="inlineStr">
        <is>
          <t>편입 전</t>
        </is>
      </c>
      <c r="N36" s="39" t="inlineStr">
        <is>
          <t>Logistics &amp; Space Infrastructure</t>
        </is>
      </c>
      <c r="O36" s="39" t="inlineStr">
        <is>
          <t>Real Estate / Space / Facility</t>
        </is>
      </c>
      <c r="P36" s="38" t="inlineStr">
        <is>
          <t>Closed</t>
        </is>
      </c>
      <c r="Q36" s="40" t="n">
        <v>8.94</v>
      </c>
      <c r="R36" s="39" t="inlineStr">
        <is>
          <t>GS Energy Corporation</t>
        </is>
      </c>
      <c r="S36" s="39" t="inlineStr">
        <is>
          <t>GS Caltex Corporation</t>
        </is>
      </c>
      <c r="T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U36" s="39" t="inlineStr">
        <is>
          <t>MA-4 외부자 간 거래</t>
        </is>
      </c>
      <c r="V36" s="39" t="n"/>
      <c r="W36" s="39" t="inlineStr">
        <is>
          <t>MA⑥ 외부자 간 거래</t>
        </is>
      </c>
      <c r="X36" s="39" t="n"/>
      <c r="Y36" s="38" t="inlineStr">
        <is>
          <t>False</t>
        </is>
      </c>
      <c r="Z36" s="39" t="inlineStr">
        <is>
          <t>MA⑥ 외부자 간 거래</t>
        </is>
      </c>
      <c r="AA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AB36" s="39" t="inlineStr">
        <is>
          <t>완료 (2013-06-28)</t>
        </is>
      </c>
      <c r="AC36" s="39" t="inlineStr">
        <is>
          <t>10,339,000,000원 (10,339백만원; 2,300,000주 × 4,495.2원, 지분 50%)</t>
        </is>
      </c>
      <c r="AD36" s="39" t="inlineStr">
        <is>
          <t>원자료와 일치 (10,339백만원 ÷ 8.94 = 약 1,156.5원/USD로 2013-06 환율 수준과 부합)</t>
        </is>
      </c>
      <c r="AE36" s="39" t="inlineStr">
        <is>
          <t>2013-06-25</t>
        </is>
      </c>
      <c r="AF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G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K061(2021-09-15 GS리테일이 Park24 보유 50%를 250억원에 취득해 100%화)과 K065(카카오모빌리티의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H36" s="39" t="inlineStr">
        <is>
          <t>지에스에너지(주) (GS그룹 에너지 부문 중간지주회사, 2012-01-03 ㈜GS에서 물적분할 설립, 비상장; 카카오 계보 밖)</t>
        </is>
      </c>
      <c r="AI36" s="39" t="inlineStr">
        <is>
          <t>"지분 취득" (GS에너지 공정거래법 공시 '특수관계인으로부터 주식의 취득' 취득목적) / "핵심 사업 집중" (GS칼텍스 공정거래법 공시 '특수관계인에 대한 주식의 처분' 처분목적)</t>
        </is>
      </c>
      <c r="AJ36" s="39" t="inlineStr">
        <is>
          <t>에너지 지주회사: "GS칼텍스(주) 및 GS파워(주) 등 13개의 자회사를 보유"하는 지주회사로 정유(GS칼텍스 50%)·발전(GS파워 50%)·도시가스 등 에너지 자회사 관리 (GS에너지 2013년 1분기보고서)</t>
        </is>
      </c>
      <c r="AK36" s="39" t="inlineStr">
        <is>
          <t>비핵심</t>
        </is>
      </c>
      <c r="AL36" s="39" t="inlineStr">
        <is>
          <t>주차장 운영은 GS에너지의 에너지(정유·발전·가스) 사업과 다른 영역이며, 매도자 GS칼텍스도 처분 목적을 '핵심 사업 집중'으로 밝혔다. 그룹 정점 카카오 기준으로도 2013년 당시 카카오는 모바일 메신저·플랫폼 회사로 주차 사업을 하지 않았다(카카오 측 관련성은 2022년 카카오모빌리티 인수 이후 생긴다).</t>
        </is>
      </c>
      <c r="AM36" s="39" t="inlineStr">
        <is>
          <t>6,766,491백만원 (GS에너지 연결, 2013-03-31; 별도 5,565,196백만원)</t>
        </is>
      </c>
      <c r="AN36" s="39" t="inlineStr">
        <is>
          <t>12,712,426백만원 (㈜GS 연결, 2012-12-31)</t>
        </is>
      </c>
      <c r="AO36" s="39" t="inlineStr">
        <is>
          <t>계산: 0.15 (10,339 ÷ 6,766,491백만원, GS에너지 2013-03-31 연결 총자산; 별도 기준 10,339 ÷ 5,565,196 = 0.19)</t>
        </is>
      </c>
      <c r="AP36" s="39" t="inlineStr">
        <is>
          <t>계산: 0.22 (10,339 ÷ 4,635,886백만원, GS에너지 2013-03-31 연결 자본총계; 별도 기준 10,339 ÷ 3,810,309 = 0.27)</t>
        </is>
      </c>
      <c r="AQ36" s="39" t="inlineStr">
        <is>
          <t>계산: 4,617,894,286,600원 (㈜GS 보통주, 2013-06-24 종가 49,700원 × 92,915,378주); 우선주 포함 시 4,663,407,349,600원 (우선주 25,500원 × 1,784,826주 가산)</t>
        </is>
      </c>
      <c r="AR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S36" s="39" t="inlineStr">
        <is>
          <t>KRX:078930</t>
        </is>
      </c>
      <c r="AT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U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V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W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보유(K061); 2021-12: 카카오모빌리티가 GS리테일로부터 100% 인수 합의(K065,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X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Y36" s="39" t="inlineStr">
        <is>
          <t>2011: 87.35억원 (8,734,873,973원); 2012: 99.26억원 (9,926,068,648원)</t>
        </is>
      </c>
      <c r="AZ36" s="39" t="inlineStr">
        <is>
          <t>2013: 116.39억원 (11,638,882,749원); 2014: 155.23억원 (15,523,344,251원); 2025: 1,214.91억원 (영업수익 121,491,030,621원, 2025-07-31 케이엠파킹앤스페이스 합병분 포함; 참고 2024: 925.61억원)</t>
        </is>
      </c>
      <c r="BA36" s="39" t="inlineStr">
        <is>
          <t>2011: -3.30억원 (영업손실 330,484,594원); 2012: -5.88억원 (영업손실 587,534,151원)</t>
        </is>
      </c>
      <c r="BB36" s="39" t="inlineStr">
        <is>
          <t>2013: -0.82억원 (영업손실 81,630,731원); 2014: 2.15억원 (215,472,027원); 2025: 55.26억원 (5,526,104,244원; 참고 2024: 46.85억원)</t>
        </is>
      </c>
      <c r="BC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D36" s="39" t="inlineStr">
        <is>
          <t>미확인 (인수 주체 GS에너지는 비상장으로 어닝콜이 없고, 상장 지배회사 ㈜GS의 IR 자료는 찾아보지 않았다. 거래액이 GS에너지 연결 총자산의 0.15%에 불과해 언급 가능성이 낮다)</t>
        </is>
      </c>
      <c r="BE36" s="38" t="inlineStr">
        <is>
          <t>부분</t>
        </is>
      </c>
      <c r="BF36" s="38" t="inlineStr">
        <is>
          <t>2026-10-26</t>
        </is>
      </c>
    </row>
    <row r="37" ht="72" customHeight="1">
      <c r="A37" s="38" t="inlineStr">
        <is>
          <t>K004</t>
        </is>
      </c>
      <c r="B37" s="38" t="inlineStr">
        <is>
          <t>Kakao</t>
        </is>
      </c>
      <c r="C37" s="38" t="inlineStr">
        <is>
          <t>2013-07-18</t>
        </is>
      </c>
      <c r="D37" s="39" t="inlineStr">
        <is>
          <t>Kakao M Corp.</t>
        </is>
      </c>
      <c r="E37" s="38" t="n">
        <v>19</v>
      </c>
      <c r="F37" s="38" t="inlineStr">
        <is>
          <t>True</t>
        </is>
      </c>
      <c r="G37" s="38" t="n"/>
      <c r="H37" s="38" t="inlineStr">
        <is>
          <t>MA⑥</t>
        </is>
      </c>
      <c r="I37" s="38" t="inlineStr">
        <is>
          <t>MA⑥</t>
        </is>
      </c>
      <c r="J37" s="38" t="inlineStr">
        <is>
          <t>같음</t>
        </is>
      </c>
      <c r="K37" s="38" t="inlineStr">
        <is>
          <t>해당 없음</t>
        </is>
      </c>
      <c r="L37" s="38" t="inlineStr">
        <is>
          <t>일치</t>
        </is>
      </c>
      <c r="M37" s="38" t="inlineStr">
        <is>
          <t>편입 전</t>
        </is>
      </c>
      <c r="N37" s="39" t="inlineStr">
        <is>
          <t>Content Production &amp; Investment</t>
        </is>
      </c>
      <c r="O37" s="39" t="inlineStr">
        <is>
          <t>Content Investment / Distribution</t>
        </is>
      </c>
      <c r="P37" s="38" t="inlineStr">
        <is>
          <t>Closed</t>
        </is>
      </c>
      <c r="Q37" s="40" t="n">
        <v>236.27</v>
      </c>
      <c r="R37" s="39" t="inlineStr">
        <is>
          <t>Star Invest Holdings Limited</t>
        </is>
      </c>
      <c r="S37" s="39" t="inlineStr">
        <is>
          <t>SK Planet Co., Ltd.</t>
        </is>
      </c>
      <c r="T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U37" s="39" t="inlineStr">
        <is>
          <t>MA-4 외부자 간 거래</t>
        </is>
      </c>
      <c r="V37" s="39" t="n"/>
      <c r="W37" s="39" t="inlineStr">
        <is>
          <t>MA⑥ 외부자 간 거래</t>
        </is>
      </c>
      <c r="X37" s="39" t="n"/>
      <c r="Y37" s="38" t="inlineStr">
        <is>
          <t>True</t>
        </is>
      </c>
      <c r="Z37" s="39" t="inlineStr">
        <is>
          <t>MA⑥ 외부자 간 거래</t>
        </is>
      </c>
      <c r="AA37" s="39" t="inlineStr">
        <is>
          <t>편입 전 (매도인 SK플래닛(SK텔레콤 100% 자회사)·매수인 Star Invest Holdings(어피너티 SPV) 모두 카카오 그룹 밖; 로엔은 2016-03-16 카카오 인수 완료)</t>
        </is>
      </c>
      <c r="AB37" s="39" t="inlineStr">
        <is>
          <t>완료 (2013-09-10 양수대금 지급 완료·최대주주 변경)</t>
        </is>
      </c>
      <c r="AC37" s="39" t="inlineStr">
        <is>
          <t>265,887,380,000원 (13,294,369주×20,000원, 지분 52.56%)</t>
        </is>
      </c>
      <c r="AD37" s="39" t="inlineStr">
        <is>
          <t>원자료와 일치 (236.27; 공시 금액을 원자료 값으로 나누면 약 1,125원/달러로 2013년 7월 환율 수준)</t>
        </is>
      </c>
      <c r="AE37" s="39" t="inlineStr">
        <is>
          <t>2013-07-18</t>
        </is>
      </c>
      <c r="AF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G37" s="39" t="inlineStr">
        <is>
          <t>어피너티에쿼티파트너스의 로엔 경영권 인수 1단계. K005(2013-11 RealNetworks 지분 8.83% 추가 매입)가 2단계, K009(2016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K005 313억원을 합한 2,972억원(에너지경제).</t>
        </is>
      </c>
      <c r="AH37" s="39" t="inlineStr">
        <is>
          <t>(SIH) Star Invest Holdings Limited (몰타 소재 투자 SPV, 대표 Tay Tong Poh; 100% 모회사 Caribbean Sands Holdings; 사모펀드 어피너티에쿼티파트너스가 만든 특수목적법인 — 카카오 그룹과 무관)</t>
        </is>
      </c>
      <c r="AI37" s="39" t="inlineStr">
        <is>
          <t>"경영참여" (로엔 '최대주주 변경을 수반하는 주식양수도 계약 체결' 공시, 지분인수목적) / "경영권 확보" (로엔 최대주주변경 공시 2013-09-10, 지분인수목적)</t>
        </is>
      </c>
      <c r="AJ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K37" s="39" t="inlineStr">
        <is>
          <t>해당 없음</t>
        </is>
      </c>
      <c r="AL37" s="39" t="inlineStr">
        <is>
          <t>매수자는 운영 사업이 없는 재무적 투자자(PE)의 SPV라 핵심·인접·비핵심 구분이 성립하지 않음. 그룹 정점 기준: 편입 전 외부자 간 거래라 카카오 기준 판단은 해당 없음.</t>
        </is>
      </c>
      <c r="AM37" s="39" t="inlineStr">
        <is>
          <t>미확인 (인수 직전 값 공시 없음). 참고: 2013-09-10 최대주주변경 공시상 Star Invest 자산총액 USD 244,889,150·부채총액 USD 244,879,150·자본총액 USD 10,000(인수 완료 시점)</t>
        </is>
      </c>
      <c r="AN37" s="39" t="inlineStr">
        <is>
          <t>해당 없음 (상장 지배회사 없음 — 어피너티는 비상장 사모펀드)</t>
        </is>
      </c>
      <c r="AO37" s="39" t="inlineStr">
        <is>
          <t>해당 없음 (공시에 총자산대비 항목 없음; SPV 자산이 사실상 인수 대상 주식 자체라 비율의 의미 없음)</t>
        </is>
      </c>
      <c r="AP37" s="39" t="inlineStr">
        <is>
          <t>해당 없음 (SPV 자본 USD 10,000, 인수 대금은 차입으로 조달)</t>
        </is>
      </c>
      <c r="AQ37" s="39" t="inlineStr">
        <is>
          <t>해당 없음 (매수자 비상장). 참고 계산: 대상회사 로엔 시가총액 366,729,722,500원 (계약 전일 2013-07-17 종가 14,500원 × 25,291,705주); 인수가 20,000원은 전일 종가 대비 37.9% 프리미엄</t>
        </is>
      </c>
      <c r="AR37" s="39" t="inlineStr">
        <is>
          <t>Star Invest 재무는 로엔 최대주주변경 공시(20130910900207). 로엔 주가는 네이버 금융 차트 데이터(016170), 발행주식수 25,291,705주는 2008-12 증자 이후 불변(카카오 주요사항보고서 20160111000017 기재).</t>
        </is>
      </c>
      <c r="AS37" s="39" t="inlineStr">
        <is>
          <t>해당 없음</t>
        </is>
      </c>
      <c r="AT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U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V37" s="39" t="inlineStr">
        <is>
          <t>2005-08: SKT가 서울음반 인수(K001);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W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매입(K005,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동반매도(K009); 2016-03-16: 거래 종결 — 어피너티 측 차익 1조2천억원대 보도(에너지경제 2016-01-12)</t>
        </is>
      </c>
      <c r="AX37" s="39" t="inlineStr">
        <is>
          <t>해당 없음 (매수자는 비상장 SPV로 재무제표 비공개; 2016년 매각 시 큰 차익이 보도됨)</t>
        </is>
      </c>
      <c r="AY37" s="39" t="inlineStr">
        <is>
          <t>2011: 167,176,017천원; 2012: 185,016,411천원</t>
        </is>
      </c>
      <c r="AZ37" s="39" t="inlineStr">
        <is>
          <t>2013(거래 완료 연도): 252,579,014천원; 2014: 323,275,944천원; 2015: 357,640,656천원; 최근(독립 법인 마지막 완전 회계연도) 2017: 580,332,777천원</t>
        </is>
      </c>
      <c r="BA37" s="39" t="inlineStr">
        <is>
          <t>2011: 26,556,294천원; 2012: 30,107,919천원</t>
        </is>
      </c>
      <c r="BB37" s="39" t="inlineStr">
        <is>
          <t>2013: 37,349,268천원; 2014: 58,492,671천원; 2015: 63,421,782천원; 2017: 102,737,129천원</t>
        </is>
      </c>
      <c r="BC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D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E37" s="38" t="inlineStr">
        <is>
          <t>완료</t>
        </is>
      </c>
      <c r="BF37" s="38" t="inlineStr">
        <is>
          <t>2026-10-26</t>
        </is>
      </c>
    </row>
    <row r="38" ht="72" customHeight="1">
      <c r="A38" s="38" t="inlineStr">
        <is>
          <t>K005</t>
        </is>
      </c>
      <c r="B38" s="38" t="inlineStr">
        <is>
          <t>Kakao</t>
        </is>
      </c>
      <c r="C38" s="38" t="inlineStr">
        <is>
          <t>2013-11-08</t>
        </is>
      </c>
      <c r="D38" s="39" t="inlineStr">
        <is>
          <t>Kakao M Corp.</t>
        </is>
      </c>
      <c r="E38" s="38" t="n">
        <v>55</v>
      </c>
      <c r="F38" s="38" t="inlineStr">
        <is>
          <t>False</t>
        </is>
      </c>
      <c r="G38" s="38" t="n"/>
      <c r="H38" s="38" t="inlineStr">
        <is>
          <t>MA⑥</t>
        </is>
      </c>
      <c r="I38" s="38" t="inlineStr">
        <is>
          <t>MA⑥</t>
        </is>
      </c>
      <c r="J38" s="38" t="inlineStr">
        <is>
          <t>같음</t>
        </is>
      </c>
      <c r="K38" s="38" t="inlineStr">
        <is>
          <t>해당 없음</t>
        </is>
      </c>
      <c r="L38" s="38" t="inlineStr">
        <is>
          <t>일치</t>
        </is>
      </c>
      <c r="M38" s="38" t="inlineStr">
        <is>
          <t>편입 전</t>
        </is>
      </c>
      <c r="N38" s="39" t="inlineStr">
        <is>
          <t>Content Production &amp; Investment</t>
        </is>
      </c>
      <c r="O38" s="39" t="inlineStr">
        <is>
          <t>Content Investment / Distribution</t>
        </is>
      </c>
      <c r="P38" s="38" t="inlineStr">
        <is>
          <t>Closed</t>
        </is>
      </c>
      <c r="Q38" s="40" t="n">
        <v>29.34</v>
      </c>
      <c r="R38" s="39" t="inlineStr">
        <is>
          <t>Star Invest Holdings Limited</t>
        </is>
      </c>
      <c r="S38" s="39" t="inlineStr">
        <is>
          <t>RealNetworks, Inc.</t>
        </is>
      </c>
      <c r="T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U38" s="39" t="inlineStr">
        <is>
          <t>MA-4 외부자 간 거래</t>
        </is>
      </c>
      <c r="V38" s="39" t="n"/>
      <c r="W38" s="39" t="inlineStr">
        <is>
          <t>MA⑥ 외부자 간 거래</t>
        </is>
      </c>
      <c r="X38" s="39" t="n"/>
      <c r="Y38" s="38" t="inlineStr">
        <is>
          <t>False</t>
        </is>
      </c>
      <c r="Z38" s="39" t="inlineStr">
        <is>
          <t>MA⑥ 외부자 간 거래</t>
        </is>
      </c>
      <c r="AA38" s="39" t="inlineStr">
        <is>
          <t>편입 전 (매수자 Star Invest(어피너티 SPV)·매도자 RealNetworks 모두 카카오 그룹 밖; 로엔은 2016-03-16 카카오 인수 완료)</t>
        </is>
      </c>
      <c r="AB38" s="39" t="inlineStr">
        <is>
          <t>완료 (2013-11-07 거래 종결; 계약 2013-11-03)</t>
        </is>
      </c>
      <c r="AC38" s="39" t="inlineStr">
        <is>
          <t>31,279,094,000원 (2,234,221주×14,000원, 지분 8.83%)</t>
        </is>
      </c>
      <c r="AD38" s="39" t="inlineStr">
        <is>
          <t>원자료와 일치 (29.34; 공시 금액/원자료 값 ≈ 1,066원/달러). 참고: 매도자 RealNetworks 10-K 2013은 거래비용 차감 후 현금 2,920만 달러로 기재</t>
        </is>
      </c>
      <c r="AE38" s="39" t="inlineStr">
        <is>
          <t>2013-11-08</t>
        </is>
      </c>
      <c r="AF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G38" s="39" t="inlineStr">
        <is>
          <t>K004(어피너티의 1단계 경영권 인수)에 이은 2단계 추가 취득이자, 매도자 RealNetworks 입장에서는 K002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됨(K009).</t>
        </is>
      </c>
      <c r="AH38" s="39" t="inlineStr">
        <is>
          <t>(SIH) Star Invest Holdings Limited (어피너티에쿼티파트너스의 몰타 SPV; 당시 로엔 최대주주 52.56%)</t>
        </is>
      </c>
      <c r="AI38" s="39" t="inlineStr">
        <is>
          <t>"장외 주식매매계약에 따른 추가 주식 취득" (Star Invest 대량보유보고서 변동방법) / "영향력을 행사할 예정입니다" (같은 보고서 보유목적)</t>
        </is>
      </c>
      <c r="AJ38" s="39" t="inlineStr">
        <is>
          <t>투자업(사모펀드 특수목적법인). 자체 영업 없음 — 2013-09-10 최대주주변경 공시상 자본총액 USD 10,000. 이 거래의 취득자금 31,279,094,000원은 대량보유보고서(2013-11-08)상 전액 '보고자의 자기 자금'. 1단계(K004) 취득자금은 100% 모회사 Caribbean Sands Holdings 차입이었고, 2013-10-01 국내 대주단과 총 대출금액 1,250억원 계약을 맺어 로엔 주식에 근질권을 설정함</t>
        </is>
      </c>
      <c r="AK38" s="39" t="inlineStr">
        <is>
          <t>해당 없음</t>
        </is>
      </c>
      <c r="AL38" s="39" t="inlineStr">
        <is>
          <t>매수자는 운영 사업이 없는 재무적 투자자(PE)의 SPV라 핵심·인접·비핵심 구분이 성립하지 않음. 그룹 정점 기준: 편입 전 외부자 간 거래라 카카오 기준 판단은 해당 없음.</t>
        </is>
      </c>
      <c r="AM38" s="39" t="inlineStr">
        <is>
          <t>미확인 (인수 직전 값 공시 없음). 참고: 직전 공시값은 2013-09-10 최대주주변경 공시의 자산총액 USD 244,889,150(1단계 인수 완료 시점)</t>
        </is>
      </c>
      <c r="AN38" s="39" t="inlineStr">
        <is>
          <t>해당 없음 (상장 지배회사 없음)</t>
        </is>
      </c>
      <c r="AO38" s="39" t="inlineStr">
        <is>
          <t>해당 없음 (공시에 총자산대비 항목 없음; SPV라 비율의 의미 없음)</t>
        </is>
      </c>
      <c r="AP38" s="39" t="inlineStr">
        <is>
          <t>해당 없음 (SPV 자본 USD 10,000)</t>
        </is>
      </c>
      <c r="AQ38" s="39" t="inlineStr">
        <is>
          <t>해당 없음 (매수자 비상장). 참고 계산: 대상회사 로엔 시가총액 440,075,667,000원 (2013-11-01 종가 17,400원 × 25,291,705주)</t>
        </is>
      </c>
      <c r="AR38" s="39" t="inlineStr">
        <is>
          <t>Star Invest 재무는 로엔 최대주주변경 공시(20130910900207). 로엔 주가는 네이버 금융 차트 데이터(016170), 발행주식수 25,291,705주.</t>
        </is>
      </c>
      <c r="AS38" s="39" t="inlineStr">
        <is>
          <t>해당 없음</t>
        </is>
      </c>
      <c r="AT38" s="39" t="inlineStr">
        <is>
          <t>인수 주체가 비상장 SPV. 대상회사 로엔(KRX:016170) 주가 반응(2013-11-07 17,000원 → 11-08 16,650원) 분석 가능; 매도자 RealNetworks(NASDAQ:RNWK)의 처분이익 반응도 분석 대상이 될 수 있음.</t>
        </is>
      </c>
      <c r="AU38" s="39" t="inlineStr">
        <is>
          <t>2013-11-08: DART 주식등의대량보유상황보고서(Star Invest 20131108000054, RealNetworks 20131108000171)가 계약 2013-11-03·종결 2013-11-07 사실을 처음 공개. 사전 보도는 찾지 못함.</t>
        </is>
      </c>
      <c r="AV38" s="39" t="inlineStr">
        <is>
          <t>2008-12: RealNetworks가 로엔 신주 11.26% 인수(K002); 2012-05~09: RealNetworks 장내매도로 8.83%까지 축소(사유 '투자자금회수'); 2013-07-18: Star Invest–SK플래닛 52.56% 양수도 계약(K004); 2013-09-10: K004 종결; 2013-10-01: Star Invest 로엔 주식 근질권 설정(대주단 1,250억원)</t>
        </is>
      </c>
      <c r="AW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계약(K009); 2016-03-16: 거래 종결</t>
        </is>
      </c>
      <c r="AX38" s="39" t="inlineStr">
        <is>
          <t>해당 없음 (매수자 비상장 SPV로 재무제표 비공개; 매도자 RealNetworks는 처분이익 인식)</t>
        </is>
      </c>
      <c r="AY38" s="39" t="inlineStr">
        <is>
          <t>2011: 167,176,017천원; 2012: 185,016,411천원</t>
        </is>
      </c>
      <c r="AZ38" s="39" t="inlineStr">
        <is>
          <t>2013(거래 완료 연도): 252,579,014천원; 2014: 323,275,944천원; 2015: 357,640,656천원; 최근(독립 법인 마지막 완전 회계연도) 2017: 580,332,777천원</t>
        </is>
      </c>
      <c r="BA38" s="39" t="inlineStr">
        <is>
          <t>2011: 26,556,294천원; 2012: 30,107,919천원</t>
        </is>
      </c>
      <c r="BB38" s="39" t="inlineStr">
        <is>
          <t>2013: 37,349,268천원; 2014: 58,492,671천원; 2015: 63,421,782천원; 2017: 102,737,129천원</t>
        </is>
      </c>
      <c r="BC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K005 거래일은 2013-11이라 K004와 같은 연도 구분을 씀.</t>
        </is>
      </c>
      <c r="BD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E38" s="38" t="inlineStr">
        <is>
          <t>완료</t>
        </is>
      </c>
      <c r="BF38" s="38" t="inlineStr">
        <is>
          <t>2026-10-26</t>
        </is>
      </c>
    </row>
    <row r="39" ht="72" customHeight="1">
      <c r="A39" s="38" t="inlineStr">
        <is>
          <t>K006</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MA①</t>
        </is>
      </c>
      <c r="J39" s="38" t="inlineStr">
        <is>
          <t>같음</t>
        </is>
      </c>
      <c r="K39" s="38" t="inlineStr">
        <is>
          <t>확인 안 됨</t>
        </is>
      </c>
      <c r="L39" s="38" t="inlineStr">
        <is>
          <t>일치</t>
        </is>
      </c>
      <c r="M39" s="38" t="inlineStr">
        <is>
          <t>편입 전</t>
        </is>
      </c>
      <c r="N39" s="39" t="inlineStr">
        <is>
          <t>Music &amp; Fan Entertainment</t>
        </is>
      </c>
      <c r="O39" s="39" t="inlineStr">
        <is>
          <t>Music / Artist Management</t>
        </is>
      </c>
      <c r="P39" s="38" t="inlineStr">
        <is>
          <t>Closed</t>
        </is>
      </c>
      <c r="Q39" s="40" t="n">
        <v>14.26</v>
      </c>
      <c r="R39" s="39" t="inlineStr">
        <is>
          <t>Kakao M Corp.</t>
        </is>
      </c>
      <c r="S39" s="39" t="inlineStr">
        <is>
          <t>-</t>
        </is>
      </c>
      <c r="T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U39" s="39" t="inlineStr">
        <is>
          <t>MA-1 그룹이 매수자</t>
        </is>
      </c>
      <c r="V39" s="39" t="inlineStr">
        <is>
          <t>과반 인수(≥50%)</t>
        </is>
      </c>
      <c r="W39" s="39" t="inlineStr">
        <is>
          <t>MA① 경영권 인수</t>
        </is>
      </c>
      <c r="X39" s="39" t="inlineStr">
        <is>
          <t>로엔 카카오 편입 전</t>
        </is>
      </c>
      <c r="Y39" s="38" t="inlineStr">
        <is>
          <t>False</t>
        </is>
      </c>
      <c r="Z39" s="39" t="inlineStr">
        <is>
          <t>MA① 경영권 인수</t>
        </is>
      </c>
      <c r="AA39" s="39" t="inlineStr">
        <is>
          <t>편입 전 (로엔은 2016-03-16 카카오 인수 완료; 거래 당시 로엔 최대주주는 (에스아이에이치)스타인베스트홀딩스)</t>
        </is>
      </c>
      <c r="AB39" s="39" t="inlineStr">
        <is>
          <t>완료 (2013-12-20, 지배력 획득일; 로엔 2013 연결감사보고서 주석 11)</t>
        </is>
      </c>
      <c r="AC39" s="39" t="inlineStr">
        <is>
          <t>15,000,000,000원 (공시 취득금액, 70% 7,000주). 회계상 이전대가 14,495,961천원 = 현금 11,000,000천원 + 장기미지급금 3,495,961천원</t>
        </is>
      </c>
      <c r="AD39" s="39" t="inlineStr">
        <is>
          <t>원자료와 일치 (150억원 / 약 1,052원/USD(2013-12-18 무렵) ≈ 14.3)</t>
        </is>
      </c>
      <c r="AE39" s="39" t="inlineStr">
        <is>
          <t>2013-12-18</t>
        </is>
      </c>
      <c r="AF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G39" s="39" t="inlineStr">
        <is>
          <t>편입 전 거래(로엔이 카카오에 편입되기 약 2년 3개월 전). 같은 묶음 K037(2019-12,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H39" s="39" t="inlineStr">
        <is>
          <t>㈜로엔엔터테인먼트(코스닥 상장, 당시 카카오와 무관; 2016-03 카카오 편입, 이후 카카오M으로 사명 변경, 2018-09-01 ㈜카카오에 흡수합병)</t>
        </is>
      </c>
      <c r="AI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J39" s="39" t="inlineStr">
        <is>
          <t>온라인 음악 서비스 멜론(MelOn)과 음원 유통. 2013년 매출 252,579백만원 중 콘텐츠매출(음원제공 및 온라인음원서비스, MelOn) 230,130백만원(91.11%), 음반 제품·상품 6.88% (로엔 2013 사업보고서 매출 구성)</t>
        </is>
      </c>
      <c r="AK39" s="39" t="inlineStr">
        <is>
          <t>인접</t>
        </is>
      </c>
      <c r="AL39" s="39" t="inlineStr">
        <is>
          <t>로엔의 주력은 음원 유통·스트리밍 플랫폼(멜론)이고 스타쉽은 그 플랫폼에 콘텐츠를 공급하는 기획·제작사(씨스타, 케이윌)라 같은 음악 가치사슬의 상류. 로엔도 자체 제작(로엔트리)을 하고 있었으나 매출 비중이 작음. 그룹 정점(현 ㈜카카오) 기준으로도 플랫폼에 공급되는 콘텐츠라 인접(다만 거래 당시 카카오와는 무관).</t>
        </is>
      </c>
      <c r="AM39" s="39" t="inlineStr">
        <is>
          <t>173,079,263,883원 (2012-12-31, 로엔 별도; 2012년에는 종속회사가 없어 연결 미작성; 공시 '최근 사업연도말 자산총액')</t>
        </is>
      </c>
      <c r="AN39" s="39" t="inlineStr">
        <is>
          <t>acq_total_assets와 같음 (편입 전이라 로엔 자신이 상장 최상위 회사)</t>
        </is>
      </c>
      <c r="AO39" s="39" t="inlineStr">
        <is>
          <t>8.67</t>
        </is>
      </c>
      <c r="AP39" s="39" t="inlineStr">
        <is>
          <t>11.71</t>
        </is>
      </c>
      <c r="AQ39" s="39" t="inlineStr">
        <is>
          <t>추정: 약 4,140억~4,450억원 (발행주식 25,291,705주 × 2013년 12월 월중 최저 16,350원~최고 17,600원; 발표 직전 거래일 2013-12-17 종가는 미확인)</t>
        </is>
      </c>
      <c r="AR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S39" s="39" t="inlineStr">
        <is>
          <t>KRX:016170</t>
        </is>
      </c>
      <c r="AT39" s="39" t="inlineStr">
        <is>
          <t>인수 주체 로엔엔터테인먼트(코스닥 016170, 2018-09-01 카카오 흡수합병으로 소멸)가 상장사. 대상회사 스타쉽엔터테인먼트는 비상장. 거래 당시 카카오는 무관하므로 카카오 종목은 쓰지 않음.</t>
        </is>
      </c>
      <c r="AU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V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W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K037)으로 카카오엠 7,464주 59.73%; 2019-12: 스타쉽이 SHOWNOTE 인수(K037);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X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Y39" s="39" t="inlineStr">
        <is>
          <t>2011: 5,117백만원; 2012: 10,074백만원 (참고 2013(인수 연도): 12,090,893천원)</t>
        </is>
      </c>
      <c r="AZ39" s="39" t="inlineStr">
        <is>
          <t>2014: 13,124,172천원; 2015: 23,345,974천원(연결, 킹콩 포함); 최근 2025: 225,266,737천원(연결) (2024: 207,841,678천원)</t>
        </is>
      </c>
      <c r="BA39" s="39" t="inlineStr">
        <is>
          <t>미확인 (공시 요약재무에는 순이익만: 2011: 225백만원; 2012: 1,605백만원; 2013: 2,610,981천원)</t>
        </is>
      </c>
      <c r="BB39" s="39" t="inlineStr">
        <is>
          <t>2014: 미확인(순이익 2,575,703천원); 2015: 2,363,024천원(연결); 최근 2025: 12,140,073천원(연결) (2024: 26,869,265천원)</t>
        </is>
      </c>
      <c r="BC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D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E39" s="38" t="inlineStr">
        <is>
          <t>완료</t>
        </is>
      </c>
      <c r="BF39" s="38" t="inlineStr">
        <is>
          <t>2026-10-31</t>
        </is>
      </c>
    </row>
    <row r="40" ht="72" customHeight="1">
      <c r="A40" s="38" t="inlineStr">
        <is>
          <t>K007</t>
        </is>
      </c>
      <c r="B40" s="38" t="inlineStr">
        <is>
          <t>Kakao</t>
        </is>
      </c>
      <c r="C40" s="38" t="inlineStr">
        <is>
          <t>2015-05-19</t>
        </is>
      </c>
      <c r="D40" s="39" t="inlineStr">
        <is>
          <t>LOCNALL Inc.</t>
        </is>
      </c>
      <c r="E40" s="38" t="n">
        <v>40</v>
      </c>
      <c r="F40" s="38" t="inlineStr">
        <is>
          <t>True</t>
        </is>
      </c>
      <c r="G40" s="38" t="n"/>
      <c r="H40" s="38" t="inlineStr">
        <is>
          <t>MA①</t>
        </is>
      </c>
      <c r="I40" s="38" t="inlineStr">
        <is>
          <t>MA①</t>
        </is>
      </c>
      <c r="J40" s="38" t="inlineStr">
        <is>
          <t>같음</t>
        </is>
      </c>
      <c r="K40" s="38" t="inlineStr">
        <is>
          <t>있음</t>
        </is>
      </c>
      <c r="L40" s="38" t="inlineStr">
        <is>
          <t>일치</t>
        </is>
      </c>
      <c r="M40" s="38" t="inlineStr">
        <is>
          <t>편입 후</t>
        </is>
      </c>
      <c r="N40" s="39" t="inlineStr">
        <is>
          <t>Mobility &amp; Transportation</t>
        </is>
      </c>
      <c r="O40" s="39" t="inlineStr">
        <is>
          <t>Mobility / Transportation</t>
        </is>
      </c>
      <c r="P40" s="38" t="inlineStr">
        <is>
          <t>Closed</t>
        </is>
      </c>
      <c r="Q40" s="40" t="n">
        <v>57.22</v>
      </c>
      <c r="R40" s="39" t="inlineStr">
        <is>
          <t>Kakao Corp. (KOSE:A035720)</t>
        </is>
      </c>
      <c r="S40" s="39" t="inlineStr">
        <is>
          <t>Shinhan Venture Investment Co, Ltd.; CyberAgent Capital Co., Ltd.; Partners Holdings Co., Ltd.</t>
        </is>
      </c>
      <c r="T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U40" s="39" t="inlineStr">
        <is>
          <t>MA-1 그룹이 매수자</t>
        </is>
      </c>
      <c r="V40" s="39" t="inlineStr">
        <is>
          <t>지분율 미기재(대개 100%·사업양수)</t>
        </is>
      </c>
      <c r="W40" s="39" t="inlineStr">
        <is>
          <t>MA① 경영권 인수</t>
        </is>
      </c>
      <c r="X40" s="39" t="n"/>
      <c r="Y40" s="38" t="inlineStr">
        <is>
          <t>False</t>
        </is>
      </c>
      <c r="Z40" s="39" t="inlineStr">
        <is>
          <t>MA① 경영권 인수</t>
        </is>
      </c>
      <c r="AA40" s="39" t="inlineStr">
        <is>
          <t>편입 후 (매수자 ㈜다음카카오가 그룹 지배회사 자신, 현 ㈜카카오)</t>
        </is>
      </c>
      <c r="AB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C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D40" s="39" t="inlineStr">
        <is>
          <t>원자료와 일치 (KRW 62.6bn ÷ USD 57.22mm = 약 1,094원/달러로 2015-05 환율 수준)</t>
        </is>
      </c>
      <c r="AE40" s="39" t="inlineStr">
        <is>
          <t>2015-05-19</t>
        </is>
      </c>
      <c r="AF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G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H40" s="39" t="inlineStr">
        <is>
          <t>㈜다음카카오(그룹 지배회사, 2015-09 ㈜카카오로 사명 변경, 당시 코스닥 상장)</t>
        </is>
      </c>
      <c r="AI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J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K40" s="39" t="inlineStr">
        <is>
          <t>인접</t>
        </is>
      </c>
      <c r="AL40" s="39" t="inlineStr">
        <is>
          <t>내비게이션은 다음카카오의 주력인 광고·게임과 다르지만 같은 해 출시한 카카오택시(O2O 교통)와 지도·위치 서비스에 붙는 가치사슬이고 카카오톡 이용자군을 공유한다. 보도자료도 O2O 확장의 '교통 관련 서비스'로 설명했다. 인수 주체가 그룹 정점 회사 자신이므로 그룹 기준 판단도 같다.</t>
        </is>
      </c>
      <c r="AM40" s="39" t="inlineStr">
        <is>
          <t>2,768,024,898,489원 (㈜다음카카오 2014-12-31 연결 자산총계; 별도 2,755,830,752,445원)</t>
        </is>
      </c>
      <c r="AN40" s="39" t="inlineStr">
        <is>
          <t>acq_total_assets와 같음</t>
        </is>
      </c>
      <c r="AO40" s="39" t="inlineStr">
        <is>
          <t>계산: 2.26 (626억원 ÷ 2014년말 연결 자산총계 2,768,024,898,489원). 타법인주식취득결정 주요사항보고서가 없어 공시 값 없음</t>
        </is>
      </c>
      <c r="AP40" s="39" t="inlineStr">
        <is>
          <t>계산: 2.54 (626억원 ÷ 2014년말 연결 자본총계 2,463,228,066,974원)</t>
        </is>
      </c>
      <c r="AQ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R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S40" s="39" t="inlineStr">
        <is>
          <t>KRX:035720</t>
        </is>
      </c>
      <c r="AT40" s="39" t="inlineStr">
        <is>
          <t>인수 주체 ㈜다음카카오가 상장 지배회사(2015년 당시 코스닥, 2017-07 유가증권시장 이전). 대상회사 록앤올은 비상장</t>
        </is>
      </c>
      <c r="AU40" s="39" t="inlineStr">
        <is>
          <t>2015-05-19 다음카카오 보도자료와 같은 날 자기주식처분결정 주요사항보고서. 공식 발표 전 인수설 보도는 이번 조사에서 확인하지 못함</t>
        </is>
      </c>
      <c r="AV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W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X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Y40" s="39" t="inlineStr">
        <is>
          <t>미확인 (2013·2014년 록앤올 감사보고서가 DART에 없음; ㈜카카오 2015 반기·사업보고서 사업결합 주석에 대상회사 인수 전 실적·기초 가정 실적 없음; 언론 검색 2회에서도 수치 없음)</t>
        </is>
      </c>
      <c r="AZ40" s="39" t="inlineStr">
        <is>
          <t>2015: 954,574천원; 2016: 476,375천원; 2017: 109,578천원; 2018: 0원 (내비게이션 사업 양도 후 사실상 무실적, 2022 청산 결정)</t>
        </is>
      </c>
      <c r="BA40" s="39" t="inlineStr">
        <is>
          <t>미확인 (2013·2014년 실적 공시 없음; 위와 같은 경로 확인)</t>
        </is>
      </c>
      <c r="BB40" s="39" t="inlineStr">
        <is>
          <t>영업이익 미확인. 대신 당기순이익: 2015: (2,310,064)천원; 2016: (2,875,406)천원; 2017: (11,129,968)천원; 2018: (282,553)천원</t>
        </is>
      </c>
      <c r="BC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D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E40" s="38" t="inlineStr">
        <is>
          <t>부분</t>
        </is>
      </c>
      <c r="BF40" s="38" t="inlineStr">
        <is>
          <t>2026-10-26</t>
        </is>
      </c>
    </row>
    <row r="41" ht="72" customHeight="1">
      <c r="A41" s="38" t="inlineStr">
        <is>
          <t>K008</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MA①</t>
        </is>
      </c>
      <c r="J41" s="38" t="inlineStr">
        <is>
          <t>같음</t>
        </is>
      </c>
      <c r="K41" s="38" t="inlineStr">
        <is>
          <t>있음</t>
        </is>
      </c>
      <c r="L41" s="38" t="inlineStr">
        <is>
          <t>일치</t>
        </is>
      </c>
      <c r="M41" s="38" t="inlineStr">
        <is>
          <t>편입 전</t>
        </is>
      </c>
      <c r="N41" s="39" t="inlineStr">
        <is>
          <t>Music &amp; Fan Entertainment</t>
        </is>
      </c>
      <c r="O41" s="39" t="inlineStr">
        <is>
          <t>Music / Artist Management</t>
        </is>
      </c>
      <c r="P41" s="38" t="inlineStr">
        <is>
          <t>Closed</t>
        </is>
      </c>
      <c r="Q41" s="40" t="n">
        <v>11.01</v>
      </c>
      <c r="R41" s="39" t="inlineStr">
        <is>
          <t>Kakao M Corp.</t>
        </is>
      </c>
      <c r="S41" s="39" t="inlineStr">
        <is>
          <t>Cube Entertainment, Inc. (KOSDAQ:A182360)</t>
        </is>
      </c>
      <c r="T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U41" s="39" t="inlineStr">
        <is>
          <t>MA-1 그룹이 매수자</t>
        </is>
      </c>
      <c r="V41" s="39" t="inlineStr">
        <is>
          <t>과반 인수(≥50%)</t>
        </is>
      </c>
      <c r="W41" s="39" t="inlineStr">
        <is>
          <t>MA① 경영권 인수</t>
        </is>
      </c>
      <c r="X41" s="39" t="inlineStr">
        <is>
          <t>로엔 카카오 편입 전</t>
        </is>
      </c>
      <c r="Y41" s="38" t="inlineStr">
        <is>
          <t>False</t>
        </is>
      </c>
      <c r="Z41" s="39" t="inlineStr">
        <is>
          <t>MA① 경영권 인수</t>
        </is>
      </c>
      <c r="AA41" s="39" t="inlineStr">
        <is>
          <t>편입 전 (로엔은 2016-03-16 카카오 인수 완료; 카카오와 로엔 최대주주 스타인베스트홀딩스의 계약은 2016-01-11)</t>
        </is>
      </c>
      <c r="AB41" s="39" t="inlineStr">
        <is>
          <t>완료 (2015-11-25, 지배력 획득일; 로엔 2015 연결감사보고서 사업결합 주석)</t>
        </is>
      </c>
      <c r="AC41" s="39" t="inlineStr">
        <is>
          <t>12,600,000,000원 (공시 취득금액, 70% 7,000주). 회계상 이전대가 12,477,023천원 = 현금 11,190,000천원 + 미지급금 1,287,023천원</t>
        </is>
      </c>
      <c r="AD41" s="39" t="inlineStr">
        <is>
          <t>원자료와 일치 (126억원 / 약 1,150원/USD(2015-11-25 무렵) ≈ 11.0)</t>
        </is>
      </c>
      <c r="AE41" s="39" t="inlineStr">
        <is>
          <t>2015-11-25</t>
        </is>
      </c>
      <c r="AF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G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K019(2018-02 페이브엔터테인먼트), K026(2018-05 Play M)과 연결됨: K026(2018-05, 잔여 30%)은 이 거래의 후속 단계로 확인됨: 2018-05-08 공정거래법 공시(20180508002147)에서 카카오M 지분이 2018-05-02 70%→100%(3,000주, 3,513,000,000원, 주당 1,171,000원)로 변동. 원자료 K026 설명(3,000주, 주당 1,171,000원, KRW 3.5 billion)과 일치. 에이큐브 2016~2017 영업이익은 외부감사 대상이 아니어서 DART 자료 없음. 원자료가 2025 매각을 반영하지 못함(추출 후 사건).</t>
        </is>
      </c>
      <c r="AH41" s="39" t="inlineStr">
        <is>
          <t>㈜로엔엔터테인먼트(코스닥 상장, 당시 카카오와 무관; 2016-03 카카오 편입, 2018-09-01 ㈜카카오에 흡수합병)</t>
        </is>
      </c>
      <c r="AI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J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K41" s="39" t="inlineStr">
        <is>
          <t>인접</t>
        </is>
      </c>
      <c r="AL41" s="39" t="inlineStr">
        <is>
          <t>로엔의 주력은 음원 플랫폼·유통(멜론)이고 에이큐브(에이핑크, 허각)는 그 플랫폼에 콘텐츠를 공급하는 기획·제작사라 같은 음악 가치사슬의 상류. 이미 스타쉽 인수(2013)로 같은 사업을 하고 있어 로엔 레이블 사업 기준으로는 핵심에 가깝지만 매출 비중으로는 인접. 그룹 정점(현 ㈜카카오) 기준으로도 인접.</t>
        </is>
      </c>
      <c r="AM41" s="39" t="inlineStr">
        <is>
          <t>303,885,364,081원 (2014-12-31, 로엔 연결; 공시 '최근 사업연도말 자산총액', 2015 사업보고서의 2014 연결 자산총계와 같음)</t>
        </is>
      </c>
      <c r="AN41" s="39" t="inlineStr">
        <is>
          <t>acq_total_assets와 같음 (편입 전이라 로엔 자신이 상장 최상위 회사)</t>
        </is>
      </c>
      <c r="AO41" s="39" t="inlineStr">
        <is>
          <t>4.15</t>
        </is>
      </c>
      <c r="AP41" s="39" t="inlineStr">
        <is>
          <t>6.12</t>
        </is>
      </c>
      <c r="AQ41" s="39" t="inlineStr">
        <is>
          <t>추정: 약 1조6,260억~2조210억원 (발행주식 25,291,705주 × 2015년 11월 월중 최저 64,300원~최고 79,900원; 월평균 73,724원 기준 약 1조8,650억원; 발표 직전 거래일 2015-11-24 종가는 미확인)</t>
        </is>
      </c>
      <c r="AR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S41" s="39" t="inlineStr">
        <is>
          <t>KRX:016170</t>
        </is>
      </c>
      <c r="AT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U41" s="39" t="inlineStr">
        <is>
          <t>2015-11-25 거래소 공시(타법인주식및출자증권취득결정, 이사회결의일 같은 날). 공식 발표 전 인수설 보도나 조회공시 요구는 찾지 못함(로엔 2015-11 공시 목록과 웹 검색 기준).</t>
        </is>
      </c>
      <c r="AV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W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(K026과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X41" s="39" t="inlineStr">
        <is>
          <t>있음 (2017, 영업권 3,929,955천원, 카카오M(구 로엔) 2017 연결감사보고서 무형자산·영업권 주석. 장부금액 4,207,556천원→277,601천원. 2014~2016 로엔 연결감사보고서에서는 손상 없음)</t>
        </is>
      </c>
      <c r="AY41" s="39" t="inlineStr">
        <is>
          <t>2013: 4,635백만원; 2014: 6,533백만원 (참고 2015(인수 연도): 8,976,983천원)</t>
        </is>
      </c>
      <c r="AZ41" s="39" t="inlineStr">
        <is>
          <t>2016: 7,892,275천원; 2017: 9,294,546천원; 최근 2025: 3,946,492천원 (2024: 26,264,810천원)</t>
        </is>
      </c>
      <c r="BA41" s="39" t="inlineStr">
        <is>
          <t>미확인 (공시 요약재무에는 순이익만: 2013: 947백만원; 2014: 2,112백만원; 2015: 2,591,661천원)</t>
        </is>
      </c>
      <c r="BB41" s="39" t="inlineStr">
        <is>
          <t>2016: 미확인(순이익 676,398천원); 2017: 985백만원 (순이익 703백만원; 공정거래법 대규모기업집단현황공시 2018-05-31, 직전 사업연도 손익현황); 최근 2025: -3,389,411천원 (2024: -4,650,827천원)</t>
        </is>
      </c>
      <c r="BC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D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E41" s="38" t="inlineStr">
        <is>
          <t>완료</t>
        </is>
      </c>
      <c r="BF41" s="38" t="inlineStr">
        <is>
          <t>2026-10-31</t>
        </is>
      </c>
    </row>
    <row r="42" ht="72" customHeight="1">
      <c r="A42" s="38" t="inlineStr">
        <is>
          <t>K009</t>
        </is>
      </c>
      <c r="B42" s="38" t="inlineStr">
        <is>
          <t>Kakao</t>
        </is>
      </c>
      <c r="C42" s="38" t="inlineStr">
        <is>
          <t>2016-01-11</t>
        </is>
      </c>
      <c r="D42" s="39" t="inlineStr">
        <is>
          <t>Kakao M Corp.</t>
        </is>
      </c>
      <c r="E42" s="38" t="n">
        <v>4</v>
      </c>
      <c r="F42" s="38" t="inlineStr">
        <is>
          <t>True</t>
        </is>
      </c>
      <c r="G42" s="38" t="n"/>
      <c r="H42" s="38" t="inlineStr">
        <is>
          <t>MA①</t>
        </is>
      </c>
      <c r="I42" s="38" t="inlineStr">
        <is>
          <t>MA①</t>
        </is>
      </c>
      <c r="J42" s="38" t="inlineStr">
        <is>
          <t>같음</t>
        </is>
      </c>
      <c r="K42" s="38" t="inlineStr">
        <is>
          <t>있음</t>
        </is>
      </c>
      <c r="L42" s="38" t="inlineStr">
        <is>
          <t>일치</t>
        </is>
      </c>
      <c r="M42" s="38" t="inlineStr">
        <is>
          <t>편입 후</t>
        </is>
      </c>
      <c r="N42" s="39" t="inlineStr">
        <is>
          <t>Content Production &amp; Investment</t>
        </is>
      </c>
      <c r="O42" s="39" t="inlineStr">
        <is>
          <t>Content Investment / Distribution</t>
        </is>
      </c>
      <c r="P42" s="38" t="inlineStr">
        <is>
          <t>Closed</t>
        </is>
      </c>
      <c r="Q42" s="40" t="n">
        <v>1564.22</v>
      </c>
      <c r="R42" s="39" t="inlineStr">
        <is>
          <t>Kakao Corp. (KOSE:A035720)</t>
        </is>
      </c>
      <c r="S42" s="39" t="inlineStr">
        <is>
          <t>Affinity Equity Partners Limited; SK Planet Co., Ltd.; Star Invest Holdings Limited</t>
        </is>
      </c>
      <c r="T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U42" s="39" t="inlineStr">
        <is>
          <t>MA-1 그룹이 매수자</t>
        </is>
      </c>
      <c r="V42" s="39" t="inlineStr">
        <is>
          <t>과반 인수(≥50%)</t>
        </is>
      </c>
      <c r="W42" s="39" t="inlineStr">
        <is>
          <t>MA① 경영권 인수</t>
        </is>
      </c>
      <c r="X42" s="39" t="n"/>
      <c r="Y42" s="38" t="inlineStr">
        <is>
          <t>False</t>
        </is>
      </c>
      <c r="Z42" s="39" t="inlineStr">
        <is>
          <t>MA① 경영권 인수</t>
        </is>
      </c>
      <c r="AA42" s="39" t="inlineStr">
        <is>
          <t>편입 후 (본 거래로 편입: 2016-03-16 양수대금 지급 완료·최대주주 카카오로 변경. 거래 직전까지 로엔은 어피너티 SPV가 최대주주인 그룹 밖 회사)</t>
        </is>
      </c>
      <c r="AB42" s="39" t="inlineStr">
        <is>
          <t>완료 (2016-03-16; 예정일 2016-02-29 → 03-10 → 03-16으로 관계기관 승인 일정에 따라 두 차례 연기)</t>
        </is>
      </c>
      <c r="AC42" s="39" t="inlineStr">
        <is>
          <t>1,874,267,562,000원 (19,322,346주×97,000원, 지분 76.40%; 대가 구성: 현금 1,119,877백만원(11,545,125주) + 7,777,221주 현물출자 대가 카카오 신주 6,913,339주(발행가 109,121원, 754,390,465,019원))</t>
        </is>
      </c>
      <c r="AD42" s="39" t="inlineStr">
        <is>
          <t>원자료와 일치 (1,564.22; 공시 금액/원자료 값 ≈ 1,198원/달러)</t>
        </is>
      </c>
      <c r="AE42" s="39" t="inlineStr">
        <is>
          <t>2016-01-11</t>
        </is>
      </c>
      <c r="AF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G42" s="39" t="inlineStr">
        <is>
          <t>카카오 그룹 관점의 로엔 계보 핵심 거래. 선행: K001·K002(SK 시절), K004·K005(어피너티의 로엔 인수); 후행: K027(2018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H42" s="39" t="inlineStr">
        <is>
          <t>㈜카카오 (그룹 지배회사, 당시 코스닥 상장 — 2017-07-10 유가증권시장 이전)</t>
        </is>
      </c>
      <c r="AI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J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K42" s="39" t="inlineStr">
        <is>
          <t>인접</t>
        </is>
      </c>
      <c r="AL42" s="39" t="inlineStr">
        <is>
          <t>카카오의 주력은 메신저·포털 광고와 게임 플랫폼이고 음악은 소규모(2015 뮤직 매출의 1.7%) — 자사 모바일 플랫폼에 얹을 음악 콘텐츠·플랫폼(멜론)을 사들인 거래로 같은 이용자층·가치사슬의 인접 영역('카카오의 모바일 플랫폼 경쟁력과 로엔이 가진 음악 컨텐츠의 결합', 보도자료). 인수 주체가 그룹 정점 회사 자신이라 그룹 기준도 같음.</t>
        </is>
      </c>
      <c r="AM42" s="39" t="inlineStr">
        <is>
          <t>2,768,024,898,489원 (카카오 연결, 2014-12-31; 주요사항보고서 기재값)</t>
        </is>
      </c>
      <c r="AN42" s="39" t="inlineStr">
        <is>
          <t>acq_total_assets와 같음 (인수 주체가 상장 지배회사 자신). 참고: 직전 회계연도말(2015-12-31) 연결 총자산 3,188,477,733,309원</t>
        </is>
      </c>
      <c r="AO42" s="39" t="inlineStr">
        <is>
          <t>67.71</t>
        </is>
      </c>
      <c r="AP42" s="39" t="inlineStr">
        <is>
          <t>76.05</t>
        </is>
      </c>
      <c r="AQ42" s="39" t="inlineStr">
        <is>
          <t>계산: 6,923,069,337,600원 (발표 직전 거래일 2016-01-08 종가 115,200원 × 발행주식 60,096,088주). 종가는 Yahoo Finance 수정주가 23,040원에 2021-04-15 5:1 액면분할을 되돌려(×5) 산출</t>
        </is>
      </c>
      <c r="AR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S42" s="39" t="inlineStr">
        <is>
          <t>KRX:035720</t>
        </is>
      </c>
      <c r="AT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U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V42" s="39" t="inlineStr">
        <is>
          <t>2005-08: SKT가 서울음반(현 로엔) 60% 인수(K001); 2008-12: SKT의 MelOn 사업 양수, RealNetworks 11.26% 투자(K002); 2013-09: 어피너티 SPV Star Invest가 SK플래닛으로부터 52.56% 인수(K004); 2013-11: Star Invest가 RealNetworks 8.83% 추가 매입(K005);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W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흡수합병(K027),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X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42" s="39" t="inlineStr">
        <is>
          <t>2014: 323,275,944천원; 2015: 357,640,656천원</t>
        </is>
      </c>
      <c r="AZ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BA42" s="39" t="inlineStr">
        <is>
          <t>2014: 58,492,671천원; 2015: 63,421,782천원</t>
        </is>
      </c>
      <c r="BB42" s="39" t="inlineStr">
        <is>
          <t>2016: 79,910,288천원; 2017: 102,737,129천원; 2018 상반기: 48,531,115천원. 합병(2018-09) 후 멜론 사업 영업이익은 공시되지 않아 미확인</t>
        </is>
      </c>
      <c r="BC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D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E42" s="38" t="inlineStr">
        <is>
          <t>완료</t>
        </is>
      </c>
      <c r="BF42" s="38" t="inlineStr">
        <is>
          <t>2026-10-26</t>
        </is>
      </c>
    </row>
    <row r="43" ht="72" customHeight="1">
      <c r="A43" s="38" t="inlineStr">
        <is>
          <t>K010</t>
        </is>
      </c>
      <c r="B43" s="38" t="inlineStr">
        <is>
          <t>Kakao</t>
        </is>
      </c>
      <c r="C43" s="38" t="inlineStr">
        <is>
          <t>2016-04-29</t>
        </is>
      </c>
      <c r="D43" s="39" t="inlineStr">
        <is>
          <t>Zinny Labs Corp.</t>
        </is>
      </c>
      <c r="E43" s="38" t="n">
        <v>188</v>
      </c>
      <c r="F43" s="38" t="inlineStr">
        <is>
          <t>False</t>
        </is>
      </c>
      <c r="G43" s="38" t="n"/>
      <c r="H43" s="38" t="inlineStr">
        <is>
          <t>MA②</t>
        </is>
      </c>
      <c r="I43" s="38" t="inlineStr">
        <is>
          <t>MA②</t>
        </is>
      </c>
      <c r="J43" s="38" t="inlineStr">
        <is>
          <t>같음</t>
        </is>
      </c>
      <c r="K43" s="38" t="inlineStr">
        <is>
          <t>있음</t>
        </is>
      </c>
      <c r="L43" s="38" t="inlineStr">
        <is>
          <t>일치</t>
        </is>
      </c>
      <c r="M43" s="38" t="inlineStr">
        <is>
          <t>편입 후</t>
        </is>
      </c>
      <c r="N43" s="39" t="inlineStr">
        <is>
          <t>Technology &amp; Infrastructure</t>
        </is>
      </c>
      <c r="O43" s="39" t="inlineStr">
        <is>
          <t>AI / Robotics</t>
        </is>
      </c>
      <c r="P43" s="38" t="inlineStr">
        <is>
          <t>Closed</t>
        </is>
      </c>
      <c r="Q43" s="40" t="n">
        <v>0.004</v>
      </c>
      <c r="R43" s="39" t="inlineStr">
        <is>
          <t>Kakao Games Corp. (KOSDAQ:A293490)</t>
        </is>
      </c>
      <c r="S43" s="39" t="inlineStr">
        <is>
          <t>-</t>
        </is>
      </c>
      <c r="T43" s="39" t="inlineStr">
        <is>
          <t>Nzin Corp. acquired remaining 47.6% stake in Zinny Labs Corporation from a group of individuals for CNY 4.8 million on April 29, 2016. Under the terms of the deal, 9,520 shares are acquired at an offer per share of KRW 500.</t>
        </is>
      </c>
      <c r="U43" s="39" t="inlineStr">
        <is>
          <t>MA-1 그룹이 매수자</t>
        </is>
      </c>
      <c r="V43" s="39" t="inlineStr">
        <is>
          <t>기존 자회사 잔여지분</t>
        </is>
      </c>
      <c r="W43" s="39" t="inlineStr">
        <is>
          <t>MA② 기존 지분 확대</t>
        </is>
      </c>
      <c r="X43" s="39" t="n"/>
      <c r="Y43" s="38" t="inlineStr">
        <is>
          <t>False</t>
        </is>
      </c>
      <c r="Z43" s="39" t="inlineStr">
        <is>
          <t>MA② 기존 지분 확대</t>
        </is>
      </c>
      <c r="AA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AB43" s="39" t="inlineStr">
        <is>
          <t>완료 (2016-04-29, 취득대금 지급일)</t>
        </is>
      </c>
      <c r="AC43" s="39" t="inlineStr">
        <is>
          <t>4,760,000원 (보통주 9,520주 × 주당 500원)</t>
        </is>
      </c>
      <c r="AD43" s="39" t="inlineStr">
        <is>
          <t>원자료와 일치 (4,760,000원 ÷ 1,134.0원/USD(2016-04-28 Yahoo Finance KRW=X 종가) = USD 0.0042백만)</t>
        </is>
      </c>
      <c r="AE43" s="39" t="inlineStr">
        <is>
          <t>2016-04-29</t>
        </is>
      </c>
      <c r="AF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G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거래(K014 카카오 게임사업 양수, K016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H43" s="39" t="inlineStr">
        <is>
          <t>㈜엔진(현 ㈜카카오게임즈; ㈜카카오의 자회사 ㈜케이벤처그룹이 지배하는 종속회사, 당시 비상장)</t>
        </is>
      </c>
      <c r="AI43" s="39" t="inlineStr">
        <is>
          <t>미확인 (인수 목적을 밝힌 공시·보도 없음). 같은 날 공시 문구: "상법 제517조에 따른 법인해산 주주총회 결의" / "청산인 선임을 통한 청산절차 진행" (DART 공정위 공시 '해산사유발생', 2016-04-29)</t>
        </is>
      </c>
      <c r="AJ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K43" s="39" t="inlineStr">
        <is>
          <t>핵심</t>
        </is>
      </c>
      <c r="AL43" s="39" t="inlineStr">
        <is>
          <t>지니랩스의 업종은 '온라인·모바일 게임 소프트웨어 개발 및 공급업'(카카오 2016 1분기보고서)이고 엔진에서 물적분할돼 2015년 엔진에 외주용역(275,000천원)을 공급했다. 엔진의 주력인 게임 개발과 같은 영역이므로 핵심. 그룹 정점 ㈜카카오 기준으로는 카카오 플랫폼에 공급되는 게임 콘텐츠 개발이라 인접.</t>
        </is>
      </c>
      <c r="AM43" s="39" t="inlineStr">
        <is>
          <t>37,043,739,121원 (㈜엔진 별도, 2015-12-31; 연결은 38,030,093,340원). 2016-04-01 다음게임 합병 뒤라 거래일 실제 자산은 더 컸음(2016-12-31 별도 104,835,405,745원)</t>
        </is>
      </c>
      <c r="AN43" s="39" t="inlineStr">
        <is>
          <t>3,188,477,733,309원 (㈜카카오 연결, 2015-12-31)</t>
        </is>
      </c>
      <c r="AO43" s="39" t="inlineStr">
        <is>
          <t>계산: 0.0128 (4,760,000원 ÷ 엔진 별도 총자산 37,043,739,121원, 2015-12-31). 카카오 연결 총자산 대비 0.00015</t>
        </is>
      </c>
      <c r="AP43" s="39" t="inlineStr">
        <is>
          <t>계산 불가: 엔진 2015-12-31 별도 자본총계 (4,016,289,488)원으로 자본잠식</t>
        </is>
      </c>
      <c r="AQ43" s="39" t="inlineStr">
        <is>
          <t>계산: 6,777,640,404,000원 (㈜카카오 2016-04-28 종가 100,500원 × 발행주식총수 67,439,208주(2016-03-31)). 종가는 Yahoo Finance 조정종가 20,100원에 2021년 5:1 액면분할을 되돌려 ×5</t>
        </is>
      </c>
      <c r="AR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S43" s="39" t="inlineStr">
        <is>
          <t>KRX:035720</t>
        </is>
      </c>
      <c r="AT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U43" s="39" t="inlineStr">
        <is>
          <t>2016-04-29 DART 공정거래법 공시(㈜지니랩스 '최대주주등의주식보유변동', ㈜엔진 '계열사주식보유변동'). 그 전에 알려진 보도는 찾지 못함</t>
        </is>
      </c>
      <c r="AV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W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X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Y43" s="39" t="inlineStr">
        <is>
          <t>2014: 해당 없음 (2015-07 설립); 2015: 미확인 (외감 대상 아님. 엔진이 지니랩스에 지급한 외주용역비 275,000천원이 특수관계자 거래로 확인됨)</t>
        </is>
      </c>
      <c r="AZ43" s="39" t="inlineStr">
        <is>
          <t>2016: 144,241천원 (청산 중 연도); 2017: 해당 없음 (청산종결)</t>
        </is>
      </c>
      <c r="BA43" s="39" t="inlineStr">
        <is>
          <t>2014: 해당 없음 (2015-07 설립); 2015: 미확인. 참고: 2015-12-31 순자산 계산 약 125,288천원(엔진 지분 52.40% 해당 순자산가액 65,651천원 ÷ 0.524)</t>
        </is>
      </c>
      <c r="BB43" s="39" t="inlineStr">
        <is>
          <t>2016: 미확인 (영업이익 미공시; 당기순손실 34,289천원, 기말 자산 31,362천원·부채 없음); 2017: 해당 없음 (청산종결)</t>
        </is>
      </c>
      <c r="BC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D43" s="39" t="inlineStr">
        <is>
          <t>확인 안 됨 (거래 규모 476만원의 청산 법인 지분 정리라 IR 언급 가능성이 낮음; 카카오 2016 1분기 실적 자료·어닝콜 기사는 열어보지 않음)</t>
        </is>
      </c>
      <c r="BE43" s="38" t="inlineStr">
        <is>
          <t>부분</t>
        </is>
      </c>
      <c r="BF43" s="38" t="inlineStr">
        <is>
          <t>2026-10-26</t>
        </is>
      </c>
    </row>
    <row r="44" ht="72" customHeight="1">
      <c r="A44" s="38" t="inlineStr">
        <is>
          <t>K011</t>
        </is>
      </c>
      <c r="B44" s="38" t="inlineStr">
        <is>
          <t>Kakao</t>
        </is>
      </c>
      <c r="C44" s="38" t="inlineStr">
        <is>
          <t>2016-08-05</t>
        </is>
      </c>
      <c r="D44" s="39" t="inlineStr">
        <is>
          <t>Valuepotion Co., Ltd.</t>
        </is>
      </c>
      <c r="E44" s="38" t="n">
        <v>182</v>
      </c>
      <c r="F44" s="38" t="inlineStr">
        <is>
          <t>False</t>
        </is>
      </c>
      <c r="G44" s="38" t="n"/>
      <c r="H44" s="38" t="inlineStr">
        <is>
          <t>MA⑦</t>
        </is>
      </c>
      <c r="I44" s="38" t="inlineStr">
        <is>
          <t>MA⑥</t>
        </is>
      </c>
      <c r="J44" s="38" t="inlineStr">
        <is>
          <t>변경</t>
        </is>
      </c>
      <c r="K44" s="38" t="inlineStr">
        <is>
          <t>확인 안 됨</t>
        </is>
      </c>
      <c r="L44" s="38" t="inlineStr">
        <is>
          <t>일치</t>
        </is>
      </c>
      <c r="M44" s="38" t="inlineStr">
        <is>
          <t>편입 후</t>
        </is>
      </c>
      <c r="N44" s="39" t="inlineStr">
        <is>
          <t>Commerce &amp; Marketing</t>
        </is>
      </c>
      <c r="O44" s="39" t="inlineStr">
        <is>
          <t>Brand / Advertising / 
Marketing / IP Merchandising</t>
        </is>
      </c>
      <c r="P44" s="38" t="inlineStr">
        <is>
          <t>Closed</t>
        </is>
      </c>
      <c r="Q44" s="40" t="n">
        <v>0.092</v>
      </c>
      <c r="R44" s="39" t="inlineStr">
        <is>
          <t>-</t>
        </is>
      </c>
      <c r="S44" s="39" t="inlineStr">
        <is>
          <t>-</t>
        </is>
      </c>
      <c r="T44" s="39" t="inlineStr">
        <is>
          <t>Kibum Kim, an officer of Valuepotion Co., Ltd., acquired additional 7.5% stake in Valuepotion Co., Ltd. for approximately KRW 100 million on August 1, 2016. Kibum Kim acquired 1000 shares at KRW 102,000 per share.</t>
        </is>
      </c>
      <c r="U44" s="39" t="inlineStr">
        <is>
          <t>MA-5 매수자 미기재</t>
        </is>
      </c>
      <c r="V44" s="39" t="n"/>
      <c r="W44" s="39" t="inlineStr">
        <is>
          <t>MA⑦ 매수자 미기재</t>
        </is>
      </c>
      <c r="X44" s="39" t="n"/>
      <c r="Y44" s="38" t="inlineStr">
        <is>
          <t>False</t>
        </is>
      </c>
      <c r="Z44" s="39" t="inlineStr">
        <is>
          <t>MA⑥ 외부자 간 거래</t>
        </is>
      </c>
      <c r="AA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AB44" s="39" t="inlineStr">
        <is>
          <t>완료 (2016-08-01 주식 변동일, 2016-08-05 공정거래법 공시)</t>
        </is>
      </c>
      <c r="AC44" s="39" t="inlineStr">
        <is>
          <t>102,000,000원 (보통주 1,000주 × 주당 102,000원; 밸류포션 발행주식 13,333주의 7.5%)</t>
        </is>
      </c>
      <c r="AD44" s="39" t="inlineStr">
        <is>
          <t>원자료와 일치 (원자료 0.092 = 102,000,000원 ÷ 약 1,109원/달러; Yahoo Finance USD/KRW 2016-08-01 종가 1,105.45원 적용 시 0.0923)</t>
        </is>
      </c>
      <c r="AE44" s="39" t="inlineStr">
        <is>
          <t>2016-08-05</t>
        </is>
      </c>
      <c r="AF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아니다(K036과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G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사들였으며(K018),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거래(K011)는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H44" s="39" t="inlineStr">
        <is>
          <t>김기범 (㈜밸류포션 대표이사, 개인; 공정거래법상 카카오 기업집단 동일인관련자 '임원') — 그룹 회사가 아님</t>
        </is>
      </c>
      <c r="AI44" s="39" t="inlineStr">
        <is>
          <t>미확인 (공정거래법 '최대주주 등의 주식보유 변동' 공시에는 목적 항목이 없고, 이 거래를 다룬 보도·회사 자료를 찾지 못함)</t>
        </is>
      </c>
      <c r="AJ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K44" s="39" t="inlineStr">
        <is>
          <t>인접</t>
        </is>
      </c>
      <c r="AL44" s="39" t="inlineStr">
        <is>
          <t>매수자가 개인이라 인수 주체 기준 판단은 할 수 없어 그룹 정점 카카오 기준으로 판단함. 밸류포션은 모바일 게임 개발사 대상 이용자 분석·인앱 광고·마케팅 도구로, 카카오의 주력인 광고 플랫폼(2015년 매출 64.4%)과 카카오 게임 플랫폼에 붙은 같은 가치사슬·고객군(광고주·게임사) 영역 → 인접. 본래 다음커뮤니케이션 사내 서비스였다가 분사한 회사라 그룹 기준으로는 기존 사업의 분리·재투자 성격.</t>
        </is>
      </c>
      <c r="AM44" s="39" t="inlineStr">
        <is>
          <t>해당 없음 (매수자가 개인). 참고: 대상회사 밸류포션 총자산 1,797백만원(2015-12-31, 개별; 공정거래법 대규모기업집단현황공시 20160531000796)</t>
        </is>
      </c>
      <c r="AN44" s="39" t="inlineStr">
        <is>
          <t>3,188,477,733,309원 (㈜카카오 연결, 2015-12-31; 2015 사업보고서 요약연결재무정보)</t>
        </is>
      </c>
      <c r="AO44" s="39" t="inlineStr">
        <is>
          <t>계산: 0.0032 (102,000,000원 / 카카오 2015-12-31 연결 총자산 3,188,477,733,309원)</t>
        </is>
      </c>
      <c r="AP44" s="39" t="inlineStr">
        <is>
          <t>계산: 0.0039 (102,000,000원 / 카카오 2015-12-31 연결 자본총계 2,585,474,995,627원)</t>
        </is>
      </c>
      <c r="AQ44" s="39" t="inlineStr">
        <is>
          <t>계산: 6,231,259,946,600원 (㈜카카오, 공시 전일 2016-08-04 종가 92,300원 × 발행주식 67,510,942주(2016-06-30, 반기보고서); 종가는 Yahoo Finance 조정종가 18,460원 × 5(2021년 5:1 액면분할 역산))</t>
        </is>
      </c>
      <c r="AR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S44" s="39" t="inlineStr">
        <is>
          <t>KRX:035720</t>
        </is>
      </c>
      <c r="AT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U44" s="39" t="inlineStr">
        <is>
          <t>2016-08-05: DART 공정거래법 공시 '최대주주 등의 주식보유 변동'(밸류포션). 사전 보도는 찾지 못함.</t>
        </is>
      </c>
      <c r="AV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W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취득(K018);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X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Y44" s="39" t="inlineStr">
        <is>
          <t>2014: 해당 없음 (법인 설립 전, 다음커뮤니케이션 사내 서비스); 2015: 219백만원 (2015-05-07~12-31, 개별)</t>
        </is>
      </c>
      <c r="AZ44" s="39" t="inlineStr">
        <is>
          <t>2016: 1,341,131천원; 2017: 1,558,624천원; 최근: 2017이 마지막 (2018-02-01 포도트리에 흡수합병돼 이후 별도 실적 없음)</t>
        </is>
      </c>
      <c r="BA44" s="39" t="inlineStr">
        <is>
          <t>2014: 해당 없음 (법인 설립 전); 2015: -424백만원 (영업손실, 개별)</t>
        </is>
      </c>
      <c r="BB44" s="39" t="inlineStr">
        <is>
          <t>2016: 미확인 (공시된 것은 순손실 864,209천원); 2017: 미확인 (공시된 것은 순손실 963,523천원); 최근: 해당 없음 (2018-02-01 합병 소멸)</t>
        </is>
      </c>
      <c r="BC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D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E44" s="38" t="inlineStr">
        <is>
          <t>부분</t>
        </is>
      </c>
      <c r="BF44" s="38" t="inlineStr">
        <is>
          <t>2026-10-26</t>
        </is>
      </c>
    </row>
    <row r="45" ht="72" customHeight="1">
      <c r="A45" s="38" t="inlineStr">
        <is>
          <t>K012</t>
        </is>
      </c>
      <c r="B45" s="38" t="inlineStr">
        <is>
          <t>Kakao</t>
        </is>
      </c>
      <c r="C45" s="38" t="inlineStr">
        <is>
          <t>2017-05-19</t>
        </is>
      </c>
      <c r="D45" s="39" t="inlineStr">
        <is>
          <t>Story Plant Co.,Ltd.</t>
        </is>
      </c>
      <c r="E45" s="38" t="n">
        <v>183</v>
      </c>
      <c r="F45" s="38" t="inlineStr">
        <is>
          <t>False</t>
        </is>
      </c>
      <c r="G45" s="38" t="n"/>
      <c r="H45" s="38" t="inlineStr">
        <is>
          <t>MA①</t>
        </is>
      </c>
      <c r="I45" s="38" t="inlineStr">
        <is>
          <t>MA①</t>
        </is>
      </c>
      <c r="J45" s="38" t="inlineStr">
        <is>
          <t>같음</t>
        </is>
      </c>
      <c r="K45" s="38" t="inlineStr">
        <is>
          <t>있음</t>
        </is>
      </c>
      <c r="L45" s="38" t="inlineStr">
        <is>
          <t>일치</t>
        </is>
      </c>
      <c r="M45" s="38" t="inlineStr">
        <is>
          <t>편입 후</t>
        </is>
      </c>
      <c r="N45" s="39" t="inlineStr">
        <is>
          <t>Content Production &amp; Investment</t>
        </is>
      </c>
      <c r="O45" s="39" t="inlineStr">
        <is>
          <t>Content Production Studio</t>
        </is>
      </c>
      <c r="P45" s="38" t="inlineStr">
        <is>
          <t>Closed</t>
        </is>
      </c>
      <c r="Q45" s="40" t="n">
        <v>0.089</v>
      </c>
      <c r="R45" s="39" t="inlineStr">
        <is>
          <t>Kakao M Corp.</t>
        </is>
      </c>
      <c r="S45" s="39" t="inlineStr">
        <is>
          <t>CJ E&amp;M Corporation</t>
        </is>
      </c>
      <c r="T45" s="39" t="inlineStr">
        <is>
          <t>LOEN Entertainment, Inc. (KOSDAQ:A016170) acquired Story Plant Co.,Ltd. from CJ E&amp;M Corporation (KOSDAQ:A130960) for KRW 100 million on May 12, 2017. Under the terms, 0.2 million shares were acquired at KRW 500 per share.</t>
        </is>
      </c>
      <c r="U45" s="39" t="inlineStr">
        <is>
          <t>MA-1 그룹이 매수자</t>
        </is>
      </c>
      <c r="V45" s="39" t="inlineStr">
        <is>
          <t>지분율 미기재(대개 100%·사업양수)</t>
        </is>
      </c>
      <c r="W45" s="39" t="inlineStr">
        <is>
          <t>MA① 경영권 인수</t>
        </is>
      </c>
      <c r="X45" s="39" t="n"/>
      <c r="Y45" s="38" t="inlineStr">
        <is>
          <t>False</t>
        </is>
      </c>
      <c r="Z45" s="39" t="inlineStr">
        <is>
          <t>MA① 경영권 인수</t>
        </is>
      </c>
      <c r="AA45" s="39" t="inlineStr">
        <is>
          <t>편입 후 (인수 주체 ㈜로엔엔터테인먼트는 2016-03-16 카카오가 76.4%를 인수해 연결 종속회사가 됨(K009); 거래 당시 카카오 76.4%·김범수 0.1% — 카카오엠(옛 로엔) 2017 사업보고서 IX. 계열회사 등에 관한 사항)</t>
        </is>
      </c>
      <c r="AB45" s="39" t="inlineStr">
        <is>
          <t>완료 (2017-05-12 주식 변동일; 로엔의 최초취득일자는 2017-05-11로 기재)</t>
        </is>
      </c>
      <c r="AC45" s="39" t="inlineStr">
        <is>
          <t>100,000,000원 (보통주 200,000주 × 500원, 지분 100%; 이전대가 전액 현금). 참고: 인수 직후 2017-07 유상증자에 로엔이 9,100,000,000원을 추가 출자해 로엔의 메가몬스터 투자 장부가는 2017말 9,200,000,000원</t>
        </is>
      </c>
      <c r="AD45" s="39" t="inlineStr">
        <is>
          <t>원자료와 일치 (0.089; 공시 금액/원자료 값 ≈ 1,124원/달러)</t>
        </is>
      </c>
      <c r="AE45" s="39" t="inlineStr">
        <is>
          <t>2017-05-11</t>
        </is>
      </c>
      <c r="AF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G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H45" s="39" t="inlineStr">
        <is>
          <t>㈜로엔엔터테인먼트(카카오 연결 종속회사, 코스닥 상장 016170; 카카오 76.4%) — 2018-03-23 ㈜카카오엠으로 사명 변경, 2018-09-01 ㈜카카오에 흡수합병</t>
        </is>
      </c>
      <c r="AI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J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K45" s="39" t="inlineStr">
        <is>
          <t>인접</t>
        </is>
      </c>
      <c r="AL45" s="39" t="inlineStr">
        <is>
          <t>드라마 기획·제작은 로엔의 주력(음원 유통·멜론)과 다른 장르지만 같은 엔터테인먼트 콘텐츠 가치사슬이고, 로엔이 이미 영상컨텐츠컴퍼니·크리스피스튜디오로 영상 콘텐츠를 시작한 상태에서 '다양한 국내외 플랫폼에 컨텐츠를 유통'하려는 목적이라 인접으로 판정. 그룹 정점(카카오) 기준: 카카오는 포털·카카오톡 플랫폼과 포도트리(카카오페이지)의 웹툰·웹소설 IP를 가진 상태로, 웹 IP를 드라마로 만드는 제작 기능을 들인 것이라 역시 인접(공급되는 콘텐츠 쪽으로의 수직 확장).</t>
        </is>
      </c>
      <c r="AM45" s="39" t="inlineStr">
        <is>
          <t>453,850,491천원 (로엔 연결 총자산, 2016-12-31; 연결 자본총계 302,391,926천원)</t>
        </is>
      </c>
      <c r="AN45" s="39" t="inlineStr">
        <is>
          <t>5,484,117,180,416원 (㈜카카오 연결 총자산, 2016-12-31)</t>
        </is>
      </c>
      <c r="AO45" s="39" t="inlineStr">
        <is>
          <t>계산: 0.022 (100,000천원 / 로엔 연결 총자산 453,850,491천원). 참고: 후속 증자 출자 포함 로엔 투자 9,200,000천원 기준 2.03; 카카오 연결 총자산 대비 0.0018</t>
        </is>
      </c>
      <c r="AP45" s="39" t="inlineStr">
        <is>
          <t>계산: 0.033 (100,000천원 / 로엔 연결 자본총계 302,391,926천원, 2016-12-31)</t>
        </is>
      </c>
      <c r="AQ45" s="39" t="inlineStr">
        <is>
          <t>계산: 2,266,136,768,000원 (매각 보도·해명 공시 전 거래일 2017-05-10 로엔 종가 89,600원 × 발행주식 25,291,705주). 참고: 카카오 2017-05-10 종가 94,000원(Yahoo 수정주가 18,800원 × 5, 2021-04-15 5:1 분할 되돌림)</t>
        </is>
      </c>
      <c r="AR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S45" s="39" t="inlineStr">
        <is>
          <t>KRX:016170</t>
        </is>
      </c>
      <c r="AT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U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V45" s="39" t="inlineStr">
        <is>
          <t>2014-11-20: CJ E&amp;M이 자본금 10억원(200,000주, 액면 5,000원)으로 ㈜스토리플랜트 설립 — '신인 작가 발굴 및 드라마 생태계 양성' 목적; 2015: 매출 5,149,104천원·당기순손실 627,432천원; 2016-03-16: 카카오가 로엔 76.4% 인수(K009);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W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X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Y45" s="39" t="inlineStr">
        <is>
          <t>2015: 5,149,104천원; 2016: 12,595,266천원</t>
        </is>
      </c>
      <c r="AZ45" s="39" t="inlineStr">
        <is>
          <t>2017: 6,730천원; 2018: 5,564,118,656원; 2019: 10,244,682,414원; 2020: 14,575,897,153원; 2021: 1,998,483,635원; 2022: 19,842,814,709원; 2023: 15,330,167,802원; 2024: 57,061,021원; 2025(최근): 10,441,649천원</t>
        </is>
      </c>
      <c r="BA45" s="39" t="inlineStr">
        <is>
          <t>2015: 미확인 (당기순손실 627,432천원); 2016: 미확인 (당기순손실 1,296,984천원)</t>
        </is>
      </c>
      <c r="BB45" s="39" t="inlineStr">
        <is>
          <t>2017: 미확인 (당기순손실 547,081천원); 2018: -1,258,260,894원; 2019: -1,056,411,324원; 2020: -2,657,196,773원; 2021: -1,232,462,493원; 2022: 355,283,069원; 2023: 327,945,262원; 2024: -1,507,927,662원; 2025(최근): 미확인 (당기순손실 2,686,897천원)</t>
        </is>
      </c>
      <c r="BC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D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E45" s="38" t="inlineStr">
        <is>
          <t>완료</t>
        </is>
      </c>
      <c r="BF45" s="38" t="inlineStr">
        <is>
          <t>2026-10-26</t>
        </is>
      </c>
    </row>
    <row r="46" ht="72" customHeight="1">
      <c r="A46" s="38" t="inlineStr">
        <is>
          <t>K013</t>
        </is>
      </c>
      <c r="B46" s="38" t="inlineStr">
        <is>
          <t>Kakao</t>
        </is>
      </c>
      <c r="C46" s="38" t="inlineStr">
        <is>
          <t>2017-06-30</t>
        </is>
      </c>
      <c r="D46" s="39" t="inlineStr">
        <is>
          <t>Kakao Mobility Co., Ltd.</t>
        </is>
      </c>
      <c r="E46" s="38" t="n">
        <v>22</v>
      </c>
      <c r="F46" s="38" t="inlineStr">
        <is>
          <t>True</t>
        </is>
      </c>
      <c r="G46" s="38" t="n"/>
      <c r="H46" s="38" t="inlineStr">
        <is>
          <t>MA⑤</t>
        </is>
      </c>
      <c r="I46" s="38" t="inlineStr">
        <is>
          <t>MA⑤</t>
        </is>
      </c>
      <c r="J46" s="38" t="inlineStr">
        <is>
          <t>같음</t>
        </is>
      </c>
      <c r="K46" s="38" t="inlineStr">
        <is>
          <t>해당 없음</t>
        </is>
      </c>
      <c r="L46" s="38" t="inlineStr">
        <is>
          <t>일치</t>
        </is>
      </c>
      <c r="M46" s="38" t="inlineStr">
        <is>
          <t>편입 후</t>
        </is>
      </c>
      <c r="N46" s="39" t="inlineStr">
        <is>
          <t>Mobility &amp; Transportation</t>
        </is>
      </c>
      <c r="O46" s="39" t="inlineStr">
        <is>
          <t>Mobility / Transportation</t>
        </is>
      </c>
      <c r="P46" s="38" t="inlineStr">
        <is>
          <t>Closed</t>
        </is>
      </c>
      <c r="Q46" s="40" t="n">
        <v>220.6</v>
      </c>
      <c r="R46" s="39" t="inlineStr">
        <is>
          <t>Korea Investment &amp; Securities Co., Ltd., Investment Arm; KIP Growth, Ltd.; Mobility Co-Invest, Limited Partnership; OA Mobility Limited</t>
        </is>
      </c>
      <c r="S46" s="39" t="inlineStr">
        <is>
          <t>Kakao Corp. (KOSE:A035720)</t>
        </is>
      </c>
      <c r="T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U46" s="39" t="inlineStr">
        <is>
          <t>MA-3 그룹의 지분 매각</t>
        </is>
      </c>
      <c r="V46" s="39" t="n"/>
      <c r="W46" s="39" t="inlineStr">
        <is>
          <t>MA⑤ 그룹의 지분 매각</t>
        </is>
      </c>
      <c r="X46" s="39" t="n"/>
      <c r="Y46" s="38" t="inlineStr">
        <is>
          <t>False</t>
        </is>
      </c>
      <c r="Z46" s="39" t="inlineStr">
        <is>
          <t>MA⑤ 그룹의 지분 매각</t>
        </is>
      </c>
      <c r="AA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AB46" s="39" t="inlineStr">
        <is>
          <t>완료 (1차분 3,675,000주·2,500억원 처분 2017-09-29. 같은 처분 계약의 잔여 735,000주·500억원은 2018-02-13 처분 완료 = K020)</t>
        </is>
      </c>
      <c r="AC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D46" s="39" t="inlineStr">
        <is>
          <t>원자료와 일치 (원자료 220.6; 1차분 2,500억원/1,145.94원(KRW=X 2017-09-28 종가) = 218.2백만 달러. 처분 계약 전체 3,000억원으로 환산하면 261.8백만 달러(+19%)라 원자료 금액은 1차분만 반영한 값으로 판단)</t>
        </is>
      </c>
      <c r="AE46" s="39" t="inlineStr">
        <is>
          <t>2017-06-30</t>
        </is>
      </c>
      <c r="AF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G46" s="39" t="inlineStr">
        <is>
          <t>같은 묶음 관계: K020은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735,000주(K020)는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H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I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J46" s="39" t="inlineStr">
        <is>
          <t>해당 없음 (매수자는 사모투자 비히클·증권사. TPG는 글로벌 대체투자사로 에어비앤비·스포티파이·우버 등에 투자 — 카카오 보도자료 2017-06-30)</t>
        </is>
      </c>
      <c r="AK46" s="39" t="inlineStr">
        <is>
          <t>해당 없음</t>
        </is>
      </c>
      <c r="AL46" s="39" t="inlineStr">
        <is>
          <t>매수자가 재무적 투자자라 사업 영역 비교가 성립하지 않는다. 그룹 정점(카카오) 기준: 카카오택시·드라이버·내비는 카카오의 신사업 '(3) 스마트모빌리티'(카카오 2017 사업보고서 II. 사업의 내용)로, 이 거래는 그 사업을 분사한 자회사 지분 일부를 외부 투자자에게 넘겨 사업자금을 확보한 것이다.</t>
        </is>
      </c>
      <c r="AM46" s="39" t="inlineStr">
        <is>
          <t>해당 없음 (매수자 비히클 재무 미공시). 참고: 대상회사 카카오모빌리티 자산총액 217,455,510,831원(2017-08-31 기준, 카카오 기타경영사항(종속회사의 주요경영사항) 공시 2017-09-29)</t>
        </is>
      </c>
      <c r="AN46" s="39" t="inlineStr">
        <is>
          <t>해당 없음 (매수자에 상장 지배회사 없음). 참고: 매도측 그룹 정점 카카오 연결 총자산 5,484,117,180,416원(2016-12-31, 카카오 2017 사업보고서 요약재무정보·처분결정 공시 직전 사업연도말)</t>
        </is>
      </c>
      <c r="AO46" s="39" t="inlineStr">
        <is>
          <t>해당 없음 (매수자 측 공시 없음). 참고 계산: 매도측 카카오 기준 1차분 2,500억원/연결 총자산 5,484,117,180,416원(2016-12-31) = 4.56</t>
        </is>
      </c>
      <c r="AP46" s="39" t="inlineStr">
        <is>
          <t>해당 없음 (매수자 측 공시 없음). 참고: 매도측 카카오 처분결정 공시 자기자본대비 8.10 (처분 계약 전체 3,000억원/자기자본 3,702,943,850,948원). 계산: 1차분 2,500억원 기준 6.75</t>
        </is>
      </c>
      <c r="AQ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R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S46" s="39" t="inlineStr">
        <is>
          <t>KRX:035720</t>
        </is>
      </c>
      <c r="AT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U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V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W46" s="39" t="inlineStr">
        <is>
          <t>2017-09-29: 1차 구주 2,500억원 처분, 신주 2,000억원 납입(카카오 지분 72.37%); 2017-10: 카카오T 통합 앱·카카오T 주차 출시; 2018-02-13: 잔여 구주 500억원 처분(K020, 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46" s="39" t="inlineStr">
        <is>
          <t>2015: 해당 없음(법인 미설립, 카카오 사업부문); 2016: 해당 없음(법인 미설립, 카카오 사업부문 — 카카오는 모빌리티 매출을 '기타 매출'에 묶어 따로 공시하지 않음)</t>
        </is>
      </c>
      <c r="AZ46" s="39" t="inlineStr">
        <is>
          <t>2017(2017-05-08~12-31): 16,709,276,355원; 2018: 53,634,355,884원; 2025: 739,311,256천원 (참고 2020: 정정 전 280,094,642,072원 → 순액법 재작성 194,671,015,551원; 2021: 정정 전 546,463,870,148원 → 재작성 320,307,583,477원)</t>
        </is>
      </c>
      <c r="BA46" s="39" t="inlineStr">
        <is>
          <t>2015: 해당 없음(법인 미설립); 2016: 해당 없음(법인 미설립)</t>
        </is>
      </c>
      <c r="BB46" s="39" t="inlineStr">
        <is>
          <t>2017(2017-05-08~12-31): -10,639,807,433원; 2018: -21,085,479,322원; 2025: 115,488,825천원 (참고 2019: -22,104,593,327원; 2020: -12,968,097,076원; 2021: 12,566,090,767원; 2023: 38,747,770천원; 2024: 92,977,097천원)</t>
        </is>
      </c>
      <c r="BC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D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E46" s="38" t="inlineStr">
        <is>
          <t>완료</t>
        </is>
      </c>
      <c r="BF46" s="38" t="inlineStr">
        <is>
          <t>2026-10-26</t>
        </is>
      </c>
    </row>
    <row r="47" ht="72" customHeight="1">
      <c r="A47" s="38" t="inlineStr">
        <is>
          <t>K014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MA④</t>
        </is>
      </c>
      <c r="J47" s="38" t="inlineStr">
        <is>
          <t>같음</t>
        </is>
      </c>
      <c r="K47" s="38" t="inlineStr">
        <is>
          <t>확인 안 됨</t>
        </is>
      </c>
      <c r="L47" s="38" t="inlineStr">
        <is>
          <t>일치</t>
        </is>
      </c>
      <c r="M47" s="38" t="inlineStr">
        <is>
          <t>편입 후</t>
        </is>
      </c>
      <c r="N47" s="39" t="inlineStr">
        <is>
          <t>Gaming &amp; Sport</t>
        </is>
      </c>
      <c r="O47" s="39" t="inlineStr">
        <is>
          <t>Game Development / Operating</t>
        </is>
      </c>
      <c r="P47" s="38" t="inlineStr">
        <is>
          <t>Closed</t>
        </is>
      </c>
      <c r="Q47" s="40" t="n">
        <v>193.97</v>
      </c>
      <c r="R47" s="39" t="inlineStr">
        <is>
          <t>Kakao Games Corp. (KOSDAQ:A293490)</t>
        </is>
      </c>
      <c r="S47" s="39" t="inlineStr">
        <is>
          <t>Kakao Corp. (KOSE:A035720)</t>
        </is>
      </c>
      <c r="T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U47" s="39" t="inlineStr">
        <is>
          <t>MA-2 그룹 내부 재편</t>
        </is>
      </c>
      <c r="V47" s="39" t="n"/>
      <c r="W47" s="39" t="inlineStr">
        <is>
          <t>MA④ 그룹 내부 재편</t>
        </is>
      </c>
      <c r="X47" s="39" t="n"/>
      <c r="Y47" s="38" t="inlineStr">
        <is>
          <t>False</t>
        </is>
      </c>
      <c r="Z47" s="39" t="inlineStr">
        <is>
          <t>MA④ 그룹 내부 재편</t>
        </is>
      </c>
      <c r="AA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AB47" s="39" t="inlineStr">
        <is>
          <t>완료 (2017-11-01: 현물출자기일, 카카오게임즈 보통주 30,005주 발행)</t>
        </is>
      </c>
      <c r="AC47" s="39" t="inlineStr">
        <is>
          <t>220,949,918,850원 (현물출자가액, 외부 감정평가 기준. 현물출자 대상 자산총계 257,746,338,033원 - 부채총계 36,796,419,183원. 대가는 카카오게임즈 신주 30,005주 x 7,363,770원)</t>
        </is>
      </c>
      <c r="AD47" s="39" t="inlineStr">
        <is>
          <t>원자료와 일치 (계산: 220,949,918,850원 / 1,134.80원/USD(2017-08-16, Yahoo Finance KRW=X 종가) = 194.70)</t>
        </is>
      </c>
      <c r="AE47" s="39" t="inlineStr">
        <is>
          <t>2017-08-16</t>
        </is>
      </c>
      <c r="AF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G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K016(마음골프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H47" s="39" t="inlineStr">
        <is>
          <t>㈜카카오게임즈(㈜카카오의 연결 종속회사, 당시 비상장; 2016-07 ㈜엔진에서 사명 변경)</t>
        </is>
      </c>
      <c r="AI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J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K47" s="39" t="inlineStr">
        <is>
          <t>핵심</t>
        </is>
      </c>
      <c r="AL47" s="39" t="inlineStr">
        <is>
          <t>양수 대상은 카카오의 게임 퍼블리싱·게임샵·애드플러스(게임 광고) 사업으로, 게임 퍼블리셔인 카카오게임즈의 주력 사업과 같은 영역. 그룹 정점 ㈜카카오 기준으로는 자기 게임사업(콘텐츠 플랫폼 부문의 일부)을 자회사로 옮긴 내부 재배치이므로 역시 핵심 영역 안의 이동이다.</t>
        </is>
      </c>
      <c r="AM47" s="39" t="inlineStr">
        <is>
          <t>131,110,698,771원 (카카오게임즈 2016-12-31 연결 자산총계; 카카오 타법인주식및출자증권취득결정 공시의 발행회사 요약재무, 종속회사 영업양수 공시의 '종속회사의 자산총액')</t>
        </is>
      </c>
      <c r="AN47" s="39" t="inlineStr">
        <is>
          <t>5,484,117,180,416원 (㈜카카오 2016-12-31 연결 자산총액; 카카오 타법인주식및출자증권취득결정·종속회사 영업양수 결정 공시)</t>
        </is>
      </c>
      <c r="AO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P47" s="39" t="inlineStr">
        <is>
          <t>계산: 220,949,918,850 / 68,015,485,517(카카오게임즈 2016말 연결 자본총계) = 324.85. 카카오 기준: 5.97 (카카오 2016말 연결 자기자본 3,702,943,850,948원 대비, 타법인주식취득결정 공시)</t>
        </is>
      </c>
      <c r="AQ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R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S47" s="39" t="inlineStr">
        <is>
          <t>KRX:035720</t>
        </is>
      </c>
      <c r="AT47" s="39" t="inlineStr">
        <is>
          <t>인수 주체 ㈜카카오게임즈는 당시 비상장(2020-09-10 코스닥 상장, KOSDAQ:293490)이고, 매도자이자 상장 지배회사인 ㈜카카오 종목을 쓴다. 대상은 카카오 내부 사업부문이라 별도 종목 없음.</t>
        </is>
      </c>
      <c r="AU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V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W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완료(K016);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X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Y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Z47" s="39" t="inlineStr">
        <is>
          <t>양수 사업이 카카오게임즈에 흡수돼 별도 실적 없음 → 카카오게임즈 연결 매출: 2017: 2,012.6억원(양수 사업 11~12월분 포함); 2018: 4,208.0억원; 2019: 3,910.4억원; 2025: 4,650.2억원(골프사업 중단영업 분리 후)</t>
        </is>
      </c>
      <c r="BA47" s="39" t="inlineStr">
        <is>
          <t>미확인 (회사 설명: '독립된 회사로 관리되고 있지 않았으므로 당기순이익 측정이 실무적으로 불가능', 카카오게임즈 2017 연결감사보고서 주석34)</t>
        </is>
      </c>
      <c r="BB47" s="39" t="inlineStr">
        <is>
          <t>카카오게임즈 연결 영업이익: 2017: 386.3억원; 2018: 471.8억원; 2019: 350.0억원; 2025: -395.9억원</t>
        </is>
      </c>
      <c r="BC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D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E47" s="38" t="inlineStr">
        <is>
          <t>부분</t>
        </is>
      </c>
      <c r="BF47" s="38" t="inlineStr">
        <is>
          <t>2026-10-26</t>
        </is>
      </c>
    </row>
    <row r="48" ht="72" customHeight="1">
      <c r="A48" s="38" t="inlineStr">
        <is>
          <t>K015</t>
        </is>
      </c>
      <c r="B48" s="38" t="inlineStr">
        <is>
          <t>Kakao</t>
        </is>
      </c>
      <c r="C48" s="38" t="inlineStr">
        <is>
          <t>2017-09-07</t>
        </is>
      </c>
      <c r="D48" s="39" t="inlineStr">
        <is>
          <t>Metabora</t>
        </is>
      </c>
      <c r="E48" s="38" t="n">
        <v>187</v>
      </c>
      <c r="F48" s="38" t="inlineStr">
        <is>
          <t>False</t>
        </is>
      </c>
      <c r="G48" s="38" t="n"/>
      <c r="H48" s="38" t="inlineStr">
        <is>
          <t>MA⑦</t>
        </is>
      </c>
      <c r="I48" s="38" t="inlineStr">
        <is>
          <t>MA⑥</t>
        </is>
      </c>
      <c r="J48" s="38" t="inlineStr">
        <is>
          <t>변경</t>
        </is>
      </c>
      <c r="K48" s="38" t="inlineStr">
        <is>
          <t>있음</t>
        </is>
      </c>
      <c r="L48" s="38" t="inlineStr">
        <is>
          <t>일치</t>
        </is>
      </c>
      <c r="M48" s="38" t="inlineStr">
        <is>
          <t>편입 후</t>
        </is>
      </c>
      <c r="N48" s="39" t="inlineStr">
        <is>
          <t>Technology &amp; Infrastructure</t>
        </is>
      </c>
      <c r="O48" s="39" t="inlineStr">
        <is>
          <t>Blockchain / Web3</t>
        </is>
      </c>
      <c r="P48" s="38" t="inlineStr">
        <is>
          <t>Closed</t>
        </is>
      </c>
      <c r="Q48" s="40" t="n">
        <v>0.006</v>
      </c>
      <c r="R48" s="39" t="inlineStr">
        <is>
          <t>-</t>
        </is>
      </c>
      <c r="S48" s="39" t="inlineStr">
        <is>
          <t>-</t>
        </is>
      </c>
      <c r="T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U48" s="39" t="inlineStr">
        <is>
          <t>MA-5 매수자 미기재</t>
        </is>
      </c>
      <c r="V48" s="39" t="n"/>
      <c r="W48" s="39" t="inlineStr">
        <is>
          <t>MA⑦ 매수자 미기재</t>
        </is>
      </c>
      <c r="X48" s="39" t="n"/>
      <c r="Y48" s="38" t="inlineStr">
        <is>
          <t>False</t>
        </is>
      </c>
      <c r="Z48" s="39" t="inlineStr">
        <is>
          <t>MA⑥ 외부자 간 거래</t>
        </is>
      </c>
      <c r="AA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AB48" s="39" t="inlineStr">
        <is>
          <t>완료 (2017-09-06 주식 이전)</t>
        </is>
      </c>
      <c r="AC48" s="39" t="inlineStr">
        <is>
          <t>7,250,900원 (김대진 처분 72,509주 x 주당 100원; 매수 측은 박영호 2,175,400원, 남재관 2,175,500원, 최웅규 1,200,000원, 기타 1,700,000원)</t>
        </is>
      </c>
      <c r="AD48" s="39" t="inlineStr">
        <is>
          <t>원자료와 일치 (7,250,900원 ÷ 약 1,130원/USD(추정: 2017-09 초 원/달러 수준) ≈ USD 0.0064mm, 원자료 0.006)</t>
        </is>
      </c>
      <c r="AE48" s="39" t="inlineStr">
        <is>
          <t>2017-09-07</t>
        </is>
      </c>
      <c r="AF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G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K017(2017-10-31 카카오게임즈가 잔여 지분을 주식교환으로 인수)의 직전 거래다. 이 거래로 지분을 늘린 임원 박영호·남재관과 기존 주주 김동준(대표)이 K017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H48" s="39" t="inlineStr">
        <is>
          <t>개인 박영호·남재관(㈜슈퍼노바일레븐 임원), 최웅규, 기타 개인(그룹 법인 아님)</t>
        </is>
      </c>
      <c r="AI48" s="39" t="inlineStr">
        <is>
          <t>해당 없음 (공정거래법상 '최대주주 등의 주식보유 변동' 공시여서 취득 목적이 기재되지 않음; 보도자료·보도 없음)</t>
        </is>
      </c>
      <c r="AJ48" s="39" t="inlineStr">
        <is>
          <t>해당 없음 (매수자가 개인)</t>
        </is>
      </c>
      <c r="AK48" s="39" t="inlineStr">
        <is>
          <t>해당 없음</t>
        </is>
      </c>
      <c r="AL48" s="39" t="inlineStr">
        <is>
          <t>매수자가 개인이므로 사업 영역을 판단할 대상이 아니다. 대상회사는 카카오게임즈 자회사인 게임 개발사(카카오 연결주석 업종 '게임개발 및 서비스업')이며, 카카오 그룹 기준으로는 게임 사업에 속한 기존 종속회사다</t>
        </is>
      </c>
      <c r="AM48" s="39" t="inlineStr">
        <is>
          <t>해당 없음 (매수자가 개인)</t>
        </is>
      </c>
      <c r="AN48" s="39" t="inlineStr">
        <is>
          <t>5,484,117,180,416원 (㈜카카오 2016-12-31 연결 자산총액; 카카오 2017-08-17 타법인주식및출자증권취득결정 공시 기재값으로, 같은 묶음 K014·K016 기록과 같음). 참고용이며, 그룹 자금이 들어간 거래가 아니다</t>
        </is>
      </c>
      <c r="AO48" s="39" t="inlineStr">
        <is>
          <t>해당 없음 (그룹 법인이 지급한 대가 없음)</t>
        </is>
      </c>
      <c r="AP48" s="39" t="inlineStr">
        <is>
          <t>해당 없음 (그룹 법인이 지급한 대가 없음)</t>
        </is>
      </c>
      <c r="AQ48" s="39" t="inlineStr">
        <is>
          <t>해당 없음 (매수자가 개인. 그룹 상장 지배회사 ㈜카카오는 이 거래의 당사자가 아님)</t>
        </is>
      </c>
      <c r="AR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S48" s="39" t="inlineStr">
        <is>
          <t>해당 없음</t>
        </is>
      </c>
      <c r="AT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U48" s="39" t="inlineStr">
        <is>
          <t>2017-09-07 (DART, ㈜슈퍼노바일레븐 '최대주주 등의 주식보유 변동' 공시). 사전 보도는 확인되지 않음</t>
        </is>
      </c>
      <c r="AV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W48" s="39" t="inlineStr">
        <is>
          <t>2017-10-31: 카카오게임즈가 나머지 지분 28.62%를 포괄적 주식교환으로 인수하기로 결정(K017),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X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Y48" s="39" t="inlineStr">
        <is>
          <t>2015: 미확인; 2016: 1,723,738천원(약 17.2억원)</t>
        </is>
      </c>
      <c r="AZ48" s="39" t="inlineStr">
        <is>
          <t>2017: 1,651,413천원(약 16.5억원); 2018: 915,173천원(약 9.2억원, ㈜프렌즈게임즈); 2025: 5,188,715천원(약 51.9억원, ㈜메타보라)</t>
        </is>
      </c>
      <c r="BA48" s="39" t="inlineStr">
        <is>
          <t>미확인 (영업이익 공시 없음. 참고로 당기순손익 2016: -4,618,556천원)</t>
        </is>
      </c>
      <c r="BB48" s="39" t="inlineStr">
        <is>
          <t>미확인 (영업이익 공시 없음. 참고로 당기순손익 2017: -3,357,802천원; 2018: -5,919,181천원; 2025: -10,327,210천원)</t>
        </is>
      </c>
      <c r="BC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D48" s="39" t="inlineStr">
        <is>
          <t>해당 없음 (그룹 법인이 당사자가 아닌 개인 간 소액 지분 이전이어서 IR·어닝콜에서 다룰 대상이 아님; 카카오 IR은 검색하지 않음)</t>
        </is>
      </c>
      <c r="BE48" s="38" t="inlineStr">
        <is>
          <t>완료</t>
        </is>
      </c>
      <c r="BF48" s="38" t="inlineStr">
        <is>
          <t>2026-10-31</t>
        </is>
      </c>
    </row>
    <row r="49" ht="72" customHeight="1">
      <c r="A49" s="38" t="inlineStr">
        <is>
          <t>K016</t>
        </is>
      </c>
      <c r="B49" s="38" t="inlineStr">
        <is>
          <t>Kakao</t>
        </is>
      </c>
      <c r="C49" s="38" t="inlineStr">
        <is>
          <t>2017-09-26</t>
        </is>
      </c>
      <c r="D49" s="39" t="inlineStr">
        <is>
          <t>Kakao VX Inc.</t>
        </is>
      </c>
      <c r="E49" s="38" t="n">
        <v>118</v>
      </c>
      <c r="F49" s="38" t="inlineStr">
        <is>
          <t>False</t>
        </is>
      </c>
      <c r="G49" s="38" t="n"/>
      <c r="H49" s="38" t="inlineStr">
        <is>
          <t>MA①</t>
        </is>
      </c>
      <c r="I49" s="38" t="inlineStr">
        <is>
          <t>MA①</t>
        </is>
      </c>
      <c r="J49" s="38" t="inlineStr">
        <is>
          <t>같음</t>
        </is>
      </c>
      <c r="K49" s="38" t="inlineStr">
        <is>
          <t>있음</t>
        </is>
      </c>
      <c r="L49" s="38" t="inlineStr">
        <is>
          <t>기타</t>
        </is>
      </c>
      <c r="M49" s="38" t="inlineStr">
        <is>
          <t>편입 후</t>
        </is>
      </c>
      <c r="N49" s="39" t="inlineStr">
        <is>
          <t>Gaming &amp; Sport</t>
        </is>
      </c>
      <c r="O49" s="39" t="inlineStr">
        <is>
          <t>Sports / Leisure</t>
        </is>
      </c>
      <c r="P49" s="38" t="inlineStr">
        <is>
          <t>Closed</t>
        </is>
      </c>
      <c r="Q49" s="40" t="n">
        <v>5.49</v>
      </c>
      <c r="R49" s="39" t="inlineStr">
        <is>
          <t>Kakao Games Corp. (KOSDAQ:A293490)</t>
        </is>
      </c>
      <c r="S49" s="39" t="inlineStr">
        <is>
          <t>-</t>
        </is>
      </c>
      <c r="T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U49" s="39" t="inlineStr">
        <is>
          <t>MA-1 그룹이 매수자</t>
        </is>
      </c>
      <c r="V49" s="39" t="inlineStr">
        <is>
          <t>지분율 미기재(대개 100%·사업양수)</t>
        </is>
      </c>
      <c r="W49" s="39" t="inlineStr">
        <is>
          <t>MA① 경영권 인수</t>
        </is>
      </c>
      <c r="X49" s="39" t="n"/>
      <c r="Y49" s="38" t="inlineStr">
        <is>
          <t>True</t>
        </is>
      </c>
      <c r="Z49" s="39" t="inlineStr">
        <is>
          <t>MA① 경영권 인수</t>
        </is>
      </c>
      <c r="AA49" s="39" t="inlineStr">
        <is>
          <t>편입 후 (매수자 ㈜카카오게임즈는 거래 당시 ㈜카카오의 연결 종속회사. 카카오가 2017-08-17 '종속회사인 (주)카카오게임즈'로 공시(20170817800005), 카카오게임즈 공시도 기업집단 '카카오' 소속으로 제출)</t>
        </is>
      </c>
      <c r="AB49" s="39" t="inlineStr">
        <is>
          <t>완료 (2017-11-28: 포괄적 주식교환일, 카카오게임즈 신주 5,042주 발행, 마음골프 100% 취득)</t>
        </is>
      </c>
      <c r="AC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D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E49" s="39" t="inlineStr">
        <is>
          <t>2017-09-25</t>
        </is>
      </c>
      <c r="AF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G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K014(카카오 게임사업부문 현물출자, 2017-11-01 완료, 같은 발행가 7,363,770원)와 같은 인수 주체의 연속 거래이고, K043·K044·K048(가승개발)은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H49" s="39" t="inlineStr">
        <is>
          <t>㈜카카오게임즈(㈜카카오의 연결 종속회사, 당시 비상장)</t>
        </is>
      </c>
      <c r="AI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J49" s="39" t="inlineStr">
        <is>
          <t>게임 퍼블리싱(PC온라인·모바일). 2016 연결 영업수익 1,012.8억원·영업이익 101.2억원(카카오게임즈 2017 연결감사보고서 비교재무). 공시상 주요사업 '소프트웨어 개발, 공급 및 판매업'</t>
        </is>
      </c>
      <c r="AK49" s="39" t="inlineStr">
        <is>
          <t>비핵심</t>
        </is>
      </c>
      <c r="AL49" s="39" t="inlineStr">
        <is>
          <t>대상 마음골프의 주요사업은 '골프, 가상스포츠 및 동작인식 관련 서비스업'(공시)이고 2016 매출 179.7억원 중 제품매출이 149.5억원이다. 게임 퍼블리셔인 카카오게임즈가 하지 않던 스크린골프·가상스포츠로 들어간 거래이며, 공시 목적도 'VR·AR 사업 영역 진출'이다. 그룹 정점 ㈜카카오 기준(광고·콘텐츠·기타 플랫폼)으로도 골프 시뮬레이터 사업은 없던 영역이라 비핵심이다.</t>
        </is>
      </c>
      <c r="AM49" s="39" t="inlineStr">
        <is>
          <t>131,110,698,771원 (카카오게임즈 2016-12-31 연결 자산총계, 직전 회계연도말. 2017-08-17 카카오 타법인주식취득결정 공시의 발행회사 요약재무. K014 현물출자(2017-11-01 완료) 반영 전)</t>
        </is>
      </c>
      <c r="AN49" s="39" t="inlineStr">
        <is>
          <t>5,484,117,180,416원 (㈜카카오 2016-12-31 연결 자산총액; 카카오 2017-08-17 타법인주식및출자증권취득결정 공시)</t>
        </is>
      </c>
      <c r="AO49" s="39" t="inlineStr">
        <is>
          <t>계산: 37,133,325,000 / 131,110,698,771(카카오게임즈 2016말 연결 자산총계) = 28.32. 카카오 기준 계산: 37,133,325,000 / 5,484,117,180,416 = 0.68 (공정거래법 공시라 비율 기재 없음)</t>
        </is>
      </c>
      <c r="AP49" s="39" t="inlineStr">
        <is>
          <t>계산: 37,133,325,000 / 68,015,485,517(카카오게임즈 2016말 연결 자본총계) = 54.60. 카카오 기준 계산: 37,133,325,000 / 3,702,943,850,948 = 1.00</t>
        </is>
      </c>
      <c r="AQ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R49" s="39" t="inlineStr">
        <is>
          <t>총자산·자본은 2016-12-31 연결 기준(카카오 2017-08-17 공시). 거래 금액은 계약 평가액 37,133,325,000원 기준. 인수 주체 비상장이라 상장 지배회사 카카오 시가총액 사용, 2017-09-25 종가 기준 계산.</t>
        </is>
      </c>
      <c r="AS49" s="39" t="inlineStr">
        <is>
          <t>KRX:035720</t>
        </is>
      </c>
      <c r="AT49" s="39" t="inlineStr">
        <is>
          <t>인수 주체 ㈜카카오게임즈는 당시 비상장(2020-09-10 코스닥 상장, KOSDAQ:293490)이라 상장 지배회사 ㈜카카오 종목. 대상 마음골프는 비상장으로 종목 없음.</t>
        </is>
      </c>
      <c r="AU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V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W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인수(K043·K048);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X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Y49" s="39" t="inlineStr">
        <is>
          <t>2015: 144.4억원; 2016: 179.7억원</t>
        </is>
      </c>
      <c r="AZ49" s="39" t="inlineStr">
        <is>
          <t>2018: 300.1억원; 2019: 433.0억원; 2024: 1,116.0억원(2025 감사보고서 비교표, 중단영업 분리 재작성); 2025: 999.0억원</t>
        </is>
      </c>
      <c r="BA49" s="39" t="inlineStr">
        <is>
          <t>2015: -55.3억원; 2016: -21.0억원</t>
        </is>
      </c>
      <c r="BB49" s="39" t="inlineStr">
        <is>
          <t>2018: -43.7억원; 2019: -29.8억원; 2024: -148.9억원(재작성); 2025: -33.3억원</t>
        </is>
      </c>
      <c r="BC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D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E49" s="38" t="inlineStr">
        <is>
          <t>완료</t>
        </is>
      </c>
      <c r="BF49" s="38" t="inlineStr">
        <is>
          <t>2026-10-26</t>
        </is>
      </c>
    </row>
    <row r="50" ht="72" customHeight="1">
      <c r="A50" s="38" t="inlineStr">
        <is>
          <t>K017</t>
        </is>
      </c>
      <c r="B50" s="38" t="inlineStr">
        <is>
          <t>Kakao</t>
        </is>
      </c>
      <c r="C50" s="38" t="inlineStr">
        <is>
          <t>2017-11-06</t>
        </is>
      </c>
      <c r="D50" s="39" t="inlineStr">
        <is>
          <t>Metabora</t>
        </is>
      </c>
      <c r="E50" s="38" t="n">
        <v>124</v>
      </c>
      <c r="F50" s="38" t="inlineStr">
        <is>
          <t>False</t>
        </is>
      </c>
      <c r="G50" s="38" t="n"/>
      <c r="H50" s="38" t="inlineStr">
        <is>
          <t>MA②</t>
        </is>
      </c>
      <c r="I50" s="38" t="inlineStr">
        <is>
          <t>MA②</t>
        </is>
      </c>
      <c r="J50" s="38" t="inlineStr">
        <is>
          <t>같음</t>
        </is>
      </c>
      <c r="K50" s="38" t="inlineStr">
        <is>
          <t>있음</t>
        </is>
      </c>
      <c r="L50" s="38" t="inlineStr">
        <is>
          <t>일치</t>
        </is>
      </c>
      <c r="M50" s="38" t="inlineStr">
        <is>
          <t>편입 후</t>
        </is>
      </c>
      <c r="N50" s="39" t="inlineStr">
        <is>
          <t>Technology &amp; Infrastructure</t>
        </is>
      </c>
      <c r="O50" s="39" t="inlineStr">
        <is>
          <t>Blockchain / Web3</t>
        </is>
      </c>
      <c r="P50" s="38" t="inlineStr">
        <is>
          <t>Closed</t>
        </is>
      </c>
      <c r="Q50" s="40" t="n">
        <v>4.94</v>
      </c>
      <c r="R50" s="39" t="inlineStr">
        <is>
          <t>Kakao Games Corp. (KOSDAQ:A293490)</t>
        </is>
      </c>
      <c r="S50" s="39" t="inlineStr">
        <is>
          <t>-</t>
        </is>
      </c>
      <c r="T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U50" s="39" t="inlineStr">
        <is>
          <t>MA-1 그룹이 매수자</t>
        </is>
      </c>
      <c r="V50" s="39" t="inlineStr">
        <is>
          <t>기존 자회사 잔여지분</t>
        </is>
      </c>
      <c r="W50" s="39" t="inlineStr">
        <is>
          <t>MA② 기존 지분 확대</t>
        </is>
      </c>
      <c r="X50" s="39" t="n"/>
      <c r="Y50" s="38" t="inlineStr">
        <is>
          <t>False</t>
        </is>
      </c>
      <c r="Z50" s="39" t="inlineStr">
        <is>
          <t>MA② 기존 지분 확대</t>
        </is>
      </c>
      <c r="AA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AB50" s="39" t="inlineStr">
        <is>
          <t>완료 (2017-12-22, 포괄적 주식교환일)</t>
        </is>
      </c>
      <c r="AC50" s="39" t="inlineStr">
        <is>
          <t>5,500,425,439원 (주식교환 대가로 카카오게임즈 보통주 746주를 제3자배정으로 발행, 1주당 7,363,770원; 유상증자결정 공시의 '타법인증권 취득자금')</t>
        </is>
      </c>
      <c r="AD50" s="39" t="inlineStr">
        <is>
          <t>원자료와 일치 (추정: 약 USD 4.9 million, 2017-11 초 환율 약 1,115원/달러 적용)</t>
        </is>
      </c>
      <c r="AE50" s="39" t="inlineStr">
        <is>
          <t>2017-11-06</t>
        </is>
      </c>
      <c r="AF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G50" s="39" t="inlineStr">
        <is>
          <t>대상회사 Metabora의 전신은 ㈜슈퍼노바일레븐(2015-04 설립, 모바일게임 개발)이다. 같은 묶음의 K015(2017-09 개인 간 소액 지분 이전)는 이 회사 소액주주 사이의 거래이고, K023·K024(2018-04 프렌즈게임즈가 카카오게임즈로부터 엔글·손노리 지분 취득)와 K029(2018-10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H50" s="39" t="inlineStr">
        <is>
          <t>㈜카카오게임즈(㈜카카오 자회사, 2017년 당시 비상장; 2020-09 코스닥 상장)</t>
        </is>
      </c>
      <c r="AI50" s="39" t="inlineStr">
        <is>
          <t>"주식교환을 통한 경영 효율성 증대 및 시너지 효과 극대화" (주식교환ㆍ이전결정 공시, 2017-11-06)</t>
        </is>
      </c>
      <c r="AJ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K50" s="39" t="inlineStr">
        <is>
          <t>핵심</t>
        </is>
      </c>
      <c r="AL50" s="39" t="inlineStr">
        <is>
          <t>대상회사는 모바일게임 개발사로, 퍼블리셔인 카카오게임즈의 개발→퍼블리싱 가치사슬 안에 있고 이미 종속기업이었다. 개발 자회사를 100% 보유로 바꾼 거래이므로 카카오게임즈 기준으로 핵심이다. 그룹 정점 ㈜카카오 기준으로는 게임이 콘텐츠 부문의 한 축이므로 인접이다.</t>
        </is>
      </c>
      <c r="AM50" s="39" t="inlineStr">
        <is>
          <t>131,110,698,771원 (㈜카카오게임즈 연결, 2016-12-31; 2016 연결감사보고서). 같은 시점 자본총계 68,015,485,517원</t>
        </is>
      </c>
      <c r="AN50" s="39" t="inlineStr">
        <is>
          <t>5,484,117,180,416원 (㈜카카오 연결, 2016-12-31; 카카오 2016 사업보고서)</t>
        </is>
      </c>
      <c r="AO50" s="39" t="inlineStr">
        <is>
          <t>계산: 4.20 (5,500,425,439원 / 카카오게임즈 연결 총자산 131,110,698,771원, 2016-12-31)</t>
        </is>
      </c>
      <c r="AP50" s="39" t="inlineStr">
        <is>
          <t>계산: 8.09 (5,500,425,439원 / 카카오게임즈 연결 자본총계 68,015,485,517원, 2016-12-31)</t>
        </is>
      </c>
      <c r="AQ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R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값이다(K018 기록과 같은 값).</t>
        </is>
      </c>
      <c r="AS50" s="39" t="inlineStr">
        <is>
          <t>KRX:035720</t>
        </is>
      </c>
      <c r="AT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U50" s="39" t="inlineStr">
        <is>
          <t>2017-11-06 DART 공정거래법 공시(카카오게임즈 주식교환ㆍ이전결정·유상증자결정, 슈퍼노바일레븐 주식교환ㆍ이전결정). 이사회 결의는 2017-10-31이다. 공시 전 보도는 찾지 못했다.</t>
        </is>
      </c>
      <c r="AV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W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취득(K023·K024); 2018-05: 프렌즈게임즈 RCPS 외부 발행 시작(이후 2019-08, 2020-07, 2021-04 추가 발행); 2018-10: 손노리 추가 취득(K029);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X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Y50" s="39" t="inlineStr">
        <is>
          <t>2015: 미확인; 2016: 1,723,199천원 (연결 편입 이후분만, 연간 실적 아님); (참고) 2017: 1,651,413천원</t>
        </is>
      </c>
      <c r="AZ50" s="39" t="inlineStr">
        <is>
          <t>2018: 915,173천원; 2019: 7,260,851천원; 2024: 4,565,600천원</t>
        </is>
      </c>
      <c r="BA50" s="39" t="inlineStr">
        <is>
          <t>미확인 (영업이익은 공시되지 않음. 당기순손익 참고: 2016: -3,100,933천원(연결 편입 이후분); 2017: -3,357,802천원)</t>
        </is>
      </c>
      <c r="BB50" s="39" t="inlineStr">
        <is>
          <t>미확인 (영업이익은 공시되지 않음. 당기순손익 참고: 2018: -5,881,744천원; 2019: -2,504,243천원; 2024: -5,223,059천원)</t>
        </is>
      </c>
      <c r="BC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D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E50" s="38" t="inlineStr">
        <is>
          <t>부분</t>
        </is>
      </c>
      <c r="BF50" s="38" t="inlineStr">
        <is>
          <t>2026-10-31</t>
        </is>
      </c>
    </row>
    <row r="51" ht="72" customHeight="1">
      <c r="A51" s="38" t="inlineStr">
        <is>
          <t>K018</t>
        </is>
      </c>
      <c r="B51" s="38" t="inlineStr">
        <is>
          <t>Kakao</t>
        </is>
      </c>
      <c r="C51" s="38" t="inlineStr">
        <is>
          <t>2017-11-13</t>
        </is>
      </c>
      <c r="D51" s="39" t="inlineStr">
        <is>
          <t>Valuepotion Co., Ltd.</t>
        </is>
      </c>
      <c r="E51" s="38" t="n">
        <v>131</v>
      </c>
      <c r="F51" s="38" t="inlineStr">
        <is>
          <t>False</t>
        </is>
      </c>
      <c r="G51" s="38" t="n"/>
      <c r="H51" s="38" t="inlineStr">
        <is>
          <t>MA④</t>
        </is>
      </c>
      <c r="I51" s="38" t="inlineStr">
        <is>
          <t>MA④</t>
        </is>
      </c>
      <c r="J51" s="38" t="inlineStr">
        <is>
          <t>같음</t>
        </is>
      </c>
      <c r="K51" s="38" t="inlineStr">
        <is>
          <t>확인 안 됨</t>
        </is>
      </c>
      <c r="L51" s="38" t="inlineStr">
        <is>
          <t>일치</t>
        </is>
      </c>
      <c r="M51" s="38" t="inlineStr">
        <is>
          <t>편입 후</t>
        </is>
      </c>
      <c r="N51" s="39" t="inlineStr">
        <is>
          <t>Commerce &amp; Marketing</t>
        </is>
      </c>
      <c r="O51" s="39" t="inlineStr">
        <is>
          <t>Brand / Advertising / 
Marketing / IP Merchandising</t>
        </is>
      </c>
      <c r="P51" s="38" t="inlineStr">
        <is>
          <t>Closed</t>
        </is>
      </c>
      <c r="Q51" s="40" t="n">
        <v>4.02</v>
      </c>
      <c r="R51" s="39" t="inlineStr">
        <is>
          <t>Kakao Page Corp.</t>
        </is>
      </c>
      <c r="S51" s="39" t="inlineStr">
        <is>
          <t>Kakao Investment Co.,Ltd</t>
        </is>
      </c>
      <c r="T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U51" s="39" t="inlineStr">
        <is>
          <t>MA-2 그룹 내부 재편</t>
        </is>
      </c>
      <c r="V51" s="39" t="n"/>
      <c r="W51" s="39" t="inlineStr">
        <is>
          <t>MA④ 그룹 내부 재편</t>
        </is>
      </c>
      <c r="X51" s="39" t="n"/>
      <c r="Y51" s="38" t="inlineStr">
        <is>
          <t>False</t>
        </is>
      </c>
      <c r="Z51" s="39" t="inlineStr">
        <is>
          <t>MA④ 그룹 내부 재편</t>
        </is>
      </c>
      <c r="AA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AB51" s="39" t="inlineStr">
        <is>
          <t>완료 (2017-11-20 주식 이전·잔금일; 양도 계약 2017-11-07)</t>
        </is>
      </c>
      <c r="AC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D51" s="39" t="inlineStr">
        <is>
          <t>원자료와 일치 (원자료 4.02 = 4,499,996,496원 ÷ 약 1,119원/달러; Yahoo Finance USD/KRW 2017-11-13 1,118.31원 적용 시 4.024)</t>
        </is>
      </c>
      <c r="AE51" s="39" t="inlineStr">
        <is>
          <t>2017-11-13</t>
        </is>
      </c>
      <c r="AF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G51" s="39" t="inlineStr">
        <is>
          <t>같은 대상회사의 앞 단계: K011(2016-08,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H51" s="39" t="inlineStr">
        <is>
          <t>㈜포도트리 (카카오 자회사, 비상장; 카카오 56.99%·2017년말; 2018-08 ㈜카카오페이지, 2021-03 ㈜카카오엔터테인먼트로 사명 변경)</t>
        </is>
      </c>
      <c r="AI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J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K51" s="39" t="inlineStr">
        <is>
          <t>인접</t>
        </is>
      </c>
      <c r="AL51" s="39" t="inlineStr">
        <is>
          <t>밸류포션은 모바일 이용자 행태 분석·광고·마케팅 플랫폼으로 포도트리의 주력(유료 콘텐츠 플랫폼)과 다르지만, 포도트리가 이미 밸류포션과 함께 카카오페이지 이용자 대상 보상형 광고 플랫폼 '캐시프렌즈'를 운영하고 있었고(더벨) 같은 이용자·광고주를 상대하는 가치사슬 영역 → 인접. 그룹 정점 카카오 기준으로는 광고 플랫폼(2016년 매출 36.5%)과 같은 영역이라 핵심에 가까움.</t>
        </is>
      </c>
      <c r="AM51" s="39" t="inlineStr">
        <is>
          <t>160,410,101,417원 (포도트리 연결, 2016-12-31; 카카오페이지 2017 연결감사보고서 비교 수치 — 합병 공시(20171213000198)의 '최근 사업연도 자산총계 160,410백만원(2016년 기말)'과 일치)</t>
        </is>
      </c>
      <c r="AN51" s="39" t="inlineStr">
        <is>
          <t>5,484,117,180,416원 (㈜카카오 연결, 2016-12-31; 2016 사업보고서 요약연결재무정보)</t>
        </is>
      </c>
      <c r="AO51" s="39" t="inlineStr">
        <is>
          <t>계산: 2.81 (4,499,996,496원 / 포도트리 2016-12-31 총자산 160,410,101,417원); 참고: 카카오 연결 총자산 대비 0.082, 외부 유출분 2,143,627,224원 기준 포도트리 총자산 대비 1.34</t>
        </is>
      </c>
      <c r="AP51" s="39" t="inlineStr">
        <is>
          <t>계산: 2.97 (4,499,996,496원 / 포도트리 2016-12-31 자본총계 151,744,267,361원); 참고: 카카오 연결 자본총계 3,702,943,850,948원 대비 0.12</t>
        </is>
      </c>
      <c r="AQ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R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S51" s="39" t="inlineStr">
        <is>
          <t>KRX:035720</t>
        </is>
      </c>
      <c r="AT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U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V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매입(K011);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W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현물출자(K025);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X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Y51" s="39" t="inlineStr">
        <is>
          <t>2015: 219백만원 (2015-05-07~12-31, 개별); 2016: 1,341,131천원 (개별)</t>
        </is>
      </c>
      <c r="AZ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BA51" s="39" t="inlineStr">
        <is>
          <t>2015: -424백만원 (개별, 영업손실); 2016: 미확인 (공시된 것은 순손실 864,209천원)</t>
        </is>
      </c>
      <c r="BB51" s="39" t="inlineStr">
        <is>
          <t>2017: 미확인 (공시된 것은 순손실 963,523천원); 2018 이후: 해당 없음 (합병 소멸, 광고 사업 영업이익은 미공시)</t>
        </is>
      </c>
      <c r="BC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D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E51" s="38" t="inlineStr">
        <is>
          <t>부분</t>
        </is>
      </c>
      <c r="BF51" s="38" t="inlineStr">
        <is>
          <t>2026-10-26</t>
        </is>
      </c>
    </row>
    <row r="52" ht="72" customHeight="1">
      <c r="A52" s="38" t="inlineStr">
        <is>
          <t>K019</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MA②</t>
        </is>
      </c>
      <c r="J52" s="38" t="inlineStr">
        <is>
          <t>같음</t>
        </is>
      </c>
      <c r="K52" s="38" t="inlineStr">
        <is>
          <t>확인 안 됨</t>
        </is>
      </c>
      <c r="L52" s="38" t="inlineStr">
        <is>
          <t>일치</t>
        </is>
      </c>
      <c r="M52" s="38" t="inlineStr">
        <is>
          <t>편입 후</t>
        </is>
      </c>
      <c r="N52" s="39" t="inlineStr">
        <is>
          <t>Music &amp; Fan Entertainment</t>
        </is>
      </c>
      <c r="O52" s="39" t="inlineStr">
        <is>
          <t>Music / Artist Management</t>
        </is>
      </c>
      <c r="P52" s="38" t="inlineStr">
        <is>
          <t>Closed</t>
        </is>
      </c>
      <c r="Q52" s="40" t="n">
        <v>0.341</v>
      </c>
      <c r="R52" s="39" t="inlineStr">
        <is>
          <t>Kakao M Corp.</t>
        </is>
      </c>
      <c r="S52" s="39" t="inlineStr">
        <is>
          <t>-</t>
        </is>
      </c>
      <c r="T52" s="39" t="inlineStr">
        <is>
          <t>Kakao M Corp. acquired remaining 20% stake in Fave Entertainment Co., Ltd. from Danny Hyunjin Jang for approximately KRW 370 million on February 8, 2018. Under the terms of the transaction, Kakao M Corp. acquired 8,000 shares at KRW 46,663 per share.</t>
        </is>
      </c>
      <c r="U52" s="39" t="inlineStr">
        <is>
          <t>MA-1 그룹이 매수자</t>
        </is>
      </c>
      <c r="V52" s="39" t="inlineStr">
        <is>
          <t>기존 자회사 잔여지분</t>
        </is>
      </c>
      <c r="W52" s="39" t="inlineStr">
        <is>
          <t>MA② 기존 지분 확대</t>
        </is>
      </c>
      <c r="X52" s="39" t="n"/>
      <c r="Y52" s="38" t="inlineStr">
        <is>
          <t>False</t>
        </is>
      </c>
      <c r="Z52" s="39" t="inlineStr">
        <is>
          <t>MA② 기존 지분 확대</t>
        </is>
      </c>
      <c r="AA52" s="39" t="inlineStr">
        <is>
          <t>편입 후 (매수자 ㈜카카오엠은 ㈜카카오 100% 자회사; 페이브엔터테인먼트는 2016-05 로엔 80% 출자로 설립되어 카카오 계열 편입, 로엔은 2016-03-16 카카오 인수 완료)</t>
        </is>
      </c>
      <c r="AB52" s="39" t="inlineStr">
        <is>
          <t>완료 (추정: 2019-02-08. 공시상 변동일은 2018-02-08로 적혀 있으나 오기로 판단, notes 참조)</t>
        </is>
      </c>
      <c r="AC52" s="39" t="inlineStr">
        <is>
          <t>373,304,000원 (보통주 8,000주 × 46,663원, 지분 20%)</t>
        </is>
      </c>
      <c r="AD52" s="39" t="inlineStr">
        <is>
          <t>원자료와 일치 (2018-02 환율 약 1,080~1,090원/달러 기준 0.34; 실제 거래일로 판단한 2019-02 환율 약 1,120원/달러로 환산해도 약 0.33, ±10% 이내)</t>
        </is>
      </c>
      <c r="AE52" s="39" t="inlineStr">
        <is>
          <t>2019-02-13</t>
        </is>
      </c>
      <c r="AF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G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K008·K026(플레이엠)과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H52" s="39" t="inlineStr">
        <is>
          <t>㈜카카오엠(2018-11-01 신설된 카카오의 100% 자회사, 비상장; 구 이엔컴퍼니㈜)</t>
        </is>
      </c>
      <c r="AI52" s="39" t="inlineStr">
        <is>
          <t>미확인 (주식 매입 자체의 목적 문구는 공시 없음) / 동시 공시된 페이브 흡수합병 목적: "경영효율성 제고를 통한 기업가치 증대" (공정거래법 회사합병결정 공시)</t>
        </is>
      </c>
      <c r="AJ52" s="39" t="inlineStr">
        <is>
          <t>음악·영상 콘텐츠 제작·유통과 아티스트 매니지먼트(카카오엠 2018.1Q 분기보고서: 페이브·크래커·스타쉽·플랜에이·문화인 5개 독립 레이블 운영)</t>
        </is>
      </c>
      <c r="AK52" s="39" t="inlineStr">
        <is>
          <t>핵심</t>
        </is>
      </c>
      <c r="AL52" s="39" t="inlineStr">
        <is>
          <t>페이브는 방송연예인 매니지먼트 레이블로 카카오엠의 매니지먼트 사업과 같은 영역. 그룹 정점 ㈜카카오(플랫폼) 기준으로는 플랫폼에 공급되는 콘텐츠·IP 영역이라 '인접'.</t>
        </is>
      </c>
      <c r="AM52" s="39" t="inlineStr">
        <is>
          <t>590,964,100천원 (㈜카카오엠 연결, 2018-12-31; 카카오 2018 사업보고서 종속기업 요약재무)</t>
        </is>
      </c>
      <c r="AN52" s="39" t="inlineStr">
        <is>
          <t>7,959,542,105,267원 (㈜카카오 연결, 2018-12-31)</t>
        </is>
      </c>
      <c r="AO52" s="39" t="inlineStr">
        <is>
          <t>계산: 0.06 (373,304,000원 / 카카오엠 총자산 590,964,100천원); 카카오 연결 기준 0.005</t>
        </is>
      </c>
      <c r="AP52" s="39" t="inlineStr">
        <is>
          <t>계산: 0.09 (373,304,000원 / 카카오엠 자본 429,966,708천원); 카카오 연결 자본 5,627,157,564,368원 기준 0.007</t>
        </is>
      </c>
      <c r="AQ52" s="39" t="inlineStr">
        <is>
          <t>계산: 약 8조 2,554억원 (㈜카카오 2019-02-07 종가 99,000원 × 발행주식 83,387,773주. 종가는 Yahoo 조정값 19,800원에 2021년 5:1 분할을 되돌려 ×5)</t>
        </is>
      </c>
      <c r="AR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S52" s="39" t="inlineStr">
        <is>
          <t>KRX:035720</t>
        </is>
      </c>
      <c r="AT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U52" s="39" t="inlineStr">
        <is>
          <t>2019-02-13 DART 공정거래법 공시(페이브 '최대주주등의주식보유변동' 및 '회사합병결정'). 사전 보도 확인 안 됨.</t>
        </is>
      </c>
      <c r="AV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W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X52" s="39" t="inlineStr">
        <is>
          <t>확인 안 됨 (페이브 투자주식·영업권 손상 기재 없음: 카카오엠 2017 사업보고서·2018.1Q 분기보고서, 카카오 2018 사업보고서까지 확인. 종속회사 지분 추가취득이라 영업권 발생 없음)</t>
        </is>
      </c>
      <c r="AY52" s="39" t="inlineStr">
        <is>
          <t>2017: 3,839,066천원; 2018: 85,579천원 (카카오 2018 사업보고서 요약재무, 부분 기간 수치로 판단: 카카오엠 2018.1Q 분기보고서에서 2018-01~03 3개월 매출만 596,738천원) (참고 2016 설립연도: 1,239,842천원)</t>
        </is>
      </c>
      <c r="AZ52" s="39" t="inlineStr">
        <is>
          <t>페이브 소멸로 존속법인 플랜에이엔터테인먼트(현 아이에스티엔터테인먼트) 별도 영업수익: 2019: 11,683,172,002원; 2020: 16,124,173,262원; 2025(최근): 매출액 3,946,491,923원 (2024: 26,264,809,529원; 2023: 40,317,629,075원)</t>
        </is>
      </c>
      <c r="BA52" s="39" t="inlineStr">
        <is>
          <t>미확인 (당기순이익으로 대신: 2017: 512,921천원; 2018: (386,370)천원; 2016: (2,489)천원)</t>
        </is>
      </c>
      <c r="BB52" s="39" t="inlineStr">
        <is>
          <t>존속법인 별도 영업이익: 2019: 409,785,075원; 2020: (1,402,950,418)원; 2025: (3,389,411,069)원 (2024: (4,650,826,658)원; 2023: (1,119,548,474)원)</t>
        </is>
      </c>
      <c r="BC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D52" s="39" t="inlineStr">
        <is>
          <t>미확인 (거래 규모 3.7억원으로 카카오 IR 자료·실적발표에서 언급을 찾지 않음)</t>
        </is>
      </c>
      <c r="BE52" s="38" t="inlineStr">
        <is>
          <t>부분</t>
        </is>
      </c>
      <c r="BF52" s="38" t="inlineStr">
        <is>
          <t>2026-10-31</t>
        </is>
      </c>
    </row>
    <row r="53" ht="72" customHeight="1">
      <c r="A53" s="38" t="inlineStr">
        <is>
          <t>K020</t>
        </is>
      </c>
      <c r="B53" s="38" t="inlineStr">
        <is>
          <t>Kakao</t>
        </is>
      </c>
      <c r="C53" s="38" t="inlineStr">
        <is>
          <t>2018-02-13</t>
        </is>
      </c>
      <c r="D53" s="39" t="inlineStr">
        <is>
          <t>Kakao Mobility Co., Ltd.</t>
        </is>
      </c>
      <c r="E53" s="38" t="n">
        <v>44</v>
      </c>
      <c r="F53" s="38" t="inlineStr">
        <is>
          <t>True</t>
        </is>
      </c>
      <c r="G53" s="38" t="n"/>
      <c r="H53" s="38" t="inlineStr">
        <is>
          <t>MA⑦</t>
        </is>
      </c>
      <c r="I53" s="38" t="inlineStr">
        <is>
          <t>MA⑤</t>
        </is>
      </c>
      <c r="J53" s="38" t="inlineStr">
        <is>
          <t>변경</t>
        </is>
      </c>
      <c r="K53" s="38" t="inlineStr">
        <is>
          <t>해당 없음</t>
        </is>
      </c>
      <c r="L53" s="38" t="inlineStr">
        <is>
          <t>일치</t>
        </is>
      </c>
      <c r="M53" s="38" t="inlineStr">
        <is>
          <t>편입 후</t>
        </is>
      </c>
      <c r="N53" s="39" t="inlineStr">
        <is>
          <t>Mobility &amp; Transportation</t>
        </is>
      </c>
      <c r="O53" s="39" t="inlineStr">
        <is>
          <t>Mobility / Transportation</t>
        </is>
      </c>
      <c r="P53" s="38" t="inlineStr">
        <is>
          <t>Closed</t>
        </is>
      </c>
      <c r="Q53" s="40" t="n">
        <v>46.13</v>
      </c>
      <c r="R53" s="39" t="inlineStr">
        <is>
          <t>-</t>
        </is>
      </c>
      <c r="S53" s="39" t="inlineStr">
        <is>
          <t>Kakao Corp. (KOSE:A035720)</t>
        </is>
      </c>
      <c r="T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U53" s="39" t="inlineStr">
        <is>
          <t>MA-5 매수자 미기재</t>
        </is>
      </c>
      <c r="V53" s="39" t="n"/>
      <c r="W53" s="39" t="inlineStr">
        <is>
          <t>MA⑦ 매수자 미기재</t>
        </is>
      </c>
      <c r="X53" s="39" t="n"/>
      <c r="Y53" s="38" t="inlineStr">
        <is>
          <t>False</t>
        </is>
      </c>
      <c r="Z53" s="39" t="inlineStr">
        <is>
          <t>MA⑤ 그룹의 지분 매각</t>
        </is>
      </c>
      <c r="AA53" s="39" t="inlineStr">
        <is>
          <t>편입 후 (대상회사 카카오모빌리티는 2017-05-08 설립 때부터 카카오 연결 종속회사, 거래 직전 카카오 지분 72.37%. 매도자는 그룹 지배회사 ㈜카카오)</t>
        </is>
      </c>
      <c r="AB53" s="39" t="inlineStr">
        <is>
          <t>완료 (2018-02-13)</t>
        </is>
      </c>
      <c r="AC53" s="39" t="inlineStr">
        <is>
          <t>50,000,000,000원 (카카오 보유 카카오모빌리티 구주 735,000주×68,027원)</t>
        </is>
      </c>
      <c r="AD53" s="39" t="inlineStr">
        <is>
          <t>원자료와 일치 (원자료 46.13; 500억원/1,082.61원(KRW=X 2018-02-13 종가) = 46.2백만 달러)</t>
        </is>
      </c>
      <c r="AE53" s="39" t="inlineStr">
        <is>
          <t>2017-06-30</t>
        </is>
      </c>
      <c r="AF53" s="39" t="inlineStr">
        <is>
          <t>분류 변경: MA⑦ 매수자 미기재 → MA⑤ 그룹의 지분 매각. 이 거래는 2017-06-30 카카오 이사회가 결의한 구주 처분(4,410,000주·3,000억원, K013)의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G53" s="39" t="inlineStr">
        <is>
          <t>같은 묶음 관계: K013과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H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I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J53" s="39" t="inlineStr">
        <is>
          <t>해당 없음 (매수자는 미국 주 연기금 2곳·홍콩 공공기금 1곳으로 보도된 재무적 투자자, 이름 비공개 — KED Global 2018-02-21)</t>
        </is>
      </c>
      <c r="AK53" s="39" t="inlineStr">
        <is>
          <t>해당 없음</t>
        </is>
      </c>
      <c r="AL53" s="39" t="inlineStr">
        <is>
          <t>매수자가 재무적 투자자라 사업 영역 비교가 성립하지 않는다. 그룹 정점(카카오) 기준: 스마트모빌리티는 카카오의 신사업(2017 사업보고서 II. 사업의 내용 '(3) 스마트모빌리티')이고, 이 거래는 그 자회사 지분 3.07%를 추가로 외부에 넘긴 것.</t>
        </is>
      </c>
      <c r="AM53" s="39" t="inlineStr">
        <is>
          <t>해당 없음 (매수자 미공시). 참고: 대상회사 카카오모빌리티 연결 총자산 265,821,005,764원(2017-12-31, 2018 연결감사보고서 비교재무제표)</t>
        </is>
      </c>
      <c r="AN53" s="39" t="inlineStr">
        <is>
          <t>해당 없음 (매수자에 상장 지배회사 없음). 참고: 매도측 그룹 정점 카카오 연결 총자산 6,349,428,454,887원(2017-12-31, 카카오 2017 사업보고서 요약재무정보)</t>
        </is>
      </c>
      <c r="AO53" s="39" t="inlineStr">
        <is>
          <t>해당 없음 (매수자 측 공시 없음). 참고 계산: 매도측 카카오 기준 500억원/연결 총자산 6,349,428,454,887원(2017-12-31) = 0.79</t>
        </is>
      </c>
      <c r="AP53" s="39" t="inlineStr">
        <is>
          <t>해당 없음 (매수자 측 공시 없음). 참고 계산: 500억원/카카오 연결 자본총계 4,507,819,805,367원(2017-12-31) = 1.11. 처분결정 공시의 자기자본대비 8.10은 처분 계약 전체(3,000억원) 기준</t>
        </is>
      </c>
      <c r="AQ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R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S53" s="39" t="inlineStr">
        <is>
          <t>KRX:035720</t>
        </is>
      </c>
      <c r="AT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U53" s="39" t="inlineStr">
        <is>
          <t>2017-06-30: 처분 계약 전체(3,000억원) 공시(K013);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V53" s="39" t="inlineStr">
        <is>
          <t>2017-05-02: 5,000억 투자 유치 보도·카카오 해명공시; 2017-05-08: ㈜케이엠컴패니 설립(카카오 100%); 2017-06-30: TPG와 전략적 파트너십, 구주 4,410,000주·3,000억원 처분과 신주 2,940,000주·2,000억원 결의(K013);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결의(K021)</t>
        </is>
      </c>
      <c r="AW53" s="39" t="inlineStr">
        <is>
          <t>2018-02-13: 잔여 구주 735,000주·500억원 처분 완료(카카오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53" s="39" t="inlineStr">
        <is>
          <t>2016: 해당 없음(법인 미설립, 카카오 사업부문); 2017(2017-05-08~12-31): 16,709,276,355원</t>
        </is>
      </c>
      <c r="AZ53" s="39" t="inlineStr">
        <is>
          <t>2018: 53,634,355,884원; 2019: 104,851,956,418원; 2025: 739,311,256천원 (참고 2020: 정정 전 280,094,642,072원 → 순액법 재작성 194,671,015,551원; 2021: 정정 전 546,463,870,148원 → 재작성 320,307,583,477원; 2023: 601,811,112천원; 2024: 674,986,809천원)</t>
        </is>
      </c>
      <c r="BA53" s="39" t="inlineStr">
        <is>
          <t>2016: 해당 없음(법인 미설립); 2017(2017-05-08~12-31): -10,639,807,433원</t>
        </is>
      </c>
      <c r="BB53" s="39" t="inlineStr">
        <is>
          <t>2018: -21,085,479,322원; 2019: -22,104,593,327원; 2025: 115,488,825천원 (참고 2020: -12,968,097,076원; 2021: 12,566,090,767원; 2023: 38,747,770천원; 2024: 92,977,097천원)</t>
        </is>
      </c>
      <c r="BC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D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E53" s="38" t="inlineStr">
        <is>
          <t>완료</t>
        </is>
      </c>
      <c r="BF53" s="38" t="inlineStr">
        <is>
          <t>2026-10-26</t>
        </is>
      </c>
    </row>
    <row r="54" ht="72" customHeight="1">
      <c r="A54" s="38" t="inlineStr">
        <is>
          <t>K021</t>
        </is>
      </c>
      <c r="B54" s="38" t="inlineStr">
        <is>
          <t>Kakao</t>
        </is>
      </c>
      <c r="C54" s="38" t="inlineStr">
        <is>
          <t>2018-02-14</t>
        </is>
      </c>
      <c r="D54" s="39" t="inlineStr">
        <is>
          <t>LUXI Co., Ltd.</t>
        </is>
      </c>
      <c r="E54" s="38" t="n">
        <v>62</v>
      </c>
      <c r="F54" s="38" t="inlineStr">
        <is>
          <t>False</t>
        </is>
      </c>
      <c r="G54" s="38" t="n"/>
      <c r="H54" s="38" t="inlineStr">
        <is>
          <t>MA①</t>
        </is>
      </c>
      <c r="I54" s="38" t="inlineStr">
        <is>
          <t>MA①</t>
        </is>
      </c>
      <c r="J54" s="38" t="inlineStr">
        <is>
          <t>같음</t>
        </is>
      </c>
      <c r="K54" s="38" t="inlineStr">
        <is>
          <t>있음</t>
        </is>
      </c>
      <c r="L54" s="38" t="inlineStr">
        <is>
          <t>일치</t>
        </is>
      </c>
      <c r="M54" s="38" t="inlineStr">
        <is>
          <t>편입 후</t>
        </is>
      </c>
      <c r="N54" s="39" t="inlineStr">
        <is>
          <t>Mobility &amp; Transportation</t>
        </is>
      </c>
      <c r="O54" s="39" t="inlineStr">
        <is>
          <t>Mobility / Transportation</t>
        </is>
      </c>
      <c r="P54" s="38" t="inlineStr">
        <is>
          <t>Closed</t>
        </is>
      </c>
      <c r="Q54" s="40" t="n">
        <v>23.41</v>
      </c>
      <c r="R54" s="39" t="inlineStr">
        <is>
          <t>Kakao Mobility Co., Ltd.</t>
        </is>
      </c>
      <c r="S54" s="39" t="inlineStr">
        <is>
          <t>Hyundai Motor Company (KOSE:A005380)</t>
        </is>
      </c>
      <c r="T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U54" s="39" t="inlineStr">
        <is>
          <t>MA-1 그룹이 매수자</t>
        </is>
      </c>
      <c r="V54" s="39" t="inlineStr">
        <is>
          <t>지분율 미기재(대개 100%·사업양수)</t>
        </is>
      </c>
      <c r="W54" s="39" t="inlineStr">
        <is>
          <t>MA① 경영권 인수</t>
        </is>
      </c>
      <c r="X54" s="39" t="n"/>
      <c r="Y54" s="38" t="inlineStr">
        <is>
          <t>False</t>
        </is>
      </c>
      <c r="Z54" s="39" t="inlineStr">
        <is>
          <t>MA① 경영권 인수</t>
        </is>
      </c>
      <c r="AA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AB54" s="39" t="inlineStr">
        <is>
          <t>완료 (2018-03-31 지분 100% 취득·종속회사 편입 — 카카오모빌리티 2018 연결감사보고서 주석 34. 취득결정 공시상 취득예정일 2018-03-05, 카카오 2017 사업보고서상 구주인수 계약 2018-03-27)</t>
        </is>
      </c>
      <c r="AC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D54" s="39" t="inlineStr">
        <is>
          <t>원자료와 일치 (원자료 23.41; 공시 금액 25,202,323,551원/1,082.61원(KRW=X 2018-02-13) = 23.28백만 달러; 확정 이전대가 24,764,564천원/1,074.12원(2018-03-27) = 23.06백만 달러)</t>
        </is>
      </c>
      <c r="AE54" s="39" t="inlineStr">
        <is>
          <t>2018-02-14</t>
        </is>
      </c>
      <c r="AF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G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H54" s="39" t="inlineStr">
        <is>
          <t>㈜카카오모빌리티(카카오 자회사, 비상장, 카카오 지분 69.30%)</t>
        </is>
      </c>
      <c r="AI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J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K54" s="39" t="inlineStr">
        <is>
          <t>핵심</t>
        </is>
      </c>
      <c r="AL54" s="39" t="inlineStr">
        <is>
          <t>럭시는 승객과 자가용 운전자를 연결하는 카풀 중개 플랫폼으로, 카카오모빌리티의 주력인 택시 호출 중개와 같은 승차 호출·이동 중개 영역이다(보도자료가 '택시 서비스의 보완 수단'으로 규정). 그룹 정점(카카오) 기준으로는 카카오의 신사업 '스마트모빌리티'(카카오 2017 사업보고서) 안의 확장으로, 메신저·광고 본업과는 인접 영역.</t>
        </is>
      </c>
      <c r="AM54" s="39" t="inlineStr">
        <is>
          <t>265,821,005,764원 (카카오모빌리티 연결 총자산, 2017-12-31 — 2018 연결감사보고서 비교재무제표). 취득결정 공시는 설립 시 납입자본금 200,000,000원을 자기자본으로 적어 비교 기준이 되지 않음</t>
        </is>
      </c>
      <c r="AN54" s="39" t="inlineStr">
        <is>
          <t>6,349,428,454,887원 (㈜카카오 연결 총자산, 2017-12-31 — 카카오 2017 사업보고서 요약재무정보)</t>
        </is>
      </c>
      <c r="AO54" s="39" t="inlineStr">
        <is>
          <t>계산: 9.48 (25,202,323,551원 / 카카오모빌리티 연결 총자산 265,821,005,764원(2017-12-31)). 공시에는 총자산대비 값이 없음. 참고: 카카오 연결 총자산 대비 0.40</t>
        </is>
      </c>
      <c r="AP54" s="39" t="inlineStr">
        <is>
          <t>공시값 12,601.16 (취득결정 공시가 자기자본을 설립 시 자본금 200,000,000원으로 기재한 데 따른 값이라 의미 없음). 계산: 9.83 (25,202,323,551원 / 카카오모빌리티 연결 자본총계 256,386,659,858원(2017-12-31))</t>
        </is>
      </c>
      <c r="AQ54" s="39" t="inlineStr">
        <is>
          <t>계산: 9,076,549,118,000원 (상장 지배회사 카카오 2018-02-13 시가총액 — 당시 실제 종가 119,000원 = Yahoo 조정종가 23,800원×5(2021-04 액면분할 5:1 환원) × 발행주식 76,273,522주(2018-03-31))</t>
        </is>
      </c>
      <c r="AR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S54" s="39" t="inlineStr">
        <is>
          <t>KRX:035720</t>
        </is>
      </c>
      <c r="AT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U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V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W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X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Y54" s="39" t="inlineStr">
        <is>
          <t>2016: 848백만원; 2017: 3,069백만원</t>
        </is>
      </c>
      <c r="AZ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BA54" s="39" t="inlineStr">
        <is>
          <t>2016: 미확인 (취득결정 공시에 당기순손실 -2,742백만원만 기재); 2017: -8,420백만원</t>
        </is>
      </c>
      <c r="BB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BC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D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E54" s="38" t="inlineStr">
        <is>
          <t>완료</t>
        </is>
      </c>
      <c r="BF54" s="38" t="inlineStr">
        <is>
          <t>2026-10-26</t>
        </is>
      </c>
    </row>
    <row r="55" ht="72" customHeight="1">
      <c r="A55" s="38" t="inlineStr">
        <is>
          <t>K022</t>
        </is>
      </c>
      <c r="B55" s="38" t="inlineStr">
        <is>
          <t>Kakao</t>
        </is>
      </c>
      <c r="C55" s="38" t="inlineStr">
        <is>
          <t>2018-03-15</t>
        </is>
      </c>
      <c r="D55" s="39" t="inlineStr">
        <is>
          <t>JOH &amp; Company</t>
        </is>
      </c>
      <c r="E55" s="38" t="n">
        <v>57</v>
      </c>
      <c r="F55" s="38" t="inlineStr">
        <is>
          <t>False</t>
        </is>
      </c>
      <c r="G55" s="38" t="n"/>
      <c r="H55" s="38" t="inlineStr">
        <is>
          <t>MA④</t>
        </is>
      </c>
      <c r="I55" s="38" t="inlineStr">
        <is>
          <t>MA②</t>
        </is>
      </c>
      <c r="J55" s="38" t="inlineStr">
        <is>
          <t>변경</t>
        </is>
      </c>
      <c r="K55" s="38" t="inlineStr">
        <is>
          <t>확인 안 됨</t>
        </is>
      </c>
      <c r="L55" s="38" t="inlineStr">
        <is>
          <t>일치</t>
        </is>
      </c>
      <c r="M55" s="38" t="inlineStr">
        <is>
          <t>편입 후</t>
        </is>
      </c>
      <c r="N55" s="39" t="inlineStr">
        <is>
          <t>Commerce &amp; Marketing</t>
        </is>
      </c>
      <c r="O55" s="39" t="inlineStr">
        <is>
          <t>Brand / Advertising / 
Marketing / IP Merchandising</t>
        </is>
      </c>
      <c r="P55" s="38" t="inlineStr">
        <is>
          <t>Closed</t>
        </is>
      </c>
      <c r="Q55" s="40" t="n">
        <v>27.49</v>
      </c>
      <c r="R55" s="39" t="inlineStr">
        <is>
          <t>Kakaospace Corp.</t>
        </is>
      </c>
      <c r="S55" s="39" t="inlineStr">
        <is>
          <t>Kakao Investment</t>
        </is>
      </c>
      <c r="T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U55" s="39" t="inlineStr">
        <is>
          <t>MA-2 그룹 내부 재편</t>
        </is>
      </c>
      <c r="V55" s="39" t="n"/>
      <c r="W55" s="39" t="inlineStr">
        <is>
          <t>MA④ 그룹 내부 재편</t>
        </is>
      </c>
      <c r="X55" s="39" t="n"/>
      <c r="Y55" s="38" t="inlineStr">
        <is>
          <t>False</t>
        </is>
      </c>
      <c r="Z55" s="39" t="inlineStr">
        <is>
          <t>MA② 기존 지분 확대</t>
        </is>
      </c>
      <c r="AA55" s="39" t="inlineStr">
        <is>
          <t>편입 후 (매수자 ㈜카카오가 그룹 지배회사 자신. 대상 JOH는 2016년부터 카카오 기업집단 계열회사이자 연결 관계기업, 2018-03-15 종속기업 편입)</t>
        </is>
      </c>
      <c r="AB55" s="39" t="inlineStr">
        <is>
          <t>완료 (2018-03-15 주식 취득, ㈜카카오 지분 100%)</t>
        </is>
      </c>
      <c r="AC55" s="39" t="inlineStr">
        <is>
          <t>29,333,920,000원 (880,000주×33,334원, 지분 100%). 그중 그룹 내부 이전 13,333,600,000원(카카오인베스트먼트 400,000주, 45.46%), 외부 지급 16,000,320,000원(기타 주주 480,000주, 54.54%)</t>
        </is>
      </c>
      <c r="AD55" s="39" t="inlineStr">
        <is>
          <t>원자료와 일치 (KRW 29.33bn ÷ USD 27.49mm = 약 1,067원/달러로 2018-03 환율 수준). 외부 지급분만이면 약 USD 15.0mm(같은 환율)</t>
        </is>
      </c>
      <c r="AE55" s="39" t="inlineStr">
        <is>
          <t>2018-03-14</t>
        </is>
      </c>
      <c r="AF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G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H55" s="39" t="inlineStr">
        <is>
          <t>㈜카카오(그룹 지배회사, 유가증권시장 상장)</t>
        </is>
      </c>
      <c r="AI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J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K55" s="39" t="inlineStr">
        <is>
          <t>인접</t>
        </is>
      </c>
      <c r="AL55" s="39" t="inlineStr">
        <is>
          <t>JOH의 주된 사업은 '디자인, 마케팅컨설팅업', '건축설계, 인테리어디자인', '생활용품개발, 유통판매업'(2017 감사보고서)과 매거진B 출판으로, 카카오의 광고·콘텐츠 플랫폼 본업은 아니다. 다만 카카오프렌즈의 캐릭터 IP 상품·오프라인 매장(브랜드·리테일 가치사슬)에 붙는 디자인·공간·상품 역량이고, 실제로 카카오프렌즈에 흡수합병됐으므로 인접으로 본다. 매거진B·F&amp;B 사업만 보면 비핵심 성격이 섞여 있다. 인수 주체가 그룹 정점 회사이므로 그룹 기준 판단도 같다.</t>
        </is>
      </c>
      <c r="AM55" s="39" t="inlineStr">
        <is>
          <t>6,349,428,454,887원 (㈜카카오 2017-12-31 연결 자산총계; 별도 4,956,877,856,097원)</t>
        </is>
      </c>
      <c r="AN55" s="39" t="inlineStr">
        <is>
          <t>acq_total_assets와 같음</t>
        </is>
      </c>
      <c r="AO55" s="39" t="inlineStr">
        <is>
          <t>계산: 0.46 (29,333,920,000원 ÷ 2017년말 연결 자산총계 6,349,428,454,887원). 외부 지급분 16,000,320,000원 기준 0.25. 주요사항보고서 대상 규모가 아니어서 공시 값 없음</t>
        </is>
      </c>
      <c r="AP55" s="39" t="inlineStr">
        <is>
          <t>계산: 0.65 (29,333,920,000원 ÷ 2017년말 연결 자본총계 4,507,819,805,367원)</t>
        </is>
      </c>
      <c r="AQ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R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S55" s="39" t="inlineStr">
        <is>
          <t>KRX:035720</t>
        </is>
      </c>
      <c r="AT55" s="39" t="inlineStr">
        <is>
          <t>인수 주체 ㈜카카오가 상장 지배회사. 대상 JOH는 비상장. 같은 날(2018-03-16) 조수용 공동대표 선임 주총이 있어 이벤트 창이 겹친다</t>
        </is>
      </c>
      <c r="AU55" s="39" t="inlineStr">
        <is>
          <t>2018-03-15 ㈜카카오 '특수관계인으로부터주식의취득' 공시와 JOH '최대주주등의주식보유변동'(2018-03-16). 앞서 2018-03-12·13 JOH 공시로 조수용 지분 처분(3-05)이 먼저 알려졌다</t>
        </is>
      </c>
      <c r="AV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W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X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Y55" s="39" t="inlineStr">
        <is>
          <t>2016: 10,019,410,943원; 2017: 6,771,218,759원</t>
        </is>
      </c>
      <c r="AZ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BA55" s="39" t="inlineStr">
        <is>
          <t>2016: 524,422,971원; 2017: (2,036,266,610)원</t>
        </is>
      </c>
      <c r="BB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BC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D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E55" s="38" t="inlineStr">
        <is>
          <t>부분</t>
        </is>
      </c>
      <c r="BF55" s="38" t="inlineStr">
        <is>
          <t>2026-10-26</t>
        </is>
      </c>
    </row>
    <row r="56" ht="72" customHeight="1">
      <c r="A56" s="38" t="inlineStr">
        <is>
          <t>K023</t>
        </is>
      </c>
      <c r="B56" s="38" t="inlineStr">
        <is>
          <t>Kakao</t>
        </is>
      </c>
      <c r="C56" s="38" t="inlineStr">
        <is>
          <t>2018-04-04</t>
        </is>
      </c>
      <c r="D56" s="39" t="inlineStr">
        <is>
          <t>NGLE Corporation</t>
        </is>
      </c>
      <c r="E56" s="38" t="n">
        <v>172</v>
      </c>
      <c r="F56" s="38" t="inlineStr">
        <is>
          <t>False</t>
        </is>
      </c>
      <c r="G56" s="38" t="inlineStr">
        <is>
          <t>K023</t>
        </is>
      </c>
      <c r="H56" s="38" t="inlineStr">
        <is>
          <t>MA④</t>
        </is>
      </c>
      <c r="I56" s="38" t="inlineStr">
        <is>
          <t>MA④</t>
        </is>
      </c>
      <c r="J56" s="38" t="inlineStr">
        <is>
          <t>같음</t>
        </is>
      </c>
      <c r="K56" s="38" t="inlineStr">
        <is>
          <t>확인 안 됨</t>
        </is>
      </c>
      <c r="L56" s="38" t="inlineStr">
        <is>
          <t>일치</t>
        </is>
      </c>
      <c r="M56" s="38" t="inlineStr">
        <is>
          <t>편입 후</t>
        </is>
      </c>
      <c r="N56" s="39" t="inlineStr">
        <is>
          <t>Gaming &amp; Sport</t>
        </is>
      </c>
      <c r="O56" s="39" t="inlineStr">
        <is>
          <t>Game Development / Operating</t>
        </is>
      </c>
      <c r="P56" s="38" t="inlineStr">
        <is>
          <t>Closed</t>
        </is>
      </c>
      <c r="Q56" s="40" t="n">
        <v>0.287</v>
      </c>
      <c r="R56" s="39" t="inlineStr">
        <is>
          <t>Metabora</t>
        </is>
      </c>
      <c r="S56" s="39" t="inlineStr">
        <is>
          <t>Kakao Games Corp. (KOSDAQ:A293490)</t>
        </is>
      </c>
      <c r="T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U56" s="39" t="inlineStr">
        <is>
          <t>MA-2 그룹 내부 재편</t>
        </is>
      </c>
      <c r="V56" s="39" t="n"/>
      <c r="W56" s="39" t="inlineStr">
        <is>
          <t>MA④ 그룹 내부 재편</t>
        </is>
      </c>
      <c r="X56" s="39" t="n"/>
      <c r="Y56" s="38" t="inlineStr">
        <is>
          <t>False</t>
        </is>
      </c>
      <c r="Z56" s="39" t="inlineStr">
        <is>
          <t>MA④ 그룹 내부 재편</t>
        </is>
      </c>
      <c r="AA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AB56" s="39" t="inlineStr">
        <is>
          <t>완료 (2018-03-30: 계약 체결일이자 엔글 최대주주 변동 공시상 대금 지급일)</t>
        </is>
      </c>
      <c r="AC56" s="39" t="inlineStr">
        <is>
          <t>304,500,000원 (210,000주 × 1,450원, 지분 51.22%)</t>
        </is>
      </c>
      <c r="AD56" s="39" t="inlineStr">
        <is>
          <t>원자료와 일치 (원자료 0.287 = 304.5백만원 ÷ 약 1,061원/달러)</t>
        </is>
      </c>
      <c r="AE56" s="39" t="inlineStr">
        <is>
          <t>2018-03-29 (㈜프렌즈게임즈 이사회 결의일; 공개 공시는 2018-04-04 DART 공정거래법 공시 '특수관계인으로부터 주식의 취득')</t>
        </is>
      </c>
      <c r="AF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G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K024와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H56" s="39" t="inlineStr">
        <is>
          <t>㈜프렌즈게임즈(현 ㈜메타보라, ㈜카카오게임즈 100% 자회사, 비상장; 카카오게임즈는 ㈜카카오 종속회사로 당시 비상장)</t>
        </is>
      </c>
      <c r="AI56" s="39" t="inlineStr">
        <is>
          <t>"계열회사의 사업 경쟁력 강화" (공정거래법 공시 '특수관계인으로부터 주식의 취득'의 취득목적)</t>
        </is>
      </c>
      <c r="AJ56" s="39" t="inlineStr">
        <is>
          <t>모바일 게임 소프트웨어 개발 및 공급(업종 J5821). FY2017 매출 1,625백만원, 영업손실 1,273백만원, 자본총계 -536백만원(자본잠식) (2018-05-31 대규모기업집단현황공시)</t>
        </is>
      </c>
      <c r="AK56" s="39" t="inlineStr">
        <is>
          <t>인접</t>
        </is>
      </c>
      <c r="AL56" s="39" t="inlineStr">
        <is>
          <t>엔글의 대표사업은 게임 QA(품질관리) 용역이다(2018 연1회 공시 '대표품목: QA', 2024 감사보고서상 카카오게임즈와 게임·플랫폼 품질관리 업무대행 계약). 게임 개발사인 프렌즈게임즈와 같은 게임 가치사슬에 붙어 있는 서비스이므로 인접으로 본다. 그룹 정점 ㈜카카오 기준으로도 게임 부문(카카오게임즈)을 지원하는 기능이므로 인접이다.</t>
        </is>
      </c>
      <c r="AM56" s="39" t="inlineStr">
        <is>
          <t>4,221백만원 (㈜프렌즈게임즈 별도, 2017-12-31; 2018-05-31 대규모기업집단현황공시 재무현황)</t>
        </is>
      </c>
      <c r="AN56" s="39" t="inlineStr">
        <is>
          <t>6,349,428백만원 (㈜카카오 연결, 2017-12-31; 2017 사업보고서 요약재무정보)</t>
        </is>
      </c>
      <c r="AO56" s="39" t="inlineStr">
        <is>
          <t>계산: 304.5백만원 ÷ 4,221백만원 = 7.21% (인수 주체 별도 총자산 기준); 카카오 연결 총자산 대비 0.005%</t>
        </is>
      </c>
      <c r="AP56" s="39" t="inlineStr">
        <is>
          <t>계산 불가: 인수 주체 자본총계 -536백만원(2017-12-31 자본잠식). 같은 날 유상증자 11,686백만원으로 잠식 해소</t>
        </is>
      </c>
      <c r="AQ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R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S56" s="39" t="inlineStr">
        <is>
          <t>KRX:035720</t>
        </is>
      </c>
      <c r="AT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U56" s="39" t="inlineStr">
        <is>
          <t>2018-04-04 DART 공정거래법 공시(㈜프렌즈게임즈 '특수관계인으로부터 주식의 취득', ㈜엔글 '최대주주 등의 주식보유 변동'). 사전 보도는 찾지 못함</t>
        </is>
      </c>
      <c r="AV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결정(K017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W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X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Y56" s="39" t="inlineStr">
        <is>
          <t>2016: 미확인; 2017: 2,338백만원 (참고 2015(8~12월): 189백만원)</t>
        </is>
      </c>
      <c r="AZ56" s="39" t="inlineStr">
        <is>
          <t>2018: 6,050백만원; 2019: 8,605백만원; 2020: 9,147백만원; 2021: 9,712백만원; 2022: 12,360백만원; 2023: 11,524백만원; 2024: 9,351백만원</t>
        </is>
      </c>
      <c r="BA56" s="39" t="inlineStr">
        <is>
          <t>2016: 미확인; 2017: 257백만원 (참고 2015(8~12월): 42백만원)</t>
        </is>
      </c>
      <c r="BB56" s="39" t="inlineStr">
        <is>
          <t>2018: 969백만원; 2019: 1,148백만원; 2020: 219백만원; 2021: 434백만원; 2022: 523백만원; 2023: -272백만원; 2024: -725백만원</t>
        </is>
      </c>
      <c r="BC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D56" s="39" t="inlineStr">
        <is>
          <t>미확인 (거래 규모 3억원의 계열사 간 지분 이전이라 카카오 IR 자료·어닝콜은 검색하지 않음)</t>
        </is>
      </c>
      <c r="BE56" s="38" t="inlineStr">
        <is>
          <t>부분</t>
        </is>
      </c>
      <c r="BF56" s="38" t="inlineStr">
        <is>
          <t>2026-10-31</t>
        </is>
      </c>
    </row>
    <row r="57" ht="72" customHeight="1">
      <c r="A57" s="38" t="inlineStr">
        <is>
          <t>K024</t>
        </is>
      </c>
      <c r="B57" s="38" t="inlineStr">
        <is>
          <t>Kakao</t>
        </is>
      </c>
      <c r="C57" s="38" t="inlineStr">
        <is>
          <t>2018-04-04</t>
        </is>
      </c>
      <c r="D57" s="39" t="inlineStr">
        <is>
          <t>Sonnori Corp.</t>
        </is>
      </c>
      <c r="E57" s="38" t="n">
        <v>117</v>
      </c>
      <c r="F57" s="38" t="inlineStr">
        <is>
          <t>False</t>
        </is>
      </c>
      <c r="G57" s="38" t="inlineStr">
        <is>
          <t>K023</t>
        </is>
      </c>
      <c r="H57" s="38" t="inlineStr">
        <is>
          <t>MA④</t>
        </is>
      </c>
      <c r="I57" s="38" t="inlineStr">
        <is>
          <t>MA④</t>
        </is>
      </c>
      <c r="J57" s="38" t="inlineStr">
        <is>
          <t>같음</t>
        </is>
      </c>
      <c r="K57" s="38" t="inlineStr">
        <is>
          <t>있음</t>
        </is>
      </c>
      <c r="L57" s="38" t="inlineStr">
        <is>
          <t>일치</t>
        </is>
      </c>
      <c r="M57" s="38" t="inlineStr">
        <is>
          <t>편입 후</t>
        </is>
      </c>
      <c r="N57" s="39" t="inlineStr">
        <is>
          <t>Gaming &amp; Sport</t>
        </is>
      </c>
      <c r="O57" s="39" t="inlineStr">
        <is>
          <t>Game Development / Operating</t>
        </is>
      </c>
      <c r="P57" s="38" t="inlineStr">
        <is>
          <t>Closed</t>
        </is>
      </c>
      <c r="Q57" s="40" t="n">
        <v>5.59</v>
      </c>
      <c r="R57" s="39" t="inlineStr">
        <is>
          <t>Metabora</t>
        </is>
      </c>
      <c r="S57" s="39" t="inlineStr">
        <is>
          <t>Kakao Games Corp. (KOSDAQ:A293490)</t>
        </is>
      </c>
      <c r="T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U57" s="39" t="inlineStr">
        <is>
          <t>MA-2 그룹 내부 재편</t>
        </is>
      </c>
      <c r="V57" s="39" t="n"/>
      <c r="W57" s="39" t="inlineStr">
        <is>
          <t>MA④ 그룹 내부 재편</t>
        </is>
      </c>
      <c r="X57" s="39" t="n"/>
      <c r="Y57" s="38" t="inlineStr">
        <is>
          <t>False</t>
        </is>
      </c>
      <c r="Z57" s="39" t="inlineStr">
        <is>
          <t>MA④ 그룹 내부 재편</t>
        </is>
      </c>
      <c r="AA57" s="39" t="inlineStr">
        <is>
          <t>편입 후 (매수자 ㈜프렌즈게임즈와 매도자 ㈜카카오게임즈 모두 거래 당시 ㈜카카오의 연결 종속회사 계열. 공정위 공시 20180404002641에서 거래상대방과 발행회사 모두 '계열회사')</t>
        </is>
      </c>
      <c r="AB57" s="39" t="inlineStr">
        <is>
          <t>완료 (계약 체결 2018-03-30; 카카오게임즈 처분 후 소유주식 0주. 카카오게임즈 2018 연결감사보고서에서 손노리 지분이 프렌즈게임즈 보유로 이어짐)</t>
        </is>
      </c>
      <c r="AC57" s="39" t="inlineStr">
        <is>
          <t>5,929백만원 (252,036주, 총액거래 평균단가 23,522원)</t>
        </is>
      </c>
      <c r="AD57" s="39" t="inlineStr">
        <is>
          <t>원자료와 일치 (추정: 5,929백만원 / 2018-03-30 무렵 약 1,066원/달러 ≈ 5.56백만 달러 vs 원자료 5.59)</t>
        </is>
      </c>
      <c r="AE57" s="39" t="inlineStr">
        <is>
          <t>2018-04-04</t>
        </is>
      </c>
      <c r="AF57" s="39" t="inlineStr">
        <is>
          <t>기준 분류 유지: 카카오게임즈(매도)에서 자회사 프렌즈게임즈(매수)로 넘어간 계열사 간 지분 이전. 지분율은 원자료 설명란의 34.44%가 아니라 공시상 40.10%(취득 후 소유주식 252,036주)로 정정한다. K029(2018-10 추가 18.18% 취득 후 58.28%)와도 40.10%가 맞물린다. 원자료 설명란의 거래일 2018-03-30은 공시의 계약 체결일과 일치한다.</t>
        </is>
      </c>
      <c r="AG57" s="39" t="inlineStr">
        <is>
          <t>K023(엔글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K028(2018-07 개인 간 12.69% 매매), K029(2018-10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H57" s="39" t="inlineStr">
        <is>
          <t>㈜프렌즈게임즈(구 ㈜슈퍼노바일레븐, 현 ㈜메타보라; 카카오게임즈 자회사, 비상장, ㈜카카오의 손자회사)</t>
        </is>
      </c>
      <c r="AI57" s="39" t="inlineStr">
        <is>
          <t>"계열회사의 사업 경쟁력 강화" (공정위 공시 '특수관계인으로부터 주식의 취득'의 취득목적, 카카오게임즈 '특수관계인에 대한 주식의 처분'의 처분목적)</t>
        </is>
      </c>
      <c r="AJ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K57" s="39" t="inlineStr">
        <is>
          <t>핵심</t>
        </is>
      </c>
      <c r="AL57" s="39" t="inlineStr">
        <is>
          <t>대상 손노리(이원술 대표, '화이트데이'와 '다함께 차차차' 개발 스튜디오)는 게임 개발사로, 인수 주체의 주력(게임 개발)과 같은 영역이다. 그룹 정점 ㈜카카오 기준으로는 카카오게임즈를 통해 이미 하던 게임 사업 안의 재편이며, 메신저 플랫폼에 콘텐츠를 공급하는 '인접' 영역이다.</t>
        </is>
      </c>
      <c r="AM57" s="39" t="inlineStr">
        <is>
          <t>2,396,556천원 (㈜슈퍼노바일레븐 2017-12-31 별도 요약재무, 카카오게임즈 2017 연결감사보고서; 자본총계 -3,297,034천원으로 자본잠식)</t>
        </is>
      </c>
      <c r="AN57" s="39" t="inlineStr">
        <is>
          <t>6,349,428,454,887원 (㈜카카오 2017-12-31 연결, 2017 사업보고서 요약재무정보)</t>
        </is>
      </c>
      <c r="AO57" s="39" t="inlineStr">
        <is>
          <t>계산: 5,929백만원 / 2,396.6백만원(프렌즈게임즈 2017말 총자산) = 247.4% (그룹 정점 기준 5,929백만원 / 6조3,494억원 = 0.09%)</t>
        </is>
      </c>
      <c r="AP57" s="39" t="inlineStr">
        <is>
          <t>계산 불가 (프렌즈게임즈 2017말 자본총계 -3,297백만원, 자본잠식). 그룹 정점 기준은 계산하지 않음</t>
        </is>
      </c>
      <c r="AQ57" s="39" t="inlineStr">
        <is>
          <t>계산: 약 9조8,011억원 (㈜카카오 2018-04-03 종가 128,500원 × 발행주식 76,273,522주)</t>
        </is>
      </c>
      <c r="AR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S57" s="39" t="inlineStr">
        <is>
          <t>KRX:035720</t>
        </is>
      </c>
      <c r="AT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U57" s="39" t="inlineStr">
        <is>
          <t>2018-04-04 DART 공정거래법상 공시(프렌즈게임즈 '특수관계인으로부터 주식의 취득', 카카오게임즈 '특수관계인에 대한 주식의 처분'). 그 이전 보도는 찾지 못함</t>
        </is>
      </c>
      <c r="AV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W57" s="39" t="inlineStr">
        <is>
          <t>2018-03-30: 프렌즈게임즈가 카카오게임즈로부터 손노리 40.10% 취득 계약; 2018-07: 개인 간 손노리 12.69% 매매(K028); 2018-10: 프렌즈게임즈가 손노리 114,284주(18.18%)를 추가 취득해 58.28%로 종속기업 편입(K029),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X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Y57" s="39" t="inlineStr">
        <is>
          <t>2016: 99,320천원; 2017: (898,776)천원 (주석 표 원문 그대로 음수 표기, 오기 가능성)</t>
        </is>
      </c>
      <c r="AZ57" s="39" t="inlineStr">
        <is>
          <t>2018: 미확인; 2019: 1,451,958천원; 2020: 1,415,130천원; 2021: 314,011,930원; 2022(매각 전까지): 55,053천원</t>
        </is>
      </c>
      <c r="BA57" s="39" t="inlineStr">
        <is>
          <t>미확인 (주석에 영업이익 없음. 참고 당기순손익 2016: -586,040천원; 2017: -3,737,408천원)</t>
        </is>
      </c>
      <c r="BB57" s="39" t="inlineStr">
        <is>
          <t>미확인 (참고 당기순손익 2019: -1,372,723천원; 2020: 89,866천원; 2021: -1,113,393,650원; 2022 매각 전: -29,275천원. 2018말 자본총계 -11,715,748천원)</t>
        </is>
      </c>
      <c r="BC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D57" s="39" t="inlineStr">
        <is>
          <t>미확인 (카카오게임즈는 2020-09 상장 전이라 IR 자료 없음. ㈜카카오 실적 자료에서 손노리 언급은 찾지 못함)</t>
        </is>
      </c>
      <c r="BE57" s="38" t="inlineStr">
        <is>
          <t>부분</t>
        </is>
      </c>
      <c r="BF57" s="38" t="inlineStr">
        <is>
          <t>2026-10-31</t>
        </is>
      </c>
    </row>
    <row r="58" ht="72" customHeight="1">
      <c r="A58" s="38" t="inlineStr">
        <is>
          <t>K025</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MA④</t>
        </is>
      </c>
      <c r="J58" s="38" t="inlineStr">
        <is>
          <t>같음</t>
        </is>
      </c>
      <c r="K58" s="38" t="inlineStr">
        <is>
          <t>있음</t>
        </is>
      </c>
      <c r="L58" s="38" t="inlineStr">
        <is>
          <t>일치</t>
        </is>
      </c>
      <c r="M58" s="38" t="inlineStr">
        <is>
          <t>편입 후</t>
        </is>
      </c>
      <c r="N58" s="39" t="inlineStr">
        <is>
          <t>Story IP Platforms</t>
        </is>
      </c>
      <c r="O58" s="39" t="inlineStr">
        <is>
          <t>Story / Webtoon / Web Novel Platform</t>
        </is>
      </c>
      <c r="P58" s="38" t="inlineStr">
        <is>
          <t>Closed</t>
        </is>
      </c>
      <c r="Q58" s="40" t="n">
        <v>93.93000000000001</v>
      </c>
      <c r="R58" s="39" t="inlineStr">
        <is>
          <t>Kakao Page Corp.</t>
        </is>
      </c>
      <c r="S58" s="39" t="inlineStr">
        <is>
          <t>Kakao Corp. (KOSE:A035720)</t>
        </is>
      </c>
      <c r="T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U58" s="39" t="inlineStr">
        <is>
          <t>MA-2 그룹 내부 재편</t>
        </is>
      </c>
      <c r="V58" s="39" t="n"/>
      <c r="W58" s="39" t="inlineStr">
        <is>
          <t>MA④ 그룹 내부 재편</t>
        </is>
      </c>
      <c r="X58" s="39" t="n"/>
      <c r="Y58" s="38" t="inlineStr">
        <is>
          <t>False</t>
        </is>
      </c>
      <c r="Z58" s="39" t="inlineStr">
        <is>
          <t>MA④ 그룹 내부 재편</t>
        </is>
      </c>
      <c r="AA58" s="39" t="inlineStr">
        <is>
          <t>편입 후 (매수자 포도트리는 2015년 카카오 연결 종속회사로 편입(카카오 2015 사업보고서 사업결합 주석: 취득 지분율 65.6%), 거래 당시 카카오 57.05%; 매도자는 그룹 지배회사 ㈜카카오 자신)</t>
        </is>
      </c>
      <c r="AB58" s="39" t="inlineStr">
        <is>
          <t>완료 (2018-09-01 현물출자 양수일; 신주 2,894,189주 반영 2018-09-02, 공정거래법 공시 2018-09-06)</t>
        </is>
      </c>
      <c r="AC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D58" s="39" t="inlineStr">
        <is>
          <t>원자료와 일치 (원자료 93.93 = 100,000,018,328원 ÷ 약 1,064.6원/달러; Yahoo Finance USD/KRW 2018-04-18 1,064.07원 적용 시 93.98)</t>
        </is>
      </c>
      <c r="AE58" s="39" t="inlineStr">
        <is>
          <t>2018-04-18</t>
        </is>
      </c>
      <c r="AF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G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지분(K031),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H58" s="39" t="inlineStr">
        <is>
          <t>㈜포도트리 (카카오 자회사, 비상장; 거래 당시 카카오 57.05% → 거래 후 63.85%; 2018-08 ㈜카카오페이지, 2021-03 ㈜카카오엔터테인먼트로 사명 변경)</t>
        </is>
      </c>
      <c r="AI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J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K58" s="39" t="inlineStr">
        <is>
          <t>핵심</t>
        </is>
      </c>
      <c r="AL58" s="39" t="inlineStr">
        <is>
          <t>양수 대상이 포도트리가 이미 공동 운영하던 카카오페이지 플랫폼 그 자체로, 포도트리 영업수익의 93.7%가 플랫폼사업관련수익 → 핵심. 그룹 정점 카카오 기준으로도 콘텐츠 플랫폼(2017년 연결 매출의 50.0%) 안의 사업을 자회사로 옮긴 것이라 핵심 영역의 내부 재배치.</t>
        </is>
      </c>
      <c r="AM58" s="39" t="inlineStr">
        <is>
          <t>166,617,030,506원 (포도트리 연결, 2017-12-31; 발표 직전 공시된 2017 연결감사보고서 20180406002349. 2019-04 재작성 후 164,871,954,535원)</t>
        </is>
      </c>
      <c r="AN58" s="39" t="inlineStr">
        <is>
          <t>6,349,428,454,887원 (㈜카카오 연결, 2017-12-31; 2017 사업보고서 요약연결재무정보)</t>
        </is>
      </c>
      <c r="AO58" s="39" t="inlineStr">
        <is>
          <t>계산: 60.02 (100,000,018,328원 / 포도트리 2017-12-31 연결 총자산 166,617,030,506원); 참고: 카카오 연결 총자산 대비 1.57</t>
        </is>
      </c>
      <c r="AP58" s="39" t="inlineStr">
        <is>
          <t>계산: 66.50 (100,000,018,328원 / 포도트리 2017-12-31 연결 자본총계 150,378,795,325원); 참고: 카카오 연결 자본총계 4,507,819,805,367원 대비 2.22</t>
        </is>
      </c>
      <c r="AQ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R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S58" s="39" t="inlineStr">
        <is>
          <t>KRX:035720</t>
        </is>
      </c>
      <c r="AT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U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V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인수(K018),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W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70%(K031)·네오바자르·다온크리에이티브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X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Y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Z58" s="39" t="inlineStr">
        <is>
          <t>2018(이전 연도): 187,577,542,780원; 2019: 257,062,165,134원; 2020: 359,064,417,522원 (카카오페이지 연결, 사업부문 통합 후); 최근 2025: 카카오엔터테인먼트 Story 부문 440,176,550천원 (연결 전체 1,738,384,672,902원)</t>
        </is>
      </c>
      <c r="BA58" s="39" t="inlineStr">
        <is>
          <t>2016: 미확인 (사업부문 미공시) — 참고: 포도트리 연결 영업이익 502,164,541원; 2017: 미확인 — 참고: 포도트리 연결 영업이익 3,317,241,613원</t>
        </is>
      </c>
      <c r="BB58" s="39" t="inlineStr">
        <is>
          <t>2018: 12,637,927,225원; 2019: 30,564,869,666원; 2020: 40,739,837,200원 (카카오페이지 연결); 최근 2025: Story 부문 영업이익 미공시 — 참고: 카카오엔터테인먼트 연결 영업이익 61,952,211,276원</t>
        </is>
      </c>
      <c r="BC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D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E58" s="38" t="inlineStr">
        <is>
          <t>부분</t>
        </is>
      </c>
      <c r="BF58" s="38" t="inlineStr">
        <is>
          <t>2026-10-26</t>
        </is>
      </c>
    </row>
    <row r="59" ht="72" customHeight="1">
      <c r="A59" s="38" t="inlineStr">
        <is>
          <t>K026</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MA②</t>
        </is>
      </c>
      <c r="J59" s="38" t="inlineStr">
        <is>
          <t>같음</t>
        </is>
      </c>
      <c r="K59" s="38" t="inlineStr">
        <is>
          <t>있음</t>
        </is>
      </c>
      <c r="L59" s="38" t="inlineStr">
        <is>
          <t>일치</t>
        </is>
      </c>
      <c r="M59" s="38" t="inlineStr">
        <is>
          <t>편입 후</t>
        </is>
      </c>
      <c r="N59" s="39" t="inlineStr">
        <is>
          <t>Music &amp; Fan Entertainment</t>
        </is>
      </c>
      <c r="O59" s="39" t="inlineStr">
        <is>
          <t>Music / Artist Management</t>
        </is>
      </c>
      <c r="P59" s="38" t="inlineStr">
        <is>
          <t>Closed</t>
        </is>
      </c>
      <c r="Q59" s="40" t="n">
        <v>3.26</v>
      </c>
      <c r="R59" s="39" t="inlineStr">
        <is>
          <t>Kakao M Corp.</t>
        </is>
      </c>
      <c r="S59" s="39" t="inlineStr">
        <is>
          <t>-</t>
        </is>
      </c>
      <c r="T59" s="39" t="inlineStr">
        <is>
          <t>Kakao M Corp. (KOSDAQ:A016170) acquired remaining 30% stake in Plan A Co., Ltd. for KRW 3.5 billion on May 2, 2018. Under the transaction, Kakao M Corp. acquired 3,000 shares at KRW 1,171,000 per share. Post acquisition, Kakao M Corp. hold 100% stake in Plan A Co., Ltd.</t>
        </is>
      </c>
      <c r="U59" s="39" t="inlineStr">
        <is>
          <t>MA-1 그룹이 매수자</t>
        </is>
      </c>
      <c r="V59" s="39" t="inlineStr">
        <is>
          <t>기존 자회사 잔여지분</t>
        </is>
      </c>
      <c r="W59" s="39" t="inlineStr">
        <is>
          <t>MA② 기존 지분 확대</t>
        </is>
      </c>
      <c r="X59" s="39" t="n"/>
      <c r="Y59" s="38" t="inlineStr">
        <is>
          <t>False</t>
        </is>
      </c>
      <c r="Z59" s="39" t="inlineStr">
        <is>
          <t>MA② 기존 지분 확대</t>
        </is>
      </c>
      <c r="AA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AB59" s="39" t="inlineStr">
        <is>
          <t>완료 (2018-05-02, 주식대금 납입기일)</t>
        </is>
      </c>
      <c r="AC59" s="39" t="inlineStr">
        <is>
          <t>3,513,000,000원 (보통주 3,000주 × 1,171,000원)</t>
        </is>
      </c>
      <c r="AD59" s="39" t="inlineStr">
        <is>
          <t>원자료와 일치</t>
        </is>
      </c>
      <c r="AE59" s="39" t="inlineStr">
        <is>
          <t>2018-05-08</t>
        </is>
      </c>
      <c r="AF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G59" s="39" t="inlineStr">
        <is>
          <t>같은 묶음의 K008(2015-11-25, 로엔의 플랜에이 70% 인수)의 후속 단계이며, 이 거래로 플랜에이가 100% 자회사가 됐다. 이후 K019(2019-02, 페이브엔터테인먼트 잔여 20% 취득)로 이어진다. 카카오엠은 2019-02-08 플랜에이가 페이브를 흡수합병하도록 결의했으므로, K026과 K019는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처리했다(K008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H59" s="39" t="inlineStr">
        <is>
          <t>㈜카카오엠(구 ㈜로엔엔터테인먼트, 2018-03 사명 변경; 카카오의 상장 자회사, KOSDAQ 016170)</t>
        </is>
      </c>
      <c r="AI59" s="39" t="inlineStr">
        <is>
          <t>미확인 (인수 목적을 밝힌 공시·보도자료를 찾지 못함. 유일한 공시인 플랜에이 '최대주주등의주식보유변동'에는 목적 기재란이 없음)</t>
        </is>
      </c>
      <c r="AJ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K59" s="39" t="inlineStr">
        <is>
          <t>핵심</t>
        </is>
      </c>
      <c r="AL59" s="39" t="inlineStr">
        <is>
          <t>플랜에이는 에이핑크 등이 소속된 음반제작·매니지먼트 회사이며, 카카오엠이 이미 운영하던 5개 독립 레이블(페이브·크래커·스타쉽·플랜에이·문화인, 카카오엠 2018.1Q 분기보고서) 가운데 하나다. 따라서 카카오엠 기준으로는 핵심 사업 안에서 지분을 정리한 거래다. 그룹 정점인 ㈜카카오 기준으로는 플랫폼에 공급되는 음악 콘텐츠 사업이므로 인접에 해당한다.</t>
        </is>
      </c>
      <c r="AM59" s="39" t="inlineStr">
        <is>
          <t>543,107,138천원 (㈜카카오엠 연결, 2017-12-31; 자본총계 352,581,808천원; 카카오엠 2017 사업보고서 요약연결재무정보)</t>
        </is>
      </c>
      <c r="AN59" s="39" t="inlineStr">
        <is>
          <t>6,349,428,454,887원 (㈜카카오 연결, 2017-12-31; 카카오 2017 사업보고서 요약재무정보)</t>
        </is>
      </c>
      <c r="AO59" s="39" t="inlineStr">
        <is>
          <t>계산: 0.65 (3,513,000,000원 ÷ 카카오엠 연결 자산총계 543,107,138천원, 2017-12-31)</t>
        </is>
      </c>
      <c r="AP59" s="39" t="inlineStr">
        <is>
          <t>계산: 1.00 (3,513,000,000원 ÷ 카카오엠 연결 자본총계 352,581,808천원, 2017-12-31)</t>
        </is>
      </c>
      <c r="AQ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R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S59" s="39" t="inlineStr">
        <is>
          <t>KOSDAQ:016170</t>
        </is>
      </c>
      <c r="AT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U59" s="39" t="inlineStr">
        <is>
          <t>2018-05-08 (DART, 플랜에이엔터테인먼트의 공정거래법상 '최대주주등의주식보유변동' 공시. 인수설 보도는 찾지 못함)</t>
        </is>
      </c>
      <c r="AV59" s="39" t="inlineStr">
        <is>
          <t>2011-01: 대상회사 설립(카카오 2019 사업보고서 종속회사 표의 설립일, 이후 플랜에이엔터테인먼트로 사명 변경); 2015-11: 로엔엔터테인먼트가 70% 취득(K008);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W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K019);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X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Y59" s="39" t="inlineStr">
        <is>
          <t>2016: 7,892,275천원; 2017: 9,294,546천원</t>
        </is>
      </c>
      <c r="AZ59" s="39" t="inlineStr">
        <is>
          <t>2018: 미확인 (연간 값 미공시; 카카오 2018 사업보고서 요약재무는 연결편입 이후 기간의 1,534,796천원만 표시); 2019: 11,683,172,002원; 2020: 16,124,173,262원; 2025(최근): 3,946,491,923원 (2024: 26,264,809,529원)</t>
        </is>
      </c>
      <c r="BA59" s="39" t="inlineStr">
        <is>
          <t>미확인 (영업이익 미공시. 참고 순이익: 2016: 676,398천원; 2017: 703,149천원)</t>
        </is>
      </c>
      <c r="BB59" s="39" t="inlineStr">
        <is>
          <t>2018: 미확인; 2019: 409,785,075원; 2020: (1,402,950,418)원; 2025(최근): (3,389,411,069)원 (2024: (4,650,826,658)원)</t>
        </is>
      </c>
      <c r="BC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K019 수집 기록에서 확인한 값을 재사용). 2019년부터 페이브, 2021년 하반기부터 크래커엔터테인먼트 합병분이 포함되며, 2025 실적은 그룹 매각 후의 값이다.</t>
        </is>
      </c>
      <c r="BD59" s="39" t="inlineStr">
        <is>
          <t>미확인 (거래 규모가 35억원이어서 카카오엠·카카오 실적발표에서 이 거래를 다룬 언급을 찾지 않음. 참고로 카카오엠 2018.1Q 분기보고서는 '5개 독립 Label' 운영을 기재)</t>
        </is>
      </c>
      <c r="BE59" s="38" t="inlineStr">
        <is>
          <t>부분</t>
        </is>
      </c>
      <c r="BF59" s="38" t="inlineStr">
        <is>
          <t>2026-10-31</t>
        </is>
      </c>
    </row>
    <row r="60" ht="72" customHeight="1">
      <c r="A60" s="38" t="inlineStr">
        <is>
          <t>K027</t>
        </is>
      </c>
      <c r="B60" s="38" t="inlineStr">
        <is>
          <t>Kakao</t>
        </is>
      </c>
      <c r="C60" s="38" t="inlineStr">
        <is>
          <t>2018-05-17</t>
        </is>
      </c>
      <c r="D60" s="39" t="inlineStr">
        <is>
          <t>Kakao M Corp.</t>
        </is>
      </c>
      <c r="E60" s="38" t="n">
        <v>8</v>
      </c>
      <c r="F60" s="38" t="inlineStr">
        <is>
          <t>True</t>
        </is>
      </c>
      <c r="G60" s="38" t="n"/>
      <c r="H60" s="38" t="inlineStr">
        <is>
          <t>MA②</t>
        </is>
      </c>
      <c r="I60" s="38" t="inlineStr">
        <is>
          <t>MA②</t>
        </is>
      </c>
      <c r="J60" s="38" t="inlineStr">
        <is>
          <t>같음</t>
        </is>
      </c>
      <c r="K60" s="38" t="inlineStr">
        <is>
          <t>있음</t>
        </is>
      </c>
      <c r="L60" s="38" t="inlineStr">
        <is>
          <t>기타</t>
        </is>
      </c>
      <c r="M60" s="38" t="inlineStr">
        <is>
          <t>편입 후</t>
        </is>
      </c>
      <c r="N60" s="39" t="inlineStr">
        <is>
          <t>Content Production &amp; Investment</t>
        </is>
      </c>
      <c r="O60" s="39" t="inlineStr">
        <is>
          <t>Content Investment / Distribution</t>
        </is>
      </c>
      <c r="P60" s="38" t="inlineStr">
        <is>
          <t>Closed</t>
        </is>
      </c>
      <c r="Q60" s="40" t="n">
        <v>766.76</v>
      </c>
      <c r="R60" s="39" t="inlineStr">
        <is>
          <t>Kakao Corp. (KOSE:A035720)</t>
        </is>
      </c>
      <c r="S60" s="39" t="inlineStr">
        <is>
          <t>-</t>
        </is>
      </c>
      <c r="T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U60" s="39" t="inlineStr">
        <is>
          <t>MA-1 그룹이 매수자</t>
        </is>
      </c>
      <c r="V60" s="39" t="inlineStr">
        <is>
          <t>기존 자회사 잔여지분</t>
        </is>
      </c>
      <c r="W60" s="39" t="inlineStr">
        <is>
          <t>MA② 기존 지분 확대</t>
        </is>
      </c>
      <c r="X60" s="39" t="n"/>
      <c r="Y60" s="38" t="inlineStr">
        <is>
          <t>False</t>
        </is>
      </c>
      <c r="Z60" s="39" t="inlineStr">
        <is>
          <t>MA② 기존 지분 확대</t>
        </is>
      </c>
      <c r="AA60" s="39" t="inlineStr">
        <is>
          <t>편입 후 (카카오엠(구 로엔)은 2016-03-16부터 카카오 종속회사, 거래 당시 카카오 76.40%·특수관계인 포함 76.42%)</t>
        </is>
      </c>
      <c r="AB60" s="39" t="inlineStr">
        <is>
          <t>완료 (2018-09-01 합병기일; 2018-09-03 합병등기, 2018-09-18 합병신주 상장)</t>
        </is>
      </c>
      <c r="AC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D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E60" s="39" t="inlineStr">
        <is>
          <t>2018-05-17</t>
        </is>
      </c>
      <c r="AF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G60" s="39" t="inlineStr">
        <is>
          <t>K009(2016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K036의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H60" s="39" t="inlineStr">
        <is>
          <t>㈜카카오 (그룹 지배회사, 유가증권시장 상장)</t>
        </is>
      </c>
      <c r="AI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J60" s="39" t="inlineStr">
        <is>
          <t>모바일 플랫폼(카카오톡)·포털 광고와 콘텐츠. 2017년 연결 매출 1,972,326백만원 — 광고 플랫폼 30.2%, 콘텐츠 플랫폼 50.0%(게임 342,037·뮤직 478,540·기타 164,896백만원), 기타 19.8% (2017 사업보고서, 4Q18 Fact Sheet)</t>
        </is>
      </c>
      <c r="AK60" s="39" t="inlineStr">
        <is>
          <t>핵심</t>
        </is>
      </c>
      <c r="AL60" s="39" t="inlineStr">
        <is>
          <t>2017년 카카오 연결 매출의 24.3%(478,540/1,972,326백만원)가 이미 연결된 카카오엠의 뮤직 콘텐츠로, 대상 사업이 인수 주체의 주력 매출원 중 하나. 인수 주체가 그룹 정점 회사 자신이라 그룹 기준도 같음.</t>
        </is>
      </c>
      <c r="AM60" s="39" t="inlineStr">
        <is>
          <t>6,349,428,454,887원 (카카오 연결, 2017-12-31; 2017 사업보고서)</t>
        </is>
      </c>
      <c r="AN60" s="39" t="inlineStr">
        <is>
          <t>acq_total_assets와 같음 (인수 주체가 상장 지배회사 자신)</t>
        </is>
      </c>
      <c r="AO60" s="39" t="inlineStr">
        <is>
          <t>계산: 8.73 (외부주주 실질 대가 554,413,827,282원 / 2017-12-31 연결 총자산 6,349,428,454,887원); 참고: 합병신주 전체 821,412,710,272원 기준 12.94</t>
        </is>
      </c>
      <c r="AP60" s="39" t="inlineStr">
        <is>
          <t>계산: 12.30 (554,413,827,282원 / 2017-12-31 연결 자기자본 4,507,819,805,367원); 참고: 합병신주 전체 기준 18.22</t>
        </is>
      </c>
      <c r="AQ60" s="39" t="inlineStr">
        <is>
          <t>계산: 8,925,417,774,000원 (이사회 전일 2018-05-16 종가 117,000원 × 발행주식 76,285,622주; 종가는 주요사항보고서, 주식수는 합병 증권신고서)</t>
        </is>
      </c>
      <c r="AR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S60" s="39" t="inlineStr">
        <is>
          <t>KRX:035720</t>
        </is>
      </c>
      <c r="AT60" s="39" t="inlineStr">
        <is>
          <t>인수 주체 카카오(유가증권시장). 대상회사 카카오엠도 코스닥 상장(KRX:016170): 2018-05-16 종가 95,900원·시가총액 2,425,474,509,500원(계산), 05-17 종가 98,100원; 2018-08-30부터 매매거래정지 후 합병으로 상장폐지.</t>
        </is>
      </c>
      <c r="AU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V60" s="39" t="inlineStr">
        <is>
          <t>2016-03-16: 카카오가 로엔 76.4% 인수(K009);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W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X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60" s="39" t="inlineStr">
        <is>
          <t>2016: 450,645,544천원; 2017: 580,332,777천원</t>
        </is>
      </c>
      <c r="AZ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BA60" s="39" t="inlineStr">
        <is>
          <t>2016: 79,910,288천원; 2017: 102,737,129천원</t>
        </is>
      </c>
      <c r="BB60" s="39" t="inlineStr">
        <is>
          <t>2018 상반기: 48,531,115천원; 2019 이후 멜론 사업 영업이익은 미공시(미확인). 참고: 신설 카카오엠 연결 영업이익 2019 21,150,150천원, 2020 15,976,957천원</t>
        </is>
      </c>
      <c r="BC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D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E60" s="38" t="inlineStr">
        <is>
          <t>완료</t>
        </is>
      </c>
      <c r="BF60" s="38" t="inlineStr">
        <is>
          <t>2026-10-26</t>
        </is>
      </c>
    </row>
    <row r="61" ht="72" customHeight="1">
      <c r="A61" s="38" t="inlineStr">
        <is>
          <t>K028</t>
        </is>
      </c>
      <c r="B61" s="38" t="inlineStr">
        <is>
          <t>Kakao</t>
        </is>
      </c>
      <c r="C61" s="38" t="inlineStr">
        <is>
          <t>2018-08-10</t>
        </is>
      </c>
      <c r="D61" s="39" t="inlineStr">
        <is>
          <t>Sonnori Corp.</t>
        </is>
      </c>
      <c r="E61" s="38" t="n">
        <v>180</v>
      </c>
      <c r="F61" s="38" t="inlineStr">
        <is>
          <t>False</t>
        </is>
      </c>
      <c r="G61" s="38" t="n"/>
      <c r="H61" s="38" t="inlineStr">
        <is>
          <t>MA⑦</t>
        </is>
      </c>
      <c r="I61" s="38" t="inlineStr">
        <is>
          <t>MA⑥</t>
        </is>
      </c>
      <c r="J61" s="38" t="inlineStr">
        <is>
          <t>변경</t>
        </is>
      </c>
      <c r="K61" s="38" t="inlineStr">
        <is>
          <t>확인 안 됨</t>
        </is>
      </c>
      <c r="L61" s="38" t="inlineStr">
        <is>
          <t>기타</t>
        </is>
      </c>
      <c r="M61" s="38" t="inlineStr">
        <is>
          <t>편입 전</t>
        </is>
      </c>
      <c r="N61" s="39" t="inlineStr">
        <is>
          <t>Gaming &amp; Sport</t>
        </is>
      </c>
      <c r="O61" s="39" t="inlineStr">
        <is>
          <t>Game Development / Operating</t>
        </is>
      </c>
      <c r="P61" s="38" t="inlineStr">
        <is>
          <t>Closed</t>
        </is>
      </c>
      <c r="Q61" s="40" t="n">
        <v>0.108</v>
      </c>
      <c r="R61" s="39" t="inlineStr">
        <is>
          <t>-</t>
        </is>
      </c>
      <c r="S61" s="39" t="inlineStr">
        <is>
          <t>-</t>
        </is>
      </c>
      <c r="T61" s="39" t="inlineStr">
        <is>
          <t>Wonsool Lee and Myungjin Jeon acquired 12.69% stake in Sonnori Corp. for approximately KRW 120 million on July 25, 2018. A total of 0.051 million shares will be acquired as part of the deal for KRW 2400 per share.</t>
        </is>
      </c>
      <c r="U61" s="39" t="inlineStr">
        <is>
          <t>MA-5 매수자 미기재</t>
        </is>
      </c>
      <c r="V61" s="39" t="n"/>
      <c r="W61" s="39" t="inlineStr">
        <is>
          <t>MA⑦ 매수자 미기재</t>
        </is>
      </c>
      <c r="X61" s="39" t="n"/>
      <c r="Y61" s="38" t="inlineStr">
        <is>
          <t>False</t>
        </is>
      </c>
      <c r="Z61" s="39" t="inlineStr">
        <is>
          <t>MA⑥ 외부자 간 거래</t>
        </is>
      </c>
      <c r="AA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AB61" s="39" t="inlineStr">
        <is>
          <t>미확인 (원자료는 2018-07-25 완료로 기재. 공시·보도로 완료를 확인하지 못함)</t>
        </is>
      </c>
      <c r="AC61" s="39" t="inlineStr">
        <is>
          <t>미확인 (원자료 설명란: 약 1.2억원, 주당 2,400원, 약 5.1만주. 출처로 확인하지 못함)</t>
        </is>
      </c>
      <c r="AD61" s="39" t="inlineStr">
        <is>
          <t>미확인 (원자료 0.108. 원자료 설명의 1.2억원을 2018-07 무렵 약 1,120원/USD로 환산하면 약 0.107로 원자료와 일치하나 금액 자체가 미확인)</t>
        </is>
      </c>
      <c r="AE61" s="39" t="inlineStr">
        <is>
          <t>미확인 (원자료 거래일 2018-07-25, 원자료 날짜 2018-08-10)</t>
        </is>
      </c>
      <c r="AF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G61" s="39" t="inlineStr">
        <is>
          <t>대상 'Sonnori Corp.'은 ㈜손노리(구 ㈜로이게임즈, 대표 이원술)다. 같은 묶음 관계: K024(2018-04-04, 카카오게임즈→프렌즈게임즈(현 메타보라)로 손노리 40.10% 이전, MA④), K029(2018-10-25 원자료일, 프렌즈게임즈가 114,284주(18.18%) 추가 취득해 58.28%로 경영권 확보, MA②), K015·K017(메타보라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H61" s="39" t="inlineStr">
        <is>
          <t>개인 이원술(㈜손노리 대표이사)·전명진(직책 미확인). 그룹 밖 개인</t>
        </is>
      </c>
      <c r="AI61" s="39" t="inlineStr">
        <is>
          <t>미확인 (공시·보도 없음)</t>
        </is>
      </c>
      <c r="AJ61" s="39" t="inlineStr">
        <is>
          <t>해당 없음 (매수자가 개인)</t>
        </is>
      </c>
      <c r="AK61" s="39" t="inlineStr">
        <is>
          <t>해당 없음</t>
        </is>
      </c>
      <c r="AL61" s="39" t="inlineStr">
        <is>
          <t>매수자가 그룹 법인이 아닌 개인이라 핵심 영역 판정 대상이 아님. 참고로 대상 손노리는 게임 개발사로 카카오게임즈(게임 퍼블리싱)·카카오 기준으로는 인접 영역.</t>
        </is>
      </c>
      <c r="AM61" s="39" t="inlineStr">
        <is>
          <t>해당 없음 (매수자 개인)</t>
        </is>
      </c>
      <c r="AN61" s="39" t="inlineStr">
        <is>
          <t>해당 없음 (매수자 개인, 그룹 지배회사 없음)</t>
        </is>
      </c>
      <c r="AO61" s="39" t="inlineStr">
        <is>
          <t>해당 없음</t>
        </is>
      </c>
      <c r="AP61" s="39" t="inlineStr">
        <is>
          <t>해당 없음</t>
        </is>
      </c>
      <c r="AQ61" s="39" t="inlineStr">
        <is>
          <t>해당 없음</t>
        </is>
      </c>
      <c r="AR61" s="39" t="inlineStr">
        <is>
          <t>매수자가 개인이라 규모 지표 없음. 대상 손노리 규모 참고: 2017말 자산 1,201,479천원·부채 2,015,099천원(완전자본잠식), 카카오게임즈 2017 연결감사보고서 관계기업 요약재무.</t>
        </is>
      </c>
      <c r="AS61" s="39" t="inlineStr">
        <is>
          <t>해당 없음</t>
        </is>
      </c>
      <c r="AT61" s="39" t="inlineStr">
        <is>
          <t>매수자는 개인, 대상 손노리는 비상장. 그룹 측 참고 종목은 카카오(KRX:035720)이나 카카오게임즈는 2018년 당시 비상장(2020-09 코스닥 상장)이고 이 거래는 그룹 거래가 아님.</t>
        </is>
      </c>
      <c r="AU61" s="39" t="inlineStr">
        <is>
          <t>미확인 (공시·보도 찾지 못함. Capital IQ 기록일 2018-08-10)</t>
        </is>
      </c>
      <c r="AV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처분(K024)</t>
        </is>
      </c>
      <c r="AW61" s="39" t="inlineStr">
        <is>
          <t>2018-12: 프렌즈게임즈가 손노리 114,284주(18.18%) 추가 취득해 58.28%로 지배력 확보, 카카오게임즈 연결 편입(이전대가 9,928,564천원, 영업권 4,321,718천원)(K029);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X61" s="39" t="inlineStr">
        <is>
          <t>확인 안 됨 (매수자는 개인으로 해당 없음. 그룹 측 손노리 영업권 손상은 메타보라 2019~2022 연결감사보고서에서 손노리 관련 손상 문구를 찾지 못함, 상세 손상검사 표까지는 보지 못함)</t>
        </is>
      </c>
      <c r="AY61" s="39" t="inlineStr">
        <is>
          <t>2016: 99,320천원; 2017: 미확인(원문 표에 (898,776)천원으로 음수 기재, 오기 의심)</t>
        </is>
      </c>
      <c r="AZ61" s="39" t="inlineStr">
        <is>
          <t>2018: 미확인(연말 편입이라 연결 요약에 '-' 표시); 2019: 1,451,958천원; 2020: 1,415,130천원; 2021: 314,011,930원; 2022(매각 전까지): 55,053천원</t>
        </is>
      </c>
      <c r="BA61" s="39" t="inlineStr">
        <is>
          <t>미확인 (영업이익 공개 자료 없음. 참고 당기순손익 2016: -586,040천원; 2017: -3,737,408천원)</t>
        </is>
      </c>
      <c r="BB61" s="39" t="inlineStr">
        <is>
          <t>미확인 (영업이익 공개 자료 없음. 참고 당기순손익 2019: -1,372,723천원; 2020: 89,866천원; 2021: -1,113,393,650원; 2022(매각 전): -29,275천원)</t>
        </is>
      </c>
      <c r="BC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D61" s="39" t="inlineStr">
        <is>
          <t>해당 없음 (매수자 개인. 카카오·카카오게임즈 IR에서 이 거래 언급 확인 안 됨)</t>
        </is>
      </c>
      <c r="BE61" s="38" t="inlineStr">
        <is>
          <t>부분</t>
        </is>
      </c>
      <c r="BF61" s="38" t="inlineStr">
        <is>
          <t>2026-10-31</t>
        </is>
      </c>
    </row>
    <row r="62" ht="72" customHeight="1">
      <c r="A62" s="38" t="inlineStr">
        <is>
          <t>K029</t>
        </is>
      </c>
      <c r="B62" s="38" t="inlineStr">
        <is>
          <t>Kakao</t>
        </is>
      </c>
      <c r="C62" s="38" t="inlineStr">
        <is>
          <t>2018-10-25</t>
        </is>
      </c>
      <c r="D62" s="39" t="inlineStr">
        <is>
          <t>Sonnori Corp.</t>
        </is>
      </c>
      <c r="E62" s="38" t="n">
        <v>133</v>
      </c>
      <c r="F62" s="38" t="inlineStr">
        <is>
          <t>False</t>
        </is>
      </c>
      <c r="G62" s="38" t="n"/>
      <c r="H62" s="38" t="inlineStr">
        <is>
          <t>MA②</t>
        </is>
      </c>
      <c r="I62" s="38" t="inlineStr">
        <is>
          <t>MA②</t>
        </is>
      </c>
      <c r="J62" s="38" t="inlineStr">
        <is>
          <t>같음</t>
        </is>
      </c>
      <c r="K62" s="38" t="inlineStr">
        <is>
          <t>있음</t>
        </is>
      </c>
      <c r="L62" s="38" t="inlineStr">
        <is>
          <t>일치</t>
        </is>
      </c>
      <c r="M62" s="38" t="inlineStr">
        <is>
          <t>편입 후</t>
        </is>
      </c>
      <c r="N62" s="39" t="inlineStr">
        <is>
          <t>Gaming &amp; Sport</t>
        </is>
      </c>
      <c r="O62" s="39" t="inlineStr">
        <is>
          <t>Game Development / Operating</t>
        </is>
      </c>
      <c r="P62" s="38" t="inlineStr">
        <is>
          <t>Closed</t>
        </is>
      </c>
      <c r="Q62" s="40" t="n">
        <v>3.52</v>
      </c>
      <c r="R62" s="39" t="inlineStr">
        <is>
          <t>Metabora</t>
        </is>
      </c>
      <c r="S62" s="39" t="inlineStr">
        <is>
          <t>-</t>
        </is>
      </c>
      <c r="T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U62" s="39" t="inlineStr">
        <is>
          <t>MA-1 그룹이 매수자</t>
        </is>
      </c>
      <c r="V62" s="39" t="inlineStr">
        <is>
          <t>추가지분</t>
        </is>
      </c>
      <c r="W62" s="39" t="inlineStr">
        <is>
          <t>MA② 기존 지분 확대</t>
        </is>
      </c>
      <c r="X62" s="39" t="n"/>
      <c r="Y62" s="38" t="inlineStr">
        <is>
          <t>False</t>
        </is>
      </c>
      <c r="Z62" s="39" t="inlineStr">
        <is>
          <t>MA② 기존 지분 확대</t>
        </is>
      </c>
      <c r="AA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AB62" s="39" t="inlineStr">
        <is>
          <t>완료 (2018-10-24, 주식대금 지급일)</t>
        </is>
      </c>
      <c r="AC62" s="39" t="inlineStr">
        <is>
          <t>4,000,054,284원 (114,284주, 주당 35,001원)</t>
        </is>
      </c>
      <c r="AD62" s="39" t="inlineStr">
        <is>
          <t>원자료와 일치</t>
        </is>
      </c>
      <c r="AE62" s="39" t="inlineStr">
        <is>
          <t>2018-10-25</t>
        </is>
      </c>
      <c r="AF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G62" s="39" t="inlineStr">
        <is>
          <t>K024(2018-03-30 카카오게임즈가 프렌즈게임즈에 손노리 40.10%를 이전한 거래. 원자료의 34.44%는 보통주만 본 값)의 후속이며, 이 거래로 프렌즈게임즈가 처음 과반 지분을 얻었다. K028(2018-07-25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H62" s="39" t="inlineStr">
        <is>
          <t>㈜프렌즈게임즈(옛 ㈜슈퍼노바일레븐, 현 ㈜메타보라; ㈜카카오게임즈 100% 자회사, 비상장. 카카오게임즈는 당시 비상장이었던 ㈜카카오 종속회사)</t>
        </is>
      </c>
      <c r="AI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J62" s="39" t="inlineStr">
        <is>
          <t>모바일 게임 소프트웨어 개발 및 공급. FY2017 매출 1,625백만원, 영업손실 1,273백만원, 자본총계 -536백만원(자본잠식) (프렌즈게임즈 2018-05-31 대규모기업집단현황공시)</t>
        </is>
      </c>
      <c r="AK62" s="39" t="inlineStr">
        <is>
          <t>핵심</t>
        </is>
      </c>
      <c r="AL62" s="39" t="inlineStr">
        <is>
          <t>게임 개발사(프렌즈게임즈)가 게임 개발사(손노리: 게임소프트웨어 개발 및 공급)의 지배력을 얻은 거래다. 그룹 정점 ㈜카카오 기준으로 보면 게임은 콘텐츠 부문의 한 사업이므로 인접 영역이다.</t>
        </is>
      </c>
      <c r="AM62" s="39" t="inlineStr">
        <is>
          <t>4,221백만원 (㈜프렌즈게임즈 별도, 2017-12-31; 2018-05-31 대규모기업집단현황공시). 2018-04 유상증자 11,686백만원 이후 늘었겠지만 거래 직전 값은 미확인</t>
        </is>
      </c>
      <c r="AN62" s="39" t="inlineStr">
        <is>
          <t>6,349,428백만원 (㈜카카오 연결, 2017-12-31; 2017 사업보고서 요약재무정보)</t>
        </is>
      </c>
      <c r="AO62" s="39" t="inlineStr">
        <is>
          <t>계산: 94.8 (4,000백만원 / 프렌즈게임즈 2017-12-31 총자산 4,221백만원). ㈜카카오 연결 기준으로는 0.06 (4,000 / 6,349,428)</t>
        </is>
      </c>
      <c r="AP62" s="39" t="inlineStr">
        <is>
          <t>계산 불가 (프렌즈게임즈 2017-12-31 자본총계 -536백만원, 자본잠식)</t>
        </is>
      </c>
      <c r="AQ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R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S62" s="39" t="inlineStr">
        <is>
          <t>KRX:035720</t>
        </is>
      </c>
      <c r="AT62" s="39" t="inlineStr">
        <is>
          <t>인수 주체 프렌즈게임즈와 그 모회사 카카오게임즈(2020-09-10 코스닥 상장, KOSDAQ:293490)가 거래 당시 모두 비상장이어서 상장 지배회사 ㈜카카오를 쓴다. 대상회사 손노리는 비상장</t>
        </is>
      </c>
      <c r="AU62" s="39" t="inlineStr">
        <is>
          <t>2018-10-25 DART '최대주주등의주식보유변동'(㈜손노리, 공정거래법 공시). 이보다 이른 보도는 찾지 못함</t>
        </is>
      </c>
      <c r="AV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이전(K024, 이사회 2018-03-29, 계약 2018-03-30); 2018-07: 이원술·전명진이 외부 주주로부터 보통주 50,750주(12.69%)를 주당 2,400원에 매입(K028)</t>
        </is>
      </c>
      <c r="AW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X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Y62" s="39" t="inlineStr">
        <is>
          <t>2016: 99백만원; 2017: 945백만원</t>
        </is>
      </c>
      <c r="AZ62" s="39" t="inlineStr">
        <is>
          <t>2018: 1,081백만원; 2019: 1,452백만원; 2021(카카오 계열 마지막 연도): 314백만원</t>
        </is>
      </c>
      <c r="BA62" s="39" t="inlineStr">
        <is>
          <t>2016: 미확인 (당기순손실 586백만원); 2017: -3,593백만원</t>
        </is>
      </c>
      <c r="BB62" s="39" t="inlineStr">
        <is>
          <t>2018: -2,474백만원; 2019: -1,403백만원; 2021: -1,314백만원 (참고 2020: 164백만원)</t>
        </is>
      </c>
      <c r="BC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D62" s="39" t="inlineStr">
        <is>
          <t>확인 안 됨 (거래 규모 40억원의 비상장 손자회사 간접 인수이고 당시 카카오게임즈도 비상장이어서 카카오 IR 자료는 찾지 않음)</t>
        </is>
      </c>
      <c r="BE62" s="38" t="inlineStr">
        <is>
          <t>완료</t>
        </is>
      </c>
      <c r="BF62" s="38" t="inlineStr">
        <is>
          <t>2026-10-31</t>
        </is>
      </c>
    </row>
    <row r="63" ht="72" customHeight="1">
      <c r="A63" s="38" t="inlineStr">
        <is>
          <t>K030</t>
        </is>
      </c>
      <c r="B63" s="38" t="inlineStr">
        <is>
          <t>Kakao</t>
        </is>
      </c>
      <c r="C63" s="38" t="inlineStr">
        <is>
          <t>2018-11-23</t>
        </is>
      </c>
      <c r="D63" s="39" t="inlineStr">
        <is>
          <t>Sanai Pictures</t>
        </is>
      </c>
      <c r="E63" s="38" t="n">
        <v>90</v>
      </c>
      <c r="F63" s="38" t="inlineStr">
        <is>
          <t>False</t>
        </is>
      </c>
      <c r="G63" s="38" t="n"/>
      <c r="H63" s="38" t="inlineStr">
        <is>
          <t>MA⑥</t>
        </is>
      </c>
      <c r="I63" s="38" t="inlineStr">
        <is>
          <t>MA⑥</t>
        </is>
      </c>
      <c r="J63" s="38" t="inlineStr">
        <is>
          <t>같음</t>
        </is>
      </c>
      <c r="K63" s="38" t="inlineStr">
        <is>
          <t>있음</t>
        </is>
      </c>
      <c r="L63" s="38" t="inlineStr">
        <is>
          <t>일치</t>
        </is>
      </c>
      <c r="M63" s="38" t="inlineStr">
        <is>
          <t>편입 전</t>
        </is>
      </c>
      <c r="N63" s="39" t="inlineStr">
        <is>
          <t>Content Production &amp; Investment</t>
        </is>
      </c>
      <c r="O63" s="39" t="inlineStr">
        <is>
          <t>Content Production Studio</t>
        </is>
      </c>
      <c r="P63" s="38" t="inlineStr">
        <is>
          <t>Closed</t>
        </is>
      </c>
      <c r="Q63" s="40" t="n">
        <v>12.19</v>
      </c>
      <c r="R63" s="39" t="inlineStr">
        <is>
          <t>Haengnam Inc.</t>
        </is>
      </c>
      <c r="S63" s="39" t="inlineStr">
        <is>
          <t>-</t>
        </is>
      </c>
      <c r="T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U63" s="39" t="inlineStr">
        <is>
          <t>MA-4 외부자 간 거래</t>
        </is>
      </c>
      <c r="V63" s="39" t="n"/>
      <c r="W63" s="39" t="inlineStr">
        <is>
          <t>MA⑥ 외부자 간 거래</t>
        </is>
      </c>
      <c r="X63" s="39" t="n"/>
      <c r="Y63" s="38" t="inlineStr">
        <is>
          <t>False</t>
        </is>
      </c>
      <c r="Z63" s="39" t="inlineStr">
        <is>
          <t>MA⑥ 외부자 간 거래</t>
        </is>
      </c>
      <c r="AA63" s="39" t="inlineStr">
        <is>
          <t>편입 전 (매수자 ㈜행남사·매도자 한재덕 모두 카카오 계보 밖; 대상 사나이픽처스는 2019-09-17 ㈜카카오엠이 81% 지배력 획득으로 카카오 연결 종속회사 편입, 공정위 계열편입일 2019-11-01)</t>
        </is>
      </c>
      <c r="AB63" s="39" t="inlineStr">
        <is>
          <t>완료 (2018-11-23, 잔금 지급·주식 양수)</t>
        </is>
      </c>
      <c r="AC63" s="39" t="inlineStr">
        <is>
          <t>13,800,000,000원 (60%, 1,200주; 계약금 87억원 2018-11-22, 잔금 51억원 2018-11-23)</t>
        </is>
      </c>
      <c r="AD63" s="39" t="inlineStr">
        <is>
          <t>원자료와 일치</t>
        </is>
      </c>
      <c r="AE63" s="39" t="inlineStr">
        <is>
          <t>2018-11-22</t>
        </is>
      </c>
      <c r="AF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G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H63" s="39" t="inlineStr">
        <is>
          <t>㈜행남사(코스닥 상장 008800; 최대주주 마크투인베스트먼트 29.52%; 카카오 계보 밖)</t>
        </is>
      </c>
      <c r="AI63" s="39" t="inlineStr">
        <is>
          <t>"신규사업 투자를 통한 수익구조 다각화" (주요사항보고서 양수목적)</t>
        </is>
      </c>
      <c r="AJ63" s="39" t="inlineStr">
        <is>
          <t>생활도자기 제조·판매(1942년 설립, '가정용 도자기 전문업체'; 2018 사업보고서 사업의 내용). 연결 매출 2017: 153.2억원, 영업손실 88.6억원(2018 사업보고서 요약재무)</t>
        </is>
      </c>
      <c r="AK63" s="39" t="inlineStr">
        <is>
          <t>비핵심</t>
        </is>
      </c>
      <c r="AL63" s="39" t="inlineStr">
        <is>
          <t>행남사는 도자기 제조사로 영화 제작은 하지 않던 영역이며 양수목적도 '신규사업 투자를 통한 수익구조 다각화'. 그룹 정점(카카오) 기준으로는 매수자가 그룹 밖이라 해당 없음; 2019-09 카카오엠 인수 시점 기준으로는 콘텐츠 제작 → 플랫폼 공급의 인접 영역.</t>
        </is>
      </c>
      <c r="AM63" s="39" t="inlineStr">
        <is>
          <t>46,291,545,098원 (2017-12-31 연결, 주요사항보고서 총자산)</t>
        </is>
      </c>
      <c r="AN63" s="39" t="inlineStr">
        <is>
          <t>acq_total_assets와 같음 (행남사 자체가 상장 지배회사, 카카오 계보 밖)</t>
        </is>
      </c>
      <c r="AO63" s="39" t="inlineStr">
        <is>
          <t>29.81</t>
        </is>
      </c>
      <c r="AP63" s="39" t="inlineStr">
        <is>
          <t>21.91</t>
        </is>
      </c>
      <c r="AQ63" s="39" t="inlineStr">
        <is>
          <t>미확인</t>
        </is>
      </c>
      <c r="AR63" s="39" t="inlineStr">
        <is>
          <t>총자산은 2017년말 연결, 자기자본 62,993,497,816원은 2018년 3분기 자본총계에 공시일까지의 자본금·자본잉여금을 반영한 값(주요사항보고서 14항 가). 시가총액은 상장폐지 종목이라 종가 미확보.</t>
        </is>
      </c>
      <c r="AS63" s="39" t="inlineStr">
        <is>
          <t>KRX:008800</t>
        </is>
      </c>
      <c r="AT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U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V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W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X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Y63" s="39" t="inlineStr">
        <is>
          <t>2016: 253.8억원(감사보고서; 행남사 공시상 재작성값 391.0억원); 2017: 203.4억원</t>
        </is>
      </c>
      <c r="AZ63" s="39" t="inlineStr">
        <is>
          <t>2018: 10.3억원; 2019: 95.1억원; 2020: 18.6억원; 2025: 130.1억원</t>
        </is>
      </c>
      <c r="BA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BB63" s="39" t="inlineStr">
        <is>
          <t>2018: -16.2억원(세화회계법인 외부평가의견서 회사제시자료 -1,619,895,940원, 미감사); 2019: 11.5억원; 2020: -7.9억원; 2025: -6.5억원</t>
        </is>
      </c>
      <c r="BC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D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E63" s="38" t="inlineStr">
        <is>
          <t>부분</t>
        </is>
      </c>
      <c r="BF63" s="38" t="inlineStr">
        <is>
          <t>2026-10-26</t>
        </is>
      </c>
    </row>
    <row r="64" ht="72" customHeight="1">
      <c r="A64" s="38" t="inlineStr">
        <is>
          <t>K031</t>
        </is>
      </c>
      <c r="B64" s="38" t="inlineStr">
        <is>
          <t>Kakao</t>
        </is>
      </c>
      <c r="C64" s="38" t="inlineStr">
        <is>
          <t>2018-12-06</t>
        </is>
      </c>
      <c r="D64" s="39" t="inlineStr">
        <is>
          <t>Samyang CNC Co.,Ltd.</t>
        </is>
      </c>
      <c r="E64" s="38" t="n">
        <v>142</v>
      </c>
      <c r="F64" s="38" t="inlineStr">
        <is>
          <t>False</t>
        </is>
      </c>
      <c r="G64" s="38" t="n"/>
      <c r="H64" s="38" t="inlineStr">
        <is>
          <t>MA③</t>
        </is>
      </c>
      <c r="I64" s="38" t="inlineStr">
        <is>
          <t>MA②</t>
        </is>
      </c>
      <c r="J64" s="38" t="inlineStr">
        <is>
          <t>변경</t>
        </is>
      </c>
      <c r="K64" s="38" t="inlineStr">
        <is>
          <t>있음</t>
        </is>
      </c>
      <c r="L64" s="38" t="inlineStr">
        <is>
          <t>일치</t>
        </is>
      </c>
      <c r="M64" s="38" t="inlineStr">
        <is>
          <t>편입 후</t>
        </is>
      </c>
      <c r="N64" s="39" t="inlineStr">
        <is>
          <t>Story IP Platforms</t>
        </is>
      </c>
      <c r="O64" s="39" t="inlineStr">
        <is>
          <t>Story / Webtoon / Web Novel Platform</t>
        </is>
      </c>
      <c r="P64" s="38" t="inlineStr">
        <is>
          <t>Closed</t>
        </is>
      </c>
      <c r="Q64" s="40" t="n">
        <v>2.1</v>
      </c>
      <c r="R64" s="39" t="inlineStr">
        <is>
          <t>Kakao Page Corp.</t>
        </is>
      </c>
      <c r="S64" s="39" t="inlineStr">
        <is>
          <t>-</t>
        </is>
      </c>
      <c r="T64" s="39" t="inlineStr">
        <is>
          <t>Kakao Page Corp. acquired 20.03% stake in Samyang CNC Co.,Ltd for KRW 2.4 billion on November 30, 2018. Kakao Page Corp. acquired 2003 shares in Samyang CNC Co.,Ltd. for KRW 1.18 million per share.</t>
        </is>
      </c>
      <c r="U64" s="39" t="inlineStr">
        <is>
          <t>MA-1 그룹이 매수자</t>
        </is>
      </c>
      <c r="V64" s="39" t="inlineStr">
        <is>
          <t>소수지분(&lt;50%)</t>
        </is>
      </c>
      <c r="W64" s="39" t="inlineStr">
        <is>
          <t>MA③ 소수지분 매입</t>
        </is>
      </c>
      <c r="X64" s="39" t="n"/>
      <c r="Y64" s="38" t="inlineStr">
        <is>
          <t>False</t>
        </is>
      </c>
      <c r="Z64" s="39" t="inlineStr">
        <is>
          <t>MA② 기존 지분 확대</t>
        </is>
      </c>
      <c r="AA64" s="39" t="inlineStr">
        <is>
          <t>편입 후 (매수자 ㈜카카오페이지는 ㈜카카오의 연결 종속회사; 카카오페이지 2018 연결감사보고서 특수관계자 주석 '지배기업과 최상위지배자는 주식회사 카카오')</t>
        </is>
      </c>
      <c r="AB64" s="39" t="inlineStr">
        <is>
          <t>완료 (2018-11-30)</t>
        </is>
      </c>
      <c r="AC64" s="39" t="inlineStr">
        <is>
          <t>2,353,933,612원 (2,003주 × 1,175,204원)</t>
        </is>
      </c>
      <c r="AD64" s="39" t="inlineStr">
        <is>
          <t>원자료와 일치 (2,353,933,612원 ÷ 1,117.02원/달러[Yahoo Finance KRW=X 2018-11-30 종가] = USD 2.107백만; 발표일 2018-12-06 종가 1,111.66원 적용 시 2.117)</t>
        </is>
      </c>
      <c r="AE64" s="39" t="inlineStr">
        <is>
          <t>2018-12-06</t>
        </is>
      </c>
      <c r="AF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G64" s="39" t="inlineStr">
        <is>
          <t>K047(2021-01-15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H64" s="39" t="inlineStr">
        <is>
          <t>㈜카카오페이지(㈜카카오의 자회사, 비상장; 2021-03 카카오M 흡수합병 후 ㈜카카오엔터테인먼트)</t>
        </is>
      </c>
      <c r="AI64" s="39" t="inlineStr">
        <is>
          <t>미확인 (이 거래의 공시는 공정거래법상 삼양씨앤씨 '최대주주등의주식보유변동'뿐이며 취득목적 항목이 없다. 카카오페이지 보도자료·언론 기사에서도 찾지 못함)</t>
        </is>
      </c>
      <c r="AJ64" s="39" t="inlineStr">
        <is>
          <t>모바일 유료 콘텐츠 플랫폼 '카카오페이지'(웹툰·웹소설) 운영. 2018 별도 영업수익 184,065,796천원 중 플랫폼사업관련수익 165,800,734천원(90.1%), 광고수익 9,677,239천원, 기타 8,587,823천원 (2018 감사보고서 주석)</t>
        </is>
      </c>
      <c r="AK64" s="39" t="inlineStr">
        <is>
          <t>인접</t>
        </is>
      </c>
      <c r="AL64" s="39" t="inlineStr">
        <is>
          <t>삼양씨앤씨는 출판업·웹소설 콘텐츠 제작·공급사(CP, 대표작 '정령왕 엘퀴네스'는 카카오페이지에 연재)로, 플랫폼인 카카오페이지에 콘텐츠를 공급하는 가치사슬 상류에 있다. 그룹 정점 ㈜카카오 기준으로도 콘텐츠 부문의 공급사 수직계열화로 인접.</t>
        </is>
      </c>
      <c r="AM64" s="39" t="inlineStr">
        <is>
          <t>173,076,308,780원 (㈜카카오페이지 별도, 2017-12-31; 2018 감사보고서 비교재무제표. 2018-09-01 카카오페이지 사업부문 현물출자 후 2018-12-31 별도 자산총계는 254,790,474,078원)</t>
        </is>
      </c>
      <c r="AN64" s="39" t="inlineStr">
        <is>
          <t>6,349,428,454,887원 (㈜카카오 연결, 2017-12-31; 2018 3분기보고서 요약재무정보)</t>
        </is>
      </c>
      <c r="AO64" s="39" t="inlineStr">
        <is>
          <t>계산: 1.36 (2,353,933,612원 ÷ 카카오페이지 별도 자산총계 173,076,308,780원[2017-12-31])</t>
        </is>
      </c>
      <c r="AP64" s="39" t="inlineStr">
        <is>
          <t>계산: 1.48 (2,353,933,612원 ÷ 카카오페이지 별도 자본총계 159,134,558,399원[2017-12-31]). 카카오페이지가 2018-11~12 공정거래법 공시에 쓴 자기자본 156,170,345,705원 기준이면 1.51</t>
        </is>
      </c>
      <c r="AQ64" s="39" t="inlineStr">
        <is>
          <t>계산: 9,547,659,558,500원 (㈜카카오, 2018-12-05 종가 114,500원 × 발행주식총수 83,385,673주[2018-09-30]; 종가는 Yahoo 조정종가 22,900원 × 5[2021-04 5:1 분할 환원])</t>
        </is>
      </c>
      <c r="AR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S64" s="39" t="inlineStr">
        <is>
          <t>KRX:035720</t>
        </is>
      </c>
      <c r="AT64" s="39" t="inlineStr">
        <is>
          <t>인수 주체 ㈜카카오페이지는 비상장이므로 상장 지배회사 ㈜카카오 종목. 대상회사 삼양씨앤씨도 비상장.</t>
        </is>
      </c>
      <c r="AU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V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W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확보(K047);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X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64" s="39" t="inlineStr">
        <is>
          <t>2016: 해당 없음(법인 설립 전, 2017-12-12 설립); 2017(2017-12-12~12-31): 591백만원</t>
        </is>
      </c>
      <c r="AZ64" s="39" t="inlineStr">
        <is>
          <t>2018(거래 연도): 11,086백만원; 2019: 13,247백만원; 2020: 17,818백만원; 2025: 6,642백만원(최근)</t>
        </is>
      </c>
      <c r="BA64" s="39" t="inlineStr">
        <is>
          <t>2016: 해당 없음(법인 설립 전); 2017(2017-12-12~12-31): 155백만원</t>
        </is>
      </c>
      <c r="BB64" s="39" t="inlineStr">
        <is>
          <t>2018(거래 연도): 2,489백만원; 2019: 3,393백만원; 2020: 5,085백만원; 2025: -70백만원(최근; 2023 -1,449, 2024 -1,858)</t>
        </is>
      </c>
      <c r="BC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D64" s="39" t="inlineStr">
        <is>
          <t>미확인 (카카오페이지는 비상장이라 자체 실적발표가 없고, ㈜카카오 실적 자료·컨퍼런스콜 기사 검색에서 삼양씨앤씨 개별 언급을 찾지 못함)</t>
        </is>
      </c>
      <c r="BE64" s="38" t="inlineStr">
        <is>
          <t>부분</t>
        </is>
      </c>
      <c r="BF64" s="38" t="inlineStr">
        <is>
          <t>2026-10-26</t>
        </is>
      </c>
    </row>
    <row r="65" ht="72" customHeight="1">
      <c r="A65" s="38" t="inlineStr">
        <is>
          <t>K032</t>
        </is>
      </c>
      <c r="B65" s="38" t="inlineStr">
        <is>
          <t>Kakao</t>
        </is>
      </c>
      <c r="C65" s="38" t="inlineStr">
        <is>
          <t>2019-01-02</t>
        </is>
      </c>
      <c r="D65" s="39" t="inlineStr">
        <is>
          <t>BH Entertainment Co. Ltd.</t>
        </is>
      </c>
      <c r="E65" s="38" t="n">
        <v>76</v>
      </c>
      <c r="F65" s="38" t="inlineStr">
        <is>
          <t>False</t>
        </is>
      </c>
      <c r="G65" s="38" t="inlineStr">
        <is>
          <t>K032</t>
        </is>
      </c>
      <c r="H65" s="38" t="inlineStr">
        <is>
          <t>MA②</t>
        </is>
      </c>
      <c r="I65" s="38" t="inlineStr">
        <is>
          <t>MA②</t>
        </is>
      </c>
      <c r="J65" s="38" t="inlineStr">
        <is>
          <t>같음</t>
        </is>
      </c>
      <c r="K65" s="38" t="inlineStr">
        <is>
          <t>있음</t>
        </is>
      </c>
      <c r="L65" s="38" t="inlineStr">
        <is>
          <t>일치</t>
        </is>
      </c>
      <c r="M65" s="38" t="inlineStr">
        <is>
          <t>편입 후</t>
        </is>
      </c>
      <c r="N65" s="39" t="inlineStr">
        <is>
          <t>Music &amp; Fan Entertainment</t>
        </is>
      </c>
      <c r="O65" s="39" t="inlineStr">
        <is>
          <t>Music / Artist Management</t>
        </is>
      </c>
      <c r="P65" s="38" t="inlineStr">
        <is>
          <t>Closed</t>
        </is>
      </c>
      <c r="Q65" s="40" t="n">
        <v>16.88</v>
      </c>
      <c r="R65" s="39" t="inlineStr">
        <is>
          <t>Kakao M Corp.</t>
        </is>
      </c>
      <c r="S65" s="39" t="inlineStr">
        <is>
          <t>-</t>
        </is>
      </c>
      <c r="T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U65" s="39" t="inlineStr">
        <is>
          <t>MA-1 그룹이 매수자</t>
        </is>
      </c>
      <c r="V65" s="39" t="inlineStr">
        <is>
          <t>기존 자회사 잔여지분</t>
        </is>
      </c>
      <c r="W65" s="39" t="inlineStr">
        <is>
          <t>MA② 기존 지분 확대</t>
        </is>
      </c>
      <c r="X65" s="39" t="n"/>
      <c r="Y65" s="38" t="inlineStr">
        <is>
          <t>False</t>
        </is>
      </c>
      <c r="Z65" s="39" t="inlineStr">
        <is>
          <t>MA② 기존 지분 확대</t>
        </is>
      </c>
      <c r="AA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AB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C65" s="39" t="inlineStr">
        <is>
          <t>계산: 18,900,000,000원 (카카오 2018 연결주석 사업결합 이전대가 27,000,000천원 − 기존 보유 30%의 장부금액 8,100,000천원. 주당 270,000원 × 70,000주와도 일치하며, 원자료 설명란 'KRW 18.9 billion'과 같다)</t>
        </is>
      </c>
      <c r="AD65" s="39" t="inlineStr">
        <is>
          <t>원자료와 일치</t>
        </is>
      </c>
      <c r="AE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F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G65" s="39" t="inlineStr">
        <is>
          <t>같은 묶음의 K034(숲엔터테인먼트,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H65" s="39" t="inlineStr">
        <is>
          <t>㈜카카오엠(2018-11-01 카카오의 음악·영상 사업부문을 분사해 신설, 구 이엔컴퍼니㈜; ㈜카카오의 100% 자회사, 비상장)</t>
        </is>
      </c>
      <c r="AI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J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K65" s="39" t="inlineStr">
        <is>
          <t>인접</t>
        </is>
      </c>
      <c r="AL65" s="39" t="inlineStr">
        <is>
          <t>BH는 이병헌 등이 소속된 배우 매니지먼트사(감사보고서상 '연예매니지먼트 및 에이전시업')다. 카카오엠은 음악 레이블의 아티스트 매니지먼트를 이미 하고 있었으므로 업종 자체는 가깝지만, 배우 매니지먼트는 음악이 아닌 영상(드라마·영화) 가치사슬에 속한다. 카카오는 이 배우군을 영상 콘텐츠 제작에 쓰겠다고 밝혔다. 따라서 같은 엔터테인먼트 가치사슬에 붙은 인접 영역으로 본다. 그룹 정점 ㈜카카오 기준으로도 플랫폼에 공급될 콘텐츠 IP·인력 확보이므로 인접이다.</t>
        </is>
      </c>
      <c r="AM65" s="39" t="inlineStr">
        <is>
          <t>590,964,100천원 (㈜카카오엠, 2018-12-31; 자본 429,966,708천원; 카카오 2018 사업보고서 종속기업 요약재무). 신설 법인이라 인수 직전 시점의 값이 없어 거래 직후 연말 값을 씀</t>
        </is>
      </c>
      <c r="AN65" s="39" t="inlineStr">
        <is>
          <t>6,349,428,454,887원 (㈜카카오 연결, 2017-12-31; 카카오 2017 사업보고서 요약재무정보)</t>
        </is>
      </c>
      <c r="AO65" s="39" t="inlineStr">
        <is>
          <t>계산: 3.20 (18,900,000,000원 ÷ 카카오엠 자산 590,964,100천원, 2018-12-31). 참고: 기존 30% 포함 총 이전대가 27,000,000천원 기준 4.57</t>
        </is>
      </c>
      <c r="AP65" s="39" t="inlineStr">
        <is>
          <t>계산: 4.40 (18,900,000,000원 ÷ 카카오엠 자본 429,966,708천원, 2018-12-31)</t>
        </is>
      </c>
      <c r="AQ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R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S65" s="39" t="inlineStr">
        <is>
          <t>KRX:035720</t>
        </is>
      </c>
      <c r="AT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U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V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W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X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Y65" s="39" t="inlineStr">
        <is>
          <t>2017: 미확인; 2018: 19,289,831,382원 (인수 연도. 연말에 편입돼 사실상 인수 전 실적)</t>
        </is>
      </c>
      <c r="AZ65" s="39" t="inlineStr">
        <is>
          <t>2019: 16,877,240,437원; 2020: 24,889,707,856원; 2025(최근): 49,012,414,304원 (2024: 40,603,252,642원)</t>
        </is>
      </c>
      <c r="BA65" s="39" t="inlineStr">
        <is>
          <t>2017: 미확인; 2018: 828,524,730원</t>
        </is>
      </c>
      <c r="BB65" s="39" t="inlineStr">
        <is>
          <t>2019: (1,844,787,599)원; 2020: 807,311,316원; 2025(최근): 2,254,719,183원 (2024: 1,777,690,943원)</t>
        </is>
      </c>
      <c r="BC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D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E65" s="38" t="inlineStr">
        <is>
          <t>부분</t>
        </is>
      </c>
      <c r="BF65" s="38" t="inlineStr">
        <is>
          <t>2026-10-31</t>
        </is>
      </c>
    </row>
    <row r="66" ht="72" customHeight="1">
      <c r="A66" s="38" t="inlineStr">
        <is>
          <t>K033</t>
        </is>
      </c>
      <c r="B66" s="38" t="inlineStr">
        <is>
          <t>Kakao</t>
        </is>
      </c>
      <c r="C66" s="38" t="inlineStr">
        <is>
          <t>2019-01-02</t>
        </is>
      </c>
      <c r="D66" s="39" t="inlineStr">
        <is>
          <t>J Wide Company Co., Ltd.</t>
        </is>
      </c>
      <c r="E66" s="38" t="n">
        <v>120</v>
      </c>
      <c r="F66" s="38" t="inlineStr">
        <is>
          <t>False</t>
        </is>
      </c>
      <c r="G66" s="38" t="n"/>
      <c r="H66" s="38" t="inlineStr">
        <is>
          <t>MA②</t>
        </is>
      </c>
      <c r="I66" s="38" t="inlineStr">
        <is>
          <t>MA②</t>
        </is>
      </c>
      <c r="J66" s="38" t="inlineStr">
        <is>
          <t>같음</t>
        </is>
      </c>
      <c r="K66" s="38" t="inlineStr">
        <is>
          <t>있음</t>
        </is>
      </c>
      <c r="L66" s="38" t="inlineStr">
        <is>
          <t>일치</t>
        </is>
      </c>
      <c r="M66" s="38" t="inlineStr">
        <is>
          <t>편입 후</t>
        </is>
      </c>
      <c r="N66" s="39" t="inlineStr">
        <is>
          <t>Music &amp; Fan Entertainment</t>
        </is>
      </c>
      <c r="O66" s="39" t="inlineStr">
        <is>
          <t>Music / Artist Management</t>
        </is>
      </c>
      <c r="P66" s="38" t="inlineStr">
        <is>
          <t>Closed</t>
        </is>
      </c>
      <c r="Q66" s="40" t="n">
        <v>5.31</v>
      </c>
      <c r="R66" s="39" t="inlineStr">
        <is>
          <t>Kakao Corp. (KOSE:A035720)</t>
        </is>
      </c>
      <c r="S66" s="39" t="inlineStr">
        <is>
          <t>-</t>
        </is>
      </c>
      <c r="T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U66" s="39" t="inlineStr">
        <is>
          <t>MA-1 그룹이 매수자</t>
        </is>
      </c>
      <c r="V66" s="39" t="inlineStr">
        <is>
          <t>기존 자회사 잔여지분</t>
        </is>
      </c>
      <c r="W66" s="39" t="inlineStr">
        <is>
          <t>MA② 기존 지분 확대</t>
        </is>
      </c>
      <c r="X66" s="39" t="n"/>
      <c r="Y66" s="38" t="inlineStr">
        <is>
          <t>False</t>
        </is>
      </c>
      <c r="Z66" s="39" t="inlineStr">
        <is>
          <t>MA② 기존 지분 확대</t>
        </is>
      </c>
      <c r="AA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AB66" s="39" t="inlineStr">
        <is>
          <t>완료 (2018-12-26 취득·이사회 결의일; 공시상 '취득예정일자 2018년 12월 26일', 취득 후 100,000주 100%)</t>
        </is>
      </c>
      <c r="AC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D66" s="39" t="inlineStr">
        <is>
          <t>원자료와 일치 (5.31; 5,950,000,000원 ÷ 1,122.63원/달러(Yahoo Finance KRW=X 2018-12-26) = 5.30)</t>
        </is>
      </c>
      <c r="AE66" s="39" t="inlineStr">
        <is>
          <t>2018-12-26</t>
        </is>
      </c>
      <c r="AF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묶음(K055·K056·N015·N075)과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G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K035(2019-05)는 이 회사가 자회사 와이드에스컴퍼니 70%를 경영진에게 넘긴 거래로, 인수 뒤 비핵심 자회사 정리. 인수 후 2019-09 대표 정덕균이 카카오엠 신주 29,443주(3,612,508,885원)를 인수(K036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H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I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J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K66" s="39" t="inlineStr">
        <is>
          <t>핵심</t>
        </is>
      </c>
      <c r="AL66" s="39" t="inlineStr">
        <is>
          <t>대상회사는 배우 매니지먼트사(공시 주요사업 '연예인매니지먼트', 소속 김태리·이상윤·최다니엘 등)로 카카오엠의 보고부문 '매니지먼트'와 같은 영역이고, 카카오엠은 이 인수를 BH·숲·레디와 함께 묶어 배우 매니지먼트 부문을 만든 것이라 핵심. 그룹 정점(카카오) 기준: 플랫폼·음악 서비스 회사가 영상 IP 제작에 쓸 배우 자원을 들인 것이라 인접(2019-02-14 카카오 실적 보도자료 '카카오M은 확보한 한류 스타 배우군과 작가, 감독 등과 함께 드라마를 비롯한 디지털 영상 콘텐츠 제작을 시작').</t>
        </is>
      </c>
      <c r="AM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N66" s="39" t="inlineStr">
        <is>
          <t>6,349,428,454,887원 (㈜카카오 연결 총자산, 2017-12-31)</t>
        </is>
      </c>
      <c r="AO66" s="39" t="inlineStr">
        <is>
          <t>계산: 0.90 (5,950,000,000원 / 카카오엠 연결 총자산 660,109,234,159원, 2018-12-31). 참고: 카카오 연결 총자산(2017-12-31) 대비 0.094</t>
        </is>
      </c>
      <c r="AP66" s="39" t="inlineStr">
        <is>
          <t>661.11 (공시 값 — 분모가 설립 시 납입자본금 900,000,000원이라 실질 비율이 아님). 참고 계산: 1.37 (5,950,000,000원 / 카카오엠 연결 자본총계 435,681,458,935원, 2018-12-31)</t>
        </is>
      </c>
      <c r="AQ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R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S66" s="39" t="inlineStr">
        <is>
          <t>KRX:035720</t>
        </is>
      </c>
      <c r="AT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U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V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W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매각(K035);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X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Y66" s="39" t="inlineStr">
        <is>
          <t>2017: 9,080백만원; 2018: 9,843백만원</t>
        </is>
      </c>
      <c r="AZ66" s="39" t="inlineStr">
        <is>
          <t>2019: 11,381백만원; 2020: 11,151백만원; 2025(최근): 13,043백만원 (참고 2021: 18,115; 2022: 12,706; 2023: 12,477; 2024: 12,562백만원)</t>
        </is>
      </c>
      <c r="BA66" s="39" t="inlineStr">
        <is>
          <t>2017: 미확인 (당기순이익 329백만원); 2018: 534백만원</t>
        </is>
      </c>
      <c r="BB66" s="39" t="inlineStr">
        <is>
          <t>2019: 456백만원; 2020: 348백만원; 2025(최근): 777백만원 (참고 2021: 1,766; 2022: 665; 2023: 461; 2024: 469백만원)</t>
        </is>
      </c>
      <c r="BC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D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E66" s="38" t="inlineStr">
        <is>
          <t>완료</t>
        </is>
      </c>
      <c r="BF66" s="38" t="inlineStr">
        <is>
          <t>2026-10-26</t>
        </is>
      </c>
    </row>
    <row r="67" ht="72" customHeight="1">
      <c r="A67" s="38" t="inlineStr">
        <is>
          <t>K034</t>
        </is>
      </c>
      <c r="B67" s="38" t="inlineStr">
        <is>
          <t>Kakao</t>
        </is>
      </c>
      <c r="C67" s="38" t="inlineStr">
        <is>
          <t>2019-01-02</t>
        </is>
      </c>
      <c r="D67" s="39" t="inlineStr">
        <is>
          <t>Soop Entertainment Corp.</t>
        </is>
      </c>
      <c r="E67" s="38" t="n">
        <v>89</v>
      </c>
      <c r="F67" s="38" t="inlineStr">
        <is>
          <t>False</t>
        </is>
      </c>
      <c r="G67" s="38" t="inlineStr">
        <is>
          <t>K032</t>
        </is>
      </c>
      <c r="H67" s="38" t="inlineStr">
        <is>
          <t>MA①</t>
        </is>
      </c>
      <c r="I67" s="38" t="inlineStr">
        <is>
          <t>MA①</t>
        </is>
      </c>
      <c r="J67" s="38" t="inlineStr">
        <is>
          <t>같음</t>
        </is>
      </c>
      <c r="K67" s="38" t="inlineStr">
        <is>
          <t>있음</t>
        </is>
      </c>
      <c r="L67" s="38" t="inlineStr">
        <is>
          <t>일치</t>
        </is>
      </c>
      <c r="M67" s="38" t="inlineStr">
        <is>
          <t>편입 후</t>
        </is>
      </c>
      <c r="N67" s="39" t="inlineStr">
        <is>
          <t>Music &amp; Fan Entertainment</t>
        </is>
      </c>
      <c r="O67" s="39" t="inlineStr">
        <is>
          <t>Music / Artist Management</t>
        </is>
      </c>
      <c r="P67" s="38" t="inlineStr">
        <is>
          <t>Closed</t>
        </is>
      </c>
      <c r="Q67" s="40" t="n">
        <v>12.5</v>
      </c>
      <c r="R67" s="39" t="inlineStr">
        <is>
          <t>Kakao M Corp.</t>
        </is>
      </c>
      <c r="S67" s="39" t="inlineStr">
        <is>
          <t>-</t>
        </is>
      </c>
      <c r="T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U67" s="39" t="inlineStr">
        <is>
          <t>MA-1 그룹이 매수자</t>
        </is>
      </c>
      <c r="V67" s="39" t="inlineStr">
        <is>
          <t>과반 인수(≥50%)</t>
        </is>
      </c>
      <c r="W67" s="39" t="inlineStr">
        <is>
          <t>MA① 경영권 인수</t>
        </is>
      </c>
      <c r="X67" s="39" t="n"/>
      <c r="Y67" s="38" t="inlineStr">
        <is>
          <t>False</t>
        </is>
      </c>
      <c r="Z67" s="39" t="inlineStr">
        <is>
          <t>MA① 경영권 인수</t>
        </is>
      </c>
      <c r="AA67" s="39" t="inlineStr">
        <is>
          <t>편입 후 (인수 주체 ㈜카카오엠은 2018-09-01 ㈜카카오에서 콘텐츠 사업을 넘겨받아 설립된 카카오 연결 종속회사; 카카오 2018 사업보고서 종속회사 표에 설립 2018.08로 기재)</t>
        </is>
      </c>
      <c r="AB67" s="39" t="inlineStr">
        <is>
          <t>완료 (2018-12-26 구주 취득; 언론은 2019-01-02 인수 완료 보도)</t>
        </is>
      </c>
      <c r="AC67" s="39" t="inlineStr">
        <is>
          <t>14,000,193,000원 (구주 280,200주, 지분 99.36%, 현금)</t>
        </is>
      </c>
      <c r="AD67" s="39" t="inlineStr">
        <is>
          <t>원자료와 일치</t>
        </is>
      </c>
      <c r="AE67" s="39" t="inlineStr">
        <is>
          <t>2018-12-26</t>
        </is>
      </c>
      <c r="AF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G67" s="39" t="inlineStr">
        <is>
          <t>K032(BH엔터테인먼트 30%→100%, 같은 날 같은 매수자, event_group K032)와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H67" s="39" t="inlineStr">
        <is>
          <t>㈜카카오엠(2018-09-01 신설, ㈜카카오의 연결 종속회사, 비상장)</t>
        </is>
      </c>
      <c r="AI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J67" s="39" t="inlineStr">
        <is>
          <t>디지털 콘텐츠 기획, 제작, 유통업(카카오 2018 사업보고서 종속회사 표의 카카오엠 주요사업). 음악 제작·유통, 자회사(스타쉽 등)를 통한 아티스트 매니지먼트, 영상 제작</t>
        </is>
      </c>
      <c r="AK67" s="39" t="inlineStr">
        <is>
          <t>인접</t>
        </is>
      </c>
      <c r="AL67" s="39" t="inlineStr">
        <is>
          <t>숲은 배우 매니지먼트사로, 카카오M이 하던 음악 아티스트 매니지먼트·영상 제작과 같은 콘텐츠 가치사슬에 붙어 있다. 배우 매니지먼트 자체는 카카오M이 이 거래들로 처음 들어간 영역이다. 그룹 정점 ㈜카카오 기준으로도 콘텐츠 부문에 붙은 인접 사업이다.</t>
        </is>
      </c>
      <c r="AM67" s="39" t="inlineStr">
        <is>
          <t>590,964백만원 (㈜카카오엠, 2018-12-31, 인수 직후 값; 카카오 2018 사업보고서 종속회사 표의 최근사업연도말 자산총액)</t>
        </is>
      </c>
      <c r="AN67" s="39" t="inlineStr">
        <is>
          <t>6,349,428,454,887원 (㈜카카오 2017-12-31 연결 자산총계; 카카오 2018 사업보고서 요약재무정보)</t>
        </is>
      </c>
      <c r="AO67" s="39" t="inlineStr">
        <is>
          <t>계산: 2.37 (14,000,193,000 / 카카오엠 2018말 자산 590,964백만원); 그룹 기준 0.22 (/ 카카오 2017말 연결 자산 6,349,428,454,887원)</t>
        </is>
      </c>
      <c r="AP67" s="39" t="inlineStr">
        <is>
          <t>계산: 0.31 (14,000,193,000 / 카카오 2017말 연결 자본총계 4,462,922,772,296원). 카카오엠 자체 자본은 미확인</t>
        </is>
      </c>
      <c r="AQ67" s="39" t="inlineStr">
        <is>
          <t>계산: 약 8조 4,222억원 (㈜카카오, 2018-12-24 종가 101,000원 × 2018말 발행주식 83,387,773주)</t>
        </is>
      </c>
      <c r="AR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S67" s="39" t="inlineStr">
        <is>
          <t>KRX:035720</t>
        </is>
      </c>
      <c r="AT67" s="39" t="inlineStr">
        <is>
          <t>인수 주체 카카오엠은 비상장(2018-09 신설)이라 상장 지배회사 ㈜카카오를 쓴다. 대상회사 숲엔터테인먼트는 비상장.</t>
        </is>
      </c>
      <c r="AU67" s="39" t="inlineStr">
        <is>
          <t>2018-06-27 매일경제 "카카오M, 이병헌, 공유 소속사 품는다" 보도, 같은 날 카카오M 풍문해명 공시(숲과는 전략적 협업 체계 구축 진행 중, 의무공시 기준 미해당). 인수 완료는 2019-01-02 보도.</t>
        </is>
      </c>
      <c r="AV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W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X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Y67" s="39" t="inlineStr">
        <is>
          <t>2017: 미확인; 2018: 17,910,629,144원(영업수익)</t>
        </is>
      </c>
      <c r="AZ67" s="39" t="inlineStr">
        <is>
          <t>2019: 17,978,225,885원; 2020: 26,498,163,882원; 2025: 39,810,363,610원 (2024: 29,758,754,294원)</t>
        </is>
      </c>
      <c r="BA67" s="39" t="inlineStr">
        <is>
          <t>2017: 미확인; 2018: 74,326,239원</t>
        </is>
      </c>
      <c r="BB67" s="39" t="inlineStr">
        <is>
          <t>2019: -35,106,356원; 2020: 1,520,920,740원; 2025: 1,968,584,188원 (2024: 1,147,184,519원)</t>
        </is>
      </c>
      <c r="BC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BD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E67" s="38" t="inlineStr">
        <is>
          <t>부분</t>
        </is>
      </c>
      <c r="BF67" s="38" t="inlineStr">
        <is>
          <t>2026-10-31</t>
        </is>
      </c>
    </row>
    <row r="68" ht="72" customHeight="1">
      <c r="A68" s="38" t="inlineStr">
        <is>
          <t>K035</t>
        </is>
      </c>
      <c r="B68" s="38" t="inlineStr">
        <is>
          <t>Kakao</t>
        </is>
      </c>
      <c r="C68" s="38" t="inlineStr">
        <is>
          <t>2019-06-05</t>
        </is>
      </c>
      <c r="D68" s="39" t="inlineStr">
        <is>
          <t>Wide-S Company</t>
        </is>
      </c>
      <c r="E68" s="38" t="n">
        <v>184</v>
      </c>
      <c r="F68" s="38" t="inlineStr">
        <is>
          <t>False</t>
        </is>
      </c>
      <c r="G68" s="38" t="n"/>
      <c r="H68" s="38" t="inlineStr">
        <is>
          <t>MA⑦</t>
        </is>
      </c>
      <c r="I68" s="38" t="inlineStr">
        <is>
          <t>MA⑤</t>
        </is>
      </c>
      <c r="J68" s="38" t="inlineStr">
        <is>
          <t>변경</t>
        </is>
      </c>
      <c r="K68" s="38" t="inlineStr">
        <is>
          <t>해당 없음</t>
        </is>
      </c>
      <c r="L68" s="38" t="inlineStr">
        <is>
          <t>일치</t>
        </is>
      </c>
      <c r="M68" s="38" t="inlineStr">
        <is>
          <t>편입 후</t>
        </is>
      </c>
      <c r="N68" s="39" t="inlineStr">
        <is>
          <t>Music &amp; Fan Entertainment</t>
        </is>
      </c>
      <c r="O68" s="39" t="inlineStr">
        <is>
          <t>Music / Artist Management</t>
        </is>
      </c>
      <c r="P68" s="38" t="inlineStr">
        <is>
          <t>Closed</t>
        </is>
      </c>
      <c r="Q68" s="40" t="n">
        <v>0.03</v>
      </c>
      <c r="R68" s="39" t="inlineStr">
        <is>
          <t>-</t>
        </is>
      </c>
      <c r="S68" s="39" t="inlineStr">
        <is>
          <t>J Wide Company Co., Ltd.</t>
        </is>
      </c>
      <c r="T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U68" s="39" t="inlineStr">
        <is>
          <t>MA-5 매수자 미기재</t>
        </is>
      </c>
      <c r="V68" s="39" t="n"/>
      <c r="W68" s="39" t="inlineStr">
        <is>
          <t>MA⑦ 매수자 미기재</t>
        </is>
      </c>
      <c r="X68" s="39" t="n"/>
      <c r="Y68" s="38" t="inlineStr">
        <is>
          <t>False</t>
        </is>
      </c>
      <c r="Z68" s="39" t="inlineStr">
        <is>
          <t>MA⑤ 그룹의 지분 매각</t>
        </is>
      </c>
      <c r="AA68" s="39" t="inlineStr">
        <is>
          <t>편입 후 (매도자 ㈜제이와이드컴퍼니는 2018-12-26 신설 ㈜카카오엠이 100% 취득해 카카오 연결 종속회사가 됐고(K033),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AB68" s="39" t="inlineStr">
        <is>
          <t>완료 (2019-05-30 주식 변동일)</t>
        </is>
      </c>
      <c r="AC68" s="39" t="inlineStr">
        <is>
          <t>35,000,000원 (제이와이드컴퍼니 보유 보통주 7,000주(70%) × 5,000원; 신지호 4,000주 20,000,000원 + 기타 주주 3,000주 15,000,000원). 단가 5,000원은 액면가(자본금 50,000,000원 ÷ 10,000주 — 계산)와 같음</t>
        </is>
      </c>
      <c r="AD68" s="39" t="inlineStr">
        <is>
          <t>원자료와 일치 (0.03; 35,000,000원 ÷ 1,188.38원/달러(Yahoo Finance KRW=X 2019-05-30) = 0.029)</t>
        </is>
      </c>
      <c r="AE68" s="39" t="inlineStr">
        <is>
          <t>2019-06-05</t>
        </is>
      </c>
      <c r="AF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G68" s="39" t="inlineStr">
        <is>
          <t>K033(카카오엠의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H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I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J68" s="39" t="inlineStr">
        <is>
          <t>해당 없음 (매수자가 개인 — 대상회사 대표이사와 기타 개인 주주)</t>
        </is>
      </c>
      <c r="AK68" s="39" t="inlineStr">
        <is>
          <t>해당 없음</t>
        </is>
      </c>
      <c r="AL68" s="39" t="inlineStr">
        <is>
          <t>매수자가 개인이라 사업 영역 비교가 성립하지 않음. 그룹(매도측) 관점: 와이드에스는 카카오엠 매니지먼트 부문 안의 소규모 배우 매니지먼트 손자회사(2018 매출 1,138백만원)로, 모회사 제이와이드와 사업이 겹치는 비핵심 잔가지를 정리한 것. 그룹 정점(카카오) 기준으로도 미미한 엔터테인먼트 손자회사 매각.</t>
        </is>
      </c>
      <c r="AM68" s="39" t="inlineStr">
        <is>
          <t>해당 없음 (매수자 개인)</t>
        </is>
      </c>
      <c r="AN68" s="39" t="inlineStr">
        <is>
          <t>해당 없음 (매수자에 상장 지배회사 없음). 참고: 매도자 제이와이드컴퍼니 별도 총자산 6,758백만원(2018-12-31), 매도측 그룹 정점 카카오 연결 총자산 7,959,542,105,267원(2018-12-31)</t>
        </is>
      </c>
      <c r="AO68" s="39" t="inlineStr">
        <is>
          <t>해당 없음 (매수자 개인). 참고 계산: 매도자 제이와이드컴퍼니 총자산 대비 0.52 (35백만원 / 6,758백만원, 2018-12-31)</t>
        </is>
      </c>
      <c r="AP68" s="39" t="inlineStr">
        <is>
          <t>해당 없음 (매수자 개인)</t>
        </is>
      </c>
      <c r="AQ68" s="39" t="inlineStr">
        <is>
          <t>해당 없음 (매수자 개인, 대상회사 비상장). 참고 계산: 거래가 기준 와이드에스 지분가치 100% 50,000,000원(10,000주 × 5,000원), 2018말 자본총계 57백만원 대비 약 0.88배</t>
        </is>
      </c>
      <c r="AR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S68" s="39" t="inlineStr">
        <is>
          <t>해당 없음</t>
        </is>
      </c>
      <c r="AT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U68" s="39" t="inlineStr">
        <is>
          <t>2019-06-05: DART 공정거래법 공시 '최대주주 등의 주식보유 변동'(와이드에스컴퍼니, 변동일 2019-05-30). 관련 보도는 찾지 못함</t>
        </is>
      </c>
      <c r="AV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되며(K033) 와이드에스(제이와이드 70%·신지호 30%)도 카카오 연결 편입; 2019-02-01: 카카오 기업집단 계열 편입; 2019-03-11: 제이와이드로부터 단기차입 5천만원(6개월, 연 4.6%, 운영자금)</t>
        </is>
      </c>
      <c r="AW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X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Y68" s="39" t="inlineStr">
        <is>
          <t>2017: 미확인 (자산 97백만원·자본 40백만원만 확인); 2018: 1,138백만원</t>
        </is>
      </c>
      <c r="AZ68" s="39" t="inlineStr">
        <is>
          <t>미확인 (2019-05 매각으로 카카오 계열에서 빠져 공정거래법 공시가 끊겼고, 외부감사 대상이 아니어서 DART에 감사보고서 없음)</t>
        </is>
      </c>
      <c r="BA68" s="39" t="inlineStr">
        <is>
          <t>2017: 미확인; 2018: 24백만원</t>
        </is>
      </c>
      <c r="BB68" s="39" t="inlineStr">
        <is>
          <t>미확인 (2019 이후 공시 없음 — target_rev_post와 같은 이유)</t>
        </is>
      </c>
      <c r="BC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D68" s="39" t="inlineStr">
        <is>
          <t>미확인 (3,500만원 규모 손자회사 지분 정리라 카카오 IR에서 다뤘을 가능성은 낮으나 IR 자료를 이 건으로 따로 열어 보지는 않음; 관련 보도도 찾지 못함 — 웹 검색 1회)</t>
        </is>
      </c>
      <c r="BE68" s="38" t="inlineStr">
        <is>
          <t>완료</t>
        </is>
      </c>
      <c r="BF68" s="38" t="inlineStr">
        <is>
          <t>2026-10-26</t>
        </is>
      </c>
    </row>
    <row r="69" ht="72" customHeight="1">
      <c r="A69" s="38" t="inlineStr">
        <is>
          <t>K036</t>
        </is>
      </c>
      <c r="B69" s="38" t="inlineStr">
        <is>
          <t>Kakao</t>
        </is>
      </c>
      <c r="C69" s="38" t="inlineStr">
        <is>
          <t>2019-10-07</t>
        </is>
      </c>
      <c r="D69" s="39" t="inlineStr">
        <is>
          <t>Kakao M Corp.</t>
        </is>
      </c>
      <c r="E69" s="38" t="n">
        <v>92</v>
      </c>
      <c r="F69" s="38" t="inlineStr">
        <is>
          <t>False</t>
        </is>
      </c>
      <c r="G69" s="38" t="n"/>
      <c r="H69" s="38" t="inlineStr">
        <is>
          <t>MA⑦</t>
        </is>
      </c>
      <c r="I69" s="38" t="inlineStr">
        <is>
          <t>MA⑤</t>
        </is>
      </c>
      <c r="J69" s="38" t="inlineStr">
        <is>
          <t>변경</t>
        </is>
      </c>
      <c r="K69" s="38" t="inlineStr">
        <is>
          <t>확인 안 됨</t>
        </is>
      </c>
      <c r="L69" s="38" t="inlineStr">
        <is>
          <t>일치</t>
        </is>
      </c>
      <c r="M69" s="38" t="inlineStr">
        <is>
          <t>편입 후</t>
        </is>
      </c>
      <c r="N69" s="39" t="inlineStr">
        <is>
          <t>Content Production &amp; Investment</t>
        </is>
      </c>
      <c r="O69" s="39" t="inlineStr">
        <is>
          <t>Content Investment / Distribution</t>
        </is>
      </c>
      <c r="P69" s="38" t="inlineStr">
        <is>
          <t>Closed</t>
        </is>
      </c>
      <c r="Q69" s="40" t="n">
        <v>11.38</v>
      </c>
      <c r="R69" s="39" t="inlineStr">
        <is>
          <t>-</t>
        </is>
      </c>
      <c r="S69" s="39" t="inlineStr">
        <is>
          <t>-</t>
        </is>
      </c>
      <c r="T69" s="39" t="inlineStr">
        <is>
          <t>Deok Kyun Jeong, Hyeyeon Han, Yang Geun-hwan and Jaeduk Han acquired 1.44% stake in Kakao M Corp. for KRW 13.6 billion on September 28, 2019.</t>
        </is>
      </c>
      <c r="U69" s="39" t="inlineStr">
        <is>
          <t>MA-5 매수자 미기재</t>
        </is>
      </c>
      <c r="V69" s="39" t="n"/>
      <c r="W69" s="39" t="inlineStr">
        <is>
          <t>MA⑦ 매수자 미기재</t>
        </is>
      </c>
      <c r="X69" s="39" t="n"/>
      <c r="Y69" s="38" t="inlineStr">
        <is>
          <t>False</t>
        </is>
      </c>
      <c r="Z69" s="39" t="inlineStr">
        <is>
          <t>MA⑤ 그룹의 지분 매각</t>
        </is>
      </c>
      <c r="AA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AB69" s="39" t="inlineStr">
        <is>
          <t>완료 (2019-09-27 주금 납입, 2019-09-28 주식 변동)</t>
        </is>
      </c>
      <c r="AC69" s="39" t="inlineStr">
        <is>
          <t>13,612,396,775원 (개인 4인 110,945주×122,695원, 증자 후 지분 1.44%). 같은 유상증자 전체는 560,871주·68,816,067,345원(19명 배정, 증자 후 7.27%)</t>
        </is>
      </c>
      <c r="AD69" s="39" t="inlineStr">
        <is>
          <t>원자료와 일치 (11.38; 공시 금액/원자료 값 ≈ 1,196원/달러)</t>
        </is>
      </c>
      <c r="AE69" s="39" t="inlineStr">
        <is>
          <t>2019-09-24</t>
        </is>
      </c>
      <c r="AF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본다(K002와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G69" s="39" t="inlineStr">
        <is>
          <t>대상 법인 주의: 로엔 계보(K001~K027)의 옛 카카오엠은 2018-09-01 카카오에 합병돼 소멸했고, 본 거래의 대상은 그 음악·영상 콘텐츠 사업(멜론 제외)을 2018-11-01 현물출자(순자산 512,774백만원)로 넘겨받은 신설 ㈜카카오엠 — K027의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H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I69" s="39" t="inlineStr">
        <is>
          <t>"운영자금" (카카오엠 유상증자 결정 공시의 자금조달 목적 — 매수자 측 취득 목적은 공시되지 않음)</t>
        </is>
      </c>
      <c r="AJ69" s="39" t="inlineStr">
        <is>
          <t>해당 없음 (개인 투자자; 카카오엠 자회사인 연예 매니지먼트·영상 제작사 임원)</t>
        </is>
      </c>
      <c r="AK69" s="39" t="inlineStr">
        <is>
          <t>해당 없음</t>
        </is>
      </c>
      <c r="AL69" s="39" t="inlineStr">
        <is>
          <t>매수자가 개인이라 사업 영역 비교가 성립하지 않음. 그룹 정점(카카오) 기준: 카카오엠은 음반 제작·유통, 아티스트·배우 매니지먼트, 영상 제작을 맡은 카카오의 엔터테인먼트 축이고, 이 거래는 그 자회사 지분 일부를 산하 회사 임원에게 넘긴 소수지분 희석.</t>
        </is>
      </c>
      <c r="AM69" s="39" t="inlineStr">
        <is>
          <t>해당 없음 (매수자 개인)</t>
        </is>
      </c>
      <c r="AN69" s="39" t="inlineStr">
        <is>
          <t>해당 없음 (매수자에 상장 지배회사 없음). 참고: 매도측 그룹 정점 카카오 연결 총자산 7,959,542,105,267원(2018-12-31), 발행회사 카카오엠 연결 총자산 660,109,234,159원(2018-12-31, 감사받지 않은 비교재무제표)</t>
        </is>
      </c>
      <c r="AO69" s="39" t="inlineStr">
        <is>
          <t>해당 없음 (매수자 개인). 참고 계산: 매도측 카카오 연결 총자산 대비 0.17 (13,612,396,775원 / 7,959,542,105,267원)</t>
        </is>
      </c>
      <c r="AP69" s="39" t="inlineStr">
        <is>
          <t>해당 없음 (매수자 개인)</t>
        </is>
      </c>
      <c r="AQ69" s="39" t="inlineStr">
        <is>
          <t>해당 없음 (매수자 개인, 대상회사 비상장). 참고 계산: 발행가 기준 카카오엠 지분가치 증자 후 946,568,612,950원 (7,714,810주×122,695원)</t>
        </is>
      </c>
      <c r="AR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S69" s="39" t="inlineStr">
        <is>
          <t>해당 없음</t>
        </is>
      </c>
      <c r="AT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U69" s="39" t="inlineStr">
        <is>
          <t>2019-09-30: DART 공정거래법 공시 '유상증자 결정'(카카오엠; 이사회 2019-09-24, 납입 2019-09-27); 2019-10-07: '최대주주 등의 주식보유 변동' 공시. 관련 언론 보도는 찾지 못함.</t>
        </is>
      </c>
      <c r="AV69" s="39" t="inlineStr">
        <is>
          <t>2018-05-17: 카카오–옛 카카오엠 합병 결정, 음악·영상 사업 분사 계획 발표(K027);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W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X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Y69" s="39" t="inlineStr">
        <is>
          <t>2017: 해당 없음(법인 미설립); 2018(2018-08-08~12-31, 감사받지 않음): 53,987,231,787원</t>
        </is>
      </c>
      <c r="AZ69" s="39" t="inlineStr">
        <is>
          <t>2019: 353,008,010,223원; 2020: 464,713,577,181원 (2020이 마지막 회계연도 — 2021-03-01 카카오페이지에 합병)</t>
        </is>
      </c>
      <c r="BA69" s="39" t="inlineStr">
        <is>
          <t>2017: 해당 없음(법인 미설립); 2018(2018-08-08~12-31, 감사받지 않음): 2,821,500,779원</t>
        </is>
      </c>
      <c r="BB69" s="39" t="inlineStr">
        <is>
          <t>2019: 21,150,150,460원; 2020: 15,976,956,669원</t>
        </is>
      </c>
      <c r="BC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D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E69" s="38" t="inlineStr">
        <is>
          <t>완료</t>
        </is>
      </c>
      <c r="BF69" s="38" t="inlineStr">
        <is>
          <t>2026-10-26</t>
        </is>
      </c>
    </row>
    <row r="70" ht="72" customHeight="1">
      <c r="A70" s="38" t="inlineStr">
        <is>
          <t>K037</t>
        </is>
      </c>
      <c r="B70" s="38" t="inlineStr">
        <is>
          <t>Kakao</t>
        </is>
      </c>
      <c r="C70" s="38" t="inlineStr">
        <is>
          <t>2019-12-24</t>
        </is>
      </c>
      <c r="D70" s="39" t="inlineStr">
        <is>
          <t>SHOWNOTE Co,. Inc</t>
        </is>
      </c>
      <c r="E70" s="38" t="n">
        <v>63</v>
      </c>
      <c r="F70" s="38" t="inlineStr">
        <is>
          <t>False</t>
        </is>
      </c>
      <c r="G70" s="38" t="n"/>
      <c r="H70" s="38" t="inlineStr">
        <is>
          <t>MA①</t>
        </is>
      </c>
      <c r="I70" s="38" t="inlineStr">
        <is>
          <t>MA①</t>
        </is>
      </c>
      <c r="J70" s="38" t="inlineStr">
        <is>
          <t>같음</t>
        </is>
      </c>
      <c r="K70" s="38" t="inlineStr">
        <is>
          <t>있음</t>
        </is>
      </c>
      <c r="L70" s="38" t="inlineStr">
        <is>
          <t>일치</t>
        </is>
      </c>
      <c r="M70" s="38" t="inlineStr">
        <is>
          <t>편입 후</t>
        </is>
      </c>
      <c r="N70" s="39" t="inlineStr">
        <is>
          <t>Music &amp; Fan Entertainment</t>
        </is>
      </c>
      <c r="O70" s="39" t="inlineStr">
        <is>
          <t>Music / Artist Management</t>
        </is>
      </c>
      <c r="P70" s="38" t="inlineStr">
        <is>
          <t>Closed</t>
        </is>
      </c>
      <c r="Q70" s="40" t="n">
        <v>23.02</v>
      </c>
      <c r="R70" s="39" t="inlineStr">
        <is>
          <t>Starship Entertainment Corp.</t>
        </is>
      </c>
      <c r="S70" s="39" t="inlineStr">
        <is>
          <t>-</t>
        </is>
      </c>
      <c r="T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U70" s="39" t="inlineStr">
        <is>
          <t>MA-1 그룹이 매수자</t>
        </is>
      </c>
      <c r="V70" s="39" t="inlineStr">
        <is>
          <t>지분율 미기재(대개 100%·사업양수)</t>
        </is>
      </c>
      <c r="W70" s="39" t="inlineStr">
        <is>
          <t>MA① 경영권 인수</t>
        </is>
      </c>
      <c r="X70" s="39" t="n"/>
      <c r="Y70" s="38" t="inlineStr">
        <is>
          <t>False</t>
        </is>
      </c>
      <c r="Z70" s="39" t="inlineStr">
        <is>
          <t>MA① 경영권 인수</t>
        </is>
      </c>
      <c r="AA70" s="39" t="inlineStr">
        <is>
          <t>편입 후 (인수 주체 ㈜스타쉽엔터테인먼트는 2013-12 로엔 인수 이후 카카오M을 거쳐 ㈜카카오의 연결 종속회사; 카카오 2018·2019 사업보고서 종속회사 표)</t>
        </is>
      </c>
      <c r="AB70" s="39" t="inlineStr">
        <is>
          <t>완료 (2019-12; 카카오 2019 사업보고서에 '당기 중 지배력 획득을 통한 종속기업으로 편입', 쇼노트 2019 감사보고서 주주 스타쉽 100%)</t>
        </is>
      </c>
      <c r="AC70" s="39" t="inlineStr">
        <is>
          <t>26,767,347,928원 (현금, 쇼노트 64,886주 100%)</t>
        </is>
      </c>
      <c r="AD70" s="39" t="inlineStr">
        <is>
          <t>원자료와 일치</t>
        </is>
      </c>
      <c r="AE70" s="39" t="inlineStr">
        <is>
          <t>2019-12-24</t>
        </is>
      </c>
      <c r="AF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G70" s="39" t="inlineStr">
        <is>
          <t>인수 주체는 카카오M의 자회사 스타쉽이다(K006: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H70" s="39" t="inlineStr">
        <is>
          <t>㈜스타쉽엔터테인먼트(㈜카카오엠의 자회사, 카카오 연결 종속회사, 비상장)</t>
        </is>
      </c>
      <c r="AI70" s="39" t="inlineStr">
        <is>
          <t>"기존 음악 사업과의 시너지 창출 및 라이브 엔터테인먼트 콘텐츠 제작 역량 강화를 위해" (카카오M 발표, 2019-12-25 데일리안 보도)</t>
        </is>
      </c>
      <c r="AJ70" s="39" t="inlineStr">
        <is>
          <t>음반제작 및 매니지먼트 사업(카카오 2018 사업보고서 종속회사 표의 스타쉽 주요사업; 씨스타·몬스타엑스·우주소녀 등 K팝 아티스트 소속)</t>
        </is>
      </c>
      <c r="AK70" s="39" t="inlineStr">
        <is>
          <t>인접</t>
        </is>
      </c>
      <c r="AL70" s="39" t="inlineStr">
        <is>
          <t>쇼노트는 뮤지컬·콘서트 공연 기획사로, 스타쉽의 음반·아티스트 매니지먼트와 같은 음악 가치사슬의 공연 단계에 붙어 있다. 그룹 정점 ㈜카카오 기준으로도 콘텐츠(뮤직) 부문에 붙은 인접 사업이다.</t>
        </is>
      </c>
      <c r="AM70" s="39" t="inlineStr">
        <is>
          <t>31,056백만원 (㈜스타쉽엔터테인먼트, 2018-12-31; 카카오 2018 사업보고서 종속회사 표 최근사업연도말 자산총액, 요약재무정보 31,056,247천원)</t>
        </is>
      </c>
      <c r="AN70" s="39" t="inlineStr">
        <is>
          <t>7,959,542,105,267원 (㈜카카오 2018-12-31 연결 자산총계; 카카오 2018 사업보고서)</t>
        </is>
      </c>
      <c r="AO70" s="39" t="inlineStr">
        <is>
          <t>계산: 86.19 (26,767,348천원 / 스타쉽 2018말 자산 31,056,247천원); 그룹 기준 0.34 (/ 카카오 2018말 연결 자산 7,959,542,105,267원)</t>
        </is>
      </c>
      <c r="AP70" s="39" t="inlineStr">
        <is>
          <t>계산: 177.97 (26,767,348천원 / 스타쉽 2018말 자본 15,040,226천원); 그룹 기준 0.48 (/ 카카오 2018말 연결 자본 5,627,157,564,368원)</t>
        </is>
      </c>
      <c r="AQ70" s="39" t="inlineStr">
        <is>
          <t>계산: 약 12조 8,041억원 (㈜카카오, 2019-12-23 종가 148,500원 × 2019말 발행주식 86,222,636주)</t>
        </is>
      </c>
      <c r="AR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S70" s="39" t="inlineStr">
        <is>
          <t>KRX:035720</t>
        </is>
      </c>
      <c r="AT70" s="39" t="inlineStr">
        <is>
          <t>인수 주체 스타쉽과 그 모회사 카카오엠은 비상장이라 상장 지배회사 ㈜카카오를 쓴다. 대상회사 쇼노트는 비상장.</t>
        </is>
      </c>
      <c r="AU70" s="39" t="inlineStr">
        <is>
          <t>2019-12-24 카카오M 발표(한국경제 "카카오 M, 공연제작사 쇼노트 인수…뮤지컬·콘서트 제작까지 사업 확장", 데일리안 2019-12-25). 그 이전 인수설 보도는 찾지 못함</t>
        </is>
      </c>
      <c r="AV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W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X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Y70" s="39" t="inlineStr">
        <is>
          <t>2017: 15,868,190,722원; 2018: 25,392,332,450원</t>
        </is>
      </c>
      <c r="AZ70" s="39" t="inlineStr">
        <is>
          <t>2020: 6,191,341,203원; 2021: 22,749,954,949원; 2025: 56,250,883,897원 (2019: 22,057,497,793원, 2024: 74,824,705,977원)</t>
        </is>
      </c>
      <c r="BA70" s="39" t="inlineStr">
        <is>
          <t>2017: 1,688,811,818원; 2018: 1,940,994,277원</t>
        </is>
      </c>
      <c r="BB70" s="39" t="inlineStr">
        <is>
          <t>2020: -4,456,009,674원; 2021: 964,948,477원; 2025: 1,495,227,122원 (2019: 591,599,026원, 2024: 4,306,462,089원)</t>
        </is>
      </c>
      <c r="BC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D70" s="39" t="inlineStr">
        <is>
          <t>확인 안 됨: 카카오 2019년 4분기 실적 보도자료(2020-02-13)는 "카카오M의 신규 매니지먼트 회사 편입 효과"만 언급하고 쇼노트를 따로 다루지 않음. 쇼노트를 언급한 어닝콜 발언은 찾지 못함</t>
        </is>
      </c>
      <c r="BE70" s="38" t="inlineStr">
        <is>
          <t>완료</t>
        </is>
      </c>
      <c r="BF70" s="38" t="inlineStr">
        <is>
          <t>2026-10-31</t>
        </is>
      </c>
    </row>
    <row r="71" ht="72" customHeight="1">
      <c r="A71" s="38" t="inlineStr">
        <is>
          <t>K038</t>
        </is>
      </c>
      <c r="B71" s="38" t="inlineStr">
        <is>
          <t>Kakao</t>
        </is>
      </c>
      <c r="C71" s="38" t="inlineStr">
        <is>
          <t>2020-02-11</t>
        </is>
      </c>
      <c r="D71" s="39" t="inlineStr">
        <is>
          <t>XLGAMES INC.</t>
        </is>
      </c>
      <c r="E71" s="38" t="n">
        <v>30</v>
      </c>
      <c r="F71" s="38" t="inlineStr">
        <is>
          <t>True</t>
        </is>
      </c>
      <c r="G71" s="38" t="n"/>
      <c r="H71" s="38" t="inlineStr">
        <is>
          <t>MA①</t>
        </is>
      </c>
      <c r="I71" s="38" t="inlineStr">
        <is>
          <t>MA①</t>
        </is>
      </c>
      <c r="J71" s="38" t="inlineStr">
        <is>
          <t>같음</t>
        </is>
      </c>
      <c r="K71" s="38" t="inlineStr">
        <is>
          <t>있음</t>
        </is>
      </c>
      <c r="L71" s="38" t="inlineStr">
        <is>
          <t>일치</t>
        </is>
      </c>
      <c r="M71" s="38" t="inlineStr">
        <is>
          <t>편입 후</t>
        </is>
      </c>
      <c r="N71" s="39" t="inlineStr">
        <is>
          <t>Gaming &amp; Sport</t>
        </is>
      </c>
      <c r="O71" s="39" t="inlineStr">
        <is>
          <t>Game Development / Operating</t>
        </is>
      </c>
      <c r="P71" s="38" t="inlineStr">
        <is>
          <t>Effective</t>
        </is>
      </c>
      <c r="Q71" s="40" t="n">
        <v>99.95999999999999</v>
      </c>
      <c r="R71" s="39" t="inlineStr">
        <is>
          <t>Kakao Games Corp. (KOSDAQ:A293490)</t>
        </is>
      </c>
      <c r="S71" s="39" t="inlineStr">
        <is>
          <t>-</t>
        </is>
      </c>
      <c r="T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U71" s="39" t="inlineStr">
        <is>
          <t>MA-1 그룹이 매수자</t>
        </is>
      </c>
      <c r="V71" s="39" t="inlineStr">
        <is>
          <t>과반 인수(≥50%)</t>
        </is>
      </c>
      <c r="W71" s="39" t="inlineStr">
        <is>
          <t>MA① 경영권 인수</t>
        </is>
      </c>
      <c r="X71" s="39" t="n"/>
      <c r="Y71" s="38" t="inlineStr">
        <is>
          <t>False</t>
        </is>
      </c>
      <c r="Z71" s="39" t="inlineStr">
        <is>
          <t>MA① 경영권 인수</t>
        </is>
      </c>
      <c r="AA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AB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C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D71" s="39" t="inlineStr">
        <is>
          <t>원자료와 일치 (99.60 = 118,092,184,000원 ÷ 1,185.63원/달러, Yahoo Finance KRW=X 2020-02-11 종가; 원자료 99.96)</t>
        </is>
      </c>
      <c r="AE71" s="39" t="inlineStr">
        <is>
          <t>2020-02-11</t>
        </is>
      </c>
      <c r="AF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K039;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G71" s="39" t="inlineStr">
        <is>
          <t>K039와의 관계: K039(위메이드의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K038과 K039를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H71" s="39" t="inlineStr">
        <is>
          <t>㈜카카오게임즈 (카카오 자회사, 거래 당시 비상장 — 2020-09-10 코스닥 상장; 카카오 60.42%)</t>
        </is>
      </c>
      <c r="AI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J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1" s="39" t="inlineStr">
        <is>
          <t>핵심</t>
        </is>
      </c>
      <c r="AL71"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1" s="39" t="inlineStr">
        <is>
          <t>591,751,778,679원 (카카오게임즈 연결, 2019-12-31 — 2019 사업보고서 20200330004670; 공시 시점에는 미공표). 공시상 자기자본 402,192,535,497원(공시일 기준)</t>
        </is>
      </c>
      <c r="AN71" s="39" t="inlineStr">
        <is>
          <t>8,737,255,755,774원 (㈜카카오 연결, 2019-12-31 — 카카오 2019 사업보고서 20200330004659)</t>
        </is>
      </c>
      <c r="AO71" s="39" t="inlineStr">
        <is>
          <t>계산: 19.96 (118,092,184,000원 ÷ 카카오게임즈 2019-12-31 연결 총자산 591,751,778,679원). 공정거래법 공시 양식이라 총자산대비 항목 없음. 참고: 카카오 연결 총자산 대비 1.35 (계산)</t>
        </is>
      </c>
      <c r="AP71" s="39" t="inlineStr">
        <is>
          <t>29.36 (공시: 자기자본 402,192,535,497원, 공시일 기준)</t>
        </is>
      </c>
      <c r="AQ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S71" s="39" t="inlineStr">
        <is>
          <t>KRX:035720</t>
        </is>
      </c>
      <c r="AT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U71" s="39" t="inlineStr">
        <is>
          <t>2020-02-11: DART 공정거래법 공시 '타법인주식및출자증권취득결정'(20200211000358)과 '주요사항보고서(유상증자결정)'(20200211000365), 같은 날 보도(MTN·비즈워치). 사전 인수설 보도는 찾지 못함</t>
        </is>
      </c>
      <c r="AV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1" s="39" t="inlineStr">
        <is>
          <t>2018: 32,745백만원; 2019: 35,635백만원</t>
        </is>
      </c>
      <c r="AZ71" s="39" t="inlineStr">
        <is>
          <t>2020: 25,835백만원; 2021: 27,206백만원; 2025(최근): 31,092백만원 (참고 2022: 17,876, 2023: 77,786, 2024: 51,175백만원)</t>
        </is>
      </c>
      <c r="BA71" s="39" t="inlineStr">
        <is>
          <t>2018: 6,930백만원; 2019: 5,304백만원</t>
        </is>
      </c>
      <c r="BB71" s="39" t="inlineStr">
        <is>
          <t>2020: −10,121백만원; 2021: −13,016백만원; 2025(최근): −24,164백만원 (참고 2022: −31,311, 2023: 13,876, 2024: −11,266백만원)</t>
        </is>
      </c>
      <c r="BC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D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E71" s="38" t="inlineStr">
        <is>
          <t>완료</t>
        </is>
      </c>
      <c r="BF71" s="38" t="inlineStr">
        <is>
          <t>2026-10-26</t>
        </is>
      </c>
    </row>
    <row r="72" ht="72" customHeight="1">
      <c r="A72" s="38" t="inlineStr">
        <is>
          <t>K039</t>
        </is>
      </c>
      <c r="B72" s="38" t="inlineStr">
        <is>
          <t>Kakao</t>
        </is>
      </c>
      <c r="C72" s="38" t="inlineStr">
        <is>
          <t>2020-02-12</t>
        </is>
      </c>
      <c r="D72" s="39" t="inlineStr">
        <is>
          <t>XLGAMES INC.</t>
        </is>
      </c>
      <c r="E72" s="38" t="n">
        <v>75</v>
      </c>
      <c r="F72" s="38" t="inlineStr">
        <is>
          <t>False</t>
        </is>
      </c>
      <c r="G72" s="38" t="n"/>
      <c r="H72" s="38" t="inlineStr">
        <is>
          <t>MA⑦</t>
        </is>
      </c>
      <c r="I72" s="38" t="inlineStr">
        <is>
          <t>MA①</t>
        </is>
      </c>
      <c r="J72" s="38" t="inlineStr">
        <is>
          <t>변경</t>
        </is>
      </c>
      <c r="K72" s="38" t="inlineStr">
        <is>
          <t>있음</t>
        </is>
      </c>
      <c r="L72" s="38" t="inlineStr">
        <is>
          <t>일치</t>
        </is>
      </c>
      <c r="M72" s="38" t="inlineStr">
        <is>
          <t>편입 후</t>
        </is>
      </c>
      <c r="N72" s="39" t="inlineStr">
        <is>
          <t>Gaming &amp; Sport</t>
        </is>
      </c>
      <c r="O72" s="39" t="inlineStr">
        <is>
          <t>Game Development / Operating</t>
        </is>
      </c>
      <c r="P72" s="38" t="inlineStr">
        <is>
          <t>Closed</t>
        </is>
      </c>
      <c r="Q72" s="40" t="n">
        <v>16.96</v>
      </c>
      <c r="R72" s="39" t="inlineStr">
        <is>
          <t>-</t>
        </is>
      </c>
      <c r="S72" s="39" t="inlineStr">
        <is>
          <t>-</t>
        </is>
      </c>
      <c r="T72" s="39" t="inlineStr">
        <is>
          <t>An unknown buyer agreed to acquire 9% stake in XLGames Inc for approximately KRW 20 billion on February 12, 2020. As per the transaction, buyer will acquire 0.6 million shares of XLGames Inc. The transaction is expected to complete on March 11, 2020.</t>
        </is>
      </c>
      <c r="U72" s="39" t="inlineStr">
        <is>
          <t>MA-5 매수자 미기재</t>
        </is>
      </c>
      <c r="V72" s="39" t="n"/>
      <c r="W72" s="39" t="inlineStr">
        <is>
          <t>MA⑦ 매수자 미기재</t>
        </is>
      </c>
      <c r="X72" s="39" t="n"/>
      <c r="Y72" s="38" t="inlineStr">
        <is>
          <t>False</t>
        </is>
      </c>
      <c r="Z72" s="39" t="inlineStr">
        <is>
          <t>MA① 경영권 인수</t>
        </is>
      </c>
      <c r="AA72" s="39" t="inlineStr">
        <is>
          <t>편입 후 (매수자 ㈜카카오게임즈는 거래 당시 ㈜카카오 60.42% 보유 연결 종속회사 — 20200318000736; 매수자는 위메이드 2020 1분기보고서 20200514000982로 확인. 매도자 위메이드는 그룹 밖. K038과 같은 인수의 일부)</t>
        </is>
      </c>
      <c r="AB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C72" s="39" t="inlineStr">
        <is>
          <t>19,999,987,200원 (위메이드 보유 엑스엘게임즈 우선주 347,222주 + 보통주 347,222주 = 694,444주, 주당 28,800원; 발행주식 7,615,016주의 9.12%, 계산)</t>
        </is>
      </c>
      <c r="AD72" s="39" t="inlineStr">
        <is>
          <t>원자료와 일치 (16.94 = 19,999,987,200원 ÷ 1,180.72원/달러, Yahoo Finance KRW=X 2020-02-12 종가; 원자료 16.96)</t>
        </is>
      </c>
      <c r="AE72" s="39" t="inlineStr">
        <is>
          <t>2020-02-12 (위메이드 이사회 결의·공시일; 같은 인수의 카카오게임즈 공시는 2020-02-11)</t>
        </is>
      </c>
      <c r="AF72" s="39" t="inlineStr">
        <is>
          <t>분류 수정: MA⑦ 매수자 미기재 → MA① 경영권 인수(K038의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거래(K038)의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G72" s="39" t="inlineStr">
        <is>
          <t>K038(카카오게임즈의 엑스엘게임즈 52.97% 인수, 118,092,184,000원)과 같은 인수의 구주 일부(위메이드 매도분). K038 금액 안에 이 20,000백만원이 들어 있으므로 두 행을 합산하면 이중 집계다 — 분석에서는 K038만 쓰거나 K039를 K038의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K038과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K038 기록과 같다.</t>
        </is>
      </c>
      <c r="AH72" s="39" t="inlineStr">
        <is>
          <t>㈜카카오게임즈 (카카오 자회사, 당시 비상장 — 위메이드 2020 1분기보고서 20200514000982 '당분기 중 엑스엘게임즈지분을 전량 카카오게임즈에 매도'). 매도자 ㈜위메이드(코스닥 상장, 그룹 밖)</t>
        </is>
      </c>
      <c r="AI72" s="39" t="inlineStr">
        <is>
          <t>"투자자금 회수" (위메이드 타법인주식및출자증권처분결정 20200212900794, 매도자 측 목적) / 매수자 측은 K038과 같음: "사업 다각화 및 역량 강화" (카카오게임즈 공시 20200211000358)</t>
        </is>
      </c>
      <c r="AJ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2" s="39" t="inlineStr">
        <is>
          <t>핵심</t>
        </is>
      </c>
      <c r="AL72"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2" s="39" t="inlineStr">
        <is>
          <t>591,751,778,679원 (카카오게임즈 연결, 2019-12-31 — 2019 사업보고서 20200330004670; 공시 시점에는 미공표). 공시상 자기자본 402,192,535,497원(공시일 기준)</t>
        </is>
      </c>
      <c r="AN72" s="39" t="inlineStr">
        <is>
          <t>8,737,255,755,774원 (㈜카카오 연결, 2019-12-31 — 카카오 2019 사업보고서 20200330004659)</t>
        </is>
      </c>
      <c r="AO72" s="39" t="inlineStr">
        <is>
          <t>계산: 3.38 (19,999,987,200원 ÷ 카카오게임즈 2019-12-31 연결 총자산 591,751,778,679원). 참고: 위메이드 공시상 매도자 자기자본대비 7.3</t>
        </is>
      </c>
      <c r="AP72" s="39" t="inlineStr">
        <is>
          <t>계산: 4.97 (19,999,987,200원 ÷ 카카오게임즈 공시 자기자본 402,192,535,497원)</t>
        </is>
      </c>
      <c r="AQ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2" s="39" t="inlineStr">
        <is>
          <t>금액은 위메이드 공시(20200212900794). 매수자 규모는 K038과 같은 카카오게임즈·카카오 값(2019-12-31 연결, 카카오 2020-02-10 종가). 환율 Yahoo KRW=X 2020-02-12</t>
        </is>
      </c>
      <c r="AS72" s="39" t="inlineStr">
        <is>
          <t>KRX:035720</t>
        </is>
      </c>
      <c r="AT72" s="39" t="inlineStr">
        <is>
          <t>실제 매수자 카카오게임즈가 당시 비상장이라 지배회사 ㈜카카오(K038과 같은 이벤트). 매도자 위메이드는 KOSDAQ:112040(처분 이익 반응을 볼 수 있음). 대상 엑스엘게임즈 비상장</t>
        </is>
      </c>
      <c r="AU72" s="39" t="inlineStr">
        <is>
          <t>2020-02-12: 위메이드 거래소 공시 '타법인주식및출자증권처분결정'(20200212900794). 같은 인수는 하루 전 2020-02-11 카카오게임즈 공시로 먼저 알려짐</t>
        </is>
      </c>
      <c r="AV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2" s="39" t="inlineStr">
        <is>
          <t>2018: 32,745백만원; 2019: 35,635백만원</t>
        </is>
      </c>
      <c r="AZ72" s="39" t="inlineStr">
        <is>
          <t>2020: 25,835백만원; 2021: 27,206백만원; 2025(최근): 31,092백만원 (참고 2022: 17,876, 2023: 77,786, 2024: 51,175백만원)</t>
        </is>
      </c>
      <c r="BA72" s="39" t="inlineStr">
        <is>
          <t>2018: 6,930백만원; 2019: 5,304백만원</t>
        </is>
      </c>
      <c r="BB72" s="39" t="inlineStr">
        <is>
          <t>2020: −10,121백만원; 2021: −13,016백만원; 2025(최근): −24,164백만원 (참고 2022: −31,311, 2023: 13,876, 2024: −11,266백만원)</t>
        </is>
      </c>
      <c r="BC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D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E72" s="38" t="inlineStr">
        <is>
          <t>완료</t>
        </is>
      </c>
      <c r="BF72" s="38" t="inlineStr">
        <is>
          <t>2026-10-26</t>
        </is>
      </c>
    </row>
    <row r="73" ht="72" customHeight="1">
      <c r="A73" s="38" t="inlineStr">
        <is>
          <t>K040</t>
        </is>
      </c>
      <c r="B73" s="38" t="inlineStr">
        <is>
          <t>Kakao</t>
        </is>
      </c>
      <c r="C73" s="38" t="inlineStr">
        <is>
          <t>2020-04-02</t>
        </is>
      </c>
      <c r="D73" s="39" t="inlineStr">
        <is>
          <t>Awins Co., Ltd.</t>
        </is>
      </c>
      <c r="E73" s="38" t="n">
        <v>175</v>
      </c>
      <c r="F73" s="38" t="inlineStr">
        <is>
          <t>False</t>
        </is>
      </c>
      <c r="G73" s="38" t="n"/>
      <c r="H73" s="38" t="inlineStr">
        <is>
          <t>MA②</t>
        </is>
      </c>
      <c r="I73" s="38" t="inlineStr">
        <is>
          <t>MA②</t>
        </is>
      </c>
      <c r="J73" s="38" t="inlineStr">
        <is>
          <t>같음</t>
        </is>
      </c>
      <c r="K73" s="38" t="inlineStr">
        <is>
          <t>있음</t>
        </is>
      </c>
      <c r="L73" s="38" t="inlineStr">
        <is>
          <t>일치</t>
        </is>
      </c>
      <c r="M73" s="38" t="inlineStr">
        <is>
          <t>편입 후</t>
        </is>
      </c>
      <c r="N73" s="39" t="inlineStr">
        <is>
          <t>Music &amp; Fan Entertainment</t>
        </is>
      </c>
      <c r="O73" s="39" t="inlineStr">
        <is>
          <t>Music / Artist Management</t>
        </is>
      </c>
      <c r="P73" s="38" t="inlineStr">
        <is>
          <t>Closed</t>
        </is>
      </c>
      <c r="Q73" s="40" t="n">
        <v>0.223</v>
      </c>
      <c r="R73" s="39" t="inlineStr">
        <is>
          <t>Kids Note, Inc.</t>
        </is>
      </c>
      <c r="S73" s="39" t="inlineStr">
        <is>
          <t>-</t>
        </is>
      </c>
      <c r="T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U73" s="39" t="inlineStr">
        <is>
          <t>MA-1 그룹이 매수자</t>
        </is>
      </c>
      <c r="V73" s="39" t="inlineStr">
        <is>
          <t>추가지분</t>
        </is>
      </c>
      <c r="W73" s="39" t="inlineStr">
        <is>
          <t>MA② 기존 지분 확대</t>
        </is>
      </c>
      <c r="X73" s="39" t="n"/>
      <c r="Y73" s="38" t="inlineStr">
        <is>
          <t>False</t>
        </is>
      </c>
      <c r="Z73" s="39" t="inlineStr">
        <is>
          <t>MA② 기존 지분 확대</t>
        </is>
      </c>
      <c r="AA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73" s="39" t="inlineStr">
        <is>
          <t>완료 (2020-03-27 거래일, 장외취득)</t>
        </is>
      </c>
      <c r="AC73" s="39" t="inlineStr">
        <is>
          <t>274,000,000원 (공시 단위 백만원 274; 정확히는 2,487주 x 110,000원 = 273,570,000원)</t>
        </is>
      </c>
      <c r="AD73" s="39" t="inlineStr">
        <is>
          <t>원자료와 일치 (원자료 0.223; 273.57백만원 / 약 1,220원 = 약 0.224)</t>
        </is>
      </c>
      <c r="AE73" s="39" t="inlineStr">
        <is>
          <t>2020-03-27</t>
        </is>
      </c>
      <c r="AF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G73" s="39" t="inlineStr">
        <is>
          <t>K053(2021-04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H73" s="39" t="inlineStr">
        <is>
          <t>㈜키즈노트(카카오인베스트먼트 자회사, 카카오 손자회사, 비상장)</t>
        </is>
      </c>
      <c r="AI73" s="39" t="inlineStr">
        <is>
          <t>"취득주식의 발행회사와 사업연계를 통한 시너지 모색" (공정거래법 특수관계인으로부터 주식의 취득 공시)</t>
        </is>
      </c>
      <c r="AJ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K73" s="39" t="inlineStr">
        <is>
          <t>인접</t>
        </is>
      </c>
      <c r="AL73"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73" s="39" t="inlineStr">
        <is>
          <t>16,838,777,600원 (키즈노트 2019-12-31 연결 자산총계, 에이윈즈 포함)</t>
        </is>
      </c>
      <c r="AN73" s="39" t="inlineStr">
        <is>
          <t>8,737,255,755,774원 (㈜카카오 2019-12-31 연결 자산총계)</t>
        </is>
      </c>
      <c r="AO73" s="39" t="inlineStr">
        <is>
          <t>계산: 273,570,000 / 16,838,777,600 = 1.62 (키즈노트 연결 기준; 카카오 연결 대비 0.003)</t>
        </is>
      </c>
      <c r="AP73" s="39" t="inlineStr">
        <is>
          <t>계산 불가 (키즈노트 2019말 연결 자본총계 (4,144,592,209)원으로 음수)</t>
        </is>
      </c>
      <c r="AQ73" s="39" t="inlineStr">
        <is>
          <t>계산: 13조 4,076억원 (㈜카카오 2020-03-31 종가 155,500원[Yahoo 조정종가 31,100원 x 5, 2021-04 5:1 분할을 되돌림] x 발행주식총수 86,222,636주[2019 사업보고서])</t>
        </is>
      </c>
      <c r="AR73" s="39" t="inlineStr">
        <is>
          <t>키즈노트 총자산·자본은 2020 연결감사보고서의 전기(2019말) 열, 카카오 총자산은 2020 사업보고서 요약재무정보의 전기 열, 시가총액은 발표 직전 거래일(2020-03-31) 기준</t>
        </is>
      </c>
      <c r="AS73" s="39" t="inlineStr">
        <is>
          <t>KRX:035720</t>
        </is>
      </c>
      <c r="AT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U73" s="39" t="inlineStr">
        <is>
          <t>2020-04-01 DART 공정거래법 공시 '특수관계인으로부터주식의취득'(키즈노트). 사전 보도는 찾지 못함</t>
        </is>
      </c>
      <c r="AV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W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23,987주·87.95%(K053,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Y73" s="39" t="inlineStr">
        <is>
          <t>2018: 미확인; 2019: 17,597,434,882원</t>
        </is>
      </c>
      <c r="AZ73" s="39" t="inlineStr">
        <is>
          <t>2020: 22,483,460,389원; 2021: 20,529,345,435원; 2022: 8,731,502,523원; 2023(처분 전까지): 18,079,194원</t>
        </is>
      </c>
      <c r="BA73" s="39" t="inlineStr">
        <is>
          <t>2018: 미확인; 2019: 추정: 약 3.42억원 (1차 풋옵션 수량 2,487주 = 2019 영업이익 x 80% / 110,000원 공식으로 역산; 순이익은 203,409,758원)</t>
        </is>
      </c>
      <c r="BB73" s="39" t="inlineStr">
        <is>
          <t>2020: 미확인 (순손실 488,251,647원); 2021: (130,393,059)원; 2022: (2,166,021,155)원; 2023(처분 전까지): (758,091,787)원</t>
        </is>
      </c>
      <c r="BC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D73" s="39" t="inlineStr">
        <is>
          <t>미확인 (카카오 연결 규모에 비해 거래가 매우 작다. 카카오 IR 실적자료는 열어 보지 않았고, 웹 검색에서도 어닝콜·IR 언급은 나오지 않았다)</t>
        </is>
      </c>
      <c r="BE73" s="38" t="inlineStr">
        <is>
          <t>부분</t>
        </is>
      </c>
      <c r="BF73" s="38" t="inlineStr">
        <is>
          <t>2026-10-31</t>
        </is>
      </c>
    </row>
    <row r="74" ht="72" customHeight="1">
      <c r="A74" s="38" t="inlineStr">
        <is>
          <t>K041</t>
        </is>
      </c>
      <c r="B74" s="38" t="inlineStr">
        <is>
          <t>Kakao</t>
        </is>
      </c>
      <c r="C74" s="38" t="inlineStr">
        <is>
          <t>2020-07-07</t>
        </is>
      </c>
      <c r="D74" s="39" t="inlineStr">
        <is>
          <t>Zip Cinema Co., Ltd.</t>
        </is>
      </c>
      <c r="E74" s="38" t="n">
        <v>81</v>
      </c>
      <c r="F74" s="38" t="inlineStr">
        <is>
          <t>False</t>
        </is>
      </c>
      <c r="G74" s="38" t="n"/>
      <c r="H74" s="38" t="inlineStr">
        <is>
          <t>MA①</t>
        </is>
      </c>
      <c r="I74" s="38" t="inlineStr">
        <is>
          <t>MA①</t>
        </is>
      </c>
      <c r="J74" s="38" t="inlineStr">
        <is>
          <t>같음</t>
        </is>
      </c>
      <c r="K74" s="38" t="inlineStr">
        <is>
          <t>있음</t>
        </is>
      </c>
      <c r="L74" s="38" t="inlineStr">
        <is>
          <t>일치</t>
        </is>
      </c>
      <c r="M74" s="38" t="inlineStr">
        <is>
          <t>편입 후</t>
        </is>
      </c>
      <c r="N74" s="39" t="inlineStr">
        <is>
          <t>Content Production &amp; Investment</t>
        </is>
      </c>
      <c r="O74" s="39" t="inlineStr">
        <is>
          <t>Content Production Studio</t>
        </is>
      </c>
      <c r="P74" s="38" t="inlineStr">
        <is>
          <t>Closed</t>
        </is>
      </c>
      <c r="Q74" s="40" t="n">
        <v>15.07</v>
      </c>
      <c r="R74" s="39" t="inlineStr">
        <is>
          <t>Kakao Entertainment Corp.</t>
        </is>
      </c>
      <c r="S74" s="39" t="inlineStr">
        <is>
          <t>Spackman Equities Limited; Zip Cinema (HK) Limited</t>
        </is>
      </c>
      <c r="T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U74" s="39" t="inlineStr">
        <is>
          <t>MA-1 그룹이 매수자</t>
        </is>
      </c>
      <c r="V74" s="39" t="inlineStr">
        <is>
          <t>과반 인수(≥50%)</t>
        </is>
      </c>
      <c r="W74" s="39" t="inlineStr">
        <is>
          <t>MA① 경영권 인수</t>
        </is>
      </c>
      <c r="X74" s="39" t="n"/>
      <c r="Y74" s="38" t="inlineStr">
        <is>
          <t>False</t>
        </is>
      </c>
      <c r="Z74" s="39" t="inlineStr">
        <is>
          <t>MA① 경영권 인수</t>
        </is>
      </c>
      <c r="AA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AB74" s="39" t="inlineStr">
        <is>
          <t>완료 (2021-12-02; Spackman FY2021 실적공시 'The disposal was completed on 2 December 2021.')</t>
        </is>
      </c>
      <c r="AC74" s="39" t="inlineStr">
        <is>
          <t>17,999,988,140원 (주식매매계약상 총대가, 현금; 카카오 2021 연결주석 사업결합 이전대가 17,999,988천원으로 일치)</t>
        </is>
      </c>
      <c r="AD74" s="39" t="inlineStr">
        <is>
          <t>원자료와 일치 (원자료 15.07 vs Variety 2021-09-16 보도 US$14.8 million(S$19.8 million), 차이 약 2%)</t>
        </is>
      </c>
      <c r="AE74" s="39" t="inlineStr">
        <is>
          <t>2021-09-14</t>
        </is>
      </c>
      <c r="AF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G74" s="39" t="inlineStr">
        <is>
          <t>같은 묶음 K012·K033·K035와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H74" s="39" t="inlineStr">
        <is>
          <t>㈜카카오엔터테인먼트(구 ㈜카카오페이지; 2021-03-01 ㈜카카오엠 흡수합병·사명 변경, 2021-09-01 ㈜멜론컴퍼니 흡수합병; ㈜카카오의 비상장 연결 종속회사)</t>
        </is>
      </c>
      <c r="AI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J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K74" s="39" t="inlineStr">
        <is>
          <t>핵심</t>
        </is>
      </c>
      <c r="AL74" s="39" t="inlineStr">
        <is>
          <t>카카오엔터는 2021-03 카카오엠 합병으로 드라마·영화 제작(음악/영상 현금창출단위, 영화사 월광·사나이픽처스 등)을 이미 영위하고 있었고, 영화사 집은 영화 기획·제작사라 같은 영상 제작 영역. 그룹 정점 ㈜카카오(플랫폼·광고·커머스 중심) 기준으로는 플랫폼에 공급되는 콘텐츠 제작이라 '인접'.</t>
        </is>
      </c>
      <c r="AM74" s="39" t="inlineStr">
        <is>
          <t>532,404,680,012원 (카카오엔터[구 카카오페이지] 별도 총자산, 2020-12-31; 감사보고서 20210401000629 — 같은 수치를 쓴 K055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N74" s="39" t="inlineStr">
        <is>
          <t>11,953,970,238,956원 (㈜카카오 연결 총자산, 2020-12-31 — 카카오 2021 반기보고서 20210817002037 요약재무정보)</t>
        </is>
      </c>
      <c r="AO74" s="39" t="inlineStr">
        <is>
          <t>계산: 3.38 (17,999,988,140원 ÷ 카카오엔터 별도 총자산 532,404,680,012원[2020-12-31, 합병 전]). 참고 계산: 카카오엔터 2021-12-31 연결 총자산 대비 0.48; ㈜카카오 2020-12-31 연결 총자산 대비 0.15</t>
        </is>
      </c>
      <c r="AP74" s="39" t="inlineStr">
        <is>
          <t>계산: 1.59 (17,999,988,140원 ÷ 카카오엔터 자기자본 1,129,269,048,038원[카카오엠 합병 반영, 공정위 공시 20210511000009 — K055 기록 재인용]). 참고 계산: ㈜카카오 2020-12-31 연결 자본총계 7,427,729,027,515원 대비 0.24</t>
        </is>
      </c>
      <c r="AQ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R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값(K055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S74" s="39" t="inlineStr">
        <is>
          <t>KRX:035720</t>
        </is>
      </c>
      <c r="AT74" s="39" t="inlineStr">
        <is>
          <t>인수 주체 카카오엔터는 비상장이라 상장 지배회사 ㈜카카오(KOSPI). 대상 영화사 집은 비상장. 매도자 측 모회사 Spackman Entertainment Group은 SGX Catalist 상장(SGX:40E)이라 매도자 주가 반응은 분석 가능.</t>
        </is>
      </c>
      <c r="AU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V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W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X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Y74" s="39" t="inlineStr">
        <is>
          <t>2019: 13,647,382,401원; 2020: 2,399,852,240원</t>
        </is>
      </c>
      <c r="AZ74" s="39" t="inlineStr">
        <is>
          <t>2022: 5,185백만원; 2023: 1,716백만원; 2025(최근): 1,053백만원 (참고 2021: 14,101백만원 — 인수 연도, 대부분 Spackman 보유 기간; 2024: 10,432백만원)</t>
        </is>
      </c>
      <c r="BA74" s="39" t="inlineStr">
        <is>
          <t>2019: 3,075,303,659원; 2020: -1,106,000,964원</t>
        </is>
      </c>
      <c r="BB74" s="39" t="inlineStr">
        <is>
          <t>2022: -169백만원; 2023: -598백만원; 2025(최근): -705백만원 (참고 2021: -666백만원; 2024: -97백만원)</t>
        </is>
      </c>
      <c r="BC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D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E74" s="38" t="inlineStr">
        <is>
          <t>완료</t>
        </is>
      </c>
      <c r="BF74" s="38" t="inlineStr">
        <is>
          <t>2026-10-26</t>
        </is>
      </c>
    </row>
    <row r="75" ht="72" customHeight="1">
      <c r="A75" s="38" t="inlineStr">
        <is>
          <t>K042</t>
        </is>
      </c>
      <c r="B75" s="38" t="inlineStr">
        <is>
          <t>Kakao</t>
        </is>
      </c>
      <c r="C75" s="38" t="inlineStr">
        <is>
          <t>2020-08-14</t>
        </is>
      </c>
      <c r="D75" s="39" t="inlineStr">
        <is>
          <t>Kross Pictures, Inc.</t>
        </is>
      </c>
      <c r="E75" s="38" t="n">
        <v>125</v>
      </c>
      <c r="F75" s="38" t="inlineStr">
        <is>
          <t>False</t>
        </is>
      </c>
      <c r="G75" s="38" t="n"/>
      <c r="H75" s="38" t="inlineStr">
        <is>
          <t>MA③</t>
        </is>
      </c>
      <c r="I75" s="38" t="inlineStr">
        <is>
          <t>MA③</t>
        </is>
      </c>
      <c r="J75" s="38" t="inlineStr">
        <is>
          <t>같음</t>
        </is>
      </c>
      <c r="K75" s="38" t="inlineStr">
        <is>
          <t>있음</t>
        </is>
      </c>
      <c r="L75" s="38" t="inlineStr">
        <is>
          <t>일치</t>
        </is>
      </c>
      <c r="M75" s="38" t="inlineStr">
        <is>
          <t>편입 후</t>
        </is>
      </c>
      <c r="N75" s="39" t="inlineStr">
        <is>
          <t>Content Production &amp; Investment</t>
        </is>
      </c>
      <c r="O75" s="39" t="inlineStr">
        <is>
          <t>Content Production Studio</t>
        </is>
      </c>
      <c r="P75" s="38" t="inlineStr">
        <is>
          <t>Closed</t>
        </is>
      </c>
      <c r="Q75" s="40" t="n">
        <v>4.89</v>
      </c>
      <c r="R75" s="39" t="inlineStr">
        <is>
          <t>Kakao Page Corp.</t>
        </is>
      </c>
      <c r="S75" s="39" t="inlineStr">
        <is>
          <t>-</t>
        </is>
      </c>
      <c r="T75" s="39" t="inlineStr">
        <is>
          <t>Kakao Page Corp. acquired 49% stake in  Kross Pictures for WON 5800 million on August 14, 2020.</t>
        </is>
      </c>
      <c r="U75" s="39" t="inlineStr">
        <is>
          <t>MA-1 그룹이 매수자</t>
        </is>
      </c>
      <c r="V75" s="39" t="inlineStr">
        <is>
          <t>소수지분(&lt;50%)</t>
        </is>
      </c>
      <c r="W75" s="39" t="inlineStr">
        <is>
          <t>MA③ 소수지분 매입</t>
        </is>
      </c>
      <c r="X75" s="39" t="n"/>
      <c r="Y75" s="38" t="inlineStr">
        <is>
          <t>False</t>
        </is>
      </c>
      <c r="Z75" s="39" t="inlineStr">
        <is>
          <t>MA③ 소수지분 매입</t>
        </is>
      </c>
      <c r="AA75" s="39" t="inlineStr">
        <is>
          <t>편입 후 (매수자 ㈜카카오페이지는 거래 당시 ㈜카카오의 연결 종속회사; 카카오페이지 2020 연결감사보고서 특수관계자 주석에 지배기업 ㈜카카오로 기재, 20210401000639)</t>
        </is>
      </c>
      <c r="AB75" s="39" t="inlineStr">
        <is>
          <t>완료 (2020-08-14 발표; 2020-12-31 카카오페이지 연결재무제표에 관계기업 49.00%, 취득원가 5,880,000천원으로 계상)</t>
        </is>
      </c>
      <c r="AC75" s="39" t="inlineStr">
        <is>
          <t>5,880,000,000원 (보통주 49% 취득원가; 별도로 같은 해 크로스픽쳐스 지분증권 4,000,000,000원을 당기손익-공정가치 금융자산으로 취득)</t>
        </is>
      </c>
      <c r="AD75" s="39" t="inlineStr">
        <is>
          <t>원자료와 일치 (5,880,000,000원 / 추정: 2020-08-14 무렵 원·달러 약 1,185원 = USD 약 4.96백만, 원자료 4.89와 ±10% 이내)</t>
        </is>
      </c>
      <c r="AE75" s="39" t="inlineStr">
        <is>
          <t>2020-08-14</t>
        </is>
      </c>
      <c r="AF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G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K067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H75" s="39" t="inlineStr">
        <is>
          <t>㈜카카오페이지(㈜카카오 자회사, 비상장; 2021-03 카카오M 흡수합병 후 ㈜카카오엔터테인먼트로 사명 변경)</t>
        </is>
      </c>
      <c r="AI75" s="39" t="inlineStr">
        <is>
          <t>"크로스픽쳐스와 함께 글로벌을 사로잡을 슈퍼IP를 만들어 나가겠다" (카카오페이지 이진수 대표, 아이뉴스24 보도 2020-08-14)</t>
        </is>
      </c>
      <c r="AJ75" s="39" t="inlineStr">
        <is>
          <t>웹툰·웹소설 유료 디지털 콘텐츠 플랫폼(카카오페이지) 운영 및 IP 유통</t>
        </is>
      </c>
      <c r="AK75" s="39" t="inlineStr">
        <is>
          <t>인접</t>
        </is>
      </c>
      <c r="AL75" s="39" t="inlineStr">
        <is>
          <t>웹툰·웹소설 플랫폼이 그 IP를 드라마·영화로 만드는 제작사(드라마 '마음의 소리','치즈인더트랩','닥터진' 제작)에 투자했으므로, 같은 IP 가치사슬의 하류 단계다. 그룹 정점 ㈜카카오 기준으로도 콘텐츠 부문에 붙은 인접 영역이다.</t>
        </is>
      </c>
      <c r="AM75" s="39" t="inlineStr">
        <is>
          <t>381,300,315,659원 (㈜카카오페이지 2019-12-31 별도 자산총계, 2019 감사보고서)</t>
        </is>
      </c>
      <c r="AN75" s="39" t="inlineStr">
        <is>
          <t>8,737,255,755,774원 (㈜카카오 2019-12-31 연결 자산총계, 2019 사업보고서 요약재무정보)</t>
        </is>
      </c>
      <c r="AO75" s="39" t="inlineStr">
        <is>
          <t>계산: 5,880,000,000 / 381,300,315,659 = 1.54</t>
        </is>
      </c>
      <c r="AP75" s="39" t="inlineStr">
        <is>
          <t>계산: 5,880,000,000 / 337,646,281,968(카카오페이지 2019-12-31 별도 자본총계) = 1.74</t>
        </is>
      </c>
      <c r="AQ75" s="39" t="inlineStr">
        <is>
          <t>계산: 약 31조 6,685억원 (㈜카카오 2020-08-13 종가 360,500원 × 발행주식총수 87,846,158주)</t>
        </is>
      </c>
      <c r="AR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S75" s="39" t="inlineStr">
        <is>
          <t>KRX:035720</t>
        </is>
      </c>
      <c r="AT75" s="39" t="inlineStr">
        <is>
          <t>인수 주체 ㈜카카오페이지는 비상장이므로 상장 지배회사 ㈜카카오를 쓴다. 대상회사 크로스픽쳐스(주)는 비상장.</t>
        </is>
      </c>
      <c r="AU75" s="39" t="inlineStr">
        <is>
          <t>2020-08-14 아이뉴스24 등 언론 보도(카카오페이지 발표). DART 지분취득 공시는 찾지 못함(카카오페이지의 2020년 타법인주식취득결정 공시는 Radish Media·디앤씨미디어 등만 있음).</t>
        </is>
      </c>
      <c r="AV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W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X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Y75" s="39" t="inlineStr">
        <is>
          <t>미확인 (대상회사 감사보고서가 DART에 없고, 카카오페이지 2020 감사보고서 주석에도 관계기업 매출이 기재되지 않음)</t>
        </is>
      </c>
      <c r="AZ75" s="39" t="inlineStr">
        <is>
          <t>2021(연결편입 이후 기간만): 2,329,031천원; 2022: 13,102,218천원; 2023: 4,724,690천원; 2024(청산 시점까지): 352,177천원</t>
        </is>
      </c>
      <c r="BA75" s="39" t="inlineStr">
        <is>
          <t>미확인 (위와 같음; 참고: 2020-12-31 순자산 1,429,567천원, 2020년 카카오페이지 지분법이익 930,255천원)</t>
        </is>
      </c>
      <c r="BB75" s="39" t="inlineStr">
        <is>
          <t>미확인 (공시 요약표에 영업이익 없음). 당기순이익: 2021(편입 이후): (1,165,890)천원; 2022: (3,295,202)천원; 2023: (1,092,106)천원; 2024(청산 시점까지): 5,491,336천원</t>
        </is>
      </c>
      <c r="BC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D75" s="39" t="inlineStr">
        <is>
          <t>미확인 (카카오 IR·어닝콜에서 크로스픽쳐스 언급을 찾지 못함; 작은 거래라 추가 검색을 생략)</t>
        </is>
      </c>
      <c r="BE75" s="38" t="inlineStr">
        <is>
          <t>부분</t>
        </is>
      </c>
      <c r="BF75" s="38" t="inlineStr">
        <is>
          <t>2026-10-31</t>
        </is>
      </c>
    </row>
    <row r="76" ht="72" customHeight="1">
      <c r="A76" s="38" t="inlineStr">
        <is>
          <t>K043</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MA①</t>
        </is>
      </c>
      <c r="J76" s="38" t="inlineStr">
        <is>
          <t>같음</t>
        </is>
      </c>
      <c r="K76" s="38" t="inlineStr">
        <is>
          <t>확인 안 됨</t>
        </is>
      </c>
      <c r="L76" s="38" t="inlineStr">
        <is>
          <t>일치</t>
        </is>
      </c>
      <c r="M76" s="38" t="inlineStr">
        <is>
          <t>편입 후</t>
        </is>
      </c>
      <c r="N76" s="39" t="inlineStr">
        <is>
          <t>Gaming &amp; Sport</t>
        </is>
      </c>
      <c r="O76" s="39" t="inlineStr">
        <is>
          <t>Sports / Leisure</t>
        </is>
      </c>
      <c r="P76" s="38" t="inlineStr">
        <is>
          <t>Closed</t>
        </is>
      </c>
      <c r="Q76" s="40" t="n">
        <v>7.04</v>
      </c>
      <c r="R76" s="39" t="inlineStr">
        <is>
          <t>Kakao VX Inc.</t>
        </is>
      </c>
      <c r="S76" s="39" t="inlineStr">
        <is>
          <t>-</t>
        </is>
      </c>
      <c r="T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U76" s="39" t="inlineStr">
        <is>
          <t>MA-1 그룹이 매수자</t>
        </is>
      </c>
      <c r="V76" s="39" t="inlineStr">
        <is>
          <t>과반 인수(≥50%)</t>
        </is>
      </c>
      <c r="W76" s="39" t="inlineStr">
        <is>
          <t>MA① 경영권 인수</t>
        </is>
      </c>
      <c r="X76" s="39" t="n"/>
      <c r="Y76" s="38" t="inlineStr">
        <is>
          <t>False</t>
        </is>
      </c>
      <c r="Z76" s="39" t="inlineStr">
        <is>
          <t>MA① 경영권 인수</t>
        </is>
      </c>
      <c r="AA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AB76" s="39" t="inlineStr">
        <is>
          <t>완료 (2단계: 1차 50%·100,000좌 2020-12-21 취득, 2차 5%·10,000좌 2021-02-16 취득으로 55% 확보)</t>
        </is>
      </c>
      <c r="AC76" s="39" t="inlineStr">
        <is>
          <t>7,800,000,000원 (55%·110,000좌; 1차 100,000좌 6,000,000,000원[60,000원/좌] + 2차 10,000좌 1,800,000,000원[180,000원/좌]). 별도로 가승개발 대여금 10,000,000,000원 동시 취득 결정</t>
        </is>
      </c>
      <c r="AD76" s="39" t="inlineStr">
        <is>
          <t>원자료와 일치 (7.8십억원 ÷ 2020-11-16 USD/KRW 1,107.76 = 약 USD 7.04백만, Yahoo Finance KRW=X)</t>
        </is>
      </c>
      <c r="AE76" s="39" t="inlineStr">
        <is>
          <t>2020-11-16 (카카오VX 이사회 결의 2020-11-09, 공정거래법 공시 '타법인 주식 및 출자증권 취득결정' 2020-11-16)</t>
        </is>
      </c>
      <c r="AF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G76" s="39" t="inlineStr">
        <is>
          <t>K048(2021-02-22, 5% 추가 취득 1.8십억원)은 이 거래(K043, 55% 7.8십억원)의 2차 지분이다. K043 금액에 K048 금액이 이미 포함돼 있어 합산하면 1.8십억원이 이중 집계된다. K044(NXC→더블트리에셋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H76" s="39" t="inlineStr">
        <is>
          <t>㈜카카오브이엑스(카카오게임즈 100% 자회사, 비상장; 카카오의 손자회사)</t>
        </is>
      </c>
      <c r="AI76" s="39" t="inlineStr">
        <is>
          <t>"사업 확장" (카카오VX 공정거래법 공시 '타법인 주식 및 출자증권 취득결정' 취득목적, 20201116001233) / "사업 확장" (같은 날 가승개발 대여금 100억원 '비유동자산 취득결정' 취득목적, 20201116001348)</t>
        </is>
      </c>
      <c r="AJ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K76" s="39" t="inlineStr">
        <is>
          <t>인접</t>
        </is>
      </c>
      <c r="AL76" s="39" t="inlineStr">
        <is>
          <t>대상 가승개발은 골프장 개발·운영(건설 중, 매출 없음)으로 카카오VX의 스크린골프·골프 예약·골프장 위탁운영과 같은 골프 가치사슬·고객군에 붙어 있으나, 골프장 부지·시설을 직접 소유·개발하는 부동산형 사업은 새 영역이다. 그룹 정점 카카오(플랫폼·콘텐츠) 기준으로는 비핵심(스포츠·레저 부동산), 중간 지배회사 카카오게임즈(게임) 기준으로도 골프 부문 안의 인접 확장이다.</t>
        </is>
      </c>
      <c r="AM76" s="39" t="inlineStr">
        <is>
          <t>53,372,478,956원 (㈜카카오브이엑스 2019-12-31 자산총액, 별도 — 2020-11-16 비유동자산 취득결정 공시 기재값). 참고: 자기자본 12,584,937,633원(이사회 결의일 2020-11-09 기준, 타법인주식취득결정 공시)</t>
        </is>
      </c>
      <c r="AN76" s="39" t="inlineStr">
        <is>
          <t>8,737,255,755,774원 (㈜카카오 연결, 2019-12-31 — 카카오 2019 사업보고서 20200330004659; K045·K046 기록과 같은 값). 참고: 중간 상장 지배회사 카카오게임즈 연결 총자산 591,751,778,679원(2019-12-31, 카카오게임즈 2020 사업보고서 비교 재무상태표)</t>
        </is>
      </c>
      <c r="AO76" s="39" t="inlineStr">
        <is>
          <t>계산: 14.61 (7,800,000,000원 ÷ 카카오VX 2019말 자산총액 53,372,478,956원; 공정위 공시에 총자산대비 항목 없음). 대여금 100억원 포함 시 33.35</t>
        </is>
      </c>
      <c r="AP76" s="39" t="inlineStr">
        <is>
          <t>61.98</t>
        </is>
      </c>
      <c r="AQ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R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S76" s="39" t="inlineStr">
        <is>
          <t>KOSDAQ:293490</t>
        </is>
      </c>
      <c r="AT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U76" s="39" t="inlineStr">
        <is>
          <t>2020-11-16 DART 공정거래법 공시(카카오VX '타법인 주식 및 출자증권 취득결정'·'비유동자산 취득결정'). 공식 발표 전 보도는 찾지 못했고, 언론 보도는 딜사이트 2020-12-23이 확인된 가장 이른 기사</t>
        </is>
      </c>
      <c r="AV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매각(K044)</t>
        </is>
      </c>
      <c r="AW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55%(K048);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X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Y76" s="39" t="inlineStr">
        <is>
          <t>2018: 0원; 2019: 0원 (가승개발 별도, 카카오VX 공시의 발행회사 요약 재무상황)</t>
        </is>
      </c>
      <c r="AZ76" s="39" t="inlineStr">
        <is>
          <t>2020: 없음(취득 이후분, '-'); 2021: 없음('-'); 2022: 없음('-'); 2025: 없음('-', 2025-10 연결 제외 시점까지) — 골프장 건설 중으로 매출 미발생(카카오게임즈 연결주석 종속기업 요약재무정보)</t>
        </is>
      </c>
      <c r="BA76" s="39" t="inlineStr">
        <is>
          <t>미확인 (영업이익 미공시. 참고 당기순이익 2018: -141백만원; 2019: -465백만원, 별도)</t>
        </is>
      </c>
      <c r="BB76" s="39" t="inlineStr">
        <is>
          <t>미확인 (영업이익 미공시. 참고 당기순이익 2020: 기재 없음(취득 이후분 '-'); 2021: -3,563,962천원; 2022: -4,273,363천원; 2023: -4,411,384천원; 2025: -3,273,550천원[연결 제외 시점까지])</t>
        </is>
      </c>
      <c r="BC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D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E76" s="38" t="inlineStr">
        <is>
          <t>부분</t>
        </is>
      </c>
      <c r="BF76" s="38" t="inlineStr">
        <is>
          <t>2026-10-26</t>
        </is>
      </c>
    </row>
    <row r="77" ht="72" customHeight="1">
      <c r="A77" s="38" t="inlineStr">
        <is>
          <t>K044</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MA⑥</t>
        </is>
      </c>
      <c r="J77" s="38" t="inlineStr">
        <is>
          <t>같음</t>
        </is>
      </c>
      <c r="K77" s="38" t="inlineStr">
        <is>
          <t>확인 안 됨</t>
        </is>
      </c>
      <c r="L77" s="38" t="inlineStr">
        <is>
          <t>일치</t>
        </is>
      </c>
      <c r="M77" s="38" t="inlineStr">
        <is>
          <t>편입 전</t>
        </is>
      </c>
      <c r="N77" s="39" t="inlineStr">
        <is>
          <t>Gaming &amp; Sport</t>
        </is>
      </c>
      <c r="O77" s="39" t="inlineStr">
        <is>
          <t>Sports / Leisure</t>
        </is>
      </c>
      <c r="P77" s="38" t="inlineStr">
        <is>
          <t>Closed</t>
        </is>
      </c>
      <c r="Q77" s="40" t="n">
        <v>5.43</v>
      </c>
      <c r="R77" s="39" t="inlineStr">
        <is>
          <t>Double Tree Asset Co., Ltd.</t>
        </is>
      </c>
      <c r="S77" s="39" t="inlineStr">
        <is>
          <t>NXC Corporation</t>
        </is>
      </c>
      <c r="T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U77" s="39" t="inlineStr">
        <is>
          <t>MA-4 외부자 간 거래</t>
        </is>
      </c>
      <c r="V77" s="39" t="n"/>
      <c r="W77" s="39" t="inlineStr">
        <is>
          <t>MA⑥ 외부자 간 거래</t>
        </is>
      </c>
      <c r="X77" s="39" t="n"/>
      <c r="Y77" s="38" t="inlineStr">
        <is>
          <t>False</t>
        </is>
      </c>
      <c r="Z77" s="39" t="inlineStr">
        <is>
          <t>MA⑥ 외부자 간 거래</t>
        </is>
      </c>
      <c r="AA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편입(K043; 카카오게임즈 2020 사업보고서 20210318001118))</t>
        </is>
      </c>
      <c r="AB77" s="39" t="inlineStr">
        <is>
          <t>완료 (2020-11-12)</t>
        </is>
      </c>
      <c r="AC77" s="39" t="inlineStr">
        <is>
          <t>6,000,000,000원 (100,000좌·50%, 60,000원/좌)</t>
        </is>
      </c>
      <c r="AD77" s="39" t="inlineStr">
        <is>
          <t>원자료와 일치 (6.0십억원 ÷ 2020-11-12 USD/KRW 1,111.45 = 약 USD 5.40백만, 원자료 5.43과 ±1% 이내; Yahoo Finance KRW=X)</t>
        </is>
      </c>
      <c r="AE77" s="39" t="inlineStr">
        <is>
          <t>2020-11-17 (가승개발의 공정거래법 공시 '최대주주 등의 주식보유 변동', GS·넥슨 기업집단 각각 제출; 거래일 2020-11-12)</t>
        </is>
      </c>
      <c r="AF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인수(K043)의 브리지 단계다: 더블트리에셋은 이 100,000좌를 39일 뒤(2020-12-21) 같은 가격 60억원에 카카오VX에 넘겼다.</t>
        </is>
      </c>
      <c r="AG77" s="39" t="inlineStr">
        <is>
          <t>K043(카카오VX 55% 7.8십억원)의 선행 단계. 같은 100,000좌(50%)가 K044(NXC→더블트리에셋 6.0십억원)와 K043 1차분(더블트리에셋→카카오VX 6.0십억원)에 두 번 들어가 있으므로 그룹 M&amp;A 규모를 합산할 때 K044는 빼야 한다(이중 집계). 2차 5%도 승산→더블트리에셋(0.6십억원)→카카오VX(1.8십억원, K048)로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H77" s="39" t="inlineStr">
        <is>
          <t>㈜더블트리에셋 (카카오 계보 밖. 공시상 가승개발의 '기타' 주주, 비상장·DART 고유번호 없음, 업종·주주 미확인)</t>
        </is>
      </c>
      <c r="AI77" s="39" t="inlineStr">
        <is>
          <t>미확인 (매수자 더블트리에셋은 공시 의무가 없고 보도도 찾지 못함. 이어지는 매수인 카카오VX의 목적은 "사업 확장" — K043 참조)</t>
        </is>
      </c>
      <c r="AJ77" s="39" t="inlineStr">
        <is>
          <t>미확인 (더블트리에셋의 사업 내용 자료 없음)</t>
        </is>
      </c>
      <c r="AK77" s="39" t="inlineStr">
        <is>
          <t>미확인</t>
        </is>
      </c>
      <c r="AL77" s="39" t="inlineStr">
        <is>
          <t>매수자 사업을 확인하지 못해 판단 불가. 카카오 기준으로는 외부자 간 거래라 해당 없음. 다만 지분의 최종 매수자 카카오VX(골프 사업) 기준으로는 골프장 개발·운영이 인접 영역(K043)</t>
        </is>
      </c>
      <c r="AM77" s="39" t="inlineStr">
        <is>
          <t>미확인 (더블트리에셋 감사보고서·공시 없음)</t>
        </is>
      </c>
      <c r="AN77" s="39" t="inlineStr">
        <is>
          <t>해당 없음 (매수자가 속한 상장 지배회사 확인 안 됨)</t>
        </is>
      </c>
      <c r="AO77" s="39" t="inlineStr">
        <is>
          <t>미확인</t>
        </is>
      </c>
      <c r="AP77" s="39" t="inlineStr">
        <is>
          <t>미확인</t>
        </is>
      </c>
      <c r="AQ77" s="39" t="inlineStr">
        <is>
          <t>해당 없음 (매수자 비상장, 상장 지배회사 확인 안 됨)</t>
        </is>
      </c>
      <c r="AR77" s="39" t="inlineStr">
        <is>
          <t>매수자 규모 자료 없음. 참고: 매도자 NXC 별도 기준 가승개발 장부가 5,000,000천원, 처분이익 1,000,000천원(NXC 2020 감사보고서). 대상 가승개발 2019말 자산 15,208백만원·자본 9,144백만원(K043 공시)</t>
        </is>
      </c>
      <c r="AS77" s="39" t="inlineStr">
        <is>
          <t>해당 없음</t>
        </is>
      </c>
      <c r="AT77" s="39" t="inlineStr">
        <is>
          <t>매수자 더블트리에셋·매도자 NXC·대상 가승개발 모두 비상장(NXC의 자회사 넥슨은 TSE:3659 상장이나 매도 주체가 아님). 연결된 카카오VX 인수 반응은 K043의 KOSDAQ:293490(카카오게임즈)로 본다</t>
        </is>
      </c>
      <c r="AU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V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W77" s="39" t="inlineStr">
        <is>
          <t>2020-12-21: 더블트리에셋이 100,000좌(50%)를 카카오VX에 60억원(60,000원/좌)에 매각(K043 1차) → 가승개발 카카오게임즈 연결 편입; 2020-12-31: NXC는 지분 전량 매각 후에도 가승개발 인허가·이행보증(162.8억원·26.2억원) 제공 중; 2021-02-15~16: 승산 5%가 더블트리에셋(6억원)을 거쳐 카카오VX(18억원)로 이전(K048), 더블트리에셋 지분 0; 2021-04-09: NXC 2020 감사보고서에 가승개발 '당기 중 보유주식 전량 매각', 처분이익 10억원; 이후 가승개발 경과(2025-10 카카오VX의 카카오 계열 아이브이쥐 매각, 2026-07 잔여 45% 200억원 취득 계약)는 K043 참조</t>
        </is>
      </c>
      <c r="AX77" s="39" t="inlineStr">
        <is>
          <t>확인 안 됨 (매수자 더블트리에셋의 재무자료 없음. 39일 만에 같은 가격으로 재매각해 손상 여지는 작다. 이후 가승개발 관련 손상은 K043 참조 — 카카오게임즈 2020~2023·2025 사업보고서에서 개별 손상 미확인)</t>
        </is>
      </c>
      <c r="AY77" s="39" t="inlineStr">
        <is>
          <t>2018: 0원; 2019: 0원 (가승개발 별도, 카카오VX 공시 20201116001233의 발행회사 요약 재무상황)</t>
        </is>
      </c>
      <c r="AZ77" s="39" t="inlineStr">
        <is>
          <t>2020: 없음(카카오게임즈 연결 편입 이후분 '-'); 2021: 없음('-'); 2022: 없음('-'); 2025: 없음('-', 2025-10 카카오게임즈 연결 제외 시점까지) — 골프장 건설 중</t>
        </is>
      </c>
      <c r="BA77" s="39" t="inlineStr">
        <is>
          <t>미확인 (영업이익 미공시. 참고 당기순이익 2018: -141백만원; 2019: -465백만원, 별도)</t>
        </is>
      </c>
      <c r="BB77" s="39" t="inlineStr">
        <is>
          <t>미확인 (영업이익 미공시. 참고 당기순이익 2021: -3,563,962천원; 2022: -4,273,363천원; 2023: -4,411,384천원; 2025: -3,273,550천원[연결 제외 시점까지])</t>
        </is>
      </c>
      <c r="BC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K043과 같은 출처. 가승개발 자체 감사보고서는 DART에서 찾지 못함</t>
        </is>
      </c>
      <c r="BD77" s="39" t="inlineStr">
        <is>
          <t>해당 없음 (매수자·매도자 모두 비상장으로 IR·어닝콜 없음. 카카오게임즈 측 언급은 K043에서도 미확인)</t>
        </is>
      </c>
      <c r="BE77" s="38" t="inlineStr">
        <is>
          <t>부분</t>
        </is>
      </c>
      <c r="BF77" s="38" t="inlineStr">
        <is>
          <t>2026-10-26</t>
        </is>
      </c>
    </row>
    <row r="78" ht="72" customHeight="1">
      <c r="A78" s="38" t="inlineStr">
        <is>
          <t>K045</t>
        </is>
      </c>
      <c r="B78" s="38" t="inlineStr">
        <is>
          <t>Kakao</t>
        </is>
      </c>
      <c r="C78" s="38" t="inlineStr">
        <is>
          <t>2020-12-30</t>
        </is>
      </c>
      <c r="D78" s="39" t="inlineStr">
        <is>
          <t>My Valet</t>
        </is>
      </c>
      <c r="E78" s="38" t="n">
        <v>115</v>
      </c>
      <c r="F78" s="38" t="inlineStr">
        <is>
          <t>False</t>
        </is>
      </c>
      <c r="G78" s="38" t="n"/>
      <c r="H78" s="38" t="inlineStr">
        <is>
          <t>MA①</t>
        </is>
      </c>
      <c r="I78" s="38" t="inlineStr">
        <is>
          <t>MA①</t>
        </is>
      </c>
      <c r="J78" s="38" t="inlineStr">
        <is>
          <t>같음</t>
        </is>
      </c>
      <c r="K78" s="38" t="inlineStr">
        <is>
          <t>확인 안 됨</t>
        </is>
      </c>
      <c r="L78" s="38" t="inlineStr">
        <is>
          <t>기타</t>
        </is>
      </c>
      <c r="M78" s="38" t="inlineStr">
        <is>
          <t>편입 후</t>
        </is>
      </c>
      <c r="N78" s="39" t="inlineStr">
        <is>
          <t>Mobility &amp; Transportation</t>
        </is>
      </c>
      <c r="O78" s="39" t="inlineStr">
        <is>
          <t>Mobility / Transportation</t>
        </is>
      </c>
      <c r="P78" s="38" t="inlineStr">
        <is>
          <t>Effective</t>
        </is>
      </c>
      <c r="Q78" s="40" t="n">
        <v>6.43</v>
      </c>
      <c r="R78" s="39" t="inlineStr">
        <is>
          <t>Kakao Mobility Co., Ltd.</t>
        </is>
      </c>
      <c r="S78" s="39" t="inlineStr">
        <is>
          <t>-</t>
        </is>
      </c>
      <c r="T78" s="39" t="inlineStr">
        <is>
          <t>Kakao Mobility Co., Ltd. acquired My Valet for KRW 7 billion effective December 30, 2020.</t>
        </is>
      </c>
      <c r="U78" s="39" t="inlineStr">
        <is>
          <t>MA-1 그룹이 매수자</t>
        </is>
      </c>
      <c r="V78" s="39" t="inlineStr">
        <is>
          <t>지분율 미기재(대개 100%·사업양수)</t>
        </is>
      </c>
      <c r="W78" s="39" t="inlineStr">
        <is>
          <t>MA① 경영권 인수</t>
        </is>
      </c>
      <c r="X78" s="39" t="n"/>
      <c r="Y78" s="38" t="inlineStr">
        <is>
          <t>False</t>
        </is>
      </c>
      <c r="Z78" s="39" t="inlineStr">
        <is>
          <t>MA① 경영권 인수</t>
        </is>
      </c>
      <c r="AA78" s="39" t="inlineStr">
        <is>
          <t>편입 후 (인수 주체 카카오모빌리티는 카카오 연결 종속회사, 2020-12-31 카카오 지분 69.21%. 대상회사 마이발렛은 2020-12-01 카카오 계열 편입 — 공정거래법 현황공시)</t>
        </is>
      </c>
      <c r="AB78" s="39" t="inlineStr">
        <is>
          <t>완료 (2020 회계연도 중 지분 100% 취득·연결 편입 — 카카오모빌리티 2020 연결감사보고서 주석 33. 정확한 취득일은 미공시, 계열편입일 2020-12-01. 원자료 effective 2020-12-30)</t>
        </is>
      </c>
      <c r="AC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D78" s="39" t="inlineStr">
        <is>
          <t>4.30 (4,700,000천원 / 1,092.62원(KRW=X 2020-12-30 종가)). 원자료 6.43은 70억원 기준(70억원/1,092.62원=6.41)으로 공시 이전대가보다 49% 큼</t>
        </is>
      </c>
      <c r="AE78" s="39" t="inlineStr">
        <is>
          <t>미확인 (공식 발표 없음. 최초 공개 기록은 2020-12-16 DART '특수관계인으로부터 자금차입' 공시(기업집단 카카오 소속 ㈜마이발렛). 계열편입일 2020-12-01)</t>
        </is>
      </c>
      <c r="AF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G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H78" s="39" t="inlineStr">
        <is>
          <t>㈜카카오모빌리티(카카오 자회사, 비상장, 카카오 지분 69.21%)</t>
        </is>
      </c>
      <c r="AI78" s="39" t="inlineStr">
        <is>
          <t>미확인 (인수 목적을 밝힌 공시·보도자료를 찾지 못함). 참고: "주차 혁신솔루션 기업 방향성을 담기 위해 사명을 변경했다" (카카오모빌리티 관계자, 머니투데이 2022-06-01 — 상호 변경 사유)</t>
        </is>
      </c>
      <c r="AJ78" s="39" t="inlineStr">
        <is>
          <t>택시 호출·가맹택시(카카오T 블루)·대리운전·주차(카카오T 주차)·내비게이션을 운영하는 모빌리티 플랫폼(2020 연결 영업수익 정정 전 2,801억원·정정 후 1,947억원)</t>
        </is>
      </c>
      <c r="AK78" s="39" t="inlineStr">
        <is>
          <t>인접</t>
        </is>
      </c>
      <c r="AL78" s="39" t="inlineStr">
        <is>
          <t>마이발렛은 주차장 운영관리·발레파킹 솔루션 회사로, 카카오모빌리티가 이미 운영하던 카카오T 주차(주차 중개)와 같은 고객군·가치사슬에 붙은 오프라인 주차 운영·관제 영역이다. 이후 GS파크24(케이엠파크) 인수와 함께 주차를 별도 CGU('주차 관련 서비스')로 키운 수직계열화의 첫 단계로 볼 수 있다(머니투데이 2022-06-01 '수직계열화'). 그룹 정점(카카오) 기준으로는 모빌리티 신사업 안의 인접 확장.</t>
        </is>
      </c>
      <c r="AM78" s="39" t="inlineStr">
        <is>
          <t>274,929,202,371원 (카카오모빌리티 연결 총자산, 2019-12-31 — 2019 연결감사보고서)</t>
        </is>
      </c>
      <c r="AN78" s="39" t="inlineStr">
        <is>
          <t>8,737,255,755,774원 (㈜카카오 연결 총자산, 2019-12-31 — 카카오 2020 사업보고서 요약재무정보)</t>
        </is>
      </c>
      <c r="AO78" s="39" t="inlineStr">
        <is>
          <t>계산: 1.71 (4,700,000,000원 / 카카오모빌리티 연결 총자산 274,929,202,371원(2019-12-31)). 공시 없음. 참고: 카카오 연결 총자산 대비 0.05</t>
        </is>
      </c>
      <c r="AP78" s="39" t="inlineStr">
        <is>
          <t>계산: 2.18 (4,700,000,000원 / 카카오모빌리티 연결 자본총계 215,599,733,263원(2019-12-31)). 공시 없음</t>
        </is>
      </c>
      <c r="AQ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R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S78" s="39" t="inlineStr">
        <is>
          <t>KRX:035720</t>
        </is>
      </c>
      <c r="AT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U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V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W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X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Y78" s="39" t="inlineStr">
        <is>
          <t>2018: 미확인; 2019: 미확인 (2019-12-31 자산 376백만원·자본 284백만원만 확인)</t>
        </is>
      </c>
      <c r="AZ78" s="39" t="inlineStr">
        <is>
          <t>2020: 4,917백만원(연간; 카카오모빌리티 연결 편입 후분 1,174,334천원); 2021: 8,050백만원; 2024: 33,329백만원 (참고 2022: 15,408백만원; 2023: 22,885백만원)</t>
        </is>
      </c>
      <c r="BA78" s="39" t="inlineStr">
        <is>
          <t>2018: 미확인; 2019: 미확인</t>
        </is>
      </c>
      <c r="BB78" s="39" t="inlineStr">
        <is>
          <t>2020: -235백만원; 2021: 62백만원; 2024: 1,585백만원 (참고 2022: 424백만원; 2023: 794백만원. 당기순이익 2020 -314·2021 176·2022 221·2023 -748·2024 -254백만원)</t>
        </is>
      </c>
      <c r="BC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D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E78" s="38" t="inlineStr">
        <is>
          <t>부분</t>
        </is>
      </c>
      <c r="BF78" s="38" t="inlineStr">
        <is>
          <t>2026-10-26</t>
        </is>
      </c>
    </row>
    <row r="79" ht="72" customHeight="1">
      <c r="A79" s="38" t="inlineStr">
        <is>
          <t>K046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MA②</t>
        </is>
      </c>
      <c r="J79" s="38" t="inlineStr">
        <is>
          <t>같음</t>
        </is>
      </c>
      <c r="K79" s="38" t="inlineStr">
        <is>
          <t>확인 안 됨</t>
        </is>
      </c>
      <c r="L79" s="38" t="inlineStr">
        <is>
          <t>기타</t>
        </is>
      </c>
      <c r="M79" s="38" t="inlineStr">
        <is>
          <t>편입 후</t>
        </is>
      </c>
      <c r="N79" s="39" t="inlineStr">
        <is>
          <t>Music &amp; Fan Entertainment</t>
        </is>
      </c>
      <c r="O79" s="39" t="inlineStr">
        <is>
          <t>Music / Artist Management</t>
        </is>
      </c>
      <c r="P79" s="38" t="inlineStr">
        <is>
          <t>Closed</t>
        </is>
      </c>
      <c r="Q79" s="40" t="n">
        <v>300</v>
      </c>
      <c r="R79" s="39" t="inlineStr">
        <is>
          <t>Kakao Corp. (KOSE:A035720)</t>
        </is>
      </c>
      <c r="S79" s="39" t="inlineStr">
        <is>
          <t>-</t>
        </is>
      </c>
      <c r="T79" s="39" t="inlineStr">
        <is>
          <t>Kakao Corp. (KOSE:A035720) acquired remaining 40% stake in E&amp;T Story Entertainment Co., Ltd. from Park, Chan Woo for KRW 300 million on December 31, 2020. Under the terms, Kakao Corp. acquired 0.02 million shares at KRW 15,000 per share.</t>
        </is>
      </c>
      <c r="U79" s="39" t="inlineStr">
        <is>
          <t>MA-1 그룹이 매수자</t>
        </is>
      </c>
      <c r="V79" s="39" t="inlineStr">
        <is>
          <t>기존 자회사 잔여지분</t>
        </is>
      </c>
      <c r="W79" s="39" t="inlineStr">
        <is>
          <t>MA② 기존 지분 확대</t>
        </is>
      </c>
      <c r="X79" s="39" t="n"/>
      <c r="Y79" s="38" t="inlineStr">
        <is>
          <t>True</t>
        </is>
      </c>
      <c r="Z79" s="39" t="inlineStr">
        <is>
          <t>MA② 기존 지분 확대</t>
        </is>
      </c>
      <c r="AA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AB79" s="39" t="inlineStr">
        <is>
          <t>완료 (2020-12-31 주식 변동일)</t>
        </is>
      </c>
      <c r="AC79" s="39" t="inlineStr">
        <is>
          <t>300,000,000원 (보통주 20,000주 × 15,000원, 잔여지분 40%; 매도자 박찬우(대상회사 대표이사))</t>
        </is>
      </c>
      <c r="AD79" s="39" t="inlineStr">
        <is>
          <t>0.276 (300,000,000원 ÷ 1,086.42원/달러, Yahoo Finance KRW=X 2020-12-31 종가). 원자료 300.0은 약 1,087배 과대 — 원화 백만 단위 금액(300백만원)이 환산 없이 백만 달러 열에 들어간 단위 오류로 판단</t>
        </is>
      </c>
      <c r="AE79" s="39" t="inlineStr">
        <is>
          <t>2021-01-07</t>
        </is>
      </c>
      <c r="AF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K012는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G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H79" s="39" t="inlineStr">
        <is>
          <t>㈜카카오엠(신설 법인, 2018-08-08 설립·2018-11-01 카카오의 음악·영상 콘텐츠 사업 현물출자; 카카오 77.31%의 비상장 연결 종속회사) — 2021-03-01 ㈜카카오페이지에 흡수합병(존속법인 ㈜카카오엔터테인먼트)</t>
        </is>
      </c>
      <c r="AI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J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K79" s="39" t="inlineStr">
        <is>
          <t>핵심</t>
        </is>
      </c>
      <c r="AL79" s="39" t="inlineStr">
        <is>
          <t>대상회사는 방송연예인 매니지먼트사(카카오엠 연결주석 업종 '방송연예인매니지먼트')로 카카오엠의 보고부문 '매니지먼트'와 같은 영역. 그룹 정점(카카오) 기준으로는 플랫폼 회사가 엔터테인먼트 자회사를 통해 보유한 매니지먼트 사업의 지분 정리라 인접.</t>
        </is>
      </c>
      <c r="AM79" s="39" t="inlineStr">
        <is>
          <t>823,559,489,162원 (카카오엠 연결 총자산, 2019-12-31; 연결 자본총계 540,889,290,252원). 참고: 2020-12-31 1,083,761,946,075원</t>
        </is>
      </c>
      <c r="AN79" s="39" t="inlineStr">
        <is>
          <t>8,737,255,755,774원 (㈜카카오 연결 총자산, 2019-12-31)</t>
        </is>
      </c>
      <c r="AO79" s="39" t="inlineStr">
        <is>
          <t>계산: 0.036 (300,000,000원 / 카카오엠 연결 총자산 823,559,489,162원). 참고: 카카오 연결 총자산 대비 0.0034</t>
        </is>
      </c>
      <c r="AP79" s="39" t="inlineStr">
        <is>
          <t>계산: 0.055 (300,000,000원 / 카카오엠 연결 자본총계 540,889,290,252원, 2019-12-31)</t>
        </is>
      </c>
      <c r="AQ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R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S79" s="39" t="inlineStr">
        <is>
          <t>KRX:035720</t>
        </is>
      </c>
      <c r="AT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U79" s="39" t="inlineStr">
        <is>
          <t>2021-01-07: DART 공정거래법 공시 '최대주주 등의 주식보유 변동'(이앤티스토리엔터테인먼트, 변동일 2020-12-31). 이에 앞선 보도·거래소 공시는 찾지 못함</t>
        </is>
      </c>
      <c r="AV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W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X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Y79" s="39" t="inlineStr">
        <is>
          <t>2019: 1,723,693천원 (카카오엠 연결주석 종속기업 요약재무; 공정거래법 대규모기업집단현황공시 별도 기준은 1,820백만원); 2020: 1,726,592천원 (카카오엠 2020 연결주석 종속기업 요약재무)</t>
        </is>
      </c>
      <c r="AZ79" s="39" t="inlineStr">
        <is>
          <t>2021: 0원 (연결제외 시점까지 매출 없음, 청산); 2022 이후: 해당 없음 (2021 청산)</t>
        </is>
      </c>
      <c r="BA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BB79" s="39" t="inlineStr">
        <is>
          <t>2021: 미확인 (연결제외 시점까지 당기순손실 38,051천원); 2022 이후: 해당 없음 (2021 청산)</t>
        </is>
      </c>
      <c r="BC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D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E79" s="38" t="inlineStr">
        <is>
          <t>완료</t>
        </is>
      </c>
      <c r="BF79" s="38" t="inlineStr">
        <is>
          <t>2026-10-26</t>
        </is>
      </c>
    </row>
    <row r="80" ht="72" customHeight="1">
      <c r="A80" s="38" t="inlineStr">
        <is>
          <t>K047</t>
        </is>
      </c>
      <c r="B80" s="38" t="inlineStr">
        <is>
          <t>Kakao</t>
        </is>
      </c>
      <c r="C80" s="38" t="inlineStr">
        <is>
          <t>2021-01-22</t>
        </is>
      </c>
      <c r="D80" s="39" t="inlineStr">
        <is>
          <t>Samyang CNC Co.,Ltd.</t>
        </is>
      </c>
      <c r="E80" s="38" t="n">
        <v>68</v>
      </c>
      <c r="F80" s="38" t="inlineStr">
        <is>
          <t>False</t>
        </is>
      </c>
      <c r="G80" s="38" t="n"/>
      <c r="H80" s="38" t="inlineStr">
        <is>
          <t>MA②</t>
        </is>
      </c>
      <c r="I80" s="38" t="inlineStr">
        <is>
          <t>MA②</t>
        </is>
      </c>
      <c r="J80" s="38" t="inlineStr">
        <is>
          <t>같음</t>
        </is>
      </c>
      <c r="K80" s="38" t="inlineStr">
        <is>
          <t>있음</t>
        </is>
      </c>
      <c r="L80" s="38" t="inlineStr">
        <is>
          <t>일치</t>
        </is>
      </c>
      <c r="M80" s="38" t="inlineStr">
        <is>
          <t>편입 후</t>
        </is>
      </c>
      <c r="N80" s="39" t="inlineStr">
        <is>
          <t>Story IP Platforms</t>
        </is>
      </c>
      <c r="O80" s="39" t="inlineStr">
        <is>
          <t>Story / Webtoon / Web Novel Platform</t>
        </is>
      </c>
      <c r="P80" s="38" t="inlineStr">
        <is>
          <t>Closed</t>
        </is>
      </c>
      <c r="Q80" s="40" t="n">
        <v>21.7</v>
      </c>
      <c r="R80" s="39" t="inlineStr">
        <is>
          <t>Kakao Page Corp.</t>
        </is>
      </c>
      <c r="S80" s="39" t="inlineStr">
        <is>
          <t>-</t>
        </is>
      </c>
      <c r="T80" s="39" t="inlineStr">
        <is>
          <t>Kakao Page Corp. acquired the remaining 30% stake in Samyang CNC Co.,Ltd. for KRW 24 billion on January 15, 2021. Kakao Page Corp. acquired 3000 shares of Samyang CNC for KRW 8 million per share.</t>
        </is>
      </c>
      <c r="U80" s="39" t="inlineStr">
        <is>
          <t>MA-1 그룹이 매수자</t>
        </is>
      </c>
      <c r="V80" s="39" t="inlineStr">
        <is>
          <t>기존 자회사 잔여지분</t>
        </is>
      </c>
      <c r="W80" s="39" t="inlineStr">
        <is>
          <t>MA② 기존 지분 확대</t>
        </is>
      </c>
      <c r="X80" s="39" t="n"/>
      <c r="Y80" s="38" t="inlineStr">
        <is>
          <t>False</t>
        </is>
      </c>
      <c r="Z80" s="39" t="inlineStr">
        <is>
          <t>MA② 기존 지분 확대</t>
        </is>
      </c>
      <c r="AA80" s="39" t="inlineStr">
        <is>
          <t>편입 후 (매수자 ㈜카카오페이지는 ㈜카카오의 연결 종속회사, 대상 삼양씨앤씨는 2018-03-02부터 카카오 계열·카카오페이지 연결 종속회사)</t>
        </is>
      </c>
      <c r="AB80" s="39" t="inlineStr">
        <is>
          <t>완료 (2021-01-15)</t>
        </is>
      </c>
      <c r="AC80" s="39" t="inlineStr">
        <is>
          <t>24,000,000,000원 (3,000주 × 8,000,000원)</t>
        </is>
      </c>
      <c r="AD80" s="39" t="inlineStr">
        <is>
          <t>원자료와 일치 (24,000,000,000원 ÷ 2021-01-15 USD/KRW 1,094.90[Yahoo Finance KRW=X 일별 종가] = USD 21.92백만; 원자료 21.7과 차이 약 1%)</t>
        </is>
      </c>
      <c r="AE80" s="39" t="inlineStr">
        <is>
          <t>2021-01-22</t>
        </is>
      </c>
      <c r="AF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G80" s="39" t="inlineStr">
        <is>
          <t>K031(2018-11-30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H80" s="39" t="inlineStr">
        <is>
          <t>㈜카카오페이지(㈜카카오의 자회사, 비상장; 2021-03-01 카카오M 흡수합병 후 ㈜카카오엔터테인먼트)</t>
        </is>
      </c>
      <c r="AI80" s="39" t="inlineStr">
        <is>
          <t>미확인 (이 거래의 공시는 공정거래법상 삼양씨앤씨 '최대주주등의주식보유변동'뿐이며 취득목적 항목이 없다. 보도자료·기사도 찾지 못함)</t>
        </is>
      </c>
      <c r="AJ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K80" s="39" t="inlineStr">
        <is>
          <t>인접</t>
        </is>
      </c>
      <c r="AL80" s="39" t="inlineStr">
        <is>
          <t>삼양씨앤씨는 웹소설·웹툰 CP(콘텐츠 제작·공급)로 카카오페이지 플랫폼에 콘텐츠를 공급하는 가치사슬 상류. 그룹 정점 ㈜카카오 기준으로도 콘텐츠 부문 공급사 지분 확대로 인접.</t>
        </is>
      </c>
      <c r="AM80" s="39" t="inlineStr">
        <is>
          <t>532,404,680,012원 (㈜카카오페이지 별도, 2020-12-31; 2020 감사보고서)</t>
        </is>
      </c>
      <c r="AN80" s="39" t="inlineStr">
        <is>
          <t>11,953,970,238,956원 (㈜카카오 연결, 2020-12-31; 2020 사업보고서 요약재무정보)</t>
        </is>
      </c>
      <c r="AO80" s="39" t="inlineStr">
        <is>
          <t>계산: 4.51 (24,000,000,000원 ÷ 카카오페이지 별도 자산총계 532,404,680,012원[2020-12-31])</t>
        </is>
      </c>
      <c r="AP80" s="39" t="inlineStr">
        <is>
          <t>계산: 6.35 (24,000,000,000원 ÷ 카카오페이지 별도 자본총계 377,885,032,058원[2020-12-31])</t>
        </is>
      </c>
      <c r="AQ80" s="39" t="inlineStr">
        <is>
          <t>계산: 40,179,907,092,000원 (㈜카카오, 2021-01-21 종가 454,000원 × 발행주식총수 88,501,998주[2020-12-31]; 종가는 Yahoo 조정종가 90,800원 × 5[2021-04 5:1 분할 환원])</t>
        </is>
      </c>
      <c r="AR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S80" s="39" t="inlineStr">
        <is>
          <t>KRX:035720</t>
        </is>
      </c>
      <c r="AT80" s="39" t="inlineStr">
        <is>
          <t>인수 주체 ㈜카카오페이지는 비상장이므로 상장 지배회사 ㈜카카오 종목. 대상회사 삼양씨앤씨도 비상장.</t>
        </is>
      </c>
      <c r="AU80" s="39" t="inlineStr">
        <is>
          <t>2021-01-22 (DART, 삼양씨앤씨 '최대주주등의주식보유변동' 공정거래법 공시; 거래일 2021-01-15). 사전 보도는 찾지 못함</t>
        </is>
      </c>
      <c r="AV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70%(K031, 2,353,933,612원); 2019: 매출 13,247백만원·영업이익 3,393백만원; 2020: 매출 17,818백만원·영업이익 5,085백만원(성장 추세); 2020: 카카오페이지가 디앤씨미디어·투유드림·KW북스·래디쉬 등 스토리 IP 회사 지분을 연이어 취득</t>
        </is>
      </c>
      <c r="AW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X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80" s="39" t="inlineStr">
        <is>
          <t>2019: 13,247백만원; 2020: 17,818백만원</t>
        </is>
      </c>
      <c r="AZ80" s="39" t="inlineStr">
        <is>
          <t>2021: 16,840백만원; 2022: 14,468백만원; 2025: 6,642백만원(최근) (2023: 9,970; 2024: 8,539)</t>
        </is>
      </c>
      <c r="BA80" s="39" t="inlineStr">
        <is>
          <t>2019: 3,393백만원; 2020: 5,085백만원</t>
        </is>
      </c>
      <c r="BB80" s="39" t="inlineStr">
        <is>
          <t>2021: 5,232백만원; 2022: 1,924백만원; 2025: -70백만원(최근; 2023 -1,449, 2024 -1,858)</t>
        </is>
      </c>
      <c r="BC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D80" s="39" t="inlineStr">
        <is>
          <t>미확인 (카카오페이지·카카오엔터테인먼트는 비상장이라 자체 실적발표가 없고, ㈜카카오 실적 자료·컨퍼런스콜 기사 검색에서 삼양씨앤씨 개별 언급을 찾지 못함)</t>
        </is>
      </c>
      <c r="BE80" s="38" t="inlineStr">
        <is>
          <t>부분</t>
        </is>
      </c>
      <c r="BF80" s="38" t="inlineStr">
        <is>
          <t>2026-10-26</t>
        </is>
      </c>
    </row>
    <row r="81" ht="72" customHeight="1">
      <c r="A81" s="38" t="inlineStr">
        <is>
          <t>K048</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MA②</t>
        </is>
      </c>
      <c r="J81" s="38" t="inlineStr">
        <is>
          <t>같음</t>
        </is>
      </c>
      <c r="K81" s="38" t="inlineStr">
        <is>
          <t>확인 안 됨</t>
        </is>
      </c>
      <c r="L81" s="38" t="inlineStr">
        <is>
          <t>일치</t>
        </is>
      </c>
      <c r="M81" s="38" t="inlineStr">
        <is>
          <t>편입 후</t>
        </is>
      </c>
      <c r="N81" s="39" t="inlineStr">
        <is>
          <t>Gaming &amp; Sport</t>
        </is>
      </c>
      <c r="O81" s="39" t="inlineStr">
        <is>
          <t>Sports / Leisure</t>
        </is>
      </c>
      <c r="P81" s="38" t="inlineStr">
        <is>
          <t>Closed</t>
        </is>
      </c>
      <c r="Q81" s="40" t="n">
        <v>1.62</v>
      </c>
      <c r="R81" s="39" t="inlineStr">
        <is>
          <t>Kakao VX Inc.</t>
        </is>
      </c>
      <c r="S81" s="39" t="inlineStr">
        <is>
          <t>-</t>
        </is>
      </c>
      <c r="T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U81" s="39" t="inlineStr">
        <is>
          <t>MA-1 그룹이 매수자</t>
        </is>
      </c>
      <c r="V81" s="39" t="inlineStr">
        <is>
          <t>추가지분</t>
        </is>
      </c>
      <c r="W81" s="39" t="inlineStr">
        <is>
          <t>MA② 기존 지분 확대</t>
        </is>
      </c>
      <c r="X81" s="39" t="n"/>
      <c r="Y81" s="38" t="inlineStr">
        <is>
          <t>False</t>
        </is>
      </c>
      <c r="Z81" s="39" t="inlineStr">
        <is>
          <t>MA② 기존 지분 확대</t>
        </is>
      </c>
      <c r="AA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AB81" s="39" t="inlineStr">
        <is>
          <t>완료 (2021-02-16)</t>
        </is>
      </c>
      <c r="AC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D81" s="39" t="inlineStr">
        <is>
          <t>원자료와 일치 (1,800,000,000원 ÷ 1,102.24원/USD, Yahoo Finance KRW=X 2021-02-16 종가 = 1.63; 원자료 1.62. 회계상 취득원가 2,074,257,080원으로 환산하면 1.88)</t>
        </is>
      </c>
      <c r="AE81" s="39" t="inlineStr">
        <is>
          <t>2020-11-16</t>
        </is>
      </c>
      <c r="AF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G81" s="39" t="inlineStr">
        <is>
          <t>K043과 같은 인수의 2단계(K043 = 2020-11-16 공시된 55%·78억원 전체 결정, 1차 50%는 2020-12-21 ㈜더블트리에셋으로부터 60억원·60,000원/좌에 취득, DART 20201228000353). 이중 집계 주의: K043 원자료 value 7.04(=78억원)에 이 2차 5% 대금 18억원이 이미 들어 있으므로 K043과 K048을 합산하면 2차분이 두 번 잡힘. K044(원자료: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H81" s="39" t="inlineStr">
        <is>
          <t>㈜카카오브이엑스(카카오VX; ㈜카카오게임즈의 주요 종속회사, 비상장 — ㈜카카오의 손자회사)</t>
        </is>
      </c>
      <c r="AI81" s="39" t="inlineStr">
        <is>
          <t>"사업 확장" (타법인주식및출자증권취득결정 공시 '취득목적', 2020-11-16) / "실외골프장 사업까지 야심찬 도전이 시작된 셈이다" (딜사이트 2020-12 보도, 기자 평가)</t>
        </is>
      </c>
      <c r="AJ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K81" s="39" t="inlineStr">
        <is>
          <t>인접</t>
        </is>
      </c>
      <c r="AL81" s="39" t="inlineStr">
        <is>
          <t>대상은 매출이 없는 골프장 개발·건설 회사(주요사업 '골프장 운영 건설사업'). 카카오VX는 이미 골프장 위탁운영으로 골프장매출(2020년 11.3%)을 내고 있어 같은 골퍼 고객군·골프 가치사슬 안에서 위탁운영에서 골프장 보유·개발로 넓히는 거래이므로 인접. 그룹 정점 ㈜카카오(플랫폼·콘텐츠) 기준이나 직계 상장 지배회사 카카오게임즈(게임) 기준으로는 비핵심</t>
        </is>
      </c>
      <c r="AM81" s="39" t="inlineStr">
        <is>
          <t>124,818,383,702원 (㈜카카오브이엑스 별도, 2020-12-31 — 2차 취득(2021-02-16) 직전 회계연도말; 연결 기준 167,403,648,177원). 공시(2020-11-16)에는 총자산 값 없음</t>
        </is>
      </c>
      <c r="AN81" s="39" t="inlineStr">
        <is>
          <t>11,953,970,238,956원 (㈜카카오 연결, 2020-12-31 — 카카오 2020 사업보고서 20210318001373; K063 기록과 같은 출처·값)</t>
        </is>
      </c>
      <c r="AO81" s="39" t="inlineStr">
        <is>
          <t>계산: 1.44 (1,800,000,000원 ÷ 카카오VX 별도 자산총계 124,818,383,702원, 2020-12-31). 회계상 취득원가 2,074,257,080원 기준이면 1.66</t>
        </is>
      </c>
      <c r="AP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기준(K043)</t>
        </is>
      </c>
      <c r="AQ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R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S81" s="39" t="inlineStr">
        <is>
          <t>KOSDAQ:293490</t>
        </is>
      </c>
      <c r="AT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U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V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발표(K016);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K044상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W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X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Y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Z81" s="39" t="inlineStr">
        <is>
          <t>2021: 0원; 2022: 0원; 2025: 0원(2023·2024도 0원) — 매출 없음(종속기업 요약재무의 매출 '-' 표기, 같은 표에 연간 당기순손익이 숫자로 있음)</t>
        </is>
      </c>
      <c r="BA81" s="39" t="inlineStr">
        <is>
          <t>영업이익 미확인. 대신 당기순이익 2019: -465백만원; 2020: 미확인(2020 연결감사보고서 종속기업 요약재무에 '-' 표기)</t>
        </is>
      </c>
      <c r="BB81" s="39" t="inlineStr">
        <is>
          <t>영업이익 미확인. 대신 당기순이익 2021: -3,564백만원; 2022: -4,273백만원; 2025: -4,620백만원(2023: -4,411, 2024: -4,032백만원)</t>
        </is>
      </c>
      <c r="BC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D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E81" s="38" t="inlineStr">
        <is>
          <t>완료</t>
        </is>
      </c>
      <c r="BF81" s="38" t="inlineStr">
        <is>
          <t>2026-10-26</t>
        </is>
      </c>
    </row>
    <row r="82" ht="72" customHeight="1">
      <c r="A82" s="38" t="inlineStr">
        <is>
          <t>K049</t>
        </is>
      </c>
      <c r="B82" s="38" t="inlineStr">
        <is>
          <t>Kakao</t>
        </is>
      </c>
      <c r="C82" s="38" t="inlineStr">
        <is>
          <t>2021-03-17</t>
        </is>
      </c>
      <c r="D82" s="39" t="inlineStr">
        <is>
          <t>Feelyeon Management Co. Ltd.</t>
        </is>
      </c>
      <c r="E82" s="38" t="n">
        <v>103</v>
      </c>
      <c r="F82" s="38" t="inlineStr">
        <is>
          <t>False</t>
        </is>
      </c>
      <c r="G82" s="38" t="inlineStr">
        <is>
          <t>K049</t>
        </is>
      </c>
      <c r="H82" s="38" t="inlineStr">
        <is>
          <t>MA①</t>
        </is>
      </c>
      <c r="I82" s="38" t="inlineStr">
        <is>
          <t>MA①</t>
        </is>
      </c>
      <c r="J82" s="38" t="inlineStr">
        <is>
          <t>같음</t>
        </is>
      </c>
      <c r="K82" s="38" t="inlineStr">
        <is>
          <t>있음</t>
        </is>
      </c>
      <c r="L82" s="38" t="inlineStr">
        <is>
          <t>일치</t>
        </is>
      </c>
      <c r="M82" s="38" t="inlineStr">
        <is>
          <t>편입 후</t>
        </is>
      </c>
      <c r="N82" s="39" t="inlineStr">
        <is>
          <t>Music &amp; Fan Entertainment</t>
        </is>
      </c>
      <c r="O82" s="39" t="inlineStr">
        <is>
          <t>Music / Artist Management</t>
        </is>
      </c>
      <c r="P82" s="38" t="inlineStr">
        <is>
          <t>Closed</t>
        </is>
      </c>
      <c r="Q82" s="40" t="n">
        <v>9.9</v>
      </c>
      <c r="R82" s="39" t="inlineStr">
        <is>
          <t>Kakao Corp. (KOSE:A035720)</t>
        </is>
      </c>
      <c r="S82" s="39" t="inlineStr">
        <is>
          <t>-</t>
        </is>
      </c>
      <c r="T82" s="39" t="inlineStr">
        <is>
          <t>Kakao Corp. (KOSE:A035720) acquired 80% stake in Feelyeon Management Co. Ltd for KRW 11.2 billion in the year 2020.</t>
        </is>
      </c>
      <c r="U82" s="39" t="inlineStr">
        <is>
          <t>MA-1 그룹이 매수자</t>
        </is>
      </c>
      <c r="V82" s="39" t="inlineStr">
        <is>
          <t>과반 인수(≥50%)</t>
        </is>
      </c>
      <c r="W82" s="39" t="inlineStr">
        <is>
          <t>MA① 경영권 인수</t>
        </is>
      </c>
      <c r="X82" s="39" t="n"/>
      <c r="Y82" s="38" t="inlineStr">
        <is>
          <t>False</t>
        </is>
      </c>
      <c r="Z82" s="39" t="inlineStr">
        <is>
          <t>MA① 경영권 인수</t>
        </is>
      </c>
      <c r="AA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AB82" s="39" t="inlineStr">
        <is>
          <t>완료 (2020년 3분기 중 지배력 획득. 정확한 거래종결일 미확인. 공정위 계열편입일 2020-10-05)</t>
        </is>
      </c>
      <c r="AC82" s="39" t="inlineStr">
        <is>
          <t>11,202,750,000원 (보통주 3,447주, 지분 80.01%, 전액 현금 이전대가, 주당 약 3,250,000원)</t>
        </is>
      </c>
      <c r="AD82" s="39" t="inlineStr">
        <is>
          <t>원자료와 일치 (11,202.75백만원 ÷ 원자료 9.9 = 약 1,132원/달러로 2020년 3분기 환율 범위와 맞음)</t>
        </is>
      </c>
      <c r="AE82" s="39" t="inlineStr">
        <is>
          <t>2020-11-16 (공식 발표·보도자료 없음. 최초로 확인된 공개 문서인 카카오 2020년 3분기 분기보고서 제출일, 접수번호 20201116001873)</t>
        </is>
      </c>
      <c r="AF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G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K050(㈜인타임 70%)과 K051(Page Lab, 2.98백만달러)은 같은 시기 카카오페이지의 웹소설 CP 연쇄 인수에 속한다. 추정: K051은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H82" s="39" t="inlineStr">
        <is>
          <t>㈜카카오페이지(카카오 자회사, 비상장. 2021-03 카카오M과 합병해 ㈜카카오엔터테인먼트로 사명 변경)</t>
        </is>
      </c>
      <c r="AI82" s="39" t="inlineStr">
        <is>
          <t>미확인 (주요사항보고서·보도자료 없음. 후속 거래 공시의 목적 문장으로 대신: "웹툰 및 웹소설 인프라 확대" (2021-06-11 필연매니지먼트 타법인주식취득결정, 스튜디오하바나 인수 목적))</t>
        </is>
      </c>
      <c r="AJ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2" s="39" t="inlineStr">
        <is>
          <t>인접</t>
        </is>
      </c>
      <c r="AL82"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2" s="39" t="inlineStr">
        <is>
          <t>377,571,627,784원 (㈜카카오페이지 연결, 2019-12-31 직전 회계연도말; 카카오페이지 2020 연결감사보고서 비교 표시)</t>
        </is>
      </c>
      <c r="AN82" s="39" t="inlineStr">
        <is>
          <t>8,737,255,755,774원 (㈜카카오 연결, 2019-12-31; 카카오 2020 사업보고서 요약재무정보)</t>
        </is>
      </c>
      <c r="AO82" s="39" t="inlineStr">
        <is>
          <t>계산: 11,202,750,000 / 377,571,627,784 (카카오페이지 2019말 연결 총자산) = 2.97% (카카오 연결 총자산 대비 0.13%)</t>
        </is>
      </c>
      <c r="AP82" s="39" t="inlineStr">
        <is>
          <t>계산: 11,202,750,000 / 315,857,129,372 (카카오페이지 2019말 연결 자본총계, 비지배지분 포함) = 3.55%</t>
        </is>
      </c>
      <c r="AQ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2" s="39" t="inlineStr">
        <is>
          <t>KRX:035720</t>
        </is>
      </c>
      <c r="AT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U82" s="39" t="inlineStr">
        <is>
          <t>2020-11-16 카카오 2020년 3분기 분기보고서(DART)에 '당분기 중 지배력 획득을 통한 종속기업으로 편입'으로 처음 기재. 그보다 앞선 보도·조회공시는 찾지 못함.</t>
        </is>
      </c>
      <c r="AV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W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X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Y82" s="39" t="inlineStr">
        <is>
          <t>2018: 미확인; 2019: 미확인 (참고: 인수 연도 2020 연간 6,442백만원, 별도)</t>
        </is>
      </c>
      <c r="AZ82" s="39" t="inlineStr">
        <is>
          <t>2021: 8,384백만원; 2022: 10,639백만원; 2025: 8,072백만원 (참고 2023: 7,900백만원; 2024: 8,449백만원)</t>
        </is>
      </c>
      <c r="BA82" s="39" t="inlineStr">
        <is>
          <t>2018: 미확인; 2019: 미확인 (참고: 인수 연도 2020 연간 437백만원, 별도)</t>
        </is>
      </c>
      <c r="BB82" s="39" t="inlineStr">
        <is>
          <t>2021: 919백만원; 2022: 178백만원; 2025: 688백만원 (참고 2023: -113백만원; 2024: 351백만원, 당기순이익 2024 -2,942백만원)</t>
        </is>
      </c>
      <c r="BC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D82" s="39" t="inlineStr">
        <is>
          <t>미확인 (카카오 2020년 3분기 실적 보도자료(2020-11-05)에 카카오페이지의 CP 인수 언급 없음. 카카오 IR에는 어닝콜 녹취록이 없고, 이 거래를 다룬 어닝콜 기사도 찾지 못함)</t>
        </is>
      </c>
      <c r="BE82" s="38" t="inlineStr">
        <is>
          <t>부분</t>
        </is>
      </c>
      <c r="BF82" s="38" t="inlineStr">
        <is>
          <t>2026-10-26</t>
        </is>
      </c>
    </row>
    <row r="83" ht="72" customHeight="1">
      <c r="A83" s="38" t="inlineStr">
        <is>
          <t>K050</t>
        </is>
      </c>
      <c r="B83" s="38" t="inlineStr">
        <is>
          <t>Kakao</t>
        </is>
      </c>
      <c r="C83" s="38" t="inlineStr">
        <is>
          <t>2021-03-17</t>
        </is>
      </c>
      <c r="D83" s="39" t="inlineStr">
        <is>
          <t>In Time Co. Ltd</t>
        </is>
      </c>
      <c r="E83" s="38" t="n">
        <v>83</v>
      </c>
      <c r="F83" s="38" t="inlineStr">
        <is>
          <t>False</t>
        </is>
      </c>
      <c r="G83" s="38" t="inlineStr">
        <is>
          <t>K049</t>
        </is>
      </c>
      <c r="H83" s="38" t="inlineStr">
        <is>
          <t>MA①</t>
        </is>
      </c>
      <c r="I83" s="38" t="inlineStr">
        <is>
          <t>MA①</t>
        </is>
      </c>
      <c r="J83" s="38" t="inlineStr">
        <is>
          <t>같음</t>
        </is>
      </c>
      <c r="K83" s="38" t="inlineStr">
        <is>
          <t>있음</t>
        </is>
      </c>
      <c r="L83" s="38" t="inlineStr">
        <is>
          <t>일치</t>
        </is>
      </c>
      <c r="M83" s="38" t="inlineStr">
        <is>
          <t>편입 후</t>
        </is>
      </c>
      <c r="N83" s="39" t="inlineStr">
        <is>
          <t>Story IP Platforms</t>
        </is>
      </c>
      <c r="O83" s="39" t="inlineStr">
        <is>
          <t>Story / Webtoon / Web Novel Platform</t>
        </is>
      </c>
      <c r="P83" s="38" t="inlineStr">
        <is>
          <t>Closed</t>
        </is>
      </c>
      <c r="Q83" s="40" t="n">
        <v>14.84</v>
      </c>
      <c r="R83" s="39" t="inlineStr">
        <is>
          <t>Kakao Corp. (KOSE:A035720)</t>
        </is>
      </c>
      <c r="S83" s="39" t="inlineStr">
        <is>
          <t>-</t>
        </is>
      </c>
      <c r="T83" s="39" t="inlineStr">
        <is>
          <t>Kakao Corp. (KOSE:A035720) acquired Intime Co., Ltd. for KRW 16.8 billion in the year 2020.</t>
        </is>
      </c>
      <c r="U83" s="39" t="inlineStr">
        <is>
          <t>MA-1 그룹이 매수자</t>
        </is>
      </c>
      <c r="V83" s="39" t="inlineStr">
        <is>
          <t>지분율 미기재(대개 100%·사업양수)</t>
        </is>
      </c>
      <c r="W83" s="39" t="inlineStr">
        <is>
          <t>MA① 경영권 인수</t>
        </is>
      </c>
      <c r="X83" s="39" t="n"/>
      <c r="Y83" s="38" t="inlineStr">
        <is>
          <t>False</t>
        </is>
      </c>
      <c r="Z83" s="39" t="inlineStr">
        <is>
          <t>MA① 경영권 인수</t>
        </is>
      </c>
      <c r="AA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AB83" s="39" t="inlineStr">
        <is>
          <t>완료 (2020년 3분기 중 지배력 획득. 정확한 거래종결일 미확인. 공정위 계열편입일 2020-11-02, 카카오페이지 측 기타비상무이사 선임 2020-09-28)</t>
        </is>
      </c>
      <c r="AC83" s="39" t="inlineStr">
        <is>
          <t>16,800,000,000원 (보통주 28,000주, 지분 70.00%, 전액 현금 이전대가, 주당 600,000원)</t>
        </is>
      </c>
      <c r="AD83" s="39" t="inlineStr">
        <is>
          <t>원자료와 일치 (16,800백만원 ÷ 원자료 14.84 = 약 1,132원/달러로 2020년 3분기 환율 범위와 맞음)</t>
        </is>
      </c>
      <c r="AE83" s="39" t="inlineStr">
        <is>
          <t>2020-11-16 (공식 발표·보도자료 없음. 최초로 확인된 공개 문서인 카카오 2020년 3분기 분기보고서 제출일, 접수번호 20201116001873)</t>
        </is>
      </c>
      <c r="AF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G83" s="39" t="inlineStr">
        <is>
          <t>같은 event_group K049(㈜필연매니지먼트 80.01%)·K051(Page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K049(필연,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H83" s="39" t="inlineStr">
        <is>
          <t>㈜카카오페이지(카카오 자회사, 비상장. 2021-03 카카오M과 합병해 ㈜카카오엔터테인먼트로 사명 변경)</t>
        </is>
      </c>
      <c r="AI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J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3" s="39" t="inlineStr">
        <is>
          <t>인접</t>
        </is>
      </c>
      <c r="AL83"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3" s="39" t="inlineStr">
        <is>
          <t>377,571,627,784원 (㈜카카오페이지 연결, 2019-12-31 직전 회계연도말; 카카오페이지 2020 연결감사보고서 비교 표시)</t>
        </is>
      </c>
      <c r="AN83" s="39" t="inlineStr">
        <is>
          <t>8,737,255,755,774원 (㈜카카오 연결, 2019-12-31; 카카오 2020 사업보고서 요약재무정보)</t>
        </is>
      </c>
      <c r="AO83" s="39" t="inlineStr">
        <is>
          <t>계산: 16,800,000,000 / 377,571,627,784 (카카오페이지 2019말 연결 총자산) = 4.45% (카카오 연결 총자산 대비 0.19%)</t>
        </is>
      </c>
      <c r="AP83" s="39" t="inlineStr">
        <is>
          <t>계산: 16,800,000,000 / 315,857,129,372 (카카오페이지 2019말 연결 자본총계, 비지배지분 포함) = 5.32%</t>
        </is>
      </c>
      <c r="AQ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3" s="39" t="inlineStr">
        <is>
          <t>KRX:035720</t>
        </is>
      </c>
      <c r="AT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U83" s="39" t="inlineStr">
        <is>
          <t>2020-11-16 카카오 2020년 3분기 분기보고서(DART)에 '당분기 중 지배력 획득을 통한 종속기업으로 편입'으로 처음 기재. 그보다 앞선 보도·조회공시는 찾지 못함.</t>
        </is>
      </c>
      <c r="AV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W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X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Y83" s="39" t="inlineStr">
        <is>
          <t>2018: 미확인; 2019: 미확인 (참고: 인수 연도 2020 연간 7,977백만원, 별도)</t>
        </is>
      </c>
      <c r="AZ83" s="39" t="inlineStr">
        <is>
          <t>2021: 7,679백만원; 2022: 7,516백만원; 2025: 5,529백만원 (참고 2023: 7,211백만원; 2024: 6,953백만원)</t>
        </is>
      </c>
      <c r="BA83" s="39" t="inlineStr">
        <is>
          <t>2018: 미확인; 2019: 미확인 (참고: 인수 연도 2020 연간 394백만원, 별도)</t>
        </is>
      </c>
      <c r="BB83" s="39" t="inlineStr">
        <is>
          <t>2021: 30백만원; 2022: -211백만원; 2025: 462백만원 (참고 2023: 358백만원; 2024: 379백만원)</t>
        </is>
      </c>
      <c r="BC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D83" s="39" t="inlineStr">
        <is>
          <t>미확인 (카카오 2020년 3분기 실적 보도자료(2020-11-05)에 카카오페이지의 CP 인수 언급 없음. 카카오 IR에는 어닝콜 녹취록이 없고, 이 거래를 다룬 어닝콜 기사도 찾지 못함)</t>
        </is>
      </c>
      <c r="BE83" s="38" t="inlineStr">
        <is>
          <t>부분</t>
        </is>
      </c>
      <c r="BF83" s="38" t="inlineStr">
        <is>
          <t>2026-10-26</t>
        </is>
      </c>
    </row>
    <row r="84" ht="72" customHeight="1">
      <c r="A84" s="38" t="inlineStr">
        <is>
          <t>K051</t>
        </is>
      </c>
      <c r="B84" s="38" t="inlineStr">
        <is>
          <t>Kakao</t>
        </is>
      </c>
      <c r="C84" s="38" t="inlineStr">
        <is>
          <t>2021-03-17</t>
        </is>
      </c>
      <c r="D84" s="39" t="inlineStr">
        <is>
          <t>Page Lab Inc.</t>
        </is>
      </c>
      <c r="E84" s="38" t="n">
        <v>139</v>
      </c>
      <c r="F84" s="38" t="inlineStr">
        <is>
          <t>False</t>
        </is>
      </c>
      <c r="G84" s="38" t="inlineStr">
        <is>
          <t>K049</t>
        </is>
      </c>
      <c r="H84" s="38" t="inlineStr">
        <is>
          <t>MA①</t>
        </is>
      </c>
      <c r="I84" s="38" t="inlineStr">
        <is>
          <t>MA①</t>
        </is>
      </c>
      <c r="J84" s="38" t="inlineStr">
        <is>
          <t>같음</t>
        </is>
      </c>
      <c r="K84" s="38" t="inlineStr">
        <is>
          <t>확인 안 됨</t>
        </is>
      </c>
      <c r="L84" s="38" t="inlineStr">
        <is>
          <t>일치</t>
        </is>
      </c>
      <c r="M84" s="38" t="inlineStr">
        <is>
          <t>편입 후</t>
        </is>
      </c>
      <c r="N84" s="39" t="inlineStr">
        <is>
          <t>Content Production &amp; Investment</t>
        </is>
      </c>
      <c r="O84" s="39" t="inlineStr">
        <is>
          <t>Content Production Studio</t>
        </is>
      </c>
      <c r="P84" s="38" t="inlineStr">
        <is>
          <t>Closed</t>
        </is>
      </c>
      <c r="Q84" s="40" t="n">
        <v>2.98</v>
      </c>
      <c r="R84" s="39" t="inlineStr">
        <is>
          <t>Kakao Corp. (KOSE:A035720)</t>
        </is>
      </c>
      <c r="S84" s="39" t="inlineStr">
        <is>
          <t>-</t>
        </is>
      </c>
      <c r="T84" s="39" t="inlineStr">
        <is>
          <t>Kakao Corp. (KOSE:A035720) acquired Page Lab Inc. for KRW 3.4 billion in the year 2020.</t>
        </is>
      </c>
      <c r="U84" s="39" t="inlineStr">
        <is>
          <t>MA-1 그룹이 매수자</t>
        </is>
      </c>
      <c r="V84" s="39" t="inlineStr">
        <is>
          <t>지분율 미기재(대개 100%·사업양수)</t>
        </is>
      </c>
      <c r="W84" s="39" t="inlineStr">
        <is>
          <t>MA① 경영권 인수</t>
        </is>
      </c>
      <c r="X84" s="39" t="n"/>
      <c r="Y84" s="38" t="inlineStr">
        <is>
          <t>False</t>
        </is>
      </c>
      <c r="Z84" s="39" t="inlineStr">
        <is>
          <t>MA① 경영권 인수</t>
        </is>
      </c>
      <c r="AA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AB84" s="39" t="inlineStr">
        <is>
          <t>완료 (2020-09-01 계열편입; 카카오 2020 3분기보고서에 '당분기 중 지배력 획득을 통한 종속기업으로 편입'. 정확한 주식 취득일은 미확인)</t>
        </is>
      </c>
      <c r="AC84" s="39" t="inlineStr">
        <is>
          <t>3,370,000,000원 (지분 79.00%, 632주 취득 이전대가 3,370,000천원 — 카카오페이지 2020 연결감사보고서 사업결합 주석)</t>
        </is>
      </c>
      <c r="AD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E84" s="39" t="inlineStr">
        <is>
          <t>2020-11-16 (공식 발표 없음. 최초로 확인된 공개 문서인 카카오 2020 3분기보고서 제출일. 거래 자체는 2020-09-01 계열편입)</t>
        </is>
      </c>
      <c r="AF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G84" s="39" t="inlineStr">
        <is>
          <t>K049(㈜필연매니지먼트 80.01%, 11,202,750천원)·K050(㈜인타임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H84" s="39" t="inlineStr">
        <is>
          <t>㈜카카오페이지(카카오 자회사, 비상장; 2021-03 카카오M 흡수합병 후 ㈜카카오엔터테인먼트)</t>
        </is>
      </c>
      <c r="AI84" s="39" t="inlineStr">
        <is>
          <t>미확인 (인수 목적을 밝힌 공시·보도자료 없음. 소규모 비상장 자회사 간 거래라 주요사항보고서 대상이 아님)</t>
        </is>
      </c>
      <c r="AJ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K84" s="39" t="inlineStr">
        <is>
          <t>인접</t>
        </is>
      </c>
      <c r="AL84" s="39" t="inlineStr">
        <is>
          <t>대상 ㈜파괴연구소는 광고 콘텐츠(유튜브 기반 영상 광고) 제작·광고 대행 회사로, 웹툰·웹소설 플랫폼 운영과는 다른 업이지만 콘텐츠 마케팅·영상 콘텐츠라는 같은 가치사슬에 붙어 있음(풋옵션 행사가격이 유튜브 구독자 수에 연동). 그룹 정점 ㈜카카오 기준으로는 광고(톡비즈 광고)가 주력 매출원이므로 광고 대행·광고 콘텐츠는 핵심에 가까운 인접 영역.</t>
        </is>
      </c>
      <c r="AM84" s="39" t="inlineStr">
        <is>
          <t>377,571,627,784원 (㈜카카오페이지 연결, 2019-12-31 — 카카오페이지 2020 연결감사보고서 재무상태표 전기 금액)</t>
        </is>
      </c>
      <c r="AN84" s="39" t="inlineStr">
        <is>
          <t>8,737,255,755,774원 (㈜카카오 연결, 2019-12-31 — 카카오 2020 사업보고서 요약재무정보)</t>
        </is>
      </c>
      <c r="AO84" s="39" t="inlineStr">
        <is>
          <t>계산: 0.89 (3,370,000,000원 / 카카오페이지 연결 총자산 377,571,627,784원, 2019-12-31). 참고: 카카오 연결 총자산 대비 0.04</t>
        </is>
      </c>
      <c r="AP84" s="39" t="inlineStr">
        <is>
          <t>계산: 1.07 (3,370,000,000원 / 카카오페이지 연결 자본총계 315,857,129,372원, 2019-12-31)</t>
        </is>
      </c>
      <c r="AQ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R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S84" s="39" t="inlineStr">
        <is>
          <t>KRX:035720</t>
        </is>
      </c>
      <c r="AT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U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V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W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X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Y84" s="39" t="inlineStr">
        <is>
          <t>2018: 해당 없음 (2019-06-27 설립 전); 2019: 미확인 (외부감사 비대상이라 감사보고서 없음, 공정위 공시도 계열편입 뒤인 2020년부터)</t>
        </is>
      </c>
      <c r="AZ84" s="39" t="inlineStr">
        <is>
          <t>2020(인수 연도): 1,632백만원; 2021: 3,271백만원; 2022: 4,360백만원; 2023: 7,097백만원; 2024: 7,562백만원; 2025(최근): 6,306백만원</t>
        </is>
      </c>
      <c r="BA84" s="39" t="inlineStr">
        <is>
          <t>2018: 해당 없음 (설립 전); 2019: 미확인</t>
        </is>
      </c>
      <c r="BB84" s="39" t="inlineStr">
        <is>
          <t>2020(인수 연도): -1,369백만원; 2021: -886백만원; 2022: -336백만원; 2023: 1,736백만원; 2024: 1,382백만원; 2025(최근): 495백만원</t>
        </is>
      </c>
      <c r="BC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D84" s="39" t="inlineStr">
        <is>
          <t>미확인 (카카오 IR 실적발표 자료·어닝콜 기사에서 파괴연구소 언급은 찾지 못함. 거래 규모가 작아 IR에서 따로 다뤄졌을 가능성은 낮음. IR 자료 원문 전수 검토는 하지 않음)</t>
        </is>
      </c>
      <c r="BE84" s="38" t="inlineStr">
        <is>
          <t>부분</t>
        </is>
      </c>
      <c r="BF84" s="38" t="inlineStr">
        <is>
          <t>2026-10-26</t>
        </is>
      </c>
    </row>
    <row r="85" ht="72" customHeight="1">
      <c r="A85" s="38" t="inlineStr">
        <is>
          <t>K052</t>
        </is>
      </c>
      <c r="B85" s="38" t="inlineStr">
        <is>
          <t>Kakao</t>
        </is>
      </c>
      <c r="C85" s="38" t="inlineStr">
        <is>
          <t>2021-03-18</t>
        </is>
      </c>
      <c r="D85" s="39" t="inlineStr">
        <is>
          <t>DelCar</t>
        </is>
      </c>
      <c r="E85" s="38" t="n">
        <v>111</v>
      </c>
      <c r="F85" s="38" t="inlineStr">
        <is>
          <t>False</t>
        </is>
      </c>
      <c r="G85" s="38" t="n"/>
      <c r="H85" s="38" t="inlineStr">
        <is>
          <t>MA①</t>
        </is>
      </c>
      <c r="I85" s="38" t="inlineStr">
        <is>
          <t>MA①</t>
        </is>
      </c>
      <c r="J85" s="38" t="inlineStr">
        <is>
          <t>같음</t>
        </is>
      </c>
      <c r="K85" s="38" t="inlineStr">
        <is>
          <t>확인 안 됨</t>
        </is>
      </c>
      <c r="L85" s="38" t="inlineStr">
        <is>
          <t>일치</t>
        </is>
      </c>
      <c r="M85" s="38" t="inlineStr">
        <is>
          <t>편입 후</t>
        </is>
      </c>
      <c r="N85" s="39" t="inlineStr">
        <is>
          <t>Mobility &amp; Transportation</t>
        </is>
      </c>
      <c r="O85" s="39" t="inlineStr">
        <is>
          <t>Mobility / Transportation</t>
        </is>
      </c>
      <c r="P85" s="38" t="inlineStr">
        <is>
          <t>Closed</t>
        </is>
      </c>
      <c r="Q85" s="40" t="n">
        <v>7.11</v>
      </c>
      <c r="R85" s="39" t="inlineStr">
        <is>
          <t>Kakao Mobility Co., Ltd.</t>
        </is>
      </c>
      <c r="S85" s="39" t="inlineStr">
        <is>
          <t>-</t>
        </is>
      </c>
      <c r="T85" s="39" t="inlineStr">
        <is>
          <t>Kakao Mobility Co., Ltd. acquired DelCar app for around 8 billion won on March 18, 2021.</t>
        </is>
      </c>
      <c r="U85" s="39" t="inlineStr">
        <is>
          <t>MA-1 그룹이 매수자</t>
        </is>
      </c>
      <c r="V85" s="39" t="inlineStr">
        <is>
          <t>지분율 미기재(대개 100%·사업양수)</t>
        </is>
      </c>
      <c r="W85" s="39" t="inlineStr">
        <is>
          <t>MA① 경영권 인수</t>
        </is>
      </c>
      <c r="X85" s="39" t="n"/>
      <c r="Y85" s="38" t="inlineStr">
        <is>
          <t>False</t>
        </is>
      </c>
      <c r="Z85" s="39" t="inlineStr">
        <is>
          <t>MA① 경영권 인수</t>
        </is>
      </c>
      <c r="AA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AB85" s="39" t="inlineStr">
        <is>
          <t>완료 (2021-09-01 딜카 서비스 자산 양도·이관. 계약 2021-03-17, 공정위 기업결합 승인 발표 2021-07-22)</t>
        </is>
      </c>
      <c r="AC85" s="39" t="inlineStr">
        <is>
          <t>8,000,000,000원 (이전대가 8,000,000천원 전액 현금, 카카오모빌리티 2021 연결감사보고서 사업결합 주석 '렌터카 부문'·'렌터카 사업')</t>
        </is>
      </c>
      <c r="AD85" s="39" t="inlineStr">
        <is>
          <t>원자료와 일치 (8,000백만원 ÷ 1,121~1,130원/USD(Yahoo KRW=X 2021-03-17~18) = 7.08~7.14)</t>
        </is>
      </c>
      <c r="AE85" s="39" t="inlineStr">
        <is>
          <t>2021-03-18</t>
        </is>
      </c>
      <c r="AF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G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K062(플러스티브이)와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H85" s="39" t="inlineStr">
        <is>
          <t>㈜카카오모빌리티(㈜카카오의 연결 종속회사, 비상장)</t>
        </is>
      </c>
      <c r="AI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J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K85" s="39" t="inlineStr">
        <is>
          <t>인접</t>
        </is>
      </c>
      <c r="AL85" s="39" t="inlineStr">
        <is>
          <t>렌터카·카셰어링 중개는 카카오모빌리티가 인수 전 하지 않던 이동 수단이지만, 같은 카카오 T 이용자군에 붙는 MaaS 가치사슬 영역이다. 이후 사업보고서도 렌터카를 '모빌리티 서비스(버스, 기차, 항공, 렌터카, 택시 등을 포함한 MaaS)'로 분류한다. 그룹 정점 ㈜카카오 기준으로도 모빌리티 신사업의 하위 확장이라 인접.</t>
        </is>
      </c>
      <c r="AM85" s="39" t="inlineStr">
        <is>
          <t>322,640,739,499원 (카카오모빌리티 연결, 2020-12-31, 2020 연결감사보고서. 비상장사라 2021 분기 재무 미공시)</t>
        </is>
      </c>
      <c r="AN85" s="39" t="inlineStr">
        <is>
          <t>11,953,970,238,956원 (㈜카카오 연결, 2020-12-31, 2020 사업보고서 요약재무정보)</t>
        </is>
      </c>
      <c r="AO85" s="39" t="inlineStr">
        <is>
          <t>계산: 2.48 (8,000,000,000원 ÷ 카카오모빌리티 2020-12-31 연결 자산총계 322,640,739,499원). 참고: ㈜카카오 연결 자산총계 대비 0.067</t>
        </is>
      </c>
      <c r="AP85" s="39" t="inlineStr">
        <is>
          <t>계산: 4.41 (8,000,000,000원 ÷ 카카오모빌리티 2020-12-31 연결 자본총계 181,218,335,028원)</t>
        </is>
      </c>
      <c r="AQ85" s="39" t="inlineStr">
        <is>
          <t>계산: 42,923,469,030,000원 (약 42.9조원) = ㈜카카오 2021-03-17 실제 종가 485,000원 (Yahoo 조정 종가 97,000원 × 5, 2021-04 액면분할 5:1 소급분 환원) × 2020-12-31 발행주식총수 88,501,998주 (2020 사업보고서)</t>
        </is>
      </c>
      <c r="AR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S85" s="39" t="inlineStr">
        <is>
          <t>KRX:035720</t>
        </is>
      </c>
      <c r="AT85" s="39" t="inlineStr">
        <is>
          <t>인수 주체 카카오모빌리티는 비상장이므로 상장 지배회사 ㈜카카오. 매도자 현대캐피탈㈜도 비상장이고 대상은 사업부(딜카)라 대상 측 종목코드 해당 없음.</t>
        </is>
      </c>
      <c r="AU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V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W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X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Y85" s="39" t="inlineStr">
        <is>
          <t>미확인 (현대캐피탈 딜카 사업부 매출은 현대캐피탈 공시·보도에서 별도 공개된 자료를 찾지 못함)</t>
        </is>
      </c>
      <c r="AZ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BA85" s="39" t="inlineStr">
        <is>
          <t>미확인 (사업부 손익 비공개)</t>
        </is>
      </c>
      <c r="BB85" s="39" t="inlineStr">
        <is>
          <t>미확인 (렌터카 사업·모빌리티 서비스 부문 영업손익 미공시)</t>
        </is>
      </c>
      <c r="BC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D85" s="39" t="inlineStr">
        <is>
          <t>미확인 (카카오 2021 1분기 실적 보도·byline 어닝콜 기사(2021-05-06)에서 딜카·렌터카 언급을 찾지 못함. 카카오 IR 실적 PDF·어닝콜 음성은 확인하지 못함)</t>
        </is>
      </c>
      <c r="BE85" s="38" t="inlineStr">
        <is>
          <t>부분</t>
        </is>
      </c>
      <c r="BF85" s="38" t="inlineStr">
        <is>
          <t>2026-10-26</t>
        </is>
      </c>
    </row>
    <row r="86" ht="72" customHeight="1">
      <c r="A86" s="38" t="inlineStr">
        <is>
          <t>K053</t>
        </is>
      </c>
      <c r="B86" s="38" t="inlineStr">
        <is>
          <t>Kakao</t>
        </is>
      </c>
      <c r="C86" s="38" t="inlineStr">
        <is>
          <t>2021-04-14</t>
        </is>
      </c>
      <c r="D86" s="39" t="inlineStr">
        <is>
          <t>Awins Co., Ltd.</t>
        </is>
      </c>
      <c r="E86" s="38" t="n">
        <v>178</v>
      </c>
      <c r="F86" s="38" t="inlineStr">
        <is>
          <t>False</t>
        </is>
      </c>
      <c r="G86" s="38" t="n"/>
      <c r="H86" s="38" t="inlineStr">
        <is>
          <t>MA②</t>
        </is>
      </c>
      <c r="I86" s="38" t="inlineStr">
        <is>
          <t>MA②</t>
        </is>
      </c>
      <c r="J86" s="38" t="inlineStr">
        <is>
          <t>같음</t>
        </is>
      </c>
      <c r="K86" s="38" t="inlineStr">
        <is>
          <t>있음</t>
        </is>
      </c>
      <c r="L86" s="38" t="inlineStr">
        <is>
          <t>일치</t>
        </is>
      </c>
      <c r="M86" s="38" t="inlineStr">
        <is>
          <t>편입 후</t>
        </is>
      </c>
      <c r="N86" s="39" t="inlineStr">
        <is>
          <t>Music &amp; Fan Entertainment</t>
        </is>
      </c>
      <c r="O86" s="39" t="inlineStr">
        <is>
          <t>Music / Artist Management</t>
        </is>
      </c>
      <c r="P86" s="38" t="inlineStr">
        <is>
          <t>Closed</t>
        </is>
      </c>
      <c r="Q86" s="40" t="n">
        <v>0.148</v>
      </c>
      <c r="R86" s="39" t="inlineStr">
        <is>
          <t>Kids Note, Inc.</t>
        </is>
      </c>
      <c r="S86" s="39" t="inlineStr">
        <is>
          <t>-</t>
        </is>
      </c>
      <c r="T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U86" s="39" t="inlineStr">
        <is>
          <t>MA-1 그룹이 매수자</t>
        </is>
      </c>
      <c r="V86" s="39" t="inlineStr">
        <is>
          <t>추가지분</t>
        </is>
      </c>
      <c r="W86" s="39" t="inlineStr">
        <is>
          <t>MA② 기존 지분 확대</t>
        </is>
      </c>
      <c r="X86" s="39" t="n"/>
      <c r="Y86" s="38" t="inlineStr">
        <is>
          <t>False</t>
        </is>
      </c>
      <c r="Z86" s="39" t="inlineStr">
        <is>
          <t>MA② 기존 지분 확대</t>
        </is>
      </c>
      <c r="AA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86" s="39" t="inlineStr">
        <is>
          <t>완료 (2021-04-09 거래일, 장외취득)</t>
        </is>
      </c>
      <c r="AC86" s="39" t="inlineStr">
        <is>
          <t>165,000,000원 (1,500주 x 110,000원)</t>
        </is>
      </c>
      <c r="AD86" s="39" t="inlineStr">
        <is>
          <t>원자료와 일치 (원자료 0.148; 165백만원 / 약 1,115원 = 약 0.148)</t>
        </is>
      </c>
      <c r="AE86" s="39" t="inlineStr">
        <is>
          <t>2021-04-08</t>
        </is>
      </c>
      <c r="AF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G86" s="39" t="inlineStr">
        <is>
          <t>K040(2020-03,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H86" s="39" t="inlineStr">
        <is>
          <t>㈜키즈노트(카카오인베스트먼트 자회사, 카카오 손자회사, 비상장)</t>
        </is>
      </c>
      <c r="AI86" s="39" t="inlineStr">
        <is>
          <t>"취득주식의 발행회사와 사업연계를 통한 시너지 모색" (공정거래법 특수관계인으로부터 주식의 취득 공시)</t>
        </is>
      </c>
      <c r="AJ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K86" s="39" t="inlineStr">
        <is>
          <t>인접</t>
        </is>
      </c>
      <c r="AL86"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86" s="39" t="inlineStr">
        <is>
          <t>21,096,651,799원 (키즈노트 2020-12-31 연결 자산총계)</t>
        </is>
      </c>
      <c r="AN86" s="39" t="inlineStr">
        <is>
          <t>11,953,970,238,956원 (㈜카카오 2020-12-31 연결 자산총계)</t>
        </is>
      </c>
      <c r="AO86" s="39" t="inlineStr">
        <is>
          <t>계산: 165,000,000 / 21,096,651,799 = 0.78 (키즈노트 연결 기준; 카카오 연결 대비 0.001)</t>
        </is>
      </c>
      <c r="AP86" s="39" t="inlineStr">
        <is>
          <t>계산 불가 (키즈노트 2020말 연결 자본총계 (7,831,161,243)원으로 음수)</t>
        </is>
      </c>
      <c r="AQ86" s="39" t="inlineStr">
        <is>
          <t>계산: 49조 5,207억원 (㈜카카오 2021-04-09 종가 558,000원[Yahoo 조정종가 111,600원 x 5; 4/12~14는 액면분할로 매매정지] x 발행주식총수 88,746,712주[2020 사업보고서 기재값])</t>
        </is>
      </c>
      <c r="AR86" s="39" t="inlineStr">
        <is>
          <t>키즈노트 총자산·자본은 2020 연결감사보고서의 당기(2020말) 열, 카카오 총자산·주식수는 2020 사업보고서, 시가총액은 발표 직전 실제 거래일(2021-04-09) 기준</t>
        </is>
      </c>
      <c r="AS86" s="39" t="inlineStr">
        <is>
          <t>KRX:035720</t>
        </is>
      </c>
      <c r="AT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U86" s="39" t="inlineStr">
        <is>
          <t>2021-04-14 DART 공정거래법 공시 '특수관계인으로부터주식의취득'(키즈노트). 사전 보도는 찾지 못함</t>
        </is>
      </c>
      <c r="AV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82.45%(K040, 1차 풋옵션 행사로 보임); 2020: 풋옵션이 소멸하고 콜옵션(주당 110,000원, 2023-05-15까지)으로 바뀜; 에이윈즈 매출 2019 176억원(순이익 2.0억원), 2020 225억원(순손실 4.9억원)</t>
        </is>
      </c>
      <c r="AW86" s="39" t="inlineStr">
        <is>
          <t>2021-04-09: 키즈노트가 박희동으로부터 1,500주(165백만원)를 추가 취득해 23,987주·87.95%(K053,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86" s="39" t="inlineStr">
        <is>
          <t>있음 (키즈노트 별도재무제표의 에이윈즈 투자주식 손상: 2021년 2,720,054,617원, 2022년 1,079,839,506원으로 장부금액 0. 키즈노트 2022 감사보고서 20230404003005)</t>
        </is>
      </c>
      <c r="AY86" s="39" t="inlineStr">
        <is>
          <t>2019: 17,597,434,882원; 2020: 22,483,460,389원</t>
        </is>
      </c>
      <c r="AZ86" s="39" t="inlineStr">
        <is>
          <t>2021: 20,529,345,435원; 2022: 8,731,502,523원; 2023(처분 전까지): 18,079,194원</t>
        </is>
      </c>
      <c r="BA86" s="39" t="inlineStr">
        <is>
          <t>2019: 추정: 약 3.42억원 (풋옵션 1차 수량 공식으로 역산; 순이익 203,409,758원); 2020: 미확인 (순손실 488,251,647원)</t>
        </is>
      </c>
      <c r="BB86" s="39" t="inlineStr">
        <is>
          <t>2021: (130,393,059)원; 2022: (2,166,021,155)원; 2023(처분 전까지): (758,091,787)원</t>
        </is>
      </c>
      <c r="BC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D86" s="39" t="inlineStr">
        <is>
          <t>미확인 (카카오 연결 규모에 비해 거래가 매우 작다. 카카오 IR 실적자료는 열어 보지 않았고, 웹 검색에서도 어닝콜·IR 언급은 나오지 않았다)</t>
        </is>
      </c>
      <c r="BE86" s="38" t="inlineStr">
        <is>
          <t>부분</t>
        </is>
      </c>
      <c r="BF86" s="38" t="inlineStr">
        <is>
          <t>2026-10-31</t>
        </is>
      </c>
    </row>
    <row r="87" ht="72" customHeight="1">
      <c r="A87" s="38" t="inlineStr">
        <is>
          <t>K054</t>
        </is>
      </c>
      <c r="B87" s="38" t="inlineStr">
        <is>
          <t>Kakao</t>
        </is>
      </c>
      <c r="C87" s="38" t="inlineStr">
        <is>
          <t>2021-04-30</t>
        </is>
      </c>
      <c r="D87" s="39" t="inlineStr">
        <is>
          <t>Krispy Studio Corporation</t>
        </is>
      </c>
      <c r="E87" s="38" t="n">
        <v>147</v>
      </c>
      <c r="F87" s="38" t="inlineStr">
        <is>
          <t>False</t>
        </is>
      </c>
      <c r="G87" s="38" t="n"/>
      <c r="H87" s="38" t="inlineStr">
        <is>
          <t>MA⑥</t>
        </is>
      </c>
      <c r="I87" s="38" t="inlineStr">
        <is>
          <t>MA①</t>
        </is>
      </c>
      <c r="J87" s="38" t="inlineStr">
        <is>
          <t>변경</t>
        </is>
      </c>
      <c r="K87" s="38" t="inlineStr">
        <is>
          <t>확인 안 됨</t>
        </is>
      </c>
      <c r="L87" s="38" t="inlineStr">
        <is>
          <t>일치</t>
        </is>
      </c>
      <c r="M87" s="38" t="inlineStr">
        <is>
          <t>편입 후</t>
        </is>
      </c>
      <c r="N87" s="39" t="inlineStr">
        <is>
          <t>Content Production &amp; Investment</t>
        </is>
      </c>
      <c r="O87" s="39" t="inlineStr">
        <is>
          <t>Content Production Studio</t>
        </is>
      </c>
      <c r="P87" s="38" t="inlineStr">
        <is>
          <t>Announced</t>
        </is>
      </c>
      <c r="Q87" s="40" t="n">
        <v>1.79</v>
      </c>
      <c r="R87" s="39" t="inlineStr">
        <is>
          <t>Clove Club Co., Ltd.</t>
        </is>
      </c>
      <c r="S87" s="39" t="inlineStr">
        <is>
          <t>-</t>
        </is>
      </c>
      <c r="T87" s="39" t="inlineStr">
        <is>
          <t>Clove Club Co., Ltd agreed to acquire Krispy Studio Corporation for KRW 2 billion on April 23, 2021. The deal is subject to approval from board. The deal is expected to be completed by April 23, 2021.</t>
        </is>
      </c>
      <c r="U87" s="39" t="inlineStr">
        <is>
          <t>MA-4 외부자 간 거래</t>
        </is>
      </c>
      <c r="V87" s="39" t="n"/>
      <c r="W87" s="39" t="inlineStr">
        <is>
          <t>MA⑥ 외부자 간 거래</t>
        </is>
      </c>
      <c r="X87" s="39" t="n"/>
      <c r="Y87" s="38" t="inlineStr">
        <is>
          <t>False</t>
        </is>
      </c>
      <c r="Z87" s="39" t="inlineStr">
        <is>
          <t>MA① 경영권 인수</t>
        </is>
      </c>
      <c r="AA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AB87" s="39" t="inlineStr">
        <is>
          <t>완료 (2021-04-23 취득; 카카오 2021 사업보고서에 ㈜클로브클럽 '당기 중 지배력 획득을 통한 종속기업으로 편입')</t>
        </is>
      </c>
      <c r="AC87" s="39" t="inlineStr">
        <is>
          <t>2,000,004,000원 (㈜클로브클럽 보통주 6,000주, 100%, 현금 취득)</t>
        </is>
      </c>
      <c r="AD87" s="39" t="inlineStr">
        <is>
          <t>원자료와 일치</t>
        </is>
      </c>
      <c r="AE87" s="39" t="inlineStr">
        <is>
          <t>2021-04-30</t>
        </is>
      </c>
      <c r="AF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G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H87" s="39" t="inlineStr">
        <is>
          <t>㈜그레이고(구 크리스피스튜디오㈜; ㈜카카오엔터테인먼트가 84.46% 보유한 카카오 손자회사, 비상장)</t>
        </is>
      </c>
      <c r="AI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J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K87" s="39" t="inlineStr">
        <is>
          <t>핵심</t>
        </is>
      </c>
      <c r="AL87" s="39" t="inlineStr">
        <is>
          <t>대상 클로브클럽은 캐주얼 의류 브랜드 '클로브' 운영사(의류 도소매)로, 그레이고의 패션 IP 커머스와 같은 영역이다. 그룹 정점 ㈜카카오 기준으로는 플랫폼·콘텐츠 밖의 의류 브랜드라 비핵심에 가깝고, 카카오엔터테인먼트(콘텐츠·매니지먼트) 기준으로는 연예인 IP를 활용하는 인접 영역이다.</t>
        </is>
      </c>
      <c r="AM87" s="39" t="inlineStr">
        <is>
          <t>9,635백만원 (그레이고 2020-12-31, 카카오 2020 사업보고서 연결대상 종속회사 개황의 최근사업연도말 자산총액). 공시상 자기자본은 9,278,161,253원(2020년말 별도)</t>
        </is>
      </c>
      <c r="AN87" s="39" t="inlineStr">
        <is>
          <t>11,953,970,238,956원 (㈜카카오 2020-12-31 연결 자산총계, 2020 사업보고서)</t>
        </is>
      </c>
      <c r="AO87" s="39" t="inlineStr">
        <is>
          <t>계산: 2,000,004,000원 / 9,635백만원 = 20.76</t>
        </is>
      </c>
      <c r="AP87" s="39" t="inlineStr">
        <is>
          <t>21.56</t>
        </is>
      </c>
      <c r="AQ87" s="39" t="inlineStr">
        <is>
          <t>계산: 117,500원(2021-04-22 ㈜카카오 종가) × 443,857,175주(2021-03-31 발행주식총수, 액면 100원 환산) = 약 52조 1,532억원. 인수 주체가 비상장이라 ㈜카카오 기준</t>
        </is>
      </c>
      <c r="AR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S87" s="39" t="inlineStr">
        <is>
          <t>KRX:035720</t>
        </is>
      </c>
      <c r="AT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U87" s="39" t="inlineStr">
        <is>
          <t>2021-04-30 공정거래법 타법인주식및출자증권취득결정 공시(DART). 언론 보도는 2021-06-09 아이뉴스24가 처음 확인된다. 이사회 결의와 취득은 2021-04-23로 공시보다 앞선다.</t>
        </is>
      </c>
      <c r="AV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W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X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Y87" s="39" t="inlineStr">
        <is>
          <t>2020: 1,139백만원 (2020년 설립이라 그 전 연도 없음)</t>
        </is>
      </c>
      <c r="AZ87" s="39" t="inlineStr">
        <is>
          <t>2021: 미확인; 2022: 7,507백만원; 2023: 8,156백만원; 2024: 6,818백만원</t>
        </is>
      </c>
      <c r="BA87" s="39" t="inlineStr">
        <is>
          <t>미확인 (공시 요약재무에 영업이익 없음. 참고: 2020 당기순이익 200백만원)</t>
        </is>
      </c>
      <c r="BB87" s="39" t="inlineStr">
        <is>
          <t>미확인 (참고 당기순이익: 2022: 115백만원; 2023: 317백만원; 2024: -352백만원)</t>
        </is>
      </c>
      <c r="BC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D87" s="39" t="inlineStr">
        <is>
          <t>미확인 (거래 규모가 작아 카카오 IR 자료·어닝콜에서 언급을 찾지 못했고, 예산 때문에 IR 자료 전체를 검색하지는 않음)</t>
        </is>
      </c>
      <c r="BE87" s="38" t="inlineStr">
        <is>
          <t>부분</t>
        </is>
      </c>
      <c r="BF87" s="38" t="inlineStr">
        <is>
          <t>2026-10-31</t>
        </is>
      </c>
    </row>
    <row r="88" ht="72" customHeight="1">
      <c r="A88" s="38" t="inlineStr">
        <is>
          <t>K055</t>
        </is>
      </c>
      <c r="B88" s="38" t="inlineStr">
        <is>
          <t>Kakao</t>
        </is>
      </c>
      <c r="C88" s="38" t="inlineStr">
        <is>
          <t>2021-05-11</t>
        </is>
      </c>
      <c r="D88" s="39" t="inlineStr">
        <is>
          <t>Radish Media, Inc.</t>
        </is>
      </c>
      <c r="E88" s="38" t="n">
        <v>26</v>
      </c>
      <c r="F88" s="38" t="inlineStr">
        <is>
          <t>True</t>
        </is>
      </c>
      <c r="G88" s="38" t="inlineStr">
        <is>
          <t>K055</t>
        </is>
      </c>
      <c r="H88" s="38" t="inlineStr">
        <is>
          <t>MA②</t>
        </is>
      </c>
      <c r="I88" s="38" t="inlineStr">
        <is>
          <t>MA②</t>
        </is>
      </c>
      <c r="J88" s="38" t="inlineStr">
        <is>
          <t>같음</t>
        </is>
      </c>
      <c r="K88" s="38" t="inlineStr">
        <is>
          <t>있음</t>
        </is>
      </c>
      <c r="L88" s="38" t="inlineStr">
        <is>
          <t>일치</t>
        </is>
      </c>
      <c r="M88" s="38" t="inlineStr">
        <is>
          <t>편입 후</t>
        </is>
      </c>
      <c r="N88" s="39" t="inlineStr">
        <is>
          <t>Story IP Platforms</t>
        </is>
      </c>
      <c r="O88" s="39" t="inlineStr">
        <is>
          <t>Story / Webtoon / Web Novel Platform</t>
        </is>
      </c>
      <c r="P88" s="38" t="inlineStr">
        <is>
          <t>Closed</t>
        </is>
      </c>
      <c r="Q88" s="40" t="n">
        <v>161.43</v>
      </c>
      <c r="R88" s="39" t="inlineStr">
        <is>
          <t>Kakao Page Corp.</t>
        </is>
      </c>
      <c r="S88" s="39" t="inlineStr">
        <is>
          <t>SBVA; Bertelsmann Digital Media Investments, Inc.; Lowercase Capital; Greylock Partners; UTA Ventures</t>
        </is>
      </c>
      <c r="T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U88" s="39" t="inlineStr">
        <is>
          <t>MA-1 그룹이 매수자</t>
        </is>
      </c>
      <c r="V88" s="39" t="inlineStr">
        <is>
          <t>기존 자회사 잔여지분</t>
        </is>
      </c>
      <c r="W88" s="39" t="inlineStr">
        <is>
          <t>MA② 기존 지분 확대</t>
        </is>
      </c>
      <c r="X88" s="39" t="n"/>
      <c r="Y88" s="38" t="inlineStr">
        <is>
          <t>False</t>
        </is>
      </c>
      <c r="Z88" s="39" t="inlineStr">
        <is>
          <t>MA② 기존 지분 확대</t>
        </is>
      </c>
      <c r="AA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88" s="39" t="inlineStr">
        <is>
          <t>완료 (2021-08-03; 2021-05 개시한 공개매수가 사전 응모분 52,319,121주보다 큰 구주 87,472,742주 규모로 종결 — K058. 대금 지급 예정일 2021-06-30 → 2021-07-25(2021-07-05 공시) → 실제 2021-08-03)</t>
        </is>
      </c>
      <c r="AC88" s="39" t="inlineStr">
        <is>
          <t>USD 160,645,074.15 = 180,806,030,957원 (공개매수 사전 응모 의사를 밝힌 주주분 52,319,121주, 주당 약 USD 3.0705, 2021-05-07 매매기준율 1,125.50원 환산). 같은 공개매수의 최종 규모는 K058: 구주 87,472,742주 USD 268,583,738.72, 실제 취득 2021-08-03 87,874,153주(옵션 포함) 309,780백만원</t>
        </is>
      </c>
      <c r="AD88" s="39" t="inlineStr">
        <is>
          <t>원자료와 일치 (공시 USD 160.65)</t>
        </is>
      </c>
      <c r="AE88" s="39" t="inlineStr">
        <is>
          <t>2021-05-11</t>
        </is>
      </c>
      <c r="AF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G88" s="39" t="inlineStr">
        <is>
          <t>같은 묶음 관계: K055와 K058은 같은 Radish 공개매수다(이중 집계). K055는 2021-05-11 발표 시점의 사전 응모분(USD 160.6백만), K058은 2021-07-05 확정된 구주 전체(USD 268.6백만, K055분과 카카오인베스트먼트분 포함)여서 둘을 합하면 USD 160.6백만이 중복된다. Radish 인수 금액은 K058(실제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인수(K056·K059·K060)와 함께 발표됐고, 후행 거래는 K066(Radish의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H88" s="39" t="inlineStr">
        <is>
          <t>㈜카카오엔터테인먼트 (구 ㈜카카오페이지·㈜포도트리, 2021-03-01 ㈜카카오엠 흡수합병과 함께 사명 변경; ㈜카카오의 비상장 연결 종속회사)</t>
        </is>
      </c>
      <c r="AI88" s="39" t="inlineStr">
        <is>
          <t>"영미권 시장진출 강화에 대한 교두보 마련" (공정위 공시 취득목적) / "타파스와 래디쉬 인수를 통해 글로벌 콘텐츠 기업으로 또 한번 진화하는 계기" (카카오엔터 보도자료, 이진수 대표)</t>
        </is>
      </c>
      <c r="AJ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8" s="39" t="inlineStr">
        <is>
          <t>핵심</t>
        </is>
      </c>
      <c r="AL88"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88" s="39" t="inlineStr">
        <is>
          <t>11,953,970,238,956원 (㈜카카오 연결, 2020-12-31; 카카오 거래소 공시 2021-07-05 기재값)</t>
        </is>
      </c>
      <c r="AO88" s="39" t="inlineStr">
        <is>
          <t>계산: 33.96 (180,806,030,957원 ÷ 카카오엔터 별도 총자산 532,404,680,012원[2020-12-31, 카카오엠 합병 전]). 참고 계산: 카카오 연결 총자산 대비 1.51%</t>
        </is>
      </c>
      <c r="AP88" s="39" t="inlineStr">
        <is>
          <t>16.01</t>
        </is>
      </c>
      <c r="AQ88" s="39" t="inlineStr">
        <is>
          <t>계산: 51,487,432,300,000원 (㈜카카오, 발표 직전 거래일 2021-05-10 종가 116,000원 × 발행주식 443,857,175주[2021-05-17 1분기보고서 제출일 현재]; 2021-04 5:1 액면분할 이후라 Yahoo Finance 종가에 분할 소급 조정 없음)</t>
        </is>
      </c>
      <c r="AR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S88" s="39" t="inlineStr">
        <is>
          <t>KRX:035720</t>
        </is>
      </c>
      <c r="AT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인수(K056)도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U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2021-07-05(K058)가 처음이다.</t>
        </is>
      </c>
      <c r="AV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88"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8" s="39" t="inlineStr">
        <is>
          <t>2019: 2,226백만원; 2020: 21,839백만원 (Radish, US GAAP 원화환산)</t>
        </is>
      </c>
      <c r="AZ88" s="39" t="inlineStr">
        <is>
          <t>2021(2021-08-03 편입 이후, Wuxiaworld 12월분 포함): 9,070,513천원; 2022(Tapas Media 합병 후 Tapas Entertainment 연결): 49,109,882천원; 2023: 71,139,270천원; 최근 2025: 59,698,545천원 (참고 2024: 68,025,580천원)</t>
        </is>
      </c>
      <c r="BA88" s="39" t="inlineStr">
        <is>
          <t>미확인 (공시 요약재무에 영업이익 없음. 당기순이익: 2019 −7,711백만원; 2020 −83,744백만원)</t>
        </is>
      </c>
      <c r="BB88" s="39" t="inlineStr">
        <is>
          <t>미확인 (영업이익 비공개). 대리지표 당기순손익: 2021(편입 이후) −12,193,252천원; 2022 −228,203,755천원; 2023 −425,234,093천원; 2024 −35,805,234천원; 2025 −14,664,486천원</t>
        </is>
      </c>
      <c r="BC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D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E88" s="38" t="inlineStr">
        <is>
          <t>완료</t>
        </is>
      </c>
      <c r="BF88" s="38" t="inlineStr">
        <is>
          <t>2026-10-26</t>
        </is>
      </c>
    </row>
    <row r="89" ht="72" customHeight="1">
      <c r="A89" s="38" t="inlineStr">
        <is>
          <t>K056</t>
        </is>
      </c>
      <c r="B89" s="38" t="inlineStr">
        <is>
          <t>Kakao</t>
        </is>
      </c>
      <c r="C89" s="38" t="inlineStr">
        <is>
          <t>2021-05-11</t>
        </is>
      </c>
      <c r="D89" s="39" t="inlineStr">
        <is>
          <t>Tapas Media, Inc.</t>
        </is>
      </c>
      <c r="E89" s="38" t="n">
        <v>34</v>
      </c>
      <c r="F89" s="38" t="inlineStr">
        <is>
          <t>True</t>
        </is>
      </c>
      <c r="G89" s="38" t="inlineStr">
        <is>
          <t>K055</t>
        </is>
      </c>
      <c r="H89" s="38" t="inlineStr">
        <is>
          <t>MA②</t>
        </is>
      </c>
      <c r="I89" s="38" t="inlineStr">
        <is>
          <t>MA②</t>
        </is>
      </c>
      <c r="J89" s="38" t="inlineStr">
        <is>
          <t>같음</t>
        </is>
      </c>
      <c r="K89" s="38" t="inlineStr">
        <is>
          <t>있음</t>
        </is>
      </c>
      <c r="L89" s="38" t="inlineStr">
        <is>
          <t>일치</t>
        </is>
      </c>
      <c r="M89" s="38" t="inlineStr">
        <is>
          <t>편입 후</t>
        </is>
      </c>
      <c r="N89" s="39" t="inlineStr">
        <is>
          <t>Story IP Platforms</t>
        </is>
      </c>
      <c r="O89" s="39" t="inlineStr">
        <is>
          <t>Story / Webtoon / Web Novel Platform</t>
        </is>
      </c>
      <c r="P89" s="38" t="inlineStr">
        <is>
          <t>Closed</t>
        </is>
      </c>
      <c r="Q89" s="40" t="n">
        <v>83.34</v>
      </c>
      <c r="R89" s="39" t="inlineStr">
        <is>
          <t>Kakao Page Corp.</t>
        </is>
      </c>
      <c r="S89" s="39" t="inlineStr">
        <is>
          <t>SBI Investments Ltd.; E&amp;Investment, Inc.; Medici Investment Co., Ltd.; ID Ventures</t>
        </is>
      </c>
      <c r="T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U89" s="39" t="inlineStr">
        <is>
          <t>MA-1 그룹이 매수자</t>
        </is>
      </c>
      <c r="V89" s="39" t="inlineStr">
        <is>
          <t>기존 자회사 잔여지분</t>
        </is>
      </c>
      <c r="W89" s="39" t="inlineStr">
        <is>
          <t>MA② 기존 지분 확대</t>
        </is>
      </c>
      <c r="X89" s="39" t="n"/>
      <c r="Y89" s="38" t="inlineStr">
        <is>
          <t>False</t>
        </is>
      </c>
      <c r="Z89" s="39" t="inlineStr">
        <is>
          <t>MA② 기존 지분 확대</t>
        </is>
      </c>
      <c r="AA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89" s="39" t="inlineStr">
        <is>
          <t>완료 (2021-07-09; 2021-06-30 예정이던 김창원 지분 단독 매입은 2021-07-05 이사회의 구주 일괄 인수(K059)에 흡수돼 함께 종결 — 계산: 7월 구주 11,309,981주 = 발행주식 18,773,501주 − 카카오엔터 기존 보유 7,463,520주로 김창원 3,720,000주 포함. 김창원 몫의 최종 단가는 공시되지 않음)</t>
        </is>
      </c>
      <c r="AC89" s="39" t="inlineStr">
        <is>
          <t>USD 82,938,830.66 = 93,348백만원 (김창원 보유 3,720,000주, 주당 USD 22.2954·25,093원, 2021-05-07 매매기준율 1,125.50원 환산). 이 주식은 K059의 구주 11,309,981주(USD 239,785,464.79)에 포함되며, 실제 일괄 취득은 2021-07-09 12,346,655주(옵션 포함) 294,614백만원</t>
        </is>
      </c>
      <c r="AD89" s="39" t="inlineStr">
        <is>
          <t>원자료와 일치 (공시 USD 82.94)</t>
        </is>
      </c>
      <c r="AE89" s="39" t="inlineStr">
        <is>
          <t>2021-05-11</t>
        </is>
      </c>
      <c r="AF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행(K056)의 공시상 거래상대방은 김창원뿐이므로 VC 4곳은 K059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G89" s="39" t="inlineStr">
        <is>
          <t>같은 묶음 관계: K056은 K059(2021-07-05 구주 11,309,981주, USD 239.79백만)의 일부다(이중 집계). 김창원 3,720,000주가 K059 구주에 포함되므로 K056과 K059를 합하면 USD 82.9백만이 중복된다. K060(예스24 1,019,462주, USD 21.6백만)도 K059의 일부다. Tapas 인수 금액은 K059(실제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인수(K055·K058)와 함께 발표됐다. 대상회사 영업이익은 공개되지 않는다. 이벤트 분석 주의: 카카오 시가총액 대비 0.18%이고 Radish 발표와 겹친다.</t>
        </is>
      </c>
      <c r="AH89" s="39" t="inlineStr">
        <is>
          <t>㈜카카오엔터테인먼트 (구 ㈜카카오페이지·㈜포도트리, 2021-03-01 ㈜카카오엠 흡수합병과 함께 사명 변경; ㈜카카오의 비상장 연결 종속회사)</t>
        </is>
      </c>
      <c r="AI89" s="39" t="inlineStr">
        <is>
          <t>"영미권 시장진출 강화에 대한 교두보 마련" (공정위 공시 취득목적) / "타파스와 래디쉬 인수를 통해 글로벌 콘텐츠 기업으로 또 한번 진화하는 계기" (카카오엔터 보도자료, 이진수 대표)</t>
        </is>
      </c>
      <c r="AJ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9" s="39" t="inlineStr">
        <is>
          <t>핵심</t>
        </is>
      </c>
      <c r="AL89"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89" s="39" t="inlineStr">
        <is>
          <t>11,953,970,238,956원 (㈜카카오 연결, 2020-12-31; 카카오 거래소 공시 2021-07-05 기재값)</t>
        </is>
      </c>
      <c r="AO89" s="39" t="inlineStr">
        <is>
          <t>계산: 17.53 (93,348백만원 ÷ 카카오엔터 별도 총자산 532,404,680,012원[2020-12-31, 카카오엠 합병 전]). 참고 계산: 카카오 연결 총자산 대비 0.78%</t>
        </is>
      </c>
      <c r="AP89" s="39" t="inlineStr">
        <is>
          <t>계산: 8.27 (93,348백만원 ÷ 자기자본 1,129,269,048,038원[같은 날 K055 공정위 공시 기재값]). 이 공시(특수관계인으로부터 주식의 취득)에는 비율 항목이 없음</t>
        </is>
      </c>
      <c r="AQ89" s="39" t="inlineStr">
        <is>
          <t>계산: 51,487,432,300,000원 (㈜카카오, 발표 직전 거래일 2021-05-10 종가 116,000원 × 발행주식 443,857,175주[2021-05-17 1분기보고서 제출일 현재]; 2021-04 5:1 액면분할 이후라 Yahoo Finance 종가에 분할 소급 조정 없음)</t>
        </is>
      </c>
      <c r="AR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S89" s="39" t="inlineStr">
        <is>
          <t>KRX:035720</t>
        </is>
      </c>
      <c r="AT89" s="39" t="inlineStr">
        <is>
          <t>인수 주체 카카오엔터는 비상장이라 상장 지배회사 ㈜카카오(유가증권시장)를 쓴다. 대상 Tapas Media는 미국 비상장으로 종목코드가 없다. 상장 주주로는 예스24(코스닥 053280, 5.43%)가 있었다(K060). 발표일 2021-05-11 카카오 종가 114,500원(전일 116,000원 대비 −1.3%). Radish 인수(K055)가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V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89"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9" s="39" t="inlineStr">
        <is>
          <t>2019: 4,249백만원; 2020: 16,234백만원 (Tapas, 카카오 거래소 공시 2021-07-05 요약재무)</t>
        </is>
      </c>
      <c r="AZ89" s="39" t="inlineStr">
        <is>
          <t>2021(2021-07-09 편입 이후): 16,975,067천원; 2022(Radish에 흡수합병된 Tapas Entertainment 연결, Radish·Wuxiaworld 포함): 49,109,882천원; 2023: 71,139,270천원; 최근 2025: 59,698,545천원 (참고 2024: 68,025,580천원)</t>
        </is>
      </c>
      <c r="BA89" s="39" t="inlineStr">
        <is>
          <t>미확인 (공시 요약재무에 영업이익 없음. 당기순이익: 2019 −2,169백만원; 2020 −856백만원)</t>
        </is>
      </c>
      <c r="BB89" s="39" t="inlineStr">
        <is>
          <t>미확인 (영업이익 비공개). 대리지표 당기순손익: 2021(편입 이후) −11,328,496천원; 2022 −228,203,755천원; 2023 −425,234,093천원; 2024 −35,805,234천원; 2025 −14,664,486천원</t>
        </is>
      </c>
      <c r="BC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89" s="38" t="inlineStr">
        <is>
          <t>완료</t>
        </is>
      </c>
      <c r="BF89" s="38" t="inlineStr">
        <is>
          <t>2026-10-26</t>
        </is>
      </c>
    </row>
    <row r="90" ht="72" customHeight="1">
      <c r="A90" s="38" t="inlineStr">
        <is>
          <t>K057</t>
        </is>
      </c>
      <c r="B90" s="38" t="inlineStr">
        <is>
          <t>Kakao</t>
        </is>
      </c>
      <c r="C90" s="38" t="inlineStr">
        <is>
          <t>2021-05-27</t>
        </is>
      </c>
      <c r="D90" s="39" t="inlineStr">
        <is>
          <t>INISOFT Co.,Ltd.</t>
        </is>
      </c>
      <c r="E90" s="38" t="n">
        <v>65</v>
      </c>
      <c r="F90" s="38" t="inlineStr">
        <is>
          <t>False</t>
        </is>
      </c>
      <c r="G90" s="38" t="n"/>
      <c r="H90" s="38" t="inlineStr">
        <is>
          <t>MA①</t>
        </is>
      </c>
      <c r="I90" s="38" t="inlineStr">
        <is>
          <t>MA①</t>
        </is>
      </c>
      <c r="J90" s="38" t="inlineStr">
        <is>
          <t>같음</t>
        </is>
      </c>
      <c r="K90" s="38" t="inlineStr">
        <is>
          <t>있음</t>
        </is>
      </c>
      <c r="L90" s="38" t="inlineStr">
        <is>
          <t>일치</t>
        </is>
      </c>
      <c r="M90" s="38" t="inlineStr">
        <is>
          <t>편입 후</t>
        </is>
      </c>
      <c r="N90" s="39" t="inlineStr">
        <is>
          <t>Media Platforms</t>
        </is>
      </c>
      <c r="O90" s="39" t="inlineStr">
        <is>
          <t>OTT / Streaming Platform</t>
        </is>
      </c>
      <c r="P90" s="38" t="inlineStr">
        <is>
          <t>Closed</t>
        </is>
      </c>
      <c r="Q90" s="40" t="n">
        <v>22.36</v>
      </c>
      <c r="R90" s="39" t="inlineStr">
        <is>
          <t>Kakao Corp. (KOSE:A035720)</t>
        </is>
      </c>
      <c r="S90" s="39" t="inlineStr">
        <is>
          <t>-</t>
        </is>
      </c>
      <c r="T90" s="39" t="inlineStr">
        <is>
          <t>Kakao Corp. (KOSE:A035720) acquired INISOFT Co.,Ltd. for KRW 25 billion on May 27, 2021.</t>
        </is>
      </c>
      <c r="U90" s="39" t="inlineStr">
        <is>
          <t>MA-1 그룹이 매수자</t>
        </is>
      </c>
      <c r="V90" s="39" t="inlineStr">
        <is>
          <t>지분율 미기재(대개 100%·사업양수)</t>
        </is>
      </c>
      <c r="W90" s="39" t="inlineStr">
        <is>
          <t>MA① 경영권 인수</t>
        </is>
      </c>
      <c r="X90" s="39" t="n"/>
      <c r="Y90" s="38" t="inlineStr">
        <is>
          <t>False</t>
        </is>
      </c>
      <c r="Z90" s="39" t="inlineStr">
        <is>
          <t>MA① 경영권 인수</t>
        </is>
      </c>
      <c r="AA90" s="39" t="inlineStr">
        <is>
          <t>편입 후 (매수자 ㈜카카오엔터테인먼트는 ㈜카카오의 연결 종속회사; 대상 ㈜아이앤아이소프트는 2021년 3분기 지배력 획득으로 카카오 연결 편입, 공정위 계열편입일 2021-09-01)</t>
        </is>
      </c>
      <c r="AB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C90" s="39" t="inlineStr">
        <is>
          <t>25,958,400,000원 (이전대가, 99.8% 249,600주; 카카오 2021 사업보고서 사업결합 주석). 보도 금액 250억원(100%)</t>
        </is>
      </c>
      <c r="AD90" s="39" t="inlineStr">
        <is>
          <t>원자료와 일치</t>
        </is>
      </c>
      <c r="AE90" s="39" t="inlineStr">
        <is>
          <t>2021-05-27</t>
        </is>
      </c>
      <c r="AF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G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H90" s="39" t="inlineStr">
        <is>
          <t>㈜카카오엔터테인먼트(구 ㈜카카오페이지; 2021-03-01 ㈜카카오엠 흡수합병·사명 변경; ㈜카카오의 비상장 연결 종속회사)</t>
        </is>
      </c>
      <c r="AI90" s="39" t="inlineStr">
        <is>
          <t>"Kakao Entertainment's acquisition will mark the first step in developing its own OTT platform" (언론 보도의 업계 분석 인용, KED Global 2021-05-27; 회사 공식 목적 문구는 미확인)</t>
        </is>
      </c>
      <c r="AJ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K90" s="39" t="inlineStr">
        <is>
          <t>인접</t>
        </is>
      </c>
      <c r="AL90" s="39" t="inlineStr">
        <is>
          <t>대상은 DRM 보호 동영상 스트리밍·재생 기술 공급사로, 카카오엔터테인먼트의 Media 부문(카카오TV 등 영상 콘텐츠 유통)과 자체 OTT 구상에 쓰일 기술 인프라라 같은 가치사슬의 인접 영역. 콘텐츠 제작·유통 자체는 아님. 그룹 정점 ㈜카카오 기준으로도 플랫폼·콘텐츠 사업에 붙은 기술 영역이라 인접.</t>
        </is>
      </c>
      <c r="AM90" s="39" t="inlineStr">
        <is>
          <t>547,148,385,484원 (2020-12-31 ㈜카카오페이지 연결 총자산; 카카오엠 합병 전 기준, 2020 연결감사보고서)</t>
        </is>
      </c>
      <c r="AN90" s="39" t="inlineStr">
        <is>
          <t>11,953,970,238,956원 (㈜카카오 2020-12-31 연결 총자산)</t>
        </is>
      </c>
      <c r="AO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P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Q90" s="39" t="inlineStr">
        <is>
          <t>계산: 약 53조 1,130억원 (㈜카카오 2021-05-26 종가 119,500원 × 발행주식총수 444,460,230주)</t>
        </is>
      </c>
      <c r="AR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S90" s="39" t="inlineStr">
        <is>
          <t>KRX:035720</t>
        </is>
      </c>
      <c r="AT90" s="39" t="inlineStr">
        <is>
          <t>인수 주체 카카오엔터테인먼트는 비상장이라 상장 지배회사 ㈜카카오(KOSPI 035720). 대상 아이앤아이소프트는 비상장.</t>
        </is>
      </c>
      <c r="AU90" s="39" t="inlineStr">
        <is>
          <t>2021-05-27 KED Global(한국경제) 'investment banking sources' 인용 보도 — 카카오엔터테인먼트가 INISOFT 지분 100%를 250억원에 인수. DART 공시·회사 보도자료는 확인 안 됨.</t>
        </is>
      </c>
      <c r="AV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W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X90" s="39" t="inlineStr">
        <is>
          <t>있음 (카카오엔터테인먼트 연결 영업권 CGU ㈜아이앤아이소프트: 2023년 6,288,049천원, 2024년 5,886,129천원 손상, 2024년말 잔액 0; 카카오엔터테인먼트 2023·2024 사업보고서)</t>
        </is>
      </c>
      <c r="AY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Z90" s="39" t="inlineStr">
        <is>
          <t>2021: 58.9억원; 2022: 52.4억원; 2025: 28.1억원</t>
        </is>
      </c>
      <c r="BA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B90" s="39" t="inlineStr">
        <is>
          <t>2021: 30.2억원; 2022: 21.7억원; 2025: 5.0억원</t>
        </is>
      </c>
      <c r="BC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D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E90" s="38" t="inlineStr">
        <is>
          <t>부분</t>
        </is>
      </c>
      <c r="BF90" s="38" t="inlineStr">
        <is>
          <t>2026-10-26</t>
        </is>
      </c>
    </row>
    <row r="91" ht="72" customHeight="1">
      <c r="A91" s="38" t="inlineStr">
        <is>
          <t>K058</t>
        </is>
      </c>
      <c r="B91" s="38" t="inlineStr">
        <is>
          <t>Kakao</t>
        </is>
      </c>
      <c r="C91" s="38" t="inlineStr">
        <is>
          <t>2021-07-05</t>
        </is>
      </c>
      <c r="D91" s="39" t="inlineStr">
        <is>
          <t>Radish Media, Inc.</t>
        </is>
      </c>
      <c r="E91" s="38" t="n">
        <v>16</v>
      </c>
      <c r="F91" s="38" t="inlineStr">
        <is>
          <t>True</t>
        </is>
      </c>
      <c r="G91" s="38" t="inlineStr">
        <is>
          <t>K058</t>
        </is>
      </c>
      <c r="H91" s="38" t="inlineStr">
        <is>
          <t>MA②</t>
        </is>
      </c>
      <c r="I91" s="38" t="inlineStr">
        <is>
          <t>MA②</t>
        </is>
      </c>
      <c r="J91" s="38" t="inlineStr">
        <is>
          <t>같음</t>
        </is>
      </c>
      <c r="K91" s="38" t="inlineStr">
        <is>
          <t>있음</t>
        </is>
      </c>
      <c r="L91" s="38" t="inlineStr">
        <is>
          <t>일치</t>
        </is>
      </c>
      <c r="M91" s="38" t="inlineStr">
        <is>
          <t>편입 후</t>
        </is>
      </c>
      <c r="N91" s="39" t="inlineStr">
        <is>
          <t>Story IP Platforms</t>
        </is>
      </c>
      <c r="O91" s="39" t="inlineStr">
        <is>
          <t>Story / Webtoon / Web Novel Platform</t>
        </is>
      </c>
      <c r="P91" s="38" t="inlineStr">
        <is>
          <t>Announced</t>
        </is>
      </c>
      <c r="Q91" s="40" t="n">
        <v>269.31</v>
      </c>
      <c r="R91" s="39" t="inlineStr">
        <is>
          <t>Kakao Page Corp.</t>
        </is>
      </c>
      <c r="S91" s="39" t="inlineStr">
        <is>
          <t>-</t>
        </is>
      </c>
      <c r="T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U91" s="39" t="inlineStr">
        <is>
          <t>MA-1 그룹이 매수자</t>
        </is>
      </c>
      <c r="V91" s="39" t="inlineStr">
        <is>
          <t>추가지분</t>
        </is>
      </c>
      <c r="W91" s="39" t="inlineStr">
        <is>
          <t>MA② 기존 지분 확대</t>
        </is>
      </c>
      <c r="X91" s="39" t="n"/>
      <c r="Y91" s="38" t="inlineStr">
        <is>
          <t>True</t>
        </is>
      </c>
      <c r="Z91" s="39" t="inlineStr">
        <is>
          <t>MA② 기존 지분 확대</t>
        </is>
      </c>
      <c r="AA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C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D91" s="39" t="inlineStr">
        <is>
          <t>원자료와 일치 (공시 구주 USD 268.58; 실제 지급 309,780백만원 ÷ 2021-08-03 1,149.56원 = USD 269.48, 계산)</t>
        </is>
      </c>
      <c r="AE91" s="39" t="inlineStr">
        <is>
          <t>2021-05-11 (같은 공개매수의 최초 발표 = K055. 이 행의 최종 규모는 2021-07-05 카카오 거래소 공시·카카오엔터 이사회 결의로 처음 공개)</t>
        </is>
      </c>
      <c r="AF91" s="39" t="inlineStr">
        <is>
          <t>기준 분류 유지(MA②), 단계적 경영권 인수(K055와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K055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G91" s="39" t="inlineStr">
        <is>
          <t>같은 묶음 관계: K058이 Radish 인수의 대표 행이다. K055(2021-05-11 사전 응모분 52,319,121주, USD 160.6백만)는 이 구주 87,472,742주에 포함되므로 K055와 K058을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K066의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K066(Radish의 Wuxiaworld 인수). 대상회사 영업이익은 공개되지 않는다.</t>
        </is>
      </c>
      <c r="AH91" s="39" t="inlineStr">
        <is>
          <t>㈜카카오엔터테인먼트 (구 ㈜카카오페이지·㈜포도트리, 2021-03-01 ㈜카카오엠 흡수합병과 함께 사명 변경; ㈜카카오의 비상장 연결 종속회사)</t>
        </is>
      </c>
      <c r="AI91" s="39" t="inlineStr">
        <is>
          <t>"영미권 시장 진출 강화에 따른 교두보 마련" (카카오 거래소 공시 취득목적, 2021-07-05) / "영미권 시장진출 강화에 대한 교두보 마련" (카카오엔터 공정위 공시, 2021-05-11·07-05)</t>
        </is>
      </c>
      <c r="AJ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1" s="39" t="inlineStr">
        <is>
          <t>핵심</t>
        </is>
      </c>
      <c r="AL91"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91" s="39" t="inlineStr">
        <is>
          <t>11,953,970,238,956원 (㈜카카오 연결, 2020-12-31; 카카오 거래소 공시 2021-07-05 기재값)</t>
        </is>
      </c>
      <c r="AO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P91" s="39" t="inlineStr">
        <is>
          <t>계산: 26.97 (구주 304,708,251,578원 ÷ 카카오엔터 자기자본 1,129,945,726,868원[2021-07-05 공정위 공시]). 참고: 신주 102,105,000,000원은 공시상 자기자본대비 9.04%</t>
        </is>
      </c>
      <c r="AQ91" s="39" t="inlineStr">
        <is>
          <t>계산: 70,891,406,685,000원 (㈜카카오, 공시 직전 거래일 2021-07-02 종가 159,500원 × 발행주식 444,460,230주[2021-06-30 반기보고서]). 같은 공개매수의 최초 발표(2021-05-11) 기준은 K055의 51,487,432,300,000원</t>
        </is>
      </c>
      <c r="AR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S91" s="39" t="inlineStr">
        <is>
          <t>KRX:035720</t>
        </is>
      </c>
      <c r="AT91" s="39" t="inlineStr">
        <is>
          <t>인수 주체 카카오엔터는 비상장이라 상장 지배회사 ㈜카카오(유가증권시장)를 쓴다. 대상 Radish Media는 미국 비상장. 2021-07-05 카카오 종가 157,000원(07-02 159,500원 대비 −1.6%), Tapas 일괄 인수 공시(K059)와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검토한다(K055 참고).</t>
        </is>
      </c>
      <c r="AU91" s="39" t="inlineStr">
        <is>
          <t>2021-04-05: 래디쉬 경영권 인수 논의(약 4,000억원) 첫 보도(뉴스토마토 15:28·테크42; 회사 '몇가지 절차가 남았고'). 2021-05-11: 공개매수 계획이 카카오엔터 보도자료·공정위 공시로 처음 알려짐(K055). 2021-07-05: 최종 구주 규모(87,472,742주)와 신주 USD 90백만이 카카오 거래소 공시로 처음 공개. 2021-08-23: 신주 주식수·1차 일정 정정.</t>
        </is>
      </c>
      <c r="AV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91"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1" s="39" t="inlineStr">
        <is>
          <t>2019: 2,226백만원; 2020: 21,839백만원 (Radish, US GAAP 원화환산)</t>
        </is>
      </c>
      <c r="AZ91" s="39" t="inlineStr">
        <is>
          <t>2021(2021-08-03 편입 이후, Wuxiaworld 12월분 포함): 9,070,513천원; 2022(Tapas Media 합병 후 Tapas Entertainment 연결): 49,109,882천원; 2023: 71,139,270천원; 최근 2025: 59,698,545천원 (참고 2024: 68,025,580천원)</t>
        </is>
      </c>
      <c r="BA91" s="39" t="inlineStr">
        <is>
          <t>미확인 (공시 요약재무에 영업이익 없음. 당기순이익: 2019 −7,711백만원; 2020 −83,744백만원)</t>
        </is>
      </c>
      <c r="BB91" s="39" t="inlineStr">
        <is>
          <t>미확인 (영업이익 비공개). 대리지표 당기순손익: 2021(편입 이후) −12,193,252천원; 2022 −228,203,755천원; 2023 −425,234,093천원; 2024 −35,805,234천원; 2025 −14,664,486천원</t>
        </is>
      </c>
      <c r="BC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D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E91" s="38" t="inlineStr">
        <is>
          <t>완료</t>
        </is>
      </c>
      <c r="BF91" s="38" t="inlineStr">
        <is>
          <t>2026-10-26</t>
        </is>
      </c>
    </row>
    <row r="92" ht="72" customHeight="1">
      <c r="A92" s="38" t="inlineStr">
        <is>
          <t>K059</t>
        </is>
      </c>
      <c r="B92" s="38" t="inlineStr">
        <is>
          <t>Kakao</t>
        </is>
      </c>
      <c r="C92" s="38" t="inlineStr">
        <is>
          <t>2021-07-05</t>
        </is>
      </c>
      <c r="D92" s="39" t="inlineStr">
        <is>
          <t>Tapas Media, Inc.</t>
        </is>
      </c>
      <c r="E92" s="38" t="n">
        <v>18</v>
      </c>
      <c r="F92" s="38" t="inlineStr">
        <is>
          <t>True</t>
        </is>
      </c>
      <c r="G92" s="38" t="inlineStr">
        <is>
          <t>K058</t>
        </is>
      </c>
      <c r="H92" s="38" t="inlineStr">
        <is>
          <t>MA②</t>
        </is>
      </c>
      <c r="I92" s="38" t="inlineStr">
        <is>
          <t>MA②</t>
        </is>
      </c>
      <c r="J92" s="38" t="inlineStr">
        <is>
          <t>같음</t>
        </is>
      </c>
      <c r="K92" s="38" t="inlineStr">
        <is>
          <t>있음</t>
        </is>
      </c>
      <c r="L92" s="38" t="inlineStr">
        <is>
          <t>일치</t>
        </is>
      </c>
      <c r="M92" s="38" t="inlineStr">
        <is>
          <t>편입 후</t>
        </is>
      </c>
      <c r="N92" s="39" t="inlineStr">
        <is>
          <t>Story IP Platforms</t>
        </is>
      </c>
      <c r="O92" s="39" t="inlineStr">
        <is>
          <t>Story / Webtoon / Web Novel Platform</t>
        </is>
      </c>
      <c r="P92" s="38" t="inlineStr">
        <is>
          <t>Closed</t>
        </is>
      </c>
      <c r="Q92" s="40" t="n">
        <v>239.76</v>
      </c>
      <c r="R92" s="39" t="inlineStr">
        <is>
          <t>Kakao Page Corp.</t>
        </is>
      </c>
      <c r="S92" s="39" t="inlineStr">
        <is>
          <t>-</t>
        </is>
      </c>
      <c r="T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U92" s="39" t="inlineStr">
        <is>
          <t>MA-1 그룹이 매수자</t>
        </is>
      </c>
      <c r="V92" s="39" t="inlineStr">
        <is>
          <t>추가지분</t>
        </is>
      </c>
      <c r="W92" s="39" t="inlineStr">
        <is>
          <t>MA② 기존 지분 확대</t>
        </is>
      </c>
      <c r="X92" s="39" t="n"/>
      <c r="Y92" s="38" t="inlineStr">
        <is>
          <t>False</t>
        </is>
      </c>
      <c r="Z92" s="39" t="inlineStr">
        <is>
          <t>MA② 기존 지분 확대</t>
        </is>
      </c>
      <c r="AA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C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D92" s="39" t="inlineStr">
        <is>
          <t>원자료와 일치 (공시 구주 USD 239.79; 참고: 실제 지급 294,614백만원 ÷ 2021-07-09 1,146.28원 = USD 257.0, 계산 — 옵션 포함분 때문에 약 7% 큼)</t>
        </is>
      </c>
      <c r="AE92" s="39" t="inlineStr">
        <is>
          <t>2021-05-11 (Tapas 100% 확보를 처음 발표 — 카카오엔터 보도자료. 구주 일괄 인수 규모는 2021-07-05 이사회 결의·카카오 거래소 공시로 처음 공개)</t>
        </is>
      </c>
      <c r="AF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K056), 예스24(1,019,462주, K060), 그 밖의 주주 6,570,519주(계산, 명단 비공개 — 원자료가 K056에 붙인 매도자 VC 4곳 SBI Investment Korea·E&amp;Investment[EN Investment]·Medici Investment·ID Ventures는 2018-03 Tapas 추가 시리즈A 투자자로 확인되므로 이들이 포함된 것으로 추정; TechCrunch 2018-03-22).</t>
        </is>
      </c>
      <c r="AG92" s="39" t="inlineStr">
        <is>
          <t>같은 묶음 관계: K059가 Tapas 인수의 대표 행이다. K056(김창원 3,720,000주, USD 82.9백만)과 K060(예스24 1,019,462주, USD 21.6백만)은 모두 이 구주 11,309,981주에 들어 있어 K056·K059·K060을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H92" s="39" t="inlineStr">
        <is>
          <t>㈜카카오엔터테인먼트 (구 ㈜카카오페이지·㈜포도트리, 2021-03-01 ㈜카카오엠 흡수합병과 함께 사명 변경; ㈜카카오의 비상장 연결 종속회사)</t>
        </is>
      </c>
      <c r="AI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J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2" s="39" t="inlineStr">
        <is>
          <t>핵심</t>
        </is>
      </c>
      <c r="AL92"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2" s="39" t="inlineStr">
        <is>
          <t>11,953,970,238,956원 (㈜카카오 연결, 2020-12-31; 카카오 거래소 공시 2021-07-05 기재값)</t>
        </is>
      </c>
      <c r="AO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P92" s="39" t="inlineStr">
        <is>
          <t>계산: 24.08 (구주 272,036,609,804원 ÷ 카카오엔터 자기자본 1,129,945,726,868원[2021-07-05 공정위 공시])</t>
        </is>
      </c>
      <c r="AQ92" s="39" t="inlineStr">
        <is>
          <t>계산: 70,891,406,685,000원 (㈜카카오, 공시 직전 거래일 2021-07-02 종가 159,500원 × 발행주식 444,460,230주[2021-06-30 반기보고서]). 최초 발표(2021-05-11) 기준은 51,487,432,300,000원(2021-05-10 종가 116,000원 × 443,857,175주)</t>
        </is>
      </c>
      <c r="AR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S92" s="39" t="inlineStr">
        <is>
          <t>KRX:035720</t>
        </is>
      </c>
      <c r="AT92" s="39" t="inlineStr">
        <is>
          <t>인수 주체 카카오엔터는 비상장이라 상장 지배회사 ㈜카카오(유가증권시장)를 쓴다. 대상 Tapas Media는 미국 비상장. 상장 매도 주주 예스24(코스닥 053280)의 반응은 K060 참고. 2021-07-05 카카오 종가 157,000원(07-02 159,500원 대비 −1.6%), Radish 공시(K058)와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알려짐(K056). 2021-07-05: 구주 11,309,981주·신주 USD 90백만 규모가 카카오 거래소 공시로 처음 공개. 2021-07-06: 예스24 처분 공시(K060).</t>
        </is>
      </c>
      <c r="AV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2"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2" s="39" t="inlineStr">
        <is>
          <t>2019: 4,249백만원; 2020: 16,234백만원 (Tapas, 카카오 거래소 공시 2021-07-05 요약재무)</t>
        </is>
      </c>
      <c r="AZ92" s="39" t="inlineStr">
        <is>
          <t>2021(2021-07-09 편입 이후): 16,975,067천원; 2022(Radish에 흡수합병된 Tapas Entertainment 연결, Radish·Wuxiaworld 포함): 49,109,882천원; 2023: 71,139,270천원; 최근 2025: 59,698,545천원 (참고 2024: 68,025,580천원)</t>
        </is>
      </c>
      <c r="BA92" s="39" t="inlineStr">
        <is>
          <t>미확인 (공시 요약재무에 영업이익 없음. 당기순이익: 2019 −2,169백만원; 2020 −856백만원)</t>
        </is>
      </c>
      <c r="BB92" s="39" t="inlineStr">
        <is>
          <t>미확인 (영업이익 비공개). 대리지표 당기순손익: 2021(편입 이후) −11,328,496천원; 2022 −228,203,755천원; 2023 −425,234,093천원; 2024 −35,805,234천원; 2025 −14,664,486천원</t>
        </is>
      </c>
      <c r="BC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92" s="38" t="inlineStr">
        <is>
          <t>완료</t>
        </is>
      </c>
      <c r="BF92" s="38" t="inlineStr">
        <is>
          <t>2026-10-26</t>
        </is>
      </c>
    </row>
    <row r="93" ht="72" customHeight="1">
      <c r="A93" s="38" t="inlineStr">
        <is>
          <t>K060</t>
        </is>
      </c>
      <c r="B93" s="38" t="inlineStr">
        <is>
          <t>Kakao</t>
        </is>
      </c>
      <c r="C93" s="38" t="inlineStr">
        <is>
          <t>2021-07-06</t>
        </is>
      </c>
      <c r="D93" s="39" t="inlineStr">
        <is>
          <t>Tapas Media, Inc.</t>
        </is>
      </c>
      <c r="E93" s="38" t="n">
        <v>67</v>
      </c>
      <c r="F93" s="38" t="inlineStr">
        <is>
          <t>False</t>
        </is>
      </c>
      <c r="G93" s="38" t="n"/>
      <c r="H93" s="38" t="inlineStr">
        <is>
          <t>MA⑦</t>
        </is>
      </c>
      <c r="I93" s="38" t="inlineStr">
        <is>
          <t>MA②</t>
        </is>
      </c>
      <c r="J93" s="38" t="inlineStr">
        <is>
          <t>변경</t>
        </is>
      </c>
      <c r="K93" s="38" t="inlineStr">
        <is>
          <t>있음</t>
        </is>
      </c>
      <c r="L93" s="38" t="inlineStr">
        <is>
          <t>일치</t>
        </is>
      </c>
      <c r="M93" s="38" t="inlineStr">
        <is>
          <t>편입 후</t>
        </is>
      </c>
      <c r="N93" s="39" t="inlineStr">
        <is>
          <t>Story IP Platforms</t>
        </is>
      </c>
      <c r="O93" s="39" t="inlineStr">
        <is>
          <t>Story / Webtoon / Web Novel Platform</t>
        </is>
      </c>
      <c r="P93" s="38" t="inlineStr">
        <is>
          <t>Closed</t>
        </is>
      </c>
      <c r="Q93" s="40" t="n">
        <v>21.82</v>
      </c>
      <c r="R93" s="39" t="inlineStr">
        <is>
          <t>-</t>
        </is>
      </c>
      <c r="S93" s="39" t="inlineStr">
        <is>
          <t>-</t>
        </is>
      </c>
      <c r="T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U93" s="39" t="inlineStr">
        <is>
          <t>MA-5 매수자 미기재</t>
        </is>
      </c>
      <c r="V93" s="39" t="n"/>
      <c r="W93" s="39" t="inlineStr">
        <is>
          <t>MA⑦ 매수자 미기재</t>
        </is>
      </c>
      <c r="X93" s="39" t="n"/>
      <c r="Y93" s="38" t="inlineStr">
        <is>
          <t>False</t>
        </is>
      </c>
      <c r="Z93" s="39" t="inlineStr">
        <is>
          <t>MA② 기존 지분 확대</t>
        </is>
      </c>
      <c r="AA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3" s="39" t="inlineStr">
        <is>
          <t>완료 (2021-07-23; 예스24 정정공시 '거래종결에 따른 매각대금 입금 및 처분일자 확정'. 처분예정일 2021-07-12 → 07-30(2021-07-13 정정) → 실제 07-23. 매수자 카카오엔터 기준 취득일은 2021-07-09)</t>
        </is>
      </c>
      <c r="AC93" s="39" t="inlineStr">
        <is>
          <t>24,793,120,465원 (예스24 보유 TAPAS MEDIA 1,019,462주 전량, 주당 USD 21.20, 송금일 기준환율 1,147.10원 적용 — 약 USD 21.61백만; 최초 공시는 2021-07-06 최초고지환율 1,130.30원으로 24,428,348,444원)</t>
        </is>
      </c>
      <c r="AD93" s="39" t="inlineStr">
        <is>
          <t>원자료와 일치 (원자료 21.82 vs 공시 기준 약 USD 21.61, 계산: 24,793,120,465원 ÷ 1,147.10원)</t>
        </is>
      </c>
      <c r="AE93" s="39" t="inlineStr">
        <is>
          <t>2021-07-06 (예스24 이사회 결의·처분 공시. 이 거래를 포함한 Tapas 100% 인수는 2021-05-11 발표, 구주 일괄 인수는 2021-07-05 카카오 공시)</t>
        </is>
      </c>
      <c r="AF93" s="39" t="inlineStr">
        <is>
          <t>분류 수정: MA⑦ 매수자 미기재 → MA② 기존 지분 확대(단계적 경영권 인수, K059의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G93" s="39" t="inlineStr">
        <is>
          <t>같은 묶음 관계: K060은 K059 구주 11,309,981주 중 예스24 몫 1,019,462주다(이중 집계, USD 21.6백만). Tapas 인수 금액은 K059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K059와 같다.</t>
        </is>
      </c>
      <c r="AH93" s="39" t="inlineStr">
        <is>
          <t>㈜카카오엔터테인먼트 (구 ㈜카카오페이지·㈜포도트리, 2021-03-01 ㈜카카오엠 흡수합병과 함께 사명 변경; ㈜카카오의 비상장 연결 종속회사)</t>
        </is>
      </c>
      <c r="AI93" s="39" t="inlineStr">
        <is>
          <t>"타법인의 발행회사 인수에 따른 구주 매각." (예스24 공시 처분목적 — 매도자 측) / "영미권 시장 진출 강화에 따른 교두보 마련" (카카오 거래소 공시 취득목적 — 매수자 측, 2021-07-05)</t>
        </is>
      </c>
      <c r="AJ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3" s="39" t="inlineStr">
        <is>
          <t>핵심</t>
        </is>
      </c>
      <c r="AL93"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3" s="39" t="inlineStr">
        <is>
          <t>11,953,970,238,956원 (㈜카카오 연결, 2020-12-31; 카카오 거래소 공시 2021-07-05 기재값)</t>
        </is>
      </c>
      <c r="AO93" s="39" t="inlineStr">
        <is>
          <t>계산: 4.66 (24,793,120,465원 ÷ 카카오엔터 별도 총자산 532,404,680,012원[2020-12-31]). 참고 계산: 카카오 연결 총자산 대비 0.21%. (예스24 공시의 14.5%→14.7%는 매도자 예스24의 자기자본대비)</t>
        </is>
      </c>
      <c r="AP93" s="39" t="inlineStr">
        <is>
          <t>계산: 2.19 (24,793,120,465원 ÷ 카카오엔터 자기자본 1,129,945,726,868원[2021-07-05 공정위 공시])</t>
        </is>
      </c>
      <c r="AQ93" s="39" t="inlineStr">
        <is>
          <t>계산: 69,780,256,110,000원 (㈜카카오, 예스24 공시 직전 거래일 2021-07-05 종가 157,000원 × 발행주식 444,460,230주[2021-06-30 반기보고서])</t>
        </is>
      </c>
      <c r="AR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S93" s="39" t="inlineStr">
        <is>
          <t>KRX:035720</t>
        </is>
      </c>
      <c r="AT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U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V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3"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3" s="39" t="inlineStr">
        <is>
          <t>2019: 4,249백만원; 2020: 16,234백만원 (Tapas, 카카오 거래소 공시 2021-07-05 요약재무)</t>
        </is>
      </c>
      <c r="AZ93" s="39" t="inlineStr">
        <is>
          <t>2021(2021-07-09 편입 이후): 16,975,067천원; 2022(Radish에 흡수합병된 Tapas Entertainment 연결, Radish·Wuxiaworld 포함): 49,109,882천원; 2023: 71,139,270천원; 최근 2025: 59,698,545천원 (참고 2024: 68,025,580천원)</t>
        </is>
      </c>
      <c r="BA93" s="39" t="inlineStr">
        <is>
          <t>미확인 (공시 요약재무에 영업이익 없음. 당기순이익: 2019 −2,169백만원; 2020 −856백만원)</t>
        </is>
      </c>
      <c r="BB93" s="39" t="inlineStr">
        <is>
          <t>미확인 (영업이익 비공개). 대리지표 당기순손익: 2021(편입 이후) −11,328,496천원; 2022 −228,203,755천원; 2023 −425,234,093천원; 2024 −35,805,234천원; 2025 −14,664,486천원</t>
        </is>
      </c>
      <c r="BC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93" s="38" t="inlineStr">
        <is>
          <t>완료</t>
        </is>
      </c>
      <c r="BF93" s="38" t="inlineStr">
        <is>
          <t>2026-10-26</t>
        </is>
      </c>
    </row>
    <row r="94" ht="72" customHeight="1">
      <c r="A94" s="38" t="inlineStr">
        <is>
          <t>K061</t>
        </is>
      </c>
      <c r="B94" s="38" t="inlineStr">
        <is>
          <t>Kakao</t>
        </is>
      </c>
      <c r="C94" s="38" t="inlineStr">
        <is>
          <t>2021-08-31</t>
        </is>
      </c>
      <c r="D94" s="39" t="inlineStr">
        <is>
          <t>GSPark24.Co.,Ltd</t>
        </is>
      </c>
      <c r="E94" s="38" t="n">
        <v>185</v>
      </c>
      <c r="F94" s="38" t="inlineStr">
        <is>
          <t>False</t>
        </is>
      </c>
      <c r="G94" s="38" t="n"/>
      <c r="H94" s="38" t="inlineStr">
        <is>
          <t>MA⑥</t>
        </is>
      </c>
      <c r="I94" s="38" t="inlineStr">
        <is>
          <t>MA⑥</t>
        </is>
      </c>
      <c r="J94" s="38" t="inlineStr">
        <is>
          <t>같음</t>
        </is>
      </c>
      <c r="K94" s="38" t="inlineStr">
        <is>
          <t>확인 안 됨</t>
        </is>
      </c>
      <c r="L94" s="38" t="inlineStr">
        <is>
          <t>기타</t>
        </is>
      </c>
      <c r="M94" s="38" t="inlineStr">
        <is>
          <t>편입 전</t>
        </is>
      </c>
      <c r="N94" s="39" t="inlineStr">
        <is>
          <t>Logistics &amp; Space Infrastructure</t>
        </is>
      </c>
      <c r="O94" s="39" t="inlineStr">
        <is>
          <t>Real Estate / Space / Facility</t>
        </is>
      </c>
      <c r="P94" s="38" t="inlineStr">
        <is>
          <t>Effective</t>
        </is>
      </c>
      <c r="Q94" s="40" t="n">
        <v>0.022</v>
      </c>
      <c r="R94" s="39" t="inlineStr">
        <is>
          <t>GS Retail Co., Ltd. (KOSE:A007070)</t>
        </is>
      </c>
      <c r="S94" s="39" t="inlineStr">
        <is>
          <t>PARK24 Co., Ltd. (TSE:4666)</t>
        </is>
      </c>
      <c r="T94" s="39" t="inlineStr">
        <is>
          <t>GS Retail Co., Ltd. (KOSE:A007070) entered into an agreement to acquire 50% stake in GSPark24.Co.,Ltd from PARK24 Co., Ltd. (TSE:4666) for KRW 25 million on August 31, 2021. The transaction is expected to close on September 15, 2021.</t>
        </is>
      </c>
      <c r="U94" s="39" t="inlineStr">
        <is>
          <t>MA-4 외부자 간 거래</t>
        </is>
      </c>
      <c r="V94" s="39" t="n"/>
      <c r="W94" s="39" t="inlineStr">
        <is>
          <t>MA⑥ 외부자 간 거래</t>
        </is>
      </c>
      <c r="X94" s="39" t="n"/>
      <c r="Y94" s="38" t="inlineStr">
        <is>
          <t>False</t>
        </is>
      </c>
      <c r="Z94" s="39" t="inlineStr">
        <is>
          <t>MA⑥ 외부자 간 거래</t>
        </is>
      </c>
      <c r="AA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AB94" s="39" t="inlineStr">
        <is>
          <t>완료 (2021-09-15 주권교부, DART 20210917000017)</t>
        </is>
      </c>
      <c r="AC94" s="39" t="inlineStr">
        <is>
          <t>25,000,000,000원 (보통주 2,300,000주 × 10,870원, 지분 50.0%; PARK24 공시는 25,000百万ウォン(約2,350百万円))</t>
        </is>
      </c>
      <c r="AD94" s="39" t="inlineStr">
        <is>
          <t>USD 21.58 million (25,000백만원 ÷ 1,158.41원/USD, 2021-08-31 Yahoo Finance KRW=X 종가). 원자료 value 0.022는 약 1/1000로 틀림</t>
        </is>
      </c>
      <c r="AE94" s="39" t="inlineStr">
        <is>
          <t>2021-08-31</t>
        </is>
      </c>
      <c r="AF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G94" s="39" t="inlineStr">
        <is>
          <t>같은 묶음 계보: K003(2013-06 GS칼텍스→GS에너지 50% 이전, 원자료 기록)→2018-12-20 GS에너지→GS리테일 50% 이전(165억원, 원자료 행 없음)→K061(2021-09 PARK24 보유 50%를 GS리테일이 매입해 100%)→K065(2021-12-08 발표, 2022-06-08 카카오모빌리티 100% 인수, 원자료 650억원). K065 원자료는 매도자에 PARK24를 함께 적었으나 K061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K065 650억원은 원자료 값이며 이 유닛에서는 확인하지 않음.</t>
        </is>
      </c>
      <c r="AH94" s="39" t="inlineStr">
        <is>
          <t>㈜GS리테일(GS그룹 상장 계열사, ㈜GS 자회사; 카카오 계열 아님)</t>
        </is>
      </c>
      <c r="AI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J94" s="39" t="inlineStr">
        <is>
          <t>편의점·슈퍼마켓·호텔 등 체인 사업(PARK24 공시의 GS Retail 사업내용: 'コンビニエンスストア・スーパーマーケット・ホテル等のチェーン展開'), 2021-07-01 GS홈쇼핑 흡수합병으로 홈쇼핑 추가</t>
        </is>
      </c>
      <c r="AK94" s="39" t="inlineStr">
        <is>
          <t>비핵심</t>
        </is>
      </c>
      <c r="AL94" s="39" t="inlineStr">
        <is>
          <t>주차장 운영(육상 운송지원 서비스업)은 GS리테일의 유통 본업과 다른 영역이며, GS리테일은 2018년부터 50% 공동기업으로만 보유했다. 언론은 물류배송 거점 등 모빌리티 플랫폼 육성 의도로 해석했으나 회사는 목적을 밝히지 않았다(전자신문 2021-10-04). 카카오 그룹 기준으로는 이 거래 당시 무관하며, 이후 카카오모빌리티(카카오T 주차) 인수로 그룹 모빌리티 사업의 인접 영역이 된다.</t>
        </is>
      </c>
      <c r="AM94" s="39" t="inlineStr">
        <is>
          <t>7,288,371백만원 (GS리테일 연결, 2021-06-30 반기말; 2021-07-01 GS홈쇼핑 합병 전 수치. 2020-12-31 연결 7,177,767백만원)</t>
        </is>
      </c>
      <c r="AN94" s="39" t="inlineStr">
        <is>
          <t>acq_total_assets와 같음 (매수자 GS리테일 자체가 상장사이며 카카오 계열이 아님. 상위 지주사는 ㈜GS)</t>
        </is>
      </c>
      <c r="AO94" s="39" t="inlineStr">
        <is>
          <t>계산: 0.34 (25,000백만원 ÷ 2021-06-30 연결 총자산 7,288,371백만원)</t>
        </is>
      </c>
      <c r="AP94" s="39" t="inlineStr">
        <is>
          <t>계산: 0.94 (25,000백만원 ÷ 2021-06-30 연결 자본총계 2,665,960백만원)</t>
        </is>
      </c>
      <c r="AQ94" s="39" t="inlineStr">
        <is>
          <t>계산: 3,623,240,101,200원 (약 3.62조원) = 2021-08-30 종가 34,600원 × 발행주식총수 104,717,922주</t>
        </is>
      </c>
      <c r="AR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S94" s="39" t="inlineStr">
        <is>
          <t>KRX:007070</t>
        </is>
      </c>
      <c r="AT94" s="39" t="inlineStr">
        <is>
          <t>인수 주체 GS리테일이 유가증권시장 상장사. 대상회사 지에스파크이십사㈜는 비상장. 매도자 PARK24(TSE:4666)도 같은 날 공시해 매도자 측 반응 분석 가능. 카카오 계열 종목과는 무관한 거래.</t>
        </is>
      </c>
      <c r="AU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V94" s="39" t="inlineStr">
        <is>
          <t>2006-03: GS PARK24 설립(PARK24·GS 합작, 'GSタイムズ' 브랜드 24시간 무인 시간제 주차장); 2013-06: GS칼텍스 보유 50%를 GS에너지로 이전(원자료 K003,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W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K065,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X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K065에서 확인)</t>
        </is>
      </c>
      <c r="AY94" s="39" t="inlineStr">
        <is>
          <t>2019: 44,956백만원; 2020: 56,566백만원 (참고 2018: 27,539백만원)</t>
        </is>
      </c>
      <c r="AZ94" s="39" t="inlineStr">
        <is>
          <t>2021: 59,720백만원(인수 연도, 2021-09-15 이후 GS리테일 연결분 15,232백만원); 2022: 71,615백만원; 2023: 79,788백만원; 2024: 92,561백만원; 2025: 121,491백만원(영업수익, 2025-07-31 흡수합병 효과 포함)</t>
        </is>
      </c>
      <c r="BA94" s="39" t="inlineStr">
        <is>
          <t>2019: 995백만원; 2020: -4,478백만원 (참고 2018: 383백만원)</t>
        </is>
      </c>
      <c r="BB94" s="39" t="inlineStr">
        <is>
          <t>2021: -1,440백만원; 2022: 1,073백만원; 2023: 4,598백만원; 2024: 4,685백만원; 2025: 5,526백만원(2025-07-31 흡수합병 효과 포함)</t>
        </is>
      </c>
      <c r="BC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D94" s="39" t="inlineStr">
        <is>
          <t>미확인 (GS리테일 IR 실적발표 자료·어닝콜 미열람. 회사가 인수 목적을 공개하지 않았다는 보도만 확인: 전자신문 2021-10-04)</t>
        </is>
      </c>
      <c r="BE94" s="38" t="inlineStr">
        <is>
          <t>부분</t>
        </is>
      </c>
      <c r="BF94" s="38" t="inlineStr">
        <is>
          <t>2026-10-26</t>
        </is>
      </c>
    </row>
    <row r="95" ht="72" customHeight="1">
      <c r="A95" s="38" t="inlineStr">
        <is>
          <t>K062</t>
        </is>
      </c>
      <c r="B95" s="38" t="inlineStr">
        <is>
          <t>Kakao</t>
        </is>
      </c>
      <c r="C95" s="38" t="inlineStr">
        <is>
          <t>2021-10-21</t>
        </is>
      </c>
      <c r="D95" s="39" t="inlineStr">
        <is>
          <t>Plus TV</t>
        </is>
      </c>
      <c r="E95" s="38" t="n">
        <v>122</v>
      </c>
      <c r="F95" s="38" t="inlineStr">
        <is>
          <t>False</t>
        </is>
      </c>
      <c r="G95" s="38" t="n"/>
      <c r="H95" s="38" t="inlineStr">
        <is>
          <t>MA①</t>
        </is>
      </c>
      <c r="I95" s="38" t="inlineStr">
        <is>
          <t>MA①</t>
        </is>
      </c>
      <c r="J95" s="38" t="inlineStr">
        <is>
          <t>같음</t>
        </is>
      </c>
      <c r="K95" s="38" t="inlineStr">
        <is>
          <t>확인 안 됨</t>
        </is>
      </c>
      <c r="L95" s="38" t="inlineStr">
        <is>
          <t>기타</t>
        </is>
      </c>
      <c r="M95" s="38" t="inlineStr">
        <is>
          <t>편입 후</t>
        </is>
      </c>
      <c r="N95" s="39" t="inlineStr">
        <is>
          <t>Commerce &amp; Marketing</t>
        </is>
      </c>
      <c r="O95" s="39" t="inlineStr">
        <is>
          <t>Brand / Advertising / 
Marketing / IP Merchandising</t>
        </is>
      </c>
      <c r="P95" s="38" t="inlineStr">
        <is>
          <t>Closed</t>
        </is>
      </c>
      <c r="Q95" s="40" t="n">
        <v>5.1</v>
      </c>
      <c r="R95" s="39" t="inlineStr">
        <is>
          <t>Kakao Mobility Co., Ltd.</t>
        </is>
      </c>
      <c r="S95" s="39" t="inlineStr">
        <is>
          <t>-</t>
        </is>
      </c>
      <c r="T95" s="39" t="inlineStr">
        <is>
          <t>Kakao Mobility Co., Ltd. acquired Plus TV for KRW 6 billion on October 20, 2021. As of the end of last year, Plus TV generated revenues of around KRW 1.5 billion and operating loss of KRW 3 billion.</t>
        </is>
      </c>
      <c r="U95" s="39" t="inlineStr">
        <is>
          <t>MA-1 그룹이 매수자</t>
        </is>
      </c>
      <c r="V95" s="39" t="inlineStr">
        <is>
          <t>지분율 미기재(대개 100%·사업양수)</t>
        </is>
      </c>
      <c r="W95" s="39" t="inlineStr">
        <is>
          <t>MA① 경영권 인수</t>
        </is>
      </c>
      <c r="X95" s="39" t="n"/>
      <c r="Y95" s="38" t="inlineStr">
        <is>
          <t>False</t>
        </is>
      </c>
      <c r="Z95" s="39" t="inlineStr">
        <is>
          <t>MA① 경영권 인수</t>
        </is>
      </c>
      <c r="AA95" s="39" t="inlineStr">
        <is>
          <t>편입 후 (매수자 ㈜카카오모빌리티는 ㈜카카오의 연결 종속회사. 카카오 2021 3분기보고서·2021 사업보고서 연결대상 목록)</t>
        </is>
      </c>
      <c r="AB95" s="39" t="inlineStr">
        <is>
          <t>완료 (지분 100% 취득으로 2021-07-01~2021-09-30 사이 지배력 획득, 정확한 취득일 미확인. 이후 2021-12-31 카카오모빌리티에 흡수합병되어 소멸)</t>
        </is>
      </c>
      <c r="AC95" s="39" t="inlineStr">
        <is>
          <t>7,999,991,000원 (이전대가 7,999,991천원 전액 현금, 카카오모빌리티 2021 연결감사보고서·㈜카카오 2021 3분기보고서 사업결합 주석)</t>
        </is>
      </c>
      <c r="AD95" s="39" t="inlineStr">
        <is>
          <t>6.81 (7,999,991,000원 ÷ 1,174.59원/USD, Yahoo KRW=X 2021-10-20 기준. 원자료 5.1은 comment의 'KRW 6 billion'을 환산한 값으로 보임)</t>
        </is>
      </c>
      <c r="AE95" s="39" t="inlineStr">
        <is>
          <t>미확인 (공식 발표·보도 미발견. 공시상 최초 확인은 2021-11-15 ㈜카카오 2021 3분기보고서, 합병결정 공시는 2021-11-17. 원자료 날짜 2021-10-21)</t>
        </is>
      </c>
      <c r="AF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G95" s="39" t="inlineStr">
        <is>
          <t>같은 묶음 밖이지만 같은 해 같은 매수자의 ㈜스트리스(HD맵) 인수와 구조가 같다: 둘 다 이전대가 약 80억원, 2021-11-10 이사회·2021-11-17 공시로 같은 날 무증자 소규모합병 결정, 합병기일 2021-12-31. 같은 묶음 K052(딜카)와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H95" s="39" t="inlineStr">
        <is>
          <t>㈜카카오모빌리티(㈜카카오의 연결 종속회사, 비상장)</t>
        </is>
      </c>
      <c r="AI95" s="39" t="inlineStr">
        <is>
          <t>미확인 (인수 목적 원문 미발견) / 참고: 흡수합병 목적 "경영효율성 증대 및 기업가치 향상" (DART 회사합병결정 공시, 2021-11-17)</t>
        </is>
      </c>
      <c r="AJ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K95" s="39" t="inlineStr">
        <is>
          <t>인접</t>
        </is>
      </c>
      <c r="AL95" s="39" t="inlineStr">
        <is>
          <t>대상은 디지털 사이니지 광고·콘텐츠 관리 소프트웨어 회사(합병 공시상 '시스템, 응용 소프트웨어 개발 및 공급업'; Capital IQ 분류 Brand/Advertising)다. 카카오모빌리티의 주력인 이동 중개는 아니지만 같은 카카오 T 이용자·택시 접점의 광고 수익화에 붙는 영역으로 보아 인접. 플러스티브이 기술이 RSE 광고 등에 쓰였는지는 출처로 확인하지 못함. 그룹 정점 ㈜카카오 기준으로는 광고가 주력(톡비즈) 사업이라 인접~핵심.</t>
        </is>
      </c>
      <c r="AM95" s="39" t="inlineStr">
        <is>
          <t>322,640,739,499원 (카카오모빌리티 연결, 2020-12-31, 2020 연결감사보고서. 비상장사라 2021-06-30 재무 미공시. 참고: 2021년 유상증자 후 2021-12-31 연결 자산총계 1,087,969,974,175원)</t>
        </is>
      </c>
      <c r="AN95" s="39" t="inlineStr">
        <is>
          <t>11,953,970,238,956원 (㈜카카오 연결, 2020-12-31, 2020 사업보고서 요약재무정보)</t>
        </is>
      </c>
      <c r="AO95" s="39" t="inlineStr">
        <is>
          <t>계산: 2.48 (7,999,991,000원 ÷ 카카오모빌리티 2020-12-31 연결 자산총계 322,640,739,499원). 참고: 2021-12-31 연결 자산총계 대비 0.74, ㈜카카오 2020말 연결 자산총계 대비 0.067</t>
        </is>
      </c>
      <c r="AP95" s="39" t="inlineStr">
        <is>
          <t>계산: 4.41 (7,999,991,000원 ÷ 카카오모빌리티 2020-12-31 연결 자본총계 181,218,335,028원). 참고: 2021-12-31 연결 자본총계 833,431,857,211원 대비 0.96</t>
        </is>
      </c>
      <c r="AQ95" s="39" t="inlineStr">
        <is>
          <t>계산: 56,783,568,300,000원 (약 56.8조원) = ㈜카카오 2021-10-19 종가 127,500원(분할 후, Yahoo) × 2021-09-30 발행주식총수 445,361,320주(3분기보고서). 발표일 미확인이라 원자료 날짜(2021-10-20/21) 직전 거래일 기준</t>
        </is>
      </c>
      <c r="AR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S95" s="39" t="inlineStr">
        <is>
          <t>KRX:035720</t>
        </is>
      </c>
      <c r="AT95" s="39" t="inlineStr">
        <is>
          <t>인수 주체 카카오모빌리티가 비상장이므로 상장 지배회사 ㈜카카오. 대상 플러스티브이는 비상장. 공식 발표일이 없어 이벤트일 선정이 어렵다(원자료 2021-10-20/21, 공시상 최초 2021-11-15).</t>
        </is>
      </c>
      <c r="AU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V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W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X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Y95" s="39" t="inlineStr">
        <is>
          <t>2019: 미확인; 2020: 1,534백만원 (별도, 합병결정 공시 '최근 사업연도 재무내용')</t>
        </is>
      </c>
      <c r="AZ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BA95" s="39" t="inlineStr">
        <is>
          <t>2019: 미확인; 2020: 미확인 (공시에는 당기순이익 50백만원만 기재)</t>
        </is>
      </c>
      <c r="BB95" s="39" t="inlineStr">
        <is>
          <t>2021(취득 후~합병 전): 영업손익 미공시, 당기순손실 217,774천원; 2022 이후: 법인 소멸로 미확인</t>
        </is>
      </c>
      <c r="BC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D95" s="39" t="inlineStr">
        <is>
          <t>미확인 (플러스티브이 언급 IR 자료·어닝콜 보도를 찾지 못함)</t>
        </is>
      </c>
      <c r="BE95" s="38" t="inlineStr">
        <is>
          <t>부분</t>
        </is>
      </c>
      <c r="BF95" s="38" t="inlineStr">
        <is>
          <t>2026-10-26</t>
        </is>
      </c>
    </row>
    <row r="96" ht="72" customHeight="1">
      <c r="A96" s="38" t="inlineStr">
        <is>
          <t>K063</t>
        </is>
      </c>
      <c r="B96" s="38" t="inlineStr">
        <is>
          <t>Kakao</t>
        </is>
      </c>
      <c r="C96" s="38" t="inlineStr">
        <is>
          <t>2021-11-01</t>
        </is>
      </c>
      <c r="D96" s="39" t="inlineStr">
        <is>
          <t>Lionheart Studio Co.,Ltd.</t>
        </is>
      </c>
      <c r="E96" s="38" t="n">
        <v>5</v>
      </c>
      <c r="F96" s="38" t="inlineStr">
        <is>
          <t>True</t>
        </is>
      </c>
      <c r="G96" s="38" t="n"/>
      <c r="H96" s="38" t="inlineStr">
        <is>
          <t>MA③</t>
        </is>
      </c>
      <c r="I96" s="38" t="inlineStr">
        <is>
          <t>MA②</t>
        </is>
      </c>
      <c r="J96" s="38" t="inlineStr">
        <is>
          <t>변경</t>
        </is>
      </c>
      <c r="K96" s="38" t="inlineStr">
        <is>
          <t>있음</t>
        </is>
      </c>
      <c r="L96" s="38" t="inlineStr">
        <is>
          <t>일치</t>
        </is>
      </c>
      <c r="M96" s="38" t="inlineStr">
        <is>
          <t>편입 후</t>
        </is>
      </c>
      <c r="N96" s="39" t="inlineStr">
        <is>
          <t>Gaming &amp; Sport</t>
        </is>
      </c>
      <c r="O96" s="39" t="inlineStr">
        <is>
          <t>Game Development / Operating</t>
        </is>
      </c>
      <c r="P96" s="38" t="inlineStr">
        <is>
          <t>Announced</t>
        </is>
      </c>
      <c r="Q96" s="40" t="n">
        <v>1021.9</v>
      </c>
      <c r="R96" s="39" t="inlineStr">
        <is>
          <t>Kakao Games Europe B.V.</t>
        </is>
      </c>
      <c r="S96" s="39" t="inlineStr">
        <is>
          <t>-</t>
        </is>
      </c>
      <c r="T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U96" s="39" t="inlineStr">
        <is>
          <t>MA-1 그룹이 매수자</t>
        </is>
      </c>
      <c r="V96" s="39" t="inlineStr">
        <is>
          <t>소수지분(&lt;50%)</t>
        </is>
      </c>
      <c r="W96" s="39" t="inlineStr">
        <is>
          <t>MA③ 소수지분 매입</t>
        </is>
      </c>
      <c r="X96" s="39" t="n"/>
      <c r="Y96" s="38" t="inlineStr">
        <is>
          <t>False</t>
        </is>
      </c>
      <c r="Z96" s="39" t="inlineStr">
        <is>
          <t>MA② 기존 지분 확대</t>
        </is>
      </c>
      <c r="AA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AB96" s="39" t="inlineStr">
        <is>
          <t>완료 (2022-06-30 총 취득금액 확정·잔금 754,073백만원 지급·225,260주 이전. 회계상 지배력은 2021-11 계약·선급금 지급(2021-11-23)과 함께 획득해 2021년 연결 편입)</t>
        </is>
      </c>
      <c r="AC96" s="39" t="inlineStr">
        <is>
          <t>1,204,073,042,340원 (225,260주(30.37%), 주당 약 5,345,259원 계산; 선급금 450,000,000,000원 2021-11-23 + 잔금 754,073,042,340원 2022-06-30). 100% 환산 약 3조 9,640억원(계산). 같은 날 K070(118,712,857,131원)과 합하면 그룹 지출 1,322,785,899,471원</t>
        </is>
      </c>
      <c r="AD96" s="39" t="inlineStr">
        <is>
          <t>원자료와 일치 (1,025.28 = 1,204,073,042,340원 ÷ 1,174.38원/달러, Yahoo Finance KRW=X 2021-11-01 종가; 원자료 1,021.9). 선급금만이면 383.18</t>
        </is>
      </c>
      <c r="AE96" s="39" t="inlineStr">
        <is>
          <t>2021-11-01 (KGE 이사회 결의 2021-10-29, 카카오게임즈 이사회·공시 2021-11-01)</t>
        </is>
      </c>
      <c r="AF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51.95%(K070 포함 54.95%)가 되면서 경영권을 처음 얻었다(카카오게임즈 2021 사업보고서: 51.95% 사업결합, 영업권 1,258,640,762천원). 관계기업에서 지배로 넘어간 K055·N075와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G96" s="39" t="inlineStr">
        <is>
          <t>K070과의 관계: K070은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H96" s="39" t="inlineStr">
        <is>
          <t>Kakao Games Europe B.V. (㈜카카오게임즈 100% 네덜란드 자회사, 비상장) — 재원은 카카오게임즈 출자와 카카오게임즈 보증 은행차입</t>
        </is>
      </c>
      <c r="AI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J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K96" s="39" t="inlineStr">
        <is>
          <t>핵심</t>
        </is>
      </c>
      <c r="AL96" s="39" t="inlineStr">
        <is>
          <t>라이온하트는 카카오게임즈가 2020-05부터 퍼블리싱한 '오딘'의 개발사로, 게임 퍼블리싱 주력과 같은 게임 영역(퍼블리셔의 개발사 수직 통합). 그룹 정점 ㈜카카오 기준으로는 콘텐츠 부문(2020 매출 1,932,744백만원, 46.5%) 안의 게임 사업 확장이라 인접 영역</t>
        </is>
      </c>
      <c r="AM96" s="39" t="inlineStr">
        <is>
          <t>68,596,339,693원 (KGE, 2020-12-31 — 공시 20211101900144). 지배회사 카카오게임즈 연결 총자산 1,309,911,592,717원(2020-12-31, 공시 기준), 2021-12-31 4,305,011,873,994원</t>
        </is>
      </c>
      <c r="AN96" s="39" t="inlineStr">
        <is>
          <t>11,953,970,238,956원 (㈜카카오 연결, 2020-12-31 — 카카오 2020 사업보고서 20210318001373)</t>
        </is>
      </c>
      <c r="AO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P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Q96" s="39" t="inlineStr">
        <is>
          <t>계산: 5,960,586,147,600원 (카카오게임즈 2021-10-29 종가 79,800원 × 증자 전 발행주식총수 74,694,062주 — 20211101000061; KGE 비상장이라 상장 모회사 기준)</t>
        </is>
      </c>
      <c r="AR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S96" s="39" t="inlineStr">
        <is>
          <t>KOSDAQ:293490</t>
        </is>
      </c>
      <c r="AT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U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V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W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행사(K070);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X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96" s="39" t="inlineStr">
        <is>
          <t>2019: 없음(매출 0 — 과거회계기준 공시값, 순손실 −3,270백만원); 2020: 0(K-IFRS 재작성, 미감사) / 3,065백만원(과거회계기준 공시값) (참고 발표 연도 2021: 232,585백만원)</t>
        </is>
      </c>
      <c r="AZ96" s="39" t="inlineStr">
        <is>
          <t>2022: 201,809백만원; 2023: 118,326백만원; 2025(최근): 85,658백만원 (참고 2024: 91,988백만원)</t>
        </is>
      </c>
      <c r="BA96" s="39" t="inlineStr">
        <is>
          <t>2019: 미확인(공시는 순이익만: −3,270백만원 과거회계기준, 위메이드 공시 −3,770백만원); 2020: −7,045백만원(K-IFRS 재작성, 미감사) (참고 2021: 215,344백만원)</t>
        </is>
      </c>
      <c r="BB96" s="39" t="inlineStr">
        <is>
          <t>2022: 165,266백만원; 2023: 71,849백만원; 2025(최근): 17,555백만원 (참고 2024: 38,058백만원)</t>
        </is>
      </c>
      <c r="BC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D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E96" s="38" t="inlineStr">
        <is>
          <t>완료</t>
        </is>
      </c>
      <c r="BF96" s="38" t="inlineStr">
        <is>
          <t>2026-10-26</t>
        </is>
      </c>
    </row>
    <row r="97" ht="72" customHeight="1">
      <c r="A97" s="38" t="inlineStr">
        <is>
          <t>K064</t>
        </is>
      </c>
      <c r="B97" s="38" t="inlineStr">
        <is>
          <t>Kakao</t>
        </is>
      </c>
      <c r="C97" s="38" t="inlineStr">
        <is>
          <t>2021-11-08</t>
        </is>
      </c>
      <c r="D97" s="39" t="inlineStr">
        <is>
          <t>Blue Tie</t>
        </is>
      </c>
      <c r="E97" s="38" t="n">
        <v>167</v>
      </c>
      <c r="F97" s="38" t="inlineStr">
        <is>
          <t>False</t>
        </is>
      </c>
      <c r="G97" s="38" t="n"/>
      <c r="H97" s="38" t="inlineStr">
        <is>
          <t>MA①</t>
        </is>
      </c>
      <c r="I97" s="38" t="inlineStr">
        <is>
          <t>MA①</t>
        </is>
      </c>
      <c r="J97" s="38" t="inlineStr">
        <is>
          <t>같음</t>
        </is>
      </c>
      <c r="K97" s="38" t="inlineStr">
        <is>
          <t>있음</t>
        </is>
      </c>
      <c r="L97" s="38" t="inlineStr">
        <is>
          <t>일치</t>
        </is>
      </c>
      <c r="M97" s="38" t="inlineStr">
        <is>
          <t>편입 후</t>
        </is>
      </c>
      <c r="N97" s="39" t="inlineStr">
        <is>
          <t>Commerce &amp; Marketing</t>
        </is>
      </c>
      <c r="O97" s="39" t="inlineStr">
        <is>
          <t>Brand / Advertising / 
Marketing / IP Merchandising</t>
        </is>
      </c>
      <c r="P97" s="38" t="inlineStr">
        <is>
          <t>Announced</t>
        </is>
      </c>
      <c r="Q97" s="40" t="n">
        <v>0.423</v>
      </c>
      <c r="R97" s="39" t="inlineStr">
        <is>
          <t>3Y Corporation Inc.</t>
        </is>
      </c>
      <c r="S97" s="39" t="inlineStr">
        <is>
          <t>-</t>
        </is>
      </c>
      <c r="T97" s="39" t="inlineStr">
        <is>
          <t>3Y Corporation Inc. agreed to acquire Blue Tie from individual entrepreneur for approximately KRW 500 million on November 2, 2021. The transaction is resolved by the board of directors of 3Y Corporation and expected to complete on November 04, 2021.</t>
        </is>
      </c>
      <c r="U97" s="39" t="inlineStr">
        <is>
          <t>MA-1 그룹이 매수자</t>
        </is>
      </c>
      <c r="V97" s="39" t="inlineStr">
        <is>
          <t>지분율 미기재(대개 100%·사업양수)</t>
        </is>
      </c>
      <c r="W97" s="39" t="inlineStr">
        <is>
          <t>MA① 경영권 인수</t>
        </is>
      </c>
      <c r="X97" s="39" t="n"/>
      <c r="Y97" s="38" t="inlineStr">
        <is>
          <t>False</t>
        </is>
      </c>
      <c r="Z97" s="39" t="inlineStr">
        <is>
          <t>MA① 경영권 인수</t>
        </is>
      </c>
      <c r="AA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AB97" s="39" t="inlineStr">
        <is>
          <t>추정: 완료 (2021-11-04 양수예정일=거래종결일). 영업양수결정 공시(2021-11-08)가 양수예정일 2021-11-04 이후에 제출됐고 이후 정정·철회 공시가 없으나, 완료를 명시한 별도 공시는 찾지 못함</t>
        </is>
      </c>
      <c r="AC97" s="39" t="inlineStr">
        <is>
          <t>500,000,000원 (양수가액)</t>
        </is>
      </c>
      <c r="AD97" s="39" t="inlineStr">
        <is>
          <t>원자료와 일치 (원자료 0.423 = 5억원 ÷ 약 1,182원/USD, 2021-11 환율 수준)</t>
        </is>
      </c>
      <c r="AE97" s="39" t="inlineStr">
        <is>
          <t>2021-11-02 (㈜쓰리와이코프레이션 이사회 결의일; 공개 공시는 2021-11-08 DART 공정거래법 공시 '영업양수결정' 20211108000276)</t>
        </is>
      </c>
      <c r="AF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G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H97" s="39" t="inlineStr">
        <is>
          <t>㈜쓰리와이코프레이션(카카오엔터테인먼트 100% 자회사, 비상장; ㈜카카오의 손자회사)</t>
        </is>
      </c>
      <c r="AI97" s="39" t="inlineStr">
        <is>
          <t>"사업경쟁력 제고" (영업양수결정 공시 4. 양수목적) / "양수사업 관련 경쟁력 강화를 통한 자산 및 매출 증가" (같은 공시 7. 영업양수 영향)</t>
        </is>
      </c>
      <c r="AJ97" s="39" t="inlineStr">
        <is>
          <t>방송 프로그램 제작업(대표사업 '방송 프로그램 제작'; 대규모기업집단현황공시 20220531000283). 보도상 김계란·진용진·고말숙 등 인터넷방송 크리에이터가 소속된 MCN 사업과 웹 예능 제작</t>
        </is>
      </c>
      <c r="AK97" s="39" t="inlineStr">
        <is>
          <t>핵심</t>
        </is>
      </c>
      <c r="AL97" s="39" t="inlineStr">
        <is>
          <t>쓰리와이는 유튜브 크리에이터 콘텐츠·웹 예능 제작사이고, 대상은 유튜브 채널 운영 및 그 채널이 기획·제작한 콘텐츠 사업이라 같은 영역. 그룹 정점 ㈜카카오 기준으로는 플랫폼에 공급되는 콘텐츠(미디어) 사업이라 인접</t>
        </is>
      </c>
      <c r="AM97" s="39" t="inlineStr">
        <is>
          <t>8,596백만원 (쓰리와이코프레이션 2021-12-31 별도, 거래 후 연말 값; 대규모기업집단현황공시 20220531000283 회사 재무현황). 인수 직전 값은 미확인(2021-07 계열 편입 회사라 2020년 말 공시 없음)</t>
        </is>
      </c>
      <c r="AN97" s="39" t="inlineStr">
        <is>
          <t>11,953,970,238,956원 (㈜카카오 연결, 2020-12-31 — 카카오 2020 사업보고서 20210318001373 요약재무정보)</t>
        </is>
      </c>
      <c r="AO97" s="39" t="inlineStr">
        <is>
          <t>계산: 5.82 (5억원 ÷ 쓰리와이 2021-12-31 자산총계 8,596백만원; 거래 후 연말 값이라 참고치). 지배회사 기준: 0.0042 (5억원 ÷ 카카오 연결 총자산 11조 9,540억원)</t>
        </is>
      </c>
      <c r="AP97" s="39" t="inlineStr">
        <is>
          <t>계산: 6.99 (5억원 ÷ 쓰리와이 2021-12-31 자본총계 7,157백만원; 거래 후 연말 값)</t>
        </is>
      </c>
      <c r="AQ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R97" s="39" t="inlineStr">
        <is>
          <t>거래금액 5억원은 영업양수결정 공시(2021-11-08). 인수 주체 총자산·자본은 2021-12-31 대규모기업집단현황공시(거래 후). 카카오 총자산은 2020-12-31 연결, 시가총액은 2021-11-05 종가 기준</t>
        </is>
      </c>
      <c r="AS97" s="39" t="inlineStr">
        <is>
          <t>KRX:035720</t>
        </is>
      </c>
      <c r="AT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U97" s="39" t="inlineStr">
        <is>
          <t>2021-11-08 DART 영업양수결정(대규모기업집단 공시, 20211108000276). 이보다 이른 보도는 찾지 못함; 언론 보도는 2021-11-10 인사이트(서울경제 인용)</t>
        </is>
      </c>
      <c r="AV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W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X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Y97" s="39" t="inlineStr">
        <is>
          <t>미확인 (양도인이 개인사업자로 승인된 재무제표가 없어 영업양수결정 공시의 양수대상 재무내용 미기재)</t>
        </is>
      </c>
      <c r="AZ97" s="39" t="inlineStr">
        <is>
          <t>양수한 회사 쓰리와이코프레이션 별도 매출: 2021: 2,805백만원; 2022: 6,021백만원; 2023: 8,997백만원; 2024: 12,793백만원(12,793,491천원, 카카오엔터 2024 연결감사보고서 종속기업 요약 재무정보)</t>
        </is>
      </c>
      <c r="BA97" s="39" t="inlineStr">
        <is>
          <t>미확인 (같은 이유)</t>
        </is>
      </c>
      <c r="BB97" s="39" t="inlineStr">
        <is>
          <t>쓰리와이 별도 영업이익: 2021: -572백만원; 2022: -907백만원; 2023: -883백만원; 2024: 미확인(당기순손실 -1,047,815천원만 확인)</t>
        </is>
      </c>
      <c r="BC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D97" s="39" t="inlineStr">
        <is>
          <t>미확인 (카카오 IR 실적 자료에서 쓰리와이·진용진 채널 언급을 찾지 못함; 거래 규모가 작아 IR 언급 대상이 아닐 가능성이 큼)</t>
        </is>
      </c>
      <c r="BE97" s="38" t="inlineStr">
        <is>
          <t>완료</t>
        </is>
      </c>
      <c r="BF97" s="38" t="inlineStr">
        <is>
          <t>2026-10-31</t>
        </is>
      </c>
    </row>
    <row r="98" ht="72" customHeight="1">
      <c r="A98" s="38" t="inlineStr">
        <is>
          <t>K065</t>
        </is>
      </c>
      <c r="B98" s="38" t="inlineStr">
        <is>
          <t>Kakao</t>
        </is>
      </c>
      <c r="C98" s="38" t="inlineStr">
        <is>
          <t>2021-12-08</t>
        </is>
      </c>
      <c r="D98" s="39" t="inlineStr">
        <is>
          <t>GSPark24.Co.,Ltd</t>
        </is>
      </c>
      <c r="E98" s="38" t="n">
        <v>41</v>
      </c>
      <c r="F98" s="38" t="inlineStr">
        <is>
          <t>True</t>
        </is>
      </c>
      <c r="G98" s="38" t="n"/>
      <c r="H98" s="38" t="inlineStr">
        <is>
          <t>MA①</t>
        </is>
      </c>
      <c r="I98" s="38" t="inlineStr">
        <is>
          <t>MA①</t>
        </is>
      </c>
      <c r="J98" s="38" t="inlineStr">
        <is>
          <t>같음</t>
        </is>
      </c>
      <c r="K98" s="38" t="inlineStr">
        <is>
          <t>확인 안 됨</t>
        </is>
      </c>
      <c r="L98" s="38" t="inlineStr">
        <is>
          <t>일치</t>
        </is>
      </c>
      <c r="M98" s="38" t="inlineStr">
        <is>
          <t>편입 후</t>
        </is>
      </c>
      <c r="N98" s="39" t="inlineStr">
        <is>
          <t>Logistics &amp; Space Infrastructure</t>
        </is>
      </c>
      <c r="O98" s="39" t="inlineStr">
        <is>
          <t>Real Estate / Space / Facility</t>
        </is>
      </c>
      <c r="P98" s="38" t="inlineStr">
        <is>
          <t>Closed</t>
        </is>
      </c>
      <c r="Q98" s="40" t="n">
        <v>55.42</v>
      </c>
      <c r="R98" s="39" t="inlineStr">
        <is>
          <t>Kakao Mobility Co., Ltd.</t>
        </is>
      </c>
      <c r="S98" s="39" t="inlineStr">
        <is>
          <t>PARK24 Co., Ltd. (TSE:4666); GS Retail Co., Ltd. (KOSE:A007070)</t>
        </is>
      </c>
      <c r="T98" s="39" t="inlineStr">
        <is>
          <t>Kakao Mobility Co., Ltd. acquired GSPark24.Co.,Ltd from PARK24 Co., Ltd. (TSE:4666), and GS Retail Co., Ltd. (KOSE:A007070) for KRW 65 billion on December 8, 2021.</t>
        </is>
      </c>
      <c r="U98" s="39" t="inlineStr">
        <is>
          <t>MA-1 그룹이 매수자</t>
        </is>
      </c>
      <c r="V98" s="39" t="inlineStr">
        <is>
          <t>지분율 미기재(대개 100%·사업양수)</t>
        </is>
      </c>
      <c r="W98" s="39" t="inlineStr">
        <is>
          <t>MA① 경영권 인수</t>
        </is>
      </c>
      <c r="X98" s="39" t="n"/>
      <c r="Y98" s="38" t="inlineStr">
        <is>
          <t>False</t>
        </is>
      </c>
      <c r="Z98" s="39" t="inlineStr">
        <is>
          <t>MA① 경영권 인수</t>
        </is>
      </c>
      <c r="AA98" s="39" t="inlineStr">
        <is>
          <t>편입 후 (매수자 ㈜카카오모빌리티는 거래 당시 ㈜카카오의 연결 종속회사, ㈜카카오 지분 57.6%(2022년 초)·57.3%(2022년 말): 카카오모빌리티 2022 사업보고서 최대주주 현황, 접수번호 20230331003526)</t>
        </is>
      </c>
      <c r="AB98" s="39" t="inlineStr">
        <is>
          <t>완료 (2022-06-08)</t>
        </is>
      </c>
      <c r="AC98" s="39" t="inlineStr">
        <is>
          <t>65,000,000,000원 (보통주 4,600,000주, 지분 100%, 주당 14,130원; 계약금 6,500백만원은 2021년 선지급, 잔금 58,500백만원 현금 지급)</t>
        </is>
      </c>
      <c r="AD98" s="39" t="inlineStr">
        <is>
          <t>원자료와 일치 (원자료 55.42 = 650억원 ÷ 약 1,172.9원/USD, 2021-12 환율 수준)</t>
        </is>
      </c>
      <c r="AE98" s="39" t="inlineStr">
        <is>
          <t>2021-12-08</t>
        </is>
      </c>
      <c r="AF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넘겼으므로(K061,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G98" s="39" t="inlineStr">
        <is>
          <t>같은 묶음: K003(2013, GS칼텍스→GS에너지 50% 이전)과 K061(2021-09-15, GS리테일이 PARK24 보유 50%를 25,000백만원에 취득)이 이 인수의 사전 소유구조 변화다. K061의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H98" s="39" t="inlineStr">
        <is>
          <t>㈜카카오모빌리티(㈜카카오의 연결 종속회사, 비상장)</t>
        </is>
      </c>
      <c r="AI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J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K98" s="39" t="inlineStr">
        <is>
          <t>인접</t>
        </is>
      </c>
      <c r="AL98" s="39" t="inlineStr">
        <is>
          <t>카카오모빌리티는 이미 카카오T 주차(주차 중개)를 하고 있었고, GS파크24는 오프라인 주차장(약 630곳) 직영 운영사다. 같은 고객군(운전자)과 같은 이동 가치사슬에 붙은 오프라인 인프라로의 수직 확장이므로 인접. 그룹 정점 ㈜카카오 기준으로도 모빌리티 플랫폼 부문의 오프라인 인프라 확장이어서 인접(카카오의 주력인 플랫폼·광고·커머스와 다른 실물 자산 운영 사업).</t>
        </is>
      </c>
      <c r="AM98" s="39" t="inlineStr">
        <is>
          <t>302,993,484,121원 (카카오모빌리티 별도, 2020-12-31; 같은 시점 연결 322,640,739,499원; 카카오모빌리티 2022 사업보고서 비교재무, 정정 전). 참고: 완료 직전 2021-12-31 연결 1,087,969,974,175원</t>
        </is>
      </c>
      <c r="AN98" s="39" t="inlineStr">
        <is>
          <t>11,953,970,238,956원 (㈜카카오 연결, 2020-12-31; 카카오 2021-11-01 종속회사 주요경영사항 공시의 자산총액)</t>
        </is>
      </c>
      <c r="AO98" s="39" t="inlineStr">
        <is>
          <t>계산: 21.45 (650억원 ÷ 카카오모빌리티 별도 총자산 302,993,484,121원, 2020-12-31). 연결 기준 20.15. ㈜카카오 연결 총자산 대비 0.54</t>
        </is>
      </c>
      <c r="AP98" s="39" t="inlineStr">
        <is>
          <t>35.60</t>
        </is>
      </c>
      <c r="AQ98" s="39" t="inlineStr">
        <is>
          <t>계산: 53,666,039,060,000원 (㈜카카오, 2021-12-07 종가 120,500원 × 발행주식총수 445,361,320주(2021-09-30 기준))</t>
        </is>
      </c>
      <c r="AR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S98" s="39" t="inlineStr">
        <is>
          <t>KRX:035720</t>
        </is>
      </c>
      <c r="AT98" s="39" t="inlineStr">
        <is>
          <t>인수 주체 카카오모빌리티는 비상장이므로 상장 지배회사 ㈜카카오. 대상회사 지에스파크이십사는 비상장. 매도자 GS리테일(KRX:007070)은 상장사로 매도측 반응 분석 가능.</t>
        </is>
      </c>
      <c r="AU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V98" s="39" t="inlineStr">
        <is>
          <t>2006-03: 지에스파크이십사 설립(주차장 운영·컨설팅); 2013-06: GS칼텍스 보유 50%가 GS에너지로 이전(묶음 K003);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보유(K061);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W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X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Y98" s="39" t="inlineStr">
        <is>
          <t>2020: 56,566백만원; 2021: 59,720백만원</t>
        </is>
      </c>
      <c r="AZ98" s="39" t="inlineStr">
        <is>
          <t>2022: 71,615백만원; 2023: 79,788백만원; 2024: 92,561백만원; 2025: 121,491백만원(영업수익, 2025-07-31 합병 2개사 포함)</t>
        </is>
      </c>
      <c r="BA98" s="39" t="inlineStr">
        <is>
          <t>2020: -4,478백만원(영업손실); 2021: -1,440백만원(영업손실)</t>
        </is>
      </c>
      <c r="BB98" s="39" t="inlineStr">
        <is>
          <t>2022: 1,073백만원; 2023: 4,598백만원; 2024: 4,685백만원; 2025: 5,526백만원(합병 포함)</t>
        </is>
      </c>
      <c r="BC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D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E98" s="38" t="inlineStr">
        <is>
          <t>부분</t>
        </is>
      </c>
      <c r="BF98" s="38" t="inlineStr">
        <is>
          <t>2026-10-26</t>
        </is>
      </c>
    </row>
    <row r="99" ht="72" customHeight="1">
      <c r="A99" s="38" t="inlineStr">
        <is>
          <t>K066</t>
        </is>
      </c>
      <c r="B99" s="38" t="inlineStr">
        <is>
          <t>Kakao</t>
        </is>
      </c>
      <c r="C99" s="38" t="inlineStr">
        <is>
          <t>2021-12-16</t>
        </is>
      </c>
      <c r="D99" s="39" t="inlineStr">
        <is>
          <t>Wuxiaworld</t>
        </is>
      </c>
      <c r="E99" s="38" t="n">
        <v>49</v>
      </c>
      <c r="F99" s="38" t="inlineStr">
        <is>
          <t>True</t>
        </is>
      </c>
      <c r="G99" s="38" t="n"/>
      <c r="H99" s="38" t="inlineStr">
        <is>
          <t>MA①</t>
        </is>
      </c>
      <c r="I99" s="38" t="inlineStr">
        <is>
          <t>MA①</t>
        </is>
      </c>
      <c r="J99" s="38" t="inlineStr">
        <is>
          <t>같음</t>
        </is>
      </c>
      <c r="K99" s="38" t="inlineStr">
        <is>
          <t>있음</t>
        </is>
      </c>
      <c r="L99" s="38" t="inlineStr">
        <is>
          <t>일치</t>
        </is>
      </c>
      <c r="M99" s="38" t="inlineStr">
        <is>
          <t>편입 후</t>
        </is>
      </c>
      <c r="N99" s="39" t="inlineStr">
        <is>
          <t>Story IP Platforms</t>
        </is>
      </c>
      <c r="O99" s="39" t="inlineStr">
        <is>
          <t>Story / Webtoon / Web Novel Platform</t>
        </is>
      </c>
      <c r="P99" s="38" t="inlineStr">
        <is>
          <t>Closed</t>
        </is>
      </c>
      <c r="Q99" s="40" t="n">
        <v>37.5</v>
      </c>
      <c r="R99" s="39" t="inlineStr">
        <is>
          <t>Radish Media, Inc.</t>
        </is>
      </c>
      <c r="S99" s="39" t="inlineStr">
        <is>
          <t>-</t>
        </is>
      </c>
      <c r="T99" s="39" t="inlineStr">
        <is>
          <t>Radish Media, Inc. acquired Wuxiaworld for $37.5 million on December 16, 2021. Ren Woxing will remain Chief Executive Officer of the company, and all existing Wuxiaworld management, operations staff have been retained.</t>
        </is>
      </c>
      <c r="U99" s="39" t="inlineStr">
        <is>
          <t>MA-1 그룹이 매수자</t>
        </is>
      </c>
      <c r="V99" s="39" t="inlineStr">
        <is>
          <t>지분율 미기재(대개 100%·사업양수)</t>
        </is>
      </c>
      <c r="W99" s="39" t="inlineStr">
        <is>
          <t>MA① 경영권 인수</t>
        </is>
      </c>
      <c r="X99" s="39" t="n"/>
      <c r="Y99" s="38" t="inlineStr">
        <is>
          <t>False</t>
        </is>
      </c>
      <c r="Z99" s="39" t="inlineStr">
        <is>
          <t>MA① 경영권 인수</t>
        </is>
      </c>
      <c r="AA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AB99" s="39" t="inlineStr">
        <is>
          <t>완료 (2021-12-16 발표 때 'has acquired 100 percent of the shares' — 이미 종결로 공표. 정확한 종결일은 공시되지 않음)</t>
        </is>
      </c>
      <c r="AC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D99" s="39" t="inlineStr">
        <is>
          <t>원자료와 일치 (원자료 37.5; 회계상 이전대가 44,501,835천원 ÷ 2021-12-16 1,184.40원 = USD 37.57, 계산)</t>
        </is>
      </c>
      <c r="AE99" s="39" t="inlineStr">
        <is>
          <t>2021-12-16</t>
        </is>
      </c>
      <c r="AF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G99" s="39" t="inlineStr">
        <is>
          <t>같은 묶음 관계: 매수자 Radish는 K055·K058로 2021-08-03 카카오엔터 자회사가 됐고, 이 거래 뒤 2022년 Tapas Media(K056·K059·K060)를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H99" s="39" t="inlineStr">
        <is>
          <t>Radish Media, Inc. (미국 뉴욕, ㈜카카오엔터테인먼트 자회사 — 2021-08-03 편입, 2021년말 94.58%; ㈜카카오의 손자회사, 비상장)</t>
        </is>
      </c>
      <c r="AI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J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K99" s="39" t="inlineStr">
        <is>
          <t>핵심</t>
        </is>
      </c>
      <c r="AL99" s="39" t="inlineStr">
        <is>
          <t>대상 Wuxiaworld는 영문 웹소설(중국·한국 판타지 번역 연재) 플랫폼으로 인수 주체 Radish와 같은 사업이다. 차이는 독자층(남성향 아시아 판타지 vs 여성향 로맨스)뿐이고, 보도자료도 남성향 우시아월드와 여성향 래디쉬의 결합으로 북미 콘텐츠 역량을 넓힌다는 취지로 설명한다. 그룹 정점 카카오 기준으로도 콘텐츠 부문 유료콘텐츠(웹툰·웹소설)와 같은 영역이라 핵심이다.</t>
        </is>
      </c>
      <c r="AM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N99" s="39" t="inlineStr">
        <is>
          <t>11,953,970,238,956원 (㈜카카오 연결, 2020-12-31 = 직전 회계연도말; 카카오 거래소 공시 2021-07-05 기재값)</t>
        </is>
      </c>
      <c r="AO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P99" s="39" t="inlineStr">
        <is>
          <t>계산: 228.82 (44,501,835천원 ÷ Radish 2020년말 자본총계 19,448백만원, 같은 한계). 참고 계산: 카카오엔터 자기자본 1,129,945,726,868원[2021-07-05 공정위 공시] 대비 3.94%</t>
        </is>
      </c>
      <c r="AQ99" s="39" t="inlineStr">
        <is>
          <t>계산: 52,775,316,420,000원 (㈜카카오, 발표 직전 거래일 2021-12-15 종가 118,500원 × 발행주식 445,361,320주[2021-09-30 3분기보고서])</t>
        </is>
      </c>
      <c r="AR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S99" s="39" t="inlineStr">
        <is>
          <t>KRX:035720</t>
        </is>
      </c>
      <c r="AT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U99" s="39" t="inlineStr">
        <is>
          <t>2021-12-16(한국시간): 카카오엔터 국문·영문 보도자료(서울·뉴욕 동시)와 국내 보도(아이뉴스24 10:04 등). TechCrunch 기사는 2021-12-15 16:15 PST(= 2021-12-16 09:15 KST). 그 전 인수설 보도나 DART 공시는 찾지 못했다.</t>
        </is>
      </c>
      <c r="AV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W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X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9" s="39" t="inlineStr">
        <is>
          <t>미확인 (홍콩 비상장 법인으로 공시·보도에 매출액 없음. 보도자료: '매년 약 40% 매출 성장', 매출 85%가 정기 구독. 창업자 블로그: 이전 시점 월 매출총이익 30만 달러 이상)</t>
        </is>
      </c>
      <c r="AZ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BA99" s="39" t="inlineStr">
        <is>
          <t>미확인 (공시·보도 없음)</t>
        </is>
      </c>
      <c r="BB99" s="39" t="inlineStr">
        <is>
          <t>미확인 (Wuxiaworld 단독 영업이익 비공시). 대리지표 Tapas Entertainment 연결 당기순손익: 2022 −228,203,755천원; 2023 −425,234,093천원; 2025 −14,664,486천원</t>
        </is>
      </c>
      <c r="BC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D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E99" s="38" t="inlineStr">
        <is>
          <t>부분</t>
        </is>
      </c>
      <c r="BF99" s="38" t="inlineStr">
        <is>
          <t>2026-10-26</t>
        </is>
      </c>
    </row>
    <row r="100" ht="72" customHeight="1">
      <c r="A100" s="38" t="inlineStr">
        <is>
          <t>K067</t>
        </is>
      </c>
      <c r="B100" s="38" t="inlineStr">
        <is>
          <t>Kakao</t>
        </is>
      </c>
      <c r="C100" s="38" t="inlineStr">
        <is>
          <t>2022-01-24</t>
        </is>
      </c>
      <c r="D100" s="39" t="inlineStr">
        <is>
          <t>Kross Komics India Private Limited</t>
        </is>
      </c>
      <c r="E100" s="38" t="n">
        <v>177</v>
      </c>
      <c r="F100" s="38" t="inlineStr">
        <is>
          <t>False</t>
        </is>
      </c>
      <c r="G100" s="38" t="n"/>
      <c r="H100" s="38" t="inlineStr">
        <is>
          <t>MA①</t>
        </is>
      </c>
      <c r="I100" s="38" t="inlineStr">
        <is>
          <t>MA②</t>
        </is>
      </c>
      <c r="J100" s="38" t="inlineStr">
        <is>
          <t>변경</t>
        </is>
      </c>
      <c r="K100" s="38" t="inlineStr">
        <is>
          <t>있음</t>
        </is>
      </c>
      <c r="L100" s="38" t="inlineStr">
        <is>
          <t>일치</t>
        </is>
      </c>
      <c r="M100" s="38" t="inlineStr">
        <is>
          <t>편입 후</t>
        </is>
      </c>
      <c r="N100" s="39" t="inlineStr">
        <is>
          <t>Story IP Platforms</t>
        </is>
      </c>
      <c r="O100" s="39" t="inlineStr">
        <is>
          <t>Story / Webtoon / Web Novel Platform</t>
        </is>
      </c>
      <c r="P100" s="38" t="inlineStr">
        <is>
          <t>Closed</t>
        </is>
      </c>
      <c r="Q100" s="40" t="n">
        <v>0.18</v>
      </c>
      <c r="R100" s="39" t="inlineStr">
        <is>
          <t>Kross Komics Inc.</t>
        </is>
      </c>
      <c r="S100" s="39" t="inlineStr">
        <is>
          <t>-</t>
        </is>
      </c>
      <c r="T100" s="39" t="inlineStr">
        <is>
          <t>Kross Komics Inc. acquired Kross Komics India Private Limited from Hyun-woo Kim for approximately KRW 220 million on January 24, 2022. Following the transaction, Kross Komics Inc. owns a 99.99% interest in Kross Komics India.</t>
        </is>
      </c>
      <c r="U100" s="39" t="inlineStr">
        <is>
          <t>MA-1 그룹이 매수자</t>
        </is>
      </c>
      <c r="V100" s="39" t="inlineStr">
        <is>
          <t>과반 인수(≥50%)</t>
        </is>
      </c>
      <c r="W100" s="39" t="inlineStr">
        <is>
          <t>MA① 경영권 인수</t>
        </is>
      </c>
      <c r="X100" s="39" t="n"/>
      <c r="Y100" s="38" t="inlineStr">
        <is>
          <t>False</t>
        </is>
      </c>
      <c r="Z100" s="39" t="inlineStr">
        <is>
          <t>MA② 기존 지분 확대</t>
        </is>
      </c>
      <c r="AA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AB100" s="39" t="inlineStr">
        <is>
          <t>완료 (주식양수도계약 체결일 2022-01-28로 공시; 카카오엔터테인먼트 2022 연결감사보고서에서 2022-12-31 현재 크로스코믹스 보유 700,199주·100.0% 확인. 정확한 대금 지급일은 미확인)</t>
        </is>
      </c>
      <c r="AC100" s="39" t="inlineStr">
        <is>
          <t>INR 13,419,900 (≈215,000,000원, 2022-01-24 매매기준율 INR 1=16.04원 적용; 김현우로부터 66,599주, 주당 3,232원). 같은 날 다른 주주로부터 38,600주를 추가 매수했으나 그 금액은 공시에 없음</t>
        </is>
      </c>
      <c r="AD100" s="39" t="inlineStr">
        <is>
          <t>원자료와 일치 (215백만원 기준, 원자료 0.18백만 달러)</t>
        </is>
      </c>
      <c r="AE100" s="39" t="inlineStr">
        <is>
          <t>2022-01-24</t>
        </is>
      </c>
      <c r="AF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G100" s="39" t="inlineStr">
        <is>
          <t>K042(2020-08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H100" s="39" t="inlineStr">
        <is>
          <t>㈜크로스코믹스(카카오엔터테인먼트의 손자회사: 카카오엔터테인먼트 100% → 크로스픽쳐스㈜ 100% → ㈜크로스코믹스; 비상장, 기업집단 카카오 소속)</t>
        </is>
      </c>
      <c r="AI100" s="39" t="inlineStr">
        <is>
          <t>"경영효율성 제고" (공정거래법 공시 '특수관계인으로부터 주식의 취득' 5. 취득목적)</t>
        </is>
      </c>
      <c r="AJ100" s="39" t="inlineStr">
        <is>
          <t>인도 웹툰 플랫폼 '크로스코믹스' 운영(카카오엔터테인먼트 2021 연결감사보고서 종속기업 표의 주요 영업활동 '인도 글로벌 플랫폼')</t>
        </is>
      </c>
      <c r="AK100" s="39" t="inlineStr">
        <is>
          <t>핵심</t>
        </is>
      </c>
      <c r="AL100" s="39" t="inlineStr">
        <is>
          <t>대상 Kross Komics India도 같은 '인도 글로벌 플랫폼'(크로스코믹스 인도 서비스 법인)으로 인수 주체와 같은 사업이다. 그룹 정점 ㈜카카오 기준으로는 카카오엔터테인먼트의 웹툰·웹소설 콘텐츠 플랫폼을 해외로 넓히는 사업이라 '인접'.</t>
        </is>
      </c>
      <c r="AM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N100" s="39" t="inlineStr">
        <is>
          <t>22,779,558,711,233원 (㈜카카오 연결 총자산, 2021-12-31 — 카카오 2021 사업보고서 20220321001331 요약재무정보)</t>
        </is>
      </c>
      <c r="AO100" s="39" t="inlineStr">
        <is>
          <t>계산: 0.0009 (215백만원 / ㈜카카오 연결 총자산 22,779,558,711,233원)</t>
        </is>
      </c>
      <c r="AP100" s="39" t="inlineStr">
        <is>
          <t>계산: 0.0016 (215백만원 / ㈜카카오 연결 자본총계 13,589,972,363,696원, 2021-12-31)</t>
        </is>
      </c>
      <c r="AQ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R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S100" s="39" t="inlineStr">
        <is>
          <t>KRX:035720</t>
        </is>
      </c>
      <c r="AT100" s="39" t="inlineStr">
        <is>
          <t>인수 주체 ㈜크로스코믹스와 중간 지배회사 카카오엔터테인먼트가 비상장이라 상장 지배회사 ㈜카카오를 쓴다. 대상회사 Kross Komics India는 비상장</t>
        </is>
      </c>
      <c r="AU100" s="39" t="inlineStr">
        <is>
          <t>2022-01-24 DART 공정거래법 공시 '특수관계인으로부터 주식의 취득'(㈜크로스코믹스), 2022-01-25 기재정정(취득금액 단위 오류 정정). 사전 보도는 찾지 못함</t>
        </is>
      </c>
      <c r="AV100" s="39" t="inlineStr">
        <is>
          <t>2019-12: 크로스픽쳐스가 인도 디지털 코믹스 플랫폼 '크로스코믹스' 출시(위키백과, 출처 없는 서술); 2020-08: 카카오페이지가 크로스픽쳐스 지분 49%를 58.8억원에 취득(관계기업, K042);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W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X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Y100" s="39" t="inlineStr">
        <is>
          <t>미확인 (2020·2021 Kross Komics India 단독 실적이 카카오엔터테인먼트 주석에 따로 없음. 참고: 2021 크로스픽쳐스 중간지배 연결(크로스코믹스·인도 법인 포함, 편입 이후분) 매출 2,329,031천원)</t>
        </is>
      </c>
      <c r="AZ100" s="39" t="inlineStr">
        <is>
          <t>2022: 미확인 (참고: ㈜크로스코믹스 중간지배 연결, 인도 법인 포함 매출 -5,718천원); 2023: 135천원; 2024: 0원('-'); 2025: 0원('-', 청산 시점까지)</t>
        </is>
      </c>
      <c r="BA100" s="39" t="inlineStr">
        <is>
          <t>미확인 (영업이익 미공시. 참고: 2021 크로스픽쳐스 중간지배 연결 당기순손실 1,165,890천원, 편입 이후분)</t>
        </is>
      </c>
      <c r="BB100" s="39" t="inlineStr">
        <is>
          <t>미확인 (영업이익 미공시. 참고 당기순이익: 2022 ㈜크로스코믹스 중간지배 연결 -722,332천원; 2023 Kross Komics India -22,272천원; 2024 -83,250천원; 2025 -401천원)</t>
        </is>
      </c>
      <c r="BC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D100" s="39" t="inlineStr">
        <is>
          <t>미확인 (거래 규모가 작아 카카오 IR 실적자료·어닝콜 기사에서 크로스코믹스 인도 언급을 찾지 못함; 웹 검색 2회까지 시도)</t>
        </is>
      </c>
      <c r="BE100" s="38" t="inlineStr">
        <is>
          <t>부분</t>
        </is>
      </c>
      <c r="BF100" s="38" t="inlineStr">
        <is>
          <t>2026-10-31</t>
        </is>
      </c>
    </row>
    <row r="101" ht="72" customHeight="1">
      <c r="A101" s="38" t="inlineStr">
        <is>
          <t>K068</t>
        </is>
      </c>
      <c r="B101" s="38" t="inlineStr">
        <is>
          <t>Kakao</t>
        </is>
      </c>
      <c r="C101" s="38" t="inlineStr">
        <is>
          <t>2022-04-08</t>
        </is>
      </c>
      <c r="D101" s="39" t="inlineStr">
        <is>
          <t>Contxtsio Inc.</t>
        </is>
      </c>
      <c r="E101" s="38" t="n">
        <v>161</v>
      </c>
      <c r="F101" s="38" t="inlineStr">
        <is>
          <t>False</t>
        </is>
      </c>
      <c r="G101" s="38" t="n"/>
      <c r="H101" s="38" t="inlineStr">
        <is>
          <t>MA③</t>
        </is>
      </c>
      <c r="I101" s="38" t="inlineStr">
        <is>
          <t>MA③</t>
        </is>
      </c>
      <c r="J101" s="38" t="inlineStr">
        <is>
          <t>같음</t>
        </is>
      </c>
      <c r="K101" s="38" t="inlineStr">
        <is>
          <t>있음</t>
        </is>
      </c>
      <c r="L101" s="38" t="inlineStr">
        <is>
          <t>일치</t>
        </is>
      </c>
      <c r="M101" s="38" t="inlineStr">
        <is>
          <t>편입 후</t>
        </is>
      </c>
      <c r="N101" s="39" t="inlineStr">
        <is>
          <t>Technology &amp; Infrastructure</t>
        </is>
      </c>
      <c r="O101" s="39" t="inlineStr">
        <is>
          <t>Blockchain / Web3</t>
        </is>
      </c>
      <c r="P101" s="38" t="inlineStr">
        <is>
          <t>Announced</t>
        </is>
      </c>
      <c r="Q101" s="40" t="n">
        <v>0.859</v>
      </c>
      <c r="R101" s="39" t="inlineStr">
        <is>
          <t>Ground X Corp.</t>
        </is>
      </c>
      <c r="S101" s="39" t="inlineStr">
        <is>
          <t>-</t>
        </is>
      </c>
      <c r="T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U101" s="39" t="inlineStr">
        <is>
          <t>MA-1 그룹이 매수자</t>
        </is>
      </c>
      <c r="V101" s="39" t="inlineStr">
        <is>
          <t>소수지분(&lt;50%)</t>
        </is>
      </c>
      <c r="W101" s="39" t="inlineStr">
        <is>
          <t>MA③ 소수지분 매입</t>
        </is>
      </c>
      <c r="X101" s="39" t="n"/>
      <c r="Y101" s="38" t="inlineStr">
        <is>
          <t>False</t>
        </is>
      </c>
      <c r="Z101" s="39" t="inlineStr">
        <is>
          <t>MA③ 소수지분 매입</t>
        </is>
      </c>
      <c r="AA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AB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C101" s="39" t="inlineStr">
        <is>
          <t>1,056,114,678원 (공시 확정 취득금액, 1,230주). 참고: 그라운드엑스 2022 감사보고서상 같은 주식의 취득원가는 12,442,939천원</t>
        </is>
      </c>
      <c r="AD101" s="39" t="inlineStr">
        <is>
          <t>원자료와 일치 (원자료 0.859 = 10.56억원 ÷ 약 1,229원/USD, 2022-04 환율 수준). 단 감사보고서 취득원가 12,442,939천원 기준이면 약 USD 10.1백만(2022-04 1,229원/USD 적용)</t>
        </is>
      </c>
      <c r="AE101" s="39" t="inlineStr">
        <is>
          <t>2022-04-08</t>
        </is>
      </c>
      <c r="AF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G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H101" s="39" t="inlineStr">
        <is>
          <t>㈜그라운드엑스(카카오 블록체인 계열사, 비상장; Krust Universe Pte. Ltd. 95.7% 보유, ㈜카카오의 손자회사)</t>
        </is>
      </c>
      <c r="AI101" s="39" t="inlineStr">
        <is>
          <t>"전략적 사업 시너지 강화" (타법인주식및출자증권취득결정 공시 5. 취득목적)</t>
        </is>
      </c>
      <c r="AJ101" s="39" t="inlineStr">
        <is>
          <t>Klaytn 블록체인 플랫폼 기술 개발·유지보수, Dapp 서비스 개발·운영(단일 영업부문; 그라운드엑스 2021 감사보고서 주석). 2021 영업수익 82,885,742,761원 대부분이 암호화폐(KLAY) 수주 관련 비현금 수익</t>
        </is>
      </c>
      <c r="AK101" s="39" t="inlineStr">
        <is>
          <t>인접</t>
        </is>
      </c>
      <c r="AL101" s="39" t="inlineStr">
        <is>
          <t>대상은 '소프트웨어 개발 및 공급' 업체로 원자료 분류가 Blockchain/Web3이며, 취득목적이 '전략적 사업 시너지 강화'라 블록체인 플랫폼에 붙는 서비스·개발사로 판단(대상의 구체적 서비스는 확인 못 해 추정 성격). 그룹 정점 ㈜카카오 기준으로는 비핵심(신사업 블록체인 영역)</t>
        </is>
      </c>
      <c r="AM101" s="39" t="inlineStr">
        <is>
          <t>105,133,145,166원 (그라운드엑스 별도, 2021-12-31; 2021 감사보고서 [기재정정] 20220413002100)</t>
        </is>
      </c>
      <c r="AN101" s="39" t="inlineStr">
        <is>
          <t>22,779,558,711,233원 (㈜카카오 연결, 2021-12-31 — 카카오 2021 사업보고서 20220321001331 요약재무정보; 같은 시기 다른 기록과 같은 값)</t>
        </is>
      </c>
      <c r="AO101" s="39" t="inlineStr">
        <is>
          <t>계산: 1.00 (1,056,114,678원 ÷ 그라운드엑스 2021-12-31 자산총계 105,133,145,166원). 지배회사 기준: 0.0046 (÷ 카카오 연결 총자산 22조 7,796억원)</t>
        </is>
      </c>
      <c r="AP101" s="39" t="inlineStr">
        <is>
          <t>1.16 (공시값; 자기자본 86,339,738,507원 = 2021년 말 자기자본 66,339,738,796원 + 2022-03 유상증자 19,999,999,771원)</t>
        </is>
      </c>
      <c r="AQ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R101" s="39" t="inlineStr">
        <is>
          <t>거래금액·자기자본대비는 2022-04-08 타법인주식취득결정 공시. 그라운드엑스 총자산은 2021-12-31 별도 감사보고서. 카카오 총자산은 2021-12-31 연결, 시가총액은 2022-03-31 종가 기준</t>
        </is>
      </c>
      <c r="AS101" s="39" t="inlineStr">
        <is>
          <t>KRX:035720</t>
        </is>
      </c>
      <c r="AT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U101" s="39" t="inlineStr">
        <is>
          <t>2022-04-08 DART 타법인주식및출자증권취득결정(대규모기업집단 공시, 20220408002727). 이보다 이른 보도는 찾지 못함</t>
        </is>
      </c>
      <c r="AV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W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X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Y101" s="39" t="inlineStr">
        <is>
          <t>2020: 0원; 2021: 0원 (공시 요약 재무상황, 별도, 백만원 단위 '0')</t>
        </is>
      </c>
      <c r="AZ101" s="39" t="inlineStr">
        <is>
          <t>미확인 (컨택스츠아이오는 외부감사 대상이 아니어서 DART에 감사보고서 없음; 그라운드엑스 감사보고서와 카카오 타법인출자 현황에도 매출 기재 없음)</t>
        </is>
      </c>
      <c r="BA101" s="39" t="inlineStr">
        <is>
          <t>미확인 (공시는 당기순이익만 기재: 2020: -85백만원; 2021: -681백만원)</t>
        </is>
      </c>
      <c r="BB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BC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D101" s="39" t="inlineStr">
        <is>
          <t>미확인 (소수지분 소액 투자로 카카오 IR 자료에서 언급을 찾지 못함)</t>
        </is>
      </c>
      <c r="BE101" s="38" t="inlineStr">
        <is>
          <t>부분</t>
        </is>
      </c>
      <c r="BF101" s="38" t="inlineStr">
        <is>
          <t>2026-10-31</t>
        </is>
      </c>
    </row>
    <row r="102" ht="72" customHeight="1">
      <c r="A102" s="38" t="inlineStr">
        <is>
          <t>K069</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MA②</t>
        </is>
      </c>
      <c r="J102" s="38" t="inlineStr">
        <is>
          <t>같음</t>
        </is>
      </c>
      <c r="K102" s="38" t="inlineStr">
        <is>
          <t>있음</t>
        </is>
      </c>
      <c r="L102" s="38" t="inlineStr">
        <is>
          <t>일치</t>
        </is>
      </c>
      <c r="M102" s="38" t="inlineStr">
        <is>
          <t>편입 후</t>
        </is>
      </c>
      <c r="N102" s="39" t="inlineStr">
        <is>
          <t>Music &amp; Fan Entertainment</t>
        </is>
      </c>
      <c r="O102" s="39" t="inlineStr">
        <is>
          <t>Music / Artist Management</t>
        </is>
      </c>
      <c r="P102" s="38" t="inlineStr">
        <is>
          <t>Closed</t>
        </is>
      </c>
      <c r="Q102" s="40" t="n">
        <v>10.3</v>
      </c>
      <c r="R102" s="39" t="inlineStr">
        <is>
          <t>Kakao Page Corp.</t>
        </is>
      </c>
      <c r="S102" s="39" t="inlineStr">
        <is>
          <t>-</t>
        </is>
      </c>
      <c r="T102" s="39" t="inlineStr">
        <is>
          <t>Kakao Page Corp. acquired an additional 12.5% stake in Edam Entertainment Corp. from Bae Jong Han and others for KRW 13 billion on April 29, 2022. Bae Jong Han sold a 5% stake out of his 30% stake for KRW 5.2 billion.</t>
        </is>
      </c>
      <c r="U102" s="39" t="inlineStr">
        <is>
          <t>MA-1 그룹이 매수자</t>
        </is>
      </c>
      <c r="V102" s="39" t="inlineStr">
        <is>
          <t>추가지분</t>
        </is>
      </c>
      <c r="W102" s="39" t="inlineStr">
        <is>
          <t>MA② 기존 지분 확대</t>
        </is>
      </c>
      <c r="X102" s="39" t="n"/>
      <c r="Y102" s="38" t="inlineStr">
        <is>
          <t>False</t>
        </is>
      </c>
      <c r="Z102" s="39" t="inlineStr">
        <is>
          <t>MA② 기존 지분 확대</t>
        </is>
      </c>
      <c r="AA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AB102" s="39" t="inlineStr">
        <is>
          <t>완료 (2022-04-29)</t>
        </is>
      </c>
      <c r="AC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D102" s="39" t="inlineStr">
        <is>
          <t>원자료와 일치 (13,000,000,000원 ÷ 1,272.3원/USD[2022-04-28 Yahoo Finance KRW=X 종가] = 약 10.2)</t>
        </is>
      </c>
      <c r="AE102" s="39" t="inlineStr">
        <is>
          <t>2022-04-29</t>
        </is>
      </c>
      <c r="AF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G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거래(K042 크로스픽쳐스, K067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H102" s="39" t="inlineStr">
        <is>
          <t>㈜카카오엔터테인먼트(㈜카카오의 자회사, 비상장; 옛 ㈜카카오페이지)</t>
        </is>
      </c>
      <c r="AI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J102" s="39" t="inlineStr">
        <is>
          <t>카카오엔터테인먼트는 Story(웹툰·웹소설), Music, Media 3개 영업부문을 운영(카카오엔터 2021 연결감사보고서 영업부문 주석). 이담 인수는 Music 부문(아티스트 매니지먼트·음반 제작)에 해당</t>
        </is>
      </c>
      <c r="AK102" s="39" t="inlineStr">
        <is>
          <t>핵심</t>
        </is>
      </c>
      <c r="AL102" s="39" t="inlineStr">
        <is>
          <t>이담은 음반제작·연예인 매니지먼트 회사(이담 감사보고서 회사의 개요)로 카카오엔터 Music 부문과 같은 영역. 그룹 정점 ㈜카카오 기준으로는 콘텐츠 부문의 뮤직 사업에 속해 '인접'(플랫폼에 콘텐츠·IP를 공급하는 회사).</t>
        </is>
      </c>
      <c r="AM102" s="39" t="inlineStr">
        <is>
          <t>3,717,639,848,884원 (㈜카카오엔터테인먼트 연결 총자산, 2021-12-31; 연결감사보고서 20220331003217)</t>
        </is>
      </c>
      <c r="AN102" s="39" t="inlineStr">
        <is>
          <t>22,779,558,711,233원 (㈜카카오 연결 총자산, 2021-12-31; 카카오 2022 사업보고서 20230320001096 요약재무정보의 전기 값)</t>
        </is>
      </c>
      <c r="AO102" s="39" t="inlineStr">
        <is>
          <t>계산: 0.35 (13,000,000,000원 ÷ 카카오엔터 연결 총자산 3,717,639,848,884원, 2021-12-31). 참고: 카카오 연결 총자산 대비 0.057</t>
        </is>
      </c>
      <c r="AP102" s="39" t="inlineStr">
        <is>
          <t>계산: 0.60 (13,000,000,000원 ÷ 카카오엔터 연결 자본총계 2,150,334,913,210원, 2021-12-31)</t>
        </is>
      </c>
      <c r="AQ102" s="39" t="inlineStr">
        <is>
          <t>계산: 39,851,947,255,800원 (㈜카카오 2022-04-28 종가 89,300원[Yahoo Finance 035720.KS, 2021-04 5:1 분할 뒤라 환원 불필요] × 2022-03-31 발행주식총수 446,270,406주[카카오 2022 1분기보고서 20220516002455])</t>
        </is>
      </c>
      <c r="AR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S102" s="39" t="inlineStr">
        <is>
          <t>KRX:035720</t>
        </is>
      </c>
      <c r="AT102" s="39" t="inlineStr">
        <is>
          <t>인수 주체 카카오엔터테인먼트와 대상 이담엔터테인먼트가 모두 비상장이라 상장 지배회사 ㈜카카오를 씀. 대상회사 종목코드 없음.</t>
        </is>
      </c>
      <c r="AU102" s="39" t="inlineStr">
        <is>
          <t>2022-04-29 DART 대규모기업집단현황공시 '최대주주등의주식보유변동'(이담엔터테인먼트 제출). 이보다 앞선 인수설 보도는 찾지 못함</t>
        </is>
      </c>
      <c r="AV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W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X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Y102" s="39" t="inlineStr">
        <is>
          <t>2020: 16,200,306,617원; 2021: 29,455,323,320원</t>
        </is>
      </c>
      <c r="AZ102" s="39" t="inlineStr">
        <is>
          <t>2022: 48,435,989,136원; 2023: 46,244,415,845원; 2024: 74,955,172,538원; 2025: 54,240,315,188원</t>
        </is>
      </c>
      <c r="BA102" s="39" t="inlineStr">
        <is>
          <t>2020: 2,124,916,825원; 2021: 4,931,688,895원</t>
        </is>
      </c>
      <c r="BB102" s="39" t="inlineStr">
        <is>
          <t>2022: 6,938,986,908원; 2023: 4,333,785,640원; 2024: 6,192,291,634원; 2025: 5,365,820,288원</t>
        </is>
      </c>
      <c r="BC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D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E102" s="38" t="inlineStr">
        <is>
          <t>부분</t>
        </is>
      </c>
      <c r="BF102" s="38" t="inlineStr">
        <is>
          <t>2026-10-31</t>
        </is>
      </c>
    </row>
    <row r="103" ht="72" customHeight="1">
      <c r="A103" s="38" t="inlineStr">
        <is>
          <t>K070</t>
        </is>
      </c>
      <c r="B103" s="38" t="inlineStr">
        <is>
          <t>Kakao</t>
        </is>
      </c>
      <c r="C103" s="38" t="inlineStr">
        <is>
          <t>2022-04-29</t>
        </is>
      </c>
      <c r="D103" s="39" t="inlineStr">
        <is>
          <t>Lionheart Studio Co.,Ltd.</t>
        </is>
      </c>
      <c r="E103" s="38" t="n">
        <v>52</v>
      </c>
      <c r="F103" s="38" t="inlineStr">
        <is>
          <t>False</t>
        </is>
      </c>
      <c r="G103" s="38" t="n"/>
      <c r="H103" s="38" t="inlineStr">
        <is>
          <t>MA⑦</t>
        </is>
      </c>
      <c r="I103" s="38" t="inlineStr">
        <is>
          <t>MA②</t>
        </is>
      </c>
      <c r="J103" s="38" t="inlineStr">
        <is>
          <t>변경</t>
        </is>
      </c>
      <c r="K103" s="38" t="inlineStr">
        <is>
          <t>있음</t>
        </is>
      </c>
      <c r="L103" s="38" t="inlineStr">
        <is>
          <t>기타</t>
        </is>
      </c>
      <c r="M103" s="38" t="inlineStr">
        <is>
          <t>편입 후</t>
        </is>
      </c>
      <c r="N103" s="39" t="inlineStr">
        <is>
          <t>Gaming &amp; Sport</t>
        </is>
      </c>
      <c r="O103" s="39" t="inlineStr">
        <is>
          <t>Game Development / Operating</t>
        </is>
      </c>
      <c r="P103" s="38" t="inlineStr">
        <is>
          <t>Announced</t>
        </is>
      </c>
      <c r="Q103" s="40" t="n">
        <v>33.68</v>
      </c>
      <c r="R103" s="39" t="inlineStr">
        <is>
          <t>-</t>
        </is>
      </c>
      <c r="S103" s="39" t="inlineStr">
        <is>
          <t>-</t>
        </is>
      </c>
      <c r="T103" s="39" t="inlineStr">
        <is>
          <t>An unknown buyer agreed to acquire unknown minority stake in Lion Heart Studio Co., Ltd. for KRW 42.8 billion on April 29, 2022.</t>
        </is>
      </c>
      <c r="U103" s="39" t="inlineStr">
        <is>
          <t>MA-5 매수자 미기재</t>
        </is>
      </c>
      <c r="V103" s="39" t="n"/>
      <c r="W103" s="39" t="inlineStr">
        <is>
          <t>MA⑦ 매수자 미기재</t>
        </is>
      </c>
      <c r="X103" s="39" t="n"/>
      <c r="Y103" s="38" t="inlineStr">
        <is>
          <t>False</t>
        </is>
      </c>
      <c r="Z103" s="39" t="inlineStr">
        <is>
          <t>MA② 기존 지분 확대</t>
        </is>
      </c>
      <c r="AA103" s="39" t="inlineStr">
        <is>
          <t>편입 후 (매수자 ㈜카카오게임즈는 거래 당시 ㈜카카오가 33,730,000주(약 42.98%, 계산: 2022-03-31 발행주식 78,472,521주 기준)를 보유한 연결 종속회사. 대상 라이온하트는 2021-11 K063 계약으로 이미 카카오게임즈 연결 종속회사. 2026-06-19 카카오 연결 제외)</t>
        </is>
      </c>
      <c r="AB103" s="39" t="inlineStr">
        <is>
          <t>완료 (2022-06-30 총 매매대금 확정·잔금 수령·주식 이전; 선급금 2022-05-02)</t>
        </is>
      </c>
      <c r="AC103" s="39" t="inlineStr">
        <is>
          <t>118,712,857,131원 (22,209주, 주당 약 5,345,259원 계산 — K063과 같은 단가; 선급금 42,485,622,822원 2022-05-02 + 잔금 76,227,234,309원 2022-06-30). 외부평가(회계법인 베율) 범위 105,199~134,007백만원</t>
        </is>
      </c>
      <c r="AD103" s="39" t="inlineStr">
        <is>
          <t>93.31 (118,712,857,131원 ÷ 1,272.29원/달러, Yahoo Finance KRW=X 2022-04-29 종가; 종결일 2022-06-30 1,301.73원 기준이면 91.20). 원자료 33.68은 선급금(42,485,622,822원 ≈ 33.39)만 반영한 값이라 원자료와 불일치</t>
        </is>
      </c>
      <c r="AE103" s="39" t="inlineStr">
        <is>
          <t>2022-04-29 (위메이드 이사회 결의·거래소 공시)</t>
        </is>
      </c>
      <c r="AF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K063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K063과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G103" s="39" t="inlineStr">
        <is>
          <t>K063(KGE의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K063과 같다. 조사 한계는 K063과 같다.</t>
        </is>
      </c>
      <c r="AH103" s="39" t="inlineStr">
        <is>
          <t>㈜카카오게임즈 (카카오 자회사, 코스닥 상장; 위메이드 정정 공시 20220721000300의 거래상대방)</t>
        </is>
      </c>
      <c r="AI103" s="39" t="inlineStr">
        <is>
          <t>"공동매도권 행사를 통한 투자자금 회수" (매도자 위메이드 공시 20220429900838의 처분목적) — 매수자 카카오게임즈의 취득 목적 공시·보도는 찾지 못함</t>
        </is>
      </c>
      <c r="AJ103" s="39" t="inlineStr">
        <is>
          <t>PC·모바일 게임 퍼블리싱과 골프·무선통신기기(2021 연결매출 1,012,481백만원: 모바일게임 762,901·PC게임 107,069·골프 115,680·무선통신기기 26,831백만원 — 카카오게임즈 2023 사업보고서 3개년 표)</t>
        </is>
      </c>
      <c r="AK103" s="39" t="inlineStr">
        <is>
          <t>핵심</t>
        </is>
      </c>
      <c r="AL103" s="39" t="inlineStr">
        <is>
          <t>라이온하트는 카카오게임즈 주력 매출원 '오딘'의 개발사로 게임 퍼블리싱과 같은 영역(이미 연결 지배 중인 개발 자회사 지분 추가). 그룹 정점 ㈜카카오 기준으로는 콘텐츠 부문(2021 매출 2,895,891백만원, 47.2%) 안의 게임 사업이라 인접 영역</t>
        </is>
      </c>
      <c r="AM103" s="39" t="inlineStr">
        <is>
          <t>4,305,011,873,994원 (카카오게임즈 연결, 2021-12-31 — 20220624900548 '최근 사업연도말 자산총액', 2022 사업보고서 요약재무 4,305,012백만원)</t>
        </is>
      </c>
      <c r="AN103" s="39" t="inlineStr">
        <is>
          <t>22,779,558,711,233원 (㈜카카오 연결, 2021-12-31 — 카카오 2021 사업보고서 20220321001331; 2024-03 재작성 정정 전 원래 값)</t>
        </is>
      </c>
      <c r="AO103" s="39" t="inlineStr">
        <is>
          <t>계산: 2.76 (118,712,857,131원 ÷ 4,305,011,873,994원). 매수자 측 공시 없음. 참고: 매도자 위메이드 공시상 총자산대비 11.56·자기자본대비 18.44</t>
        </is>
      </c>
      <c r="AP103" s="39" t="inlineStr">
        <is>
          <t>계산: 4.82 (118,712,857,131원 ÷ 카카오게임즈 자기자본 2,464,463,991,814원 — 2021말 연결 자본총액에 공시일까지 자본 변동 반영, 20220624900548)</t>
        </is>
      </c>
      <c r="AQ103" s="39" t="inlineStr">
        <is>
          <t>계산: 4,700,504,007,900원 (카카오게임즈 2022-04-28 종가 59,900원 × 2022-03-31 발행주식총수 78,472,521주 — 1분기보고서 20220516001053)</t>
        </is>
      </c>
      <c r="AR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S103" s="39" t="inlineStr">
        <is>
          <t>KOSDAQ:293490</t>
        </is>
      </c>
      <c r="AT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U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V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계약(K063) — 위메이드(지분 약 7%)도 이번 계약과 같은 조건의 풋옵션을 보장받았다고 밝힘(데일리안; 공동매도권은 위메이드 2022-04-29 공시의 처분 근거); 2022-04: 상환전환우선주 141,600주 전부 보통주 전환(위메이드 공시)</t>
        </is>
      </c>
      <c r="AW103" s="39" t="inlineStr">
        <is>
          <t>2022-05-02: 위메이드 선급금 42,486백만원 수령; 2022-06-30: 총 매매대금 118,713백만원 확정·잔금 76,227백만원 수령, 카카오게임즈 182,231주(24.57%) — K063과 함께 그룹 54.95%; 이후 사건은 K063과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X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103" s="39" t="inlineStr">
        <is>
          <t>2019: 없음(매출 0 — 과거회계기준 공시값, 순손실 −3,270백만원); 2020: 0(K-IFRS 재작성, 미감사) / 3,065백만원(과거회계기준 공시값) (참고 발표 연도 2021: 232,585백만원)</t>
        </is>
      </c>
      <c r="AZ103" s="39" t="inlineStr">
        <is>
          <t>2022: 201,809백만원; 2023: 118,326백만원; 2025(최근): 85,658백만원 (참고 2024: 91,988백만원)</t>
        </is>
      </c>
      <c r="BA103" s="39" t="inlineStr">
        <is>
          <t>2019: 미확인(공시는 순이익만: −3,270백만원 과거회계기준, 위메이드 공시 −3,770백만원); 2020: −7,045백만원(K-IFRS 재작성, 미감사) (참고 2021: 215,344백만원)</t>
        </is>
      </c>
      <c r="BB103" s="39" t="inlineStr">
        <is>
          <t>2022: 165,266백만원; 2023: 71,849백만원; 2025(최근): 17,555백만원 (참고 2024: 38,058백만원)</t>
        </is>
      </c>
      <c r="BC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D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E103" s="38" t="inlineStr">
        <is>
          <t>완료</t>
        </is>
      </c>
      <c r="BF103" s="38" t="inlineStr">
        <is>
          <t>2026-10-26</t>
        </is>
      </c>
    </row>
    <row r="104" ht="72" customHeight="1">
      <c r="A104" s="38" t="inlineStr">
        <is>
          <t>K071</t>
        </is>
      </c>
      <c r="B104" s="38" t="inlineStr">
        <is>
          <t>Kakao</t>
        </is>
      </c>
      <c r="C104" s="38" t="inlineStr">
        <is>
          <t>2023-01-16</t>
        </is>
      </c>
      <c r="D104" s="39" t="inlineStr">
        <is>
          <t>Voithru Co., Ltd.</t>
        </is>
      </c>
      <c r="E104" s="38" t="n">
        <v>79</v>
      </c>
      <c r="F104" s="38" t="inlineStr">
        <is>
          <t>False</t>
        </is>
      </c>
      <c r="G104" s="38" t="n"/>
      <c r="H104" s="38" t="inlineStr">
        <is>
          <t>MA①</t>
        </is>
      </c>
      <c r="I104" s="38" t="inlineStr">
        <is>
          <t>MA①</t>
        </is>
      </c>
      <c r="J104" s="38" t="inlineStr">
        <is>
          <t>같음</t>
        </is>
      </c>
      <c r="K104" s="38" t="inlineStr">
        <is>
          <t>확인 안 됨</t>
        </is>
      </c>
      <c r="L104" s="38" t="inlineStr">
        <is>
          <t>일치</t>
        </is>
      </c>
      <c r="M104" s="38" t="inlineStr">
        <is>
          <t>편입 후</t>
        </is>
      </c>
      <c r="N104" s="39" t="inlineStr">
        <is>
          <t>Story IP Platforms</t>
        </is>
      </c>
      <c r="O104" s="39" t="inlineStr">
        <is>
          <t>Story / Webtoon / Web Novel Platform</t>
        </is>
      </c>
      <c r="P104" s="38" t="inlineStr">
        <is>
          <t>Effective</t>
        </is>
      </c>
      <c r="Q104" s="40" t="n">
        <v>16.13</v>
      </c>
      <c r="R104" s="39" t="inlineStr">
        <is>
          <t>Kakao Piccoma Corp.</t>
        </is>
      </c>
      <c r="S104" s="39" t="inlineStr">
        <is>
          <t>-</t>
        </is>
      </c>
      <c r="T104" s="39" t="inlineStr">
        <is>
          <t>Kakao Piccoma Corp. acquired 70% stake in Voithru Co., Ltd for KRW 20 billion effective December 2022.</t>
        </is>
      </c>
      <c r="U104" s="39" t="inlineStr">
        <is>
          <t>MA-1 그룹이 매수자</t>
        </is>
      </c>
      <c r="V104" s="39" t="inlineStr">
        <is>
          <t>과반 인수(≥50%)</t>
        </is>
      </c>
      <c r="W104" s="39" t="inlineStr">
        <is>
          <t>MA① 경영권 인수</t>
        </is>
      </c>
      <c r="X104" s="39" t="n"/>
      <c r="Y104" s="38" t="inlineStr">
        <is>
          <t>False</t>
        </is>
      </c>
      <c r="Z104" s="39" t="inlineStr">
        <is>
          <t>MA① 경영권 인수</t>
        </is>
      </c>
      <c r="AA104" s="39" t="inlineStr">
        <is>
          <t>편입 후 (매수자 Kakao Piccoma Corp.는 ㈜카카오의 연결 종속회사, 카카오 2022 사업보고서 연결대상 종속회사 현황에 '의결권의 과반수를 소유'로 기재)</t>
        </is>
      </c>
      <c r="AB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C104" s="39" t="inlineStr">
        <is>
          <t>21,099,315,000원 (㈜보이스루 외 1개사[자회사 Voithru Japan 포함] 지분 72.0% 취득 이전대가, 전액 현금; 카카오 2022 사업보고서 연결 사업결합 주석, 매수가격배분 잠정). 보도상 금액은 약 200억원·지분 70%</t>
        </is>
      </c>
      <c r="AD104" s="39" t="inlineStr">
        <is>
          <t>원자료와 일치 (21,099,315,000원 ÷ 1,260.3원/USD[2022-12-30 Yahoo Finance KRW=X 종가] = 약 16.7, 원자료 16.13 대비 +3.8%. 보도값 200억원 기준으로는 약 16.2)</t>
        </is>
      </c>
      <c r="AE104" s="39" t="inlineStr">
        <is>
          <t>2023-01-16 (공식 발표 없음, 최초 보도일)</t>
        </is>
      </c>
      <c r="AF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G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H104" s="39" t="inlineStr">
        <is>
          <t>Kakao Piccoma Corp.(㈜카카오의 일본 자회사, 비상장; 옛 Kakao Japan)</t>
        </is>
      </c>
      <c r="AI104" s="39" t="inlineStr">
        <is>
          <t>"for potential synergistic benefits in the advance of its cartoon and webtoon content business into Japan, France and other major markets" (언론 보도, 매일경제 영문판 2023-01-16, 회사 공식 문장 아님)</t>
        </is>
      </c>
      <c r="AJ104" s="39" t="inlineStr">
        <is>
          <t>일본 디지털 만화·웹툰 플랫폼 '픽코마' 운영(카카오 2022 사업보고서 종속회사 업종 '소프트웨어개발 및 정보서비스업'; 2022년 매출 531,245,094천원)</t>
        </is>
      </c>
      <c r="AK104" s="39" t="inlineStr">
        <is>
          <t>인접</t>
        </is>
      </c>
      <c r="AL104" s="39" t="inlineStr">
        <is>
          <t>보이스루는 웹툰·웹소설·영상 번역 플랫폼(MINGLO 등) 회사로, 픽코마가 유통하는 웹툰을 현지어로 옮기는 공급 단계에 있어 같은 가치사슬의 인접 영역. 그룹 정점 ㈜카카오 기준으로도 콘텐츠(스토리) 사업을 받치는 인접 영역.</t>
        </is>
      </c>
      <c r="AM104" s="39" t="inlineStr">
        <is>
          <t>816,102,599천원 (Kakao Piccoma Corp. 총자산, 2021-12-31, 원화 환산; 카카오 2022 사업보고서 주요 종속회사 요약재무 전기 값). 참고: 2022-12-31 826,467,141천원</t>
        </is>
      </c>
      <c r="AN104" s="39" t="inlineStr">
        <is>
          <t>22,779,558,711,233원 (㈜카카오 연결 총자산, 2021-12-31; 카카오 2022 사업보고서 20230320001096 요약재무정보의 전기 값)</t>
        </is>
      </c>
      <c r="AO104" s="39" t="inlineStr">
        <is>
          <t>계산: 2.59 (21,099,315천원 ÷ Kakao Piccoma 총자산 816,102,599천원, 2021-12-31). 참고: 카카오 연결 총자산 대비 0.093</t>
        </is>
      </c>
      <c r="AP104" s="39" t="inlineStr">
        <is>
          <t>계산: 3.01 (21,099,315천원 ÷ Kakao Piccoma 자본 700,051,377천원, 2021-12-31)</t>
        </is>
      </c>
      <c r="AQ104" s="39" t="inlineStr">
        <is>
          <t>계산: 27,616,268,718,000원 (㈜카카오 2023-01-13 종가 62,000원[Yahoo Finance 035720.KS] × 2022-12-31 발행주식총수 445,423,689주[카카오 2022 사업보고서])</t>
        </is>
      </c>
      <c r="AR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S104" s="39" t="inlineStr">
        <is>
          <t>KRX:035720</t>
        </is>
      </c>
      <c r="AT104" s="39" t="inlineStr">
        <is>
          <t>인수 주체 Kakao Piccoma와 대상 보이스루가 모두 비상장이라 상장 지배회사 ㈜카카오를 씀. 대상회사 종목코드 없음. 취득일(2022-12)과 최초 보도일(2023-01-16)이 달라 이벤트일 선택에 주의.</t>
        </is>
      </c>
      <c r="AU104" s="39" t="inlineStr">
        <is>
          <t>2023-01-16 매일경제(영문 Pulse, Daum 게재) 보도. 카카오 측 공시·보도자료는 찾지 못함</t>
        </is>
      </c>
      <c r="AV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W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X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Y104" s="39" t="inlineStr">
        <is>
          <t>2020: 미확인; 2021: 미확인; 참고 2022(인수 연도, 2022-12-01 편입이라 사실상 인수 직전 연도): 5,419백만원 (개별회사 기준)</t>
        </is>
      </c>
      <c r="AZ104" s="39" t="inlineStr">
        <is>
          <t>2023: 8,646백만원; 2024: 12,513백만원; 2025(최근): 16,682백만원 (개별회사 기준)</t>
        </is>
      </c>
      <c r="BA104" s="39" t="inlineStr">
        <is>
          <t>2020: 미확인; 2021: 미확인; 참고 2022(인수 연도, 2022-12-01 편입): -5,559백만원 (당기순이익 -5,146백만원, 개별회사 기준)</t>
        </is>
      </c>
      <c r="BB104" s="39" t="inlineStr">
        <is>
          <t>2023: -4,998백만원; 2024: -1,764백만원; 2025(최근): 357백만원 (당기순이익 2023 -3,304, 2024 -2,748, 2025 204백만원; 개별회사 기준)</t>
        </is>
      </c>
      <c r="BC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D104" s="39" t="inlineStr">
        <is>
          <t>미확인 (카카오 실적 자료·보도에서 보이스루 언급을 찾지 못함; 카카오 IR에는 어닝콜 녹취가 없음)</t>
        </is>
      </c>
      <c r="BE104" s="38" t="inlineStr">
        <is>
          <t>부분</t>
        </is>
      </c>
      <c r="BF104" s="38" t="inlineStr">
        <is>
          <t>2026-10-31</t>
        </is>
      </c>
    </row>
    <row r="105" ht="72" customHeight="1">
      <c r="A105" s="38" t="inlineStr">
        <is>
          <t>K072</t>
        </is>
      </c>
      <c r="B105" s="38" t="inlineStr">
        <is>
          <t>Kakao</t>
        </is>
      </c>
      <c r="C105" s="38" t="inlineStr">
        <is>
          <t>2023-03-02</t>
        </is>
      </c>
      <c r="D105" s="39" t="inlineStr">
        <is>
          <t>YOL Business of Life MMO</t>
        </is>
      </c>
      <c r="E105" s="38" t="n">
        <v>157</v>
      </c>
      <c r="F105" s="38" t="inlineStr">
        <is>
          <t>False</t>
        </is>
      </c>
      <c r="G105" s="38" t="n"/>
      <c r="H105" s="38" t="inlineStr">
        <is>
          <t>MA①</t>
        </is>
      </c>
      <c r="I105" s="38" t="inlineStr">
        <is>
          <t>MA④</t>
        </is>
      </c>
      <c r="J105" s="38" t="inlineStr">
        <is>
          <t>변경</t>
        </is>
      </c>
      <c r="K105" s="38" t="inlineStr">
        <is>
          <t>확인 안 됨</t>
        </is>
      </c>
      <c r="L105" s="38" t="inlineStr">
        <is>
          <t>일치</t>
        </is>
      </c>
      <c r="M105" s="38" t="inlineStr">
        <is>
          <t>편입 후</t>
        </is>
      </c>
      <c r="N105" s="39" t="inlineStr">
        <is>
          <t>Gaming &amp; Sport</t>
        </is>
      </c>
      <c r="O105" s="39" t="inlineStr">
        <is>
          <t>Game Development / Operating</t>
        </is>
      </c>
      <c r="P105" s="38" t="inlineStr">
        <is>
          <t>Closed</t>
        </is>
      </c>
      <c r="Q105" s="40" t="n">
        <v>0.929</v>
      </c>
      <c r="R105" s="39" t="inlineStr">
        <is>
          <t>Kakao Games Corp. (KOSDAQ:A293490)</t>
        </is>
      </c>
      <c r="S105" s="39" t="inlineStr">
        <is>
          <t>Life MMO Corp.</t>
        </is>
      </c>
      <c r="T105" s="39" t="inlineStr">
        <is>
          <t>Kakao Games Corp. (KOSDAQ:A293490) agreed to acquire YOL Business of Life MMO from Life MMO Corp. for KRW1.2 billion on February 23, 2023.</t>
        </is>
      </c>
      <c r="U105" s="39" t="inlineStr">
        <is>
          <t>MA-1 그룹이 매수자</t>
        </is>
      </c>
      <c r="V105" s="39" t="inlineStr">
        <is>
          <t>지분율 미기재(대개 100%·사업양수)</t>
        </is>
      </c>
      <c r="W105" s="39" t="inlineStr">
        <is>
          <t>MA① 경영권 인수</t>
        </is>
      </c>
      <c r="X105" s="39" t="n"/>
      <c r="Y105" s="38" t="inlineStr">
        <is>
          <t>False</t>
        </is>
      </c>
      <c r="Z105" s="39" t="inlineStr">
        <is>
          <t>MA④ 그룹 내부 재편</t>
        </is>
      </c>
      <c r="AA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AB105" s="39" t="inlineStr">
        <is>
          <t>완료 (2023-03-01 영업양수도기일 — 라이프엠엠오 공시 20230302000415, 카카오게임즈 2023 사업보고서 '2023년 3월 1일을 양수일자로')</t>
        </is>
      </c>
      <c r="AC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D105" s="39" t="inlineStr">
        <is>
          <t>원자료와 일치 (0.94 = 1,219.434백만원 ÷ 1,302.83원/달러, Yahoo Finance KRW=X 2023-02-23 종가; 원자료 0.929)</t>
        </is>
      </c>
      <c r="AE105" s="39" t="inlineStr">
        <is>
          <t>2023-02-23 (라이프엠엠오 이사회 의결일; 공정거래법 공시 2023-03-02)</t>
        </is>
      </c>
      <c r="AF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G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엑스엘게임즈(K038)에서 아키에이지 모바일 IP를 받았다. 빠진 항목: YOL 사업 내용·인수 전후 사업 단위 실적, 어닝콜 언급(찾지 못함). 실제 지급액은 검토에서 카카오게임즈 2023 별도주석의 현금 이전대가 1,219,434천원으로 확인.</t>
        </is>
      </c>
      <c r="AH105" s="39" t="inlineStr">
        <is>
          <t>㈜카카오게임즈 (카카오 자회사, 코스닥 상장) — 양도인 ㈜라이프엠엠오는 카카오게임즈 종속회사(보통주 기준 99.08%)</t>
        </is>
      </c>
      <c r="AI105" s="39" t="inlineStr">
        <is>
          <t>"YOL 사업 양도를 통한 경영효율성 제고" (라이프엠엠오 '특수관계인에 대한 영업양도' 공정거래법 공시 20230302000415, 양도 측 목적) — 양수 측 카카오게임즈의 목적 공시·보도는 찾지 못함</t>
        </is>
      </c>
      <c r="AJ105" s="39" t="inlineStr">
        <is>
          <t>PC·모바일 게임 퍼블리싱과 골프·무선통신기기 (2022 연결매출 1,147,693백만원: 모바일게임 748,053·PC게임 53,275·골프 177,618·무선통신기기 168,747백만원 — 카카오게임즈 2022·2023 사업보고서)</t>
        </is>
      </c>
      <c r="AK105" s="39" t="inlineStr">
        <is>
          <t>인접</t>
        </is>
      </c>
      <c r="AL105" s="39" t="inlineStr">
        <is>
          <t>추정: 라이프엠엠오는 게임 요소를 걷기 등 일상 활동에 붙이는 게이미피케이션 서비스를 개발하던 법인이라 게임 퍼블리싱 주력과 같은 기술·고객군에 붙은 인접 영역으로 본다(YOL이 무엇인지 공시로 확인 못 함). 그룹 정점 ㈜카카오 기준으로도 콘텐츠 부문(게임) 안의 소규모 내부 이전</t>
        </is>
      </c>
      <c r="AM105" s="39" t="inlineStr">
        <is>
          <t>3,873,942백만원 (카카오게임즈 연결, 2022-12-31 — 2022 사업보고서 20230317001061)</t>
        </is>
      </c>
      <c r="AN105" s="39" t="inlineStr">
        <is>
          <t>22,963,491,575,614원 (㈜카카오 연결, 2022-12-31 — 카카오 2022 사업보고서 20230320001096; 2024-03 재작성 전 원래 값)</t>
        </is>
      </c>
      <c r="AO105" s="39" t="inlineStr">
        <is>
          <t>계산: 0.03 (1,219백만원 ÷ 카카오게임즈 2022말 연결 총자산 3,873,942백만원). 공시에 비율 항목 없음</t>
        </is>
      </c>
      <c r="AP105" s="39" t="inlineStr">
        <is>
          <t>계산: 0.06 (1,219백만원 ÷ 카카오게임즈 2022말 연결 자본총계 2,014,893백만원)</t>
        </is>
      </c>
      <c r="AQ105" s="39" t="inlineStr">
        <is>
          <t>계산: 3,925,230,471,900원 (카카오게임즈 2023-02-22 종가 47,700원 × 2022-12-31 발행주식총수 82,289,947주)</t>
        </is>
      </c>
      <c r="AR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S105" s="39" t="inlineStr">
        <is>
          <t>KOSDAQ:293490</t>
        </is>
      </c>
      <c r="AT105" s="39" t="inlineStr">
        <is>
          <t>양수인 카카오게임즈가 상장사. 다만 그룹 내부 이전이고 금액이 시가총액의 0.03%(계산)라 이벤트 분석 실익은 없다. 양도인 라이프엠엠오 비상장</t>
        </is>
      </c>
      <c r="AU105" s="39" t="inlineStr">
        <is>
          <t>2023-03-02: DART 공정거래법 공시 '특수관계인에 대한 영업양도'(라이프엠엠오, 20230302000415). 카카오게임즈 측 공시와 언론 보도는 찾지 못함</t>
        </is>
      </c>
      <c r="AV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W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X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Y105" s="39" t="inlineStr">
        <is>
          <t>YOL 사업 단위: 미확인. 양도법인 라이프엠엠오 전체 2021: 0원(매출 없음); 2022: 0원(매출 없음)</t>
        </is>
      </c>
      <c r="AZ105" s="39" t="inlineStr">
        <is>
          <t>미확인 (YOL은 카카오게임즈 본체에 흡수돼 별도 실적 공시 없음; 라이프엠엠오는 2023 청산)</t>
        </is>
      </c>
      <c r="BA105" s="39" t="inlineStr">
        <is>
          <t>미확인 (영업이익 미공시). 참고: 라이프엠엠오 당기순손실 2021 −3,008백만원; 2022 −1,811백만원</t>
        </is>
      </c>
      <c r="BB105" s="39" t="inlineStr">
        <is>
          <t>미확인 (YOL 별도 손익 공시 없음). 참고: 라이프엠엠오 2023 당기순손실 −677백만원(청산 전까지)</t>
        </is>
      </c>
      <c r="BC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D105" s="39" t="inlineStr">
        <is>
          <t>미확인 (카카오게임즈 실적 보도·사업보고서에서 YOL·라이프엠엠오 영업양수 언급을 찾지 못함; 카카오게임즈 IR 실적 PDF는 자바스크립트 사이트라 받지 못함)</t>
        </is>
      </c>
      <c r="BE105" s="38" t="inlineStr">
        <is>
          <t>부분</t>
        </is>
      </c>
      <c r="BF105" s="38" t="inlineStr">
        <is>
          <t>2026-10-26</t>
        </is>
      </c>
    </row>
    <row r="106" ht="72" customHeight="1">
      <c r="A106" s="38" t="inlineStr">
        <is>
          <t>K073</t>
        </is>
      </c>
      <c r="B106" s="38" t="inlineStr">
        <is>
          <t>Kakao</t>
        </is>
      </c>
      <c r="C106" s="38" t="inlineStr">
        <is>
          <t>2023-06-09</t>
        </is>
      </c>
      <c r="D106" s="39" t="inlineStr">
        <is>
          <t>Antenna Co. Ltd</t>
        </is>
      </c>
      <c r="E106" s="38" t="n">
        <v>126</v>
      </c>
      <c r="F106" s="38" t="inlineStr">
        <is>
          <t>False</t>
        </is>
      </c>
      <c r="G106" s="38" t="n"/>
      <c r="H106" s="38" t="inlineStr">
        <is>
          <t>MA⑦</t>
        </is>
      </c>
      <c r="I106" s="38" t="inlineStr">
        <is>
          <t>MA⑤</t>
        </is>
      </c>
      <c r="J106" s="38" t="inlineStr">
        <is>
          <t>변경</t>
        </is>
      </c>
      <c r="K106" s="38" t="inlineStr">
        <is>
          <t>있음</t>
        </is>
      </c>
      <c r="L106" s="38" t="inlineStr">
        <is>
          <t>일치</t>
        </is>
      </c>
      <c r="M106" s="38" t="inlineStr">
        <is>
          <t>편입 후</t>
        </is>
      </c>
      <c r="N106" s="39" t="inlineStr">
        <is>
          <t>Music &amp; Fan Entertainment</t>
        </is>
      </c>
      <c r="O106" s="39" t="inlineStr">
        <is>
          <t>Music / Artist Management</t>
        </is>
      </c>
      <c r="P106" s="38" t="inlineStr">
        <is>
          <t>Closed</t>
        </is>
      </c>
      <c r="Q106" s="40" t="n">
        <v>4.89</v>
      </c>
      <c r="R106" s="39" t="inlineStr">
        <is>
          <t>-</t>
        </is>
      </c>
      <c r="S106" s="39" t="inlineStr">
        <is>
          <t>Kakao Entertainment Corp.</t>
        </is>
      </c>
      <c r="T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U106" s="39" t="inlineStr">
        <is>
          <t>MA-5 매수자 미기재</t>
        </is>
      </c>
      <c r="V106" s="39" t="n"/>
      <c r="W106" s="39" t="inlineStr">
        <is>
          <t>MA⑦ 매수자 미기재</t>
        </is>
      </c>
      <c r="X106" s="39" t="n"/>
      <c r="Y106" s="38" t="inlineStr">
        <is>
          <t>False</t>
        </is>
      </c>
      <c r="Z106" s="39" t="inlineStr">
        <is>
          <t>MA⑤ 그룹의 지분 매각</t>
        </is>
      </c>
      <c r="AA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AB106" s="39" t="inlineStr">
        <is>
          <t>완료 (2023-06-02 주식 변동일 — 안테나 최대주주등의주식보유변동 공시)</t>
        </is>
      </c>
      <c r="AC106" s="39" t="inlineStr">
        <is>
          <t>6,299,523,000원 (보통주 5,485주, 42.07%, 주당 1,148,500원. 유희열 2,786주 3,199,721천원 + 유재석 2,699주 3,099,802천원)</t>
        </is>
      </c>
      <c r="AD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E106" s="39" t="inlineStr">
        <is>
          <t>2023-06-09 (안테나 최대주주등의주식보유변동 공시. 공식 보도자료는 없음. 거래일은 2023-06-02)</t>
        </is>
      </c>
      <c r="AF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G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H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I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J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K106" s="39" t="inlineStr">
        <is>
          <t>해당 없음</t>
        </is>
      </c>
      <c r="AL106" s="39" t="inlineStr">
        <is>
          <t>매수자가 개인이라 핵심 여부 판정 대상이 아님. 참고: 매도 측에서 안테나(음반 기획·아티스트 매니지먼트)는 카카오엔터 뮤직·매니지먼트 사업과 같은 영역이며, 이번 매각 후에도 카카오엔터가 57.93%로 지배를 유지함. 그룹 정점 카카오 기준으로는 콘텐츠 부문의 인접 사업.</t>
        </is>
      </c>
      <c r="AM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N106" s="39" t="inlineStr">
        <is>
          <t>해당 없음 (매수자에 상장 지배회사 없음). 참고: 매도 측 그룹 정점 카카오 연결 총자산 22,963,491,575,614원(2022-12-31, 카카오 2022 사업보고서 요약재무정보)</t>
        </is>
      </c>
      <c r="AO106" s="39" t="inlineStr">
        <is>
          <t>해당 없음 (매수자 측 공시 없음). 참고 계산: 매도자 카카오엔터 기준 6,299,523,000원 / 연결 총자산 3,454,283,951,748원(2022-12-31) = 0.18; 카카오 연결 총자산 기준 0.03</t>
        </is>
      </c>
      <c r="AP106" s="39" t="inlineStr">
        <is>
          <t>해당 없음 (매수자 측 공시 없음). 참고 계산: 6,299,523,000원 / 카카오엔터 연결 자본총계 1,619,033,872,804원(2022-12-31) = 0.39</t>
        </is>
      </c>
      <c r="AQ106" s="39" t="inlineStr">
        <is>
          <t>해당 없음 (매수자 개인). 참고 계산: 매도 측 카카오 2023-06-01 시가총액 25,001,343,506,700원 (종가 56,100원, Yahoo Finance. 2021-04 분할 뒤 값이라 환원 불필요 × 발행주식 445,656,747주, 2023-03-31 카카오 1분기보고서)</t>
        </is>
      </c>
      <c r="AR106" s="39" t="inlineStr">
        <is>
          <t>거래일 2023-06-02 직전 거래일(2023-06-01) 종가와 직전 회계연도말(2022-12-31) 연결 재무 기준. 매수자가 개인이어서 규모 지표는 모두 매도 측 참고값으로만 적음.</t>
        </is>
      </c>
      <c r="AS106" s="39" t="inlineStr">
        <is>
          <t>KRX:035720</t>
        </is>
      </c>
      <c r="AT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U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V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W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X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Y106" s="39" t="inlineStr">
        <is>
          <t>2021: 9,773,400,448원; 2022: 20,777,163,147원</t>
        </is>
      </c>
      <c r="AZ106" s="39" t="inlineStr">
        <is>
          <t>2023(거래 연도): 21,940,184,184원; 2024: 38,921,434,354원; 2025(최근): 33,007,675,572원</t>
        </is>
      </c>
      <c r="BA106" s="39" t="inlineStr">
        <is>
          <t>2021: -373,720,894원; 2022: -46,101,643원</t>
        </is>
      </c>
      <c r="BB106" s="39" t="inlineStr">
        <is>
          <t>2023(거래 연도): -2,015,866,964원; 2024: 47,582,244원; 2025(최근): -2,081,460,941원</t>
        </is>
      </c>
      <c r="BC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D106" s="39" t="inlineStr">
        <is>
          <t>미확인 (카카오 IR 실적자료·어닝콜에서 안테나 지분 매각 언급은 찾지 않았고, 관련 기사에도 IR 언급이 없음)</t>
        </is>
      </c>
      <c r="BE106" s="38" t="inlineStr">
        <is>
          <t>부분</t>
        </is>
      </c>
      <c r="BF106" s="38" t="inlineStr">
        <is>
          <t>2026-10-26</t>
        </is>
      </c>
    </row>
    <row r="107" ht="72" customHeight="1">
      <c r="A107" s="38" t="inlineStr">
        <is>
          <t>K074</t>
        </is>
      </c>
      <c r="B107" s="38" t="inlineStr">
        <is>
          <t>Kakao</t>
        </is>
      </c>
      <c r="C107" s="38" t="inlineStr">
        <is>
          <t>2024-04-03</t>
        </is>
      </c>
      <c r="D107" s="39" t="inlineStr">
        <is>
          <t>Daon Creative Co., Ltd.</t>
        </is>
      </c>
      <c r="E107" s="38" t="n">
        <v>27</v>
      </c>
      <c r="F107" s="38" t="inlineStr">
        <is>
          <t>True</t>
        </is>
      </c>
      <c r="G107" s="38" t="n"/>
      <c r="H107" s="38" t="inlineStr">
        <is>
          <t>MA③</t>
        </is>
      </c>
      <c r="I107" s="38" t="inlineStr">
        <is>
          <t>MA②</t>
        </is>
      </c>
      <c r="J107" s="38" t="inlineStr">
        <is>
          <t>변경</t>
        </is>
      </c>
      <c r="K107" s="38" t="inlineStr">
        <is>
          <t>있음</t>
        </is>
      </c>
      <c r="L107" s="38" t="inlineStr">
        <is>
          <t>기타</t>
        </is>
      </c>
      <c r="M107" s="38" t="inlineStr">
        <is>
          <t>편입 후</t>
        </is>
      </c>
      <c r="N107" s="39" t="inlineStr">
        <is>
          <t>Story IP Platforms</t>
        </is>
      </c>
      <c r="O107" s="39" t="inlineStr">
        <is>
          <t>Story / Webtoon / Web Novel Platform</t>
        </is>
      </c>
      <c r="P107" s="38" t="inlineStr">
        <is>
          <t>Announced</t>
        </is>
      </c>
      <c r="Q107" s="40" t="n">
        <v>115.64</v>
      </c>
      <c r="R107" s="39" t="inlineStr">
        <is>
          <t>Kakao Entertainment Corp.</t>
        </is>
      </c>
      <c r="S107" s="39" t="inlineStr">
        <is>
          <t>-</t>
        </is>
      </c>
      <c r="T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U107" s="39" t="inlineStr">
        <is>
          <t>MA-1 그룹이 매수자</t>
        </is>
      </c>
      <c r="V107" s="39" t="inlineStr">
        <is>
          <t>소수지분(&lt;50%)</t>
        </is>
      </c>
      <c r="W107" s="39" t="inlineStr">
        <is>
          <t>MA③ 소수지분 매입</t>
        </is>
      </c>
      <c r="X107" s="39" t="n"/>
      <c r="Y107" s="38" t="inlineStr">
        <is>
          <t>False</t>
        </is>
      </c>
      <c r="Z107" s="39" t="inlineStr">
        <is>
          <t>MA② 기존 지분 확대</t>
        </is>
      </c>
      <c r="AA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AB107" s="39" t="inlineStr">
        <is>
          <t>완료 (2024-04-05)</t>
        </is>
      </c>
      <c r="AC107" s="39" t="inlineStr">
        <is>
          <t>20,912,541,000원 (이용만 보유 134,170주=23.68%, 주당 155,866원). 같은 날 기타 개인주주 15,000주(2.65%)까지 합친 잔여지분 26.33%(149,170주) 총 취득액은 23,250,531,000원</t>
        </is>
      </c>
      <c r="AD107" s="39" t="inlineStr">
        <is>
          <t>15.48 (20,912,541,000원 ÷ 1,350.73원/달러, Yahoo Finance KRW=X 2024-04-03 종가). 잔여 26.33% 전체 기준 17.21. 원자료 115.64와 불일치(약 7.5배 과대)</t>
        </is>
      </c>
      <c r="AE107" s="39" t="inlineStr">
        <is>
          <t>2024-04-03</t>
        </is>
      </c>
      <c r="AF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G107" s="39" t="inlineStr">
        <is>
          <t>같은 묶음의 K049(필연매니지먼트)·K050(인타임)·K051(페이지랩)과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H107" s="39" t="inlineStr">
        <is>
          <t>㈜카카오엔터테인먼트(㈜카카오 연결 종속회사, 비상장. 옛 포도트리→카카오페이지, 2021-03-01 카카오엠 흡수합병 후 사명 변경)</t>
        </is>
      </c>
      <c r="AI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J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K107" s="39" t="inlineStr">
        <is>
          <t>인접</t>
        </is>
      </c>
      <c r="AL107" s="39" t="inlineStr">
        <is>
          <t>다온은 웹툰·웹소설 IP를 제작해 국내외 웹소설·웹툰 플랫폼에 공급하는 CP('디지털 만화, 소설 제작, 유통업', 다온 감사보고서)다. 카카오엔터의 Story 부문(카카오페이지·카카오웹툰 플랫폼과 IP 제작, 2023 영업수익의 28.3%)에 연결되지만, 2023 최대 부문은 Music(53.3%)이고 Story 안에서도 다온은 플랫폼에 작품을 공급하는 쪽이어서 정의의 '플랫폼 회사가 그 플랫폼에 공급되는 콘텐츠 회사를 인수' 사례에 해당하므로 인접으로 판정. 같은 묶음의 스토리 CP 인수 K049·K050도 같은 이유로 인접이어서 판정을 맞춤. 2018 최초 인수(매수자 카카오페이지) 때도 인접. 그룹 정점 ㈜카카오 기준으로도 플랫폼(톡비즈 등)에 붙은 콘텐츠-스토리 영역이어서 인접. 참고: 카카오엔터를 IP 제작사로 보면 핵심으로도 볼 수 있는 경계 사례.</t>
        </is>
      </c>
      <c r="AM107" s="39" t="inlineStr">
        <is>
          <t>3,305,195,407,749원 (카카오엔터 연결, 2023-12-31, 연결감사보고서 20240329003124). 별도 2,778,030,626,653원(2023-12-31, 감사보고서 20240329003122)</t>
        </is>
      </c>
      <c r="AN107" s="39" t="inlineStr">
        <is>
          <t>25,179,968,939,321원 (㈜카카오 연결, 2023-12-31, 2023 사업보고서 요약재무정보, [기재정정] 20240328001805)</t>
        </is>
      </c>
      <c r="AO107" s="39" t="inlineStr">
        <is>
          <t>계산: 0.633 (20,912,541,000원 ÷ 카카오엔터 연결 총자산 3,305,195,407,749원). 26.33% 전체 기준 0.703. 별도 총자산(2,778,030,626,653원) 기준 0.753</t>
        </is>
      </c>
      <c r="AP107" s="39" t="inlineStr">
        <is>
          <t>계산: 1.466 (20,912,541,000원 ÷ 카카오엔터 연결 자본총계 1,426,708,922,753원, 2023-12-31). 26.33% 전체 기준 1.630. 별도 자본총계(1,297,755,529,868원) 기준 1.611</t>
        </is>
      </c>
      <c r="AQ107" s="39" t="inlineStr">
        <is>
          <t>계산: 22,776,313,753,600원 (㈜카카오, 2024-04-02 종가 51,200원 × 발행주식총수 444,849,878주[2023-12-31, 자기주식 6,643,783주 포함])</t>
        </is>
      </c>
      <c r="AR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S107" s="39" t="inlineStr">
        <is>
          <t>KRX:035720</t>
        </is>
      </c>
      <c r="AT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U107" s="39" t="inlineStr">
        <is>
          <t>2024-04-03 DART 공정거래법 공시 '특수관계인으로부터 주식의 취득'(카카오엔터, 20240403003131). 이사회 의결일은 2024-03-27. 이보다 앞선 인수 보도는 웹 검색에서 찾지 못함.</t>
        </is>
      </c>
      <c r="AV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W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X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Y107" s="39" t="inlineStr">
        <is>
          <t>2022: 25,918,384,478원; 2023: 26,138,216,752원</t>
        </is>
      </c>
      <c r="AZ107" s="39" t="inlineStr">
        <is>
          <t>2024: 23,904,130,753원; 2025: 23,600,739,263원 (2025가 확인 가능한 최근 연도)</t>
        </is>
      </c>
      <c r="BA107" s="39" t="inlineStr">
        <is>
          <t>2022: 4,534,818,232원; 2023: 4,014,385,379원</t>
        </is>
      </c>
      <c r="BB107" s="39" t="inlineStr">
        <is>
          <t>2024: 2,189,384,821원; 2025: 2,065,122,866원 (2025가 최근 연도)</t>
        </is>
      </c>
      <c r="BC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D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E107" s="38" t="inlineStr">
        <is>
          <t>완료</t>
        </is>
      </c>
      <c r="BF107" s="38" t="inlineStr">
        <is>
          <t>2026-10-26</t>
        </is>
      </c>
    </row>
    <row r="108" ht="72" customHeight="1">
      <c r="A108" s="38" t="inlineStr">
        <is>
          <t>N001</t>
        </is>
      </c>
      <c r="B108" s="38" t="inlineStr">
        <is>
          <t>Naver</t>
        </is>
      </c>
      <c r="C108" s="38" t="inlineStr">
        <is>
          <t>2005-02-28</t>
        </is>
      </c>
      <c r="D108" s="39" t="inlineStr">
        <is>
          <t>ValueCommerce Co., Ltd. (TSE:2491)</t>
        </is>
      </c>
      <c r="E108" s="38" t="n">
        <v>32</v>
      </c>
      <c r="F108" s="38" t="inlineStr">
        <is>
          <t>True</t>
        </is>
      </c>
      <c r="G108" s="38" t="n"/>
      <c r="H108" s="38" t="inlineStr">
        <is>
          <t>MA①</t>
        </is>
      </c>
      <c r="I108" s="38" t="inlineStr">
        <is>
          <t>MA③</t>
        </is>
      </c>
      <c r="J108" s="38" t="inlineStr">
        <is>
          <t>변경</t>
        </is>
      </c>
      <c r="K108" s="38" t="inlineStr">
        <is>
          <t>확인 안 됨</t>
        </is>
      </c>
      <c r="L108" s="38" t="inlineStr">
        <is>
          <t>기타</t>
        </is>
      </c>
      <c r="M108" s="38" t="inlineStr">
        <is>
          <t>편입 전</t>
        </is>
      </c>
      <c r="N108" s="39" t="inlineStr">
        <is>
          <t>Commerce &amp; Marketing</t>
        </is>
      </c>
      <c r="O108" s="39" t="inlineStr">
        <is>
          <t>Brand / Advertising / 
Marketing / IP Merchandising</t>
        </is>
      </c>
      <c r="P108" s="38" t="inlineStr">
        <is>
          <t>Closed</t>
        </is>
      </c>
      <c r="Q108" s="40" t="n">
        <v>93.87</v>
      </c>
      <c r="R108" s="39" t="inlineStr">
        <is>
          <t>LY Corporation (TSE:4689)</t>
        </is>
      </c>
      <c r="S108" s="39" t="inlineStr">
        <is>
          <t>-</t>
        </is>
      </c>
      <c r="T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U108" s="39" t="inlineStr">
        <is>
          <t>MA-1 그룹이 매수자</t>
        </is>
      </c>
      <c r="V108" s="39" t="inlineStr">
        <is>
          <t>과반 인수(≥50%)</t>
        </is>
      </c>
      <c r="W108" s="39" t="inlineStr">
        <is>
          <t>MA① 경영권 인수</t>
        </is>
      </c>
      <c r="X108" s="39" t="inlineStr">
        <is>
          <t>Yahoo Japan 편입 전</t>
        </is>
      </c>
      <c r="Y108" s="38" t="inlineStr">
        <is>
          <t>False</t>
        </is>
      </c>
      <c r="Z108" s="39" t="inlineStr">
        <is>
          <t>MA③ 소수지분 매입</t>
        </is>
      </c>
      <c r="AA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AB108" s="39" t="inlineStr">
        <is>
          <t>완료 (2005-04-11 공개매수 종료, 2005-04-12 결과 공표: 응모주주 102명·41,971株 전량 매수, 결제 개시 2005-04-19)</t>
        </is>
      </c>
      <c r="AC108" s="39" t="inlineStr">
        <is>
          <t>10,936,425,441円 (41,971株 × 1株 260,571円; 有価証券報告書 第10期 후발사건 주석 '41,971株を10,936百万円にて取得'). ヤフー 단체 BS상 관계회사주식 장부가 10,940百万円(2006-03-31, 부대비용 포함)</t>
        </is>
      </c>
      <c r="AD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E108" s="39" t="inlineStr">
        <is>
          <t>2005-02-28</t>
        </is>
      </c>
      <c r="AF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G108" s="39" t="inlineStr">
        <is>
          <t>같은 묶음 관계: N011(2008 バリューコマース의 Sozon 잔여지분 취득)과 N051(2019 バリューコマース가 ヤフー로부터 ダイナテック 인수)의 매수자가 이 거래의 대상회사. N030(2015 ヤフー의 ダイナテック 인수)·N026·N031과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H108" s="39" t="inlineStr">
        <is>
          <t>ヤフー株式会社 (Yahoo Japan; 東証1部 4689, 소프트뱅크㈱의 자회사; 현 LINEヤフー㈱) — 거래 당시 NAVER와 무관</t>
        </is>
      </c>
      <c r="AI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J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K108" s="39" t="inlineStr">
        <is>
          <t>인접</t>
        </is>
      </c>
      <c r="AL108" s="39" t="inlineStr">
        <is>
          <t>バリューコマース는 국내 최대 성과보수형 광고(アフィリエイト) 네트워크(광고 노출 1일 3억3천만 회)로 EC 사이트(광고주)와 제휴 매체를 잇는 사업. ヤフー는 리스팅·디스플레이 광고를 하고 있었으나 アフィリエイト는 하지 않아 회사 스스로 '아필리에이트 마케팅 사업에 진출'이라고 설명. 같은 인터넷 광고 가치사슬이고 목적이 자사 オークション·ショッピング 이용 확대였으므로 인접. 그룹 정점 기준: 거래 당시 Yahoo Japan이 정점(NAVER와 무관).</t>
        </is>
      </c>
      <c r="AM108" s="39" t="inlineStr">
        <is>
          <t>82,410百万円 (2004-03-31, ヤフー 연결 総資産額, 일본기준; 有価証券報告書 第10期 主要な経営指標. 참고 2005-03-31은 130,244百万円)</t>
        </is>
      </c>
      <c r="AN108" s="39" t="inlineStr">
        <is>
          <t>acq_total_assets와 같음</t>
        </is>
      </c>
      <c r="AO108" s="39" t="inlineStr">
        <is>
          <t>계산: 13.27 (공개매수 대금 10,936百万円 ÷ 2004-03-31 연결 総資産額 82,410百万円)</t>
        </is>
      </c>
      <c r="AP108" s="39" t="inlineStr">
        <is>
          <t>계산: 18.29 (10,936百万円 ÷ 2004-03-31 연결 純資産額 59,806百万円; 自己資本比率 72.6%)</t>
        </is>
      </c>
      <c r="AQ108" s="39" t="inlineStr">
        <is>
          <t>계산: 3,926,064,292,800円 (2005-02-25 종가 520,000円 × 発行済株式総数 7,550,123.64株(2004-11-19 분할 후, 2005-03-31까지 변동 없음))</t>
        </is>
      </c>
      <c r="AR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S108" s="39" t="inlineStr">
        <is>
          <t>TSE:4689</t>
        </is>
      </c>
      <c r="AT108" s="39" t="inlineStr">
        <is>
          <t>인수 주체 ヤフー㈱(東証1부 4689)가 상장사. 대상 バリューコマース는 거래 당시 비상장(2006-07 東証マザーズ 상장 후 TSE:2491)이라 대상회사 주가 반응은 분석 불가.</t>
        </is>
      </c>
      <c r="AU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V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W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취득(N011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완전자회사화(N011);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인수(N051);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X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Y108" s="39" t="inlineStr">
        <is>
          <t>2003/12期: 1,913,585千円; 2004/12期: 2,837,041千円</t>
        </is>
      </c>
      <c r="AZ108" s="39" t="inlineStr">
        <is>
          <t>2005/12期: 4,049,660千円; 2006/12期: 5,331,121千円; 최근 2025/12期: 24,169百万円</t>
        </is>
      </c>
      <c r="BA108" s="39" t="inlineStr">
        <is>
          <t>미확인 (2003/12·2004/12期 영업이익은 해당 연도 有報를 구하지 못함; 참고 経常利益 2003/12期 13,225千円, 2004/12期 180,155千円)</t>
        </is>
      </c>
      <c r="BB108" s="39" t="inlineStr">
        <is>
          <t>2005/12期: 233,826千円; 2006/12期: 541,150千円; 최근 2025/12期: 1,971百万円</t>
        </is>
      </c>
      <c r="BC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D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E108" s="38" t="inlineStr">
        <is>
          <t>부분</t>
        </is>
      </c>
      <c r="BF108" s="38" t="inlineStr">
        <is>
          <t>2026-10-26</t>
        </is>
      </c>
    </row>
    <row r="109" ht="72" customHeight="1">
      <c r="A109" s="38" t="inlineStr">
        <is>
          <t>N002</t>
        </is>
      </c>
      <c r="B109" s="38" t="inlineStr">
        <is>
          <t>Naver</t>
        </is>
      </c>
      <c r="C109" s="38" t="inlineStr">
        <is>
          <t>2005-03-31</t>
        </is>
      </c>
      <c r="D109" s="39" t="inlineStr">
        <is>
          <t>Curiocity Corp.</t>
        </is>
      </c>
      <c r="E109" s="38" t="n">
        <v>155</v>
      </c>
      <c r="F109" s="38" t="inlineStr">
        <is>
          <t>False</t>
        </is>
      </c>
      <c r="G109" s="38" t="n"/>
      <c r="H109" s="38" t="inlineStr">
        <is>
          <t>MA①</t>
        </is>
      </c>
      <c r="I109" s="38" t="inlineStr">
        <is>
          <t>MA①</t>
        </is>
      </c>
      <c r="J109" s="38" t="inlineStr">
        <is>
          <t>같음</t>
        </is>
      </c>
      <c r="K109" s="38" t="inlineStr">
        <is>
          <t>확인 안 됨</t>
        </is>
      </c>
      <c r="L109" s="38" t="inlineStr">
        <is>
          <t>일치</t>
        </is>
      </c>
      <c r="M109" s="38" t="inlineStr">
        <is>
          <t>편입 전</t>
        </is>
      </c>
      <c r="N109" s="39" t="inlineStr">
        <is>
          <t>Media Platforms</t>
        </is>
      </c>
      <c r="O109" s="39" t="inlineStr">
        <is>
          <t>OTT / Streaming Platform</t>
        </is>
      </c>
      <c r="P109" s="38" t="inlineStr">
        <is>
          <t>Closed</t>
        </is>
      </c>
      <c r="Q109" s="40" t="n">
        <v>1.15</v>
      </c>
      <c r="R109" s="39" t="inlineStr">
        <is>
          <t>LY Corporation (TSE:4689)</t>
        </is>
      </c>
      <c r="S109" s="39" t="inlineStr">
        <is>
          <t>Mitsui &amp; Co., Ltd. (TSE:8031); Sumitomo Mitsui Banking Corporation; Mitsui &amp; Co. Global Investment, Inc.; Mitsui Knowledge Industry Co., Ltd.</t>
        </is>
      </c>
      <c r="T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U109" s="39" t="inlineStr">
        <is>
          <t>MA-1 그룹이 매수자</t>
        </is>
      </c>
      <c r="V109" s="39" t="inlineStr">
        <is>
          <t>과반 인수(≥50%)</t>
        </is>
      </c>
      <c r="W109" s="39" t="inlineStr">
        <is>
          <t>MA① 경영권 인수</t>
        </is>
      </c>
      <c r="X109" s="39" t="inlineStr">
        <is>
          <t>Yahoo Japan 편입 전</t>
        </is>
      </c>
      <c r="Y109" s="38" t="inlineStr">
        <is>
          <t>False</t>
        </is>
      </c>
      <c r="Z109" s="39" t="inlineStr">
        <is>
          <t>MA① 경영권 인수</t>
        </is>
      </c>
      <c r="AA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AB109" s="39" t="inlineStr">
        <is>
          <t>완료 (2005-03-31 株式売買契約 체결·연결 편입, 2005-04-05 株券引渡し 예정일)</t>
        </is>
      </c>
      <c r="AC109" s="39" t="inlineStr">
        <is>
          <t>123百万円 (9,310株, 所有割合 90.69%; ヤフー 보도자료 2005-03-31 및 有価証券報告書 第10期 연결CF 주석 '㈱キュリオシティ株式取得額 123百万円')</t>
        </is>
      </c>
      <c r="AD109" s="39" t="inlineStr">
        <is>
          <t>원자료와 일치 (123百万円 ÷ 107.66円/USD(2005-03-31, Yahoo Finance JPY=X) = 1.14)</t>
        </is>
      </c>
      <c r="AE109" s="39" t="inlineStr">
        <is>
          <t>2005-03-31</t>
        </is>
      </c>
      <c r="AF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G109" s="39" t="inlineStr">
        <is>
          <t>같은 묶음의 N001(バリューコマース)·N003(インフォプラント)·N004(ニューズウォッチ)·N006(インタースコープ)·N008(オーバーチュア)과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H109" s="39" t="inlineStr">
        <is>
          <t>ヤフー株式会社 (Yahoo Japan Corporation; 東証1部 4689, 소프트뱅크㈱의 자회사; 현 LINEヤフー㈱) — 거래 당시 NAVER와 무관</t>
        </is>
      </c>
      <c r="AI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J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N001 기록과 같은 출처)</t>
        </is>
      </c>
      <c r="AK109" s="39" t="inlineStr">
        <is>
          <t>핵심</t>
        </is>
      </c>
      <c r="AL109" s="39" t="inlineStr">
        <is>
          <t>대상은 인터넷 쇼핑몰(출점 약 1,000사) 운영사로 ヤフー의 기존 ショッピング事業(Yahoo!ショッピング, 2005/3期 매출 10,587百万円)과 같은 영역이며, ヤフー 有報 第10期는 キュリオシティ를 'ショッピング事業' 세그먼트 연결자회사로 분류. 그룹 정점 기준: 거래 당시 Yahoo Japan이 정점(NAVER와 무관).</t>
        </is>
      </c>
      <c r="AM109" s="39" t="inlineStr">
        <is>
          <t>82,410百万円 (2004-03-31, ヤフー 연결 総資産額, 일본기준; 발표일 2005-03-31이 第10期 말일이라 직전 확정 결산은 2004-03-31. 참고 2005-03-31 130,244百万円)</t>
        </is>
      </c>
      <c r="AN109" s="39" t="inlineStr">
        <is>
          <t>acq_total_assets와 같음</t>
        </is>
      </c>
      <c r="AO109" s="39" t="inlineStr">
        <is>
          <t>계산: 0.15 (123百万円 ÷ 2004-03-31 연결 総資産額 82,410百万円)</t>
        </is>
      </c>
      <c r="AP109" s="39" t="inlineStr">
        <is>
          <t>계산: 0.21 (123百万円 ÷ 2004-03-31 연결 純資産額 59,806百万円)</t>
        </is>
      </c>
      <c r="AQ109" s="39" t="inlineStr">
        <is>
          <t>계산: 3,775,061,820,000円 (2005-03-30 종가 250,000円 × 분할 후 기준 発行済株式総数 15,100,247.28株)</t>
        </is>
      </c>
      <c r="AR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S109" s="39" t="inlineStr">
        <is>
          <t>TSE:4689</t>
        </is>
      </c>
      <c r="AT109" s="39" t="inlineStr">
        <is>
          <t>인수 주체 ヤフー㈱(東証1부 4689)가 상장사. 대상 キュリオシティ는 비상장(三井物産 자회사)이라 대상회사 주가 분석 불가. 거래 규모가 시가총액의 약 0.003%라 주가 반응은 기대하기 어려움.</t>
        </is>
      </c>
      <c r="AU109" s="39" t="inlineStr">
        <is>
          <t>2005-03-31 ヤフー 보도자료 '株式会社キュリオシティの株式の取得（子会社化）に関するお知らせ' 및 같은 날 Internet Watch 보도. 사전 인수설 보도는 찾지 못함.</t>
        </is>
      </c>
      <c r="AV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W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X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Y109" s="39" t="inlineStr">
        <is>
          <t>2003/3期: 384百万円; 2004/3期: 500百万円</t>
        </is>
      </c>
      <c r="AZ109" s="39" t="inlineStr">
        <is>
          <t>미확인 (대상회사 실적 비공개; 쇼핑몰 서비스는 인수 6개월 뒤 2005-09-30 종료되고 점포는 Yahoo!ショッピング(ヤフー ショッピング事業 세그먼트)으로 통합)</t>
        </is>
      </c>
      <c r="BA109" s="39" t="inlineStr">
        <is>
          <t>2003/3期: △77百万円; 2004/3期: △80百万円</t>
        </is>
      </c>
      <c r="BB109" s="39" t="inlineStr">
        <is>
          <t>미확인 (위와 같음)</t>
        </is>
      </c>
      <c r="BC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D109" s="39" t="inlineStr">
        <is>
          <t>미확인 (보도자료의 '本件子会社化による平成17年3月期業績への影響はありません' 외에 실적 설명회·IR 자료의 キュリオシティ 언급은 찾지 못함)</t>
        </is>
      </c>
      <c r="BE109" s="38" t="inlineStr">
        <is>
          <t>부분</t>
        </is>
      </c>
      <c r="BF109" s="38" t="inlineStr">
        <is>
          <t>2026-10-31</t>
        </is>
      </c>
    </row>
    <row r="110" ht="72" customHeight="1">
      <c r="A110" s="38" t="inlineStr">
        <is>
          <t>N003</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MA①</t>
        </is>
      </c>
      <c r="J110" s="38" t="inlineStr">
        <is>
          <t>같음</t>
        </is>
      </c>
      <c r="K110" s="38" t="inlineStr">
        <is>
          <t>있음</t>
        </is>
      </c>
      <c r="L110" s="38" t="inlineStr">
        <is>
          <t>일치</t>
        </is>
      </c>
      <c r="M110" s="38" t="inlineStr">
        <is>
          <t>편입 전</t>
        </is>
      </c>
      <c r="N110" s="39" t="inlineStr">
        <is>
          <t>Commerce &amp; Marketing</t>
        </is>
      </c>
      <c r="O110" s="39" t="inlineStr">
        <is>
          <t>Brand / Advertising / 
Marketing / IP Merchandising</t>
        </is>
      </c>
      <c r="P110" s="38" t="inlineStr">
        <is>
          <t>Closed</t>
        </is>
      </c>
      <c r="Q110" s="40" t="n">
        <v>26.56</v>
      </c>
      <c r="R110" s="39" t="inlineStr">
        <is>
          <t>LY Corporation (TSE:4689)</t>
        </is>
      </c>
      <c r="S110" s="39" t="inlineStr">
        <is>
          <t>Nippon Venture Capital Co., Ltd.; JAFCO Group Co., Ltd. (TSE:8595); BELLSYSTEM24, Inc.; Yasuda Enterprise Development Co. Ltd.; VCN Group Inc.</t>
        </is>
      </c>
      <c r="T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U110" s="39" t="inlineStr">
        <is>
          <t>MA-1 그룹이 매수자</t>
        </is>
      </c>
      <c r="V110" s="39" t="inlineStr">
        <is>
          <t>과반 인수(≥50%)</t>
        </is>
      </c>
      <c r="W110" s="39" t="inlineStr">
        <is>
          <t>MA① 경영권 인수</t>
        </is>
      </c>
      <c r="X110" s="39" t="inlineStr">
        <is>
          <t>Yahoo Japan 편입 전</t>
        </is>
      </c>
      <c r="Y110" s="38" t="inlineStr">
        <is>
          <t>False</t>
        </is>
      </c>
      <c r="Z110" s="39" t="inlineStr">
        <is>
          <t>MA① 경영권 인수</t>
        </is>
      </c>
      <c r="AA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AB110" s="39" t="inlineStr">
        <is>
          <t>완료 (2005-10-05 株式譲渡契約 체결, 2005-10-18 株券引渡し로 58.2% 취득·연결 편입)</t>
        </is>
      </c>
      <c r="AC110" s="39" t="inlineStr">
        <is>
          <t>3,012百万円 (6,025株 × 500,000円, 所有割合 58.2%; ヤフー 보도자료 2005-10-05, 有価証券報告書 第11期 연결CF 주석 '㈱インフォプラント株式取得額 3,012百万円')</t>
        </is>
      </c>
      <c r="AD110" s="39" t="inlineStr">
        <is>
          <t>원자료와 일치 (3,012百万円 ÷ 113.34円/USD(2005-10-05, Yahoo Finance JPY=X) = 26.58; 기본합의일 2005-07-20 환율 110.43 적용 시 27.28)</t>
        </is>
      </c>
      <c r="AE110" s="39" t="inlineStr">
        <is>
          <t>2005-07-20</t>
        </is>
      </c>
      <c r="AF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G110" s="39" t="inlineStr">
        <is>
          <t>같은 묶음 관계: N006(2007-01 ヤフー의 インタースコープ 89.5% 인수)의 대상회사가 2007-07-01 이 거래의 대상회사 インフォプラント에 흡수합병돼 ヤフーバリューインサイト가 됨(같은 리서치 사업 계보의 후속 단계). N001·N002·N004·N008과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N006 インタースコープ 인수분이 섞여 있어 N003 단독 몫은 분리 불가(impairment 참조).</t>
        </is>
      </c>
      <c r="AH110" s="39" t="inlineStr">
        <is>
          <t>ヤフー株式会社 (Yahoo Japan Corporation; 東証1部 4689, 소프트뱅크㈱의 자회사; 현 LINEヤフー㈱) — 거래 당시 NAVER와 무관</t>
        </is>
      </c>
      <c r="AI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J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K110" s="39" t="inlineStr">
        <is>
          <t>인접</t>
        </is>
      </c>
      <c r="AL110" s="39" t="inlineStr">
        <is>
          <t>インフォプラント는 인터넷 조사(모니터 24만 명, 중국 모니터 보유) 회사로, ヤフー는 2002-10부터 インテージ 합작 'Yahoo!リサーチ'로 같은 시장에 들어와 있었고 포털 이용자 패널·광고주 고객군을 공유하는 B2B 마케팅 서비스라 인접. ヤフー 有報는 インフォプラント를 소규모 'ビジネスソリューション(BS)事業' 세그먼트(2005/3期 매출 2,369百万円, 전체의 2%)에 배치. 그룹 정점 기준: 거래 당시 Yahoo Japan이 정점(NAVER와 무관).</t>
        </is>
      </c>
      <c r="AM110" s="39" t="inlineStr">
        <is>
          <t>130,244百万円 (2005-03-31, ヤフー 연결 総資産額, 일본기준; 有価証券報告書 第11期 主要な経営指標의 第10期 값)</t>
        </is>
      </c>
      <c r="AN110" s="39" t="inlineStr">
        <is>
          <t>acq_total_assets와 같음</t>
        </is>
      </c>
      <c r="AO110" s="39" t="inlineStr">
        <is>
          <t>계산: 2.31 (3,012百万円 ÷ 2005-03-31 연결 総資産額 130,244百万円)</t>
        </is>
      </c>
      <c r="AP110" s="39" t="inlineStr">
        <is>
          <t>계산: 3.14 (3,012百万円 ÷ 2005-03-31 연결 純資産額 96,059百万円)</t>
        </is>
      </c>
      <c r="AQ110" s="39" t="inlineStr">
        <is>
          <t>계산: 3,518,357,616,240円 (2005-07-19 종가 233,000円 × 発行済株式総数 15,100,247.28株)</t>
        </is>
      </c>
      <c r="AR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S110" s="39" t="inlineStr">
        <is>
          <t>TSE:4689</t>
        </is>
      </c>
      <c r="AT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U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V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W110" s="39" t="inlineStr">
        <is>
          <t>2005-10-18: ヤフー 58.2% 취득·연결 편입(連結調整勘定 2,359百万円, 5년 이내 균등상각 정책); 2007-01: ヤフー, インタースコープ 89.5% 인수 발표(N006);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X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インフォプラント(N003)가 インタースコープ(N006)를 흡수합병한 법인이라 두 인수의 영업권이 합쳐진 금액이며 N003 단독 몫은 분리 불가. 지배회사 단체 関係会社株式 장부가도 3,767百万円(2007-03-31, インフォプラント)에서 YVI 1,953百万円(2010-03-31)으로 감소.</t>
        </is>
      </c>
      <c r="AY110" s="39" t="inlineStr">
        <is>
          <t>2003/12期: 1,109百万円; 2004/12期: 1,492百万円</t>
        </is>
      </c>
      <c r="AZ110" s="39" t="inlineStr">
        <is>
          <t>2005/12期: 미확인; 2006/12期: 미확인; 2007/12期: 4,084百万円(ヤフーバリューインサイト, 2007-07 インタースコープ 합병 포함); 2008/12期: 4,995百万円; 2009/12期: 4,869百万円(사업 이전 전 마지막 확인 연도)</t>
        </is>
      </c>
      <c r="BA110" s="39" t="inlineStr">
        <is>
          <t>2003/12期: 87百万円; 2004/12期: 43百万円</t>
        </is>
      </c>
      <c r="BB110" s="39" t="inlineStr">
        <is>
          <t>2005/12期: 미확인; 2006/12期: 미확인; 2007/12期: 225百万円; 2008/12期: 363百万円; 2009/12期: 323百万円</t>
        </is>
      </c>
      <c r="BC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インタースコープ(N006)와 합병된 법인 실적이라 インフォプラント 단독 성과와 비교할 수 없음. 2010-08 이후 사업은 マクロミル(6월 결산, 연결)에 흡수돼 분리 불가.</t>
        </is>
      </c>
      <c r="BD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E110" s="38" t="inlineStr">
        <is>
          <t>부분</t>
        </is>
      </c>
      <c r="BF110" s="38" t="inlineStr">
        <is>
          <t>2026-10-31</t>
        </is>
      </c>
    </row>
    <row r="111" ht="72" customHeight="1">
      <c r="A111" s="38" t="inlineStr">
        <is>
          <t>N004</t>
        </is>
      </c>
      <c r="B111" s="38" t="inlineStr">
        <is>
          <t>Naver</t>
        </is>
      </c>
      <c r="C111" s="38" t="inlineStr">
        <is>
          <t>2006-03-24</t>
        </is>
      </c>
      <c r="D111" s="39" t="inlineStr">
        <is>
          <t>NewsWatch Inc.</t>
        </is>
      </c>
      <c r="E111" s="38" t="n">
        <v>94</v>
      </c>
      <c r="F111" s="38" t="inlineStr">
        <is>
          <t>False</t>
        </is>
      </c>
      <c r="G111" s="38" t="n"/>
      <c r="H111" s="38" t="inlineStr">
        <is>
          <t>MA①</t>
        </is>
      </c>
      <c r="I111" s="38" t="inlineStr">
        <is>
          <t>MA①</t>
        </is>
      </c>
      <c r="J111" s="38" t="inlineStr">
        <is>
          <t>같음</t>
        </is>
      </c>
      <c r="K111" s="38" t="inlineStr">
        <is>
          <t>있음</t>
        </is>
      </c>
      <c r="L111" s="38" t="inlineStr">
        <is>
          <t>일치</t>
        </is>
      </c>
      <c r="M111" s="38" t="inlineStr">
        <is>
          <t>편입 전</t>
        </is>
      </c>
      <c r="N111" s="39" t="inlineStr">
        <is>
          <t>Content Production &amp; Investment</t>
        </is>
      </c>
      <c r="O111" s="39" t="inlineStr">
        <is>
          <t>Journalism / Publishing</t>
        </is>
      </c>
      <c r="P111" s="38" t="inlineStr">
        <is>
          <t>Closed</t>
        </is>
      </c>
      <c r="Q111" s="40" t="n">
        <v>11.21</v>
      </c>
      <c r="R111" s="39" t="inlineStr">
        <is>
          <t>LY Corporation (TSE:4689)</t>
        </is>
      </c>
      <c r="S111" s="39" t="inlineStr">
        <is>
          <t>Toshiba Corporation</t>
        </is>
      </c>
      <c r="T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U111" s="39" t="inlineStr">
        <is>
          <t>MA-1 그룹이 매수자</t>
        </is>
      </c>
      <c r="V111" s="39" t="inlineStr">
        <is>
          <t>과반 인수(≥50%)</t>
        </is>
      </c>
      <c r="W111" s="39" t="inlineStr">
        <is>
          <t>MA① 경영권 인수</t>
        </is>
      </c>
      <c r="X111" s="39" t="inlineStr">
        <is>
          <t>Yahoo Japan 편입 전</t>
        </is>
      </c>
      <c r="Y111" s="38" t="inlineStr">
        <is>
          <t>False</t>
        </is>
      </c>
      <c r="Z111" s="39" t="inlineStr">
        <is>
          <t>MA① 경영권 인수</t>
        </is>
      </c>
      <c r="AA111" s="39" t="inlineStr">
        <is>
          <t>편입 전 (2006 거래 당시 매수자 ヤフー㈱(Yahoo Japan, 현 LINEヤフー)는 SoftBank·Yahoo! Inc.가 대주주인 회사로 NAVER와 자본관계 없음. Yahoo Japan 계열의 2021-03 경영통합 이전 거래)</t>
        </is>
      </c>
      <c r="AB111" s="39" t="inlineStr">
        <is>
          <t>완료 (2006-03-31 주권 인도; Yahoo 2006년3월기 유가증권보고서에 연결자회사·지분 69.0%로 기재)</t>
        </is>
      </c>
      <c r="AC111" s="39" t="inlineStr">
        <is>
          <t>JPY 1,316백만 (18,811주, 발행주식 27,272주의 69.0%)</t>
        </is>
      </c>
      <c r="AD111" s="39" t="inlineStr">
        <is>
          <t>원자료와 일치 (원자료 11.21 → 암묵 환율 117.4 JPY/USD, 2006-03 시세 수준)</t>
        </is>
      </c>
      <c r="AE111" s="39" t="inlineStr">
        <is>
          <t>2006-03-24</t>
        </is>
      </c>
      <c r="AF111" s="39" t="inlineStr">
        <is>
          <t>기준 분류 유지: 외부 매도자(東芝)로부터 69.0%를 사들여 처음 자회사화한 거래(사전 보유 0주). 원자료 comment의 '69%·약 13.2억엔·東芝 89% 보유·2006-03-31 완료 예정'은 보도자료와 일치.</t>
        </is>
      </c>
      <c r="AG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H111" s="39" t="inlineStr">
        <is>
          <t>ヤフー株式会社(Yahoo Japan Corporation; 東証1部 4689, 현 LINEヤフー㈱) — 편입 전 Yahoo Japan 계열의 정점 회사</t>
        </is>
      </c>
      <c r="AI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J111" s="39" t="inlineStr">
        <is>
          <t>인터넷 포털 「Yahoo! JAPAN」(검색·뉴스 등 콘텐츠·커뮤니티·커머스·모바일). 월 UC 약 4,266만명·일 12.1억 PV(보도자료). 수익원은 광고·옥션·쇼핑 등(2006년3월기 연결 총자산 190,974백만엔).</t>
        </is>
      </c>
      <c r="AK111" s="39" t="inlineStr">
        <is>
          <t>핵심</t>
        </is>
      </c>
      <c r="AL111" s="39" t="inlineStr">
        <is>
          <t>대상은 뉴스 배신(フレッシュアイNews Watch)·사이트 내 검색 서비스 회사로, Yahoo의 중핵인 검색·「Yahoo!ニュース」와 같은 영역이며 목적도 광고수입 확대. NAVER 기준으로도 검색·뉴스 포털 핵심 영역(다만 거래 당시 NAVER 계보 밖).</t>
        </is>
      </c>
      <c r="AM111" s="39" t="inlineStr">
        <is>
          <t>166,230백만엔 (Yahoo 연결, 2005-12-31 — 2006年3月期 第3四半期 財務・業績の概況). 직전 회계연도말(2005-03-31) 연결 총자산 130,244백만엔</t>
        </is>
      </c>
      <c r="AN111" s="39" t="inlineStr">
        <is>
          <t>acq_total_assets와 같음 (편입 전 Yahoo Japan 계열 정점 = Yahoo Japan 자신). 직전 회계연도말(2005-03-31) 연결 총자산 130,244백만엔</t>
        </is>
      </c>
      <c r="AO111" s="39" t="inlineStr">
        <is>
          <t>계산: 0.79 (1,316백만엔 ÷ 166,230백만엔, 2005-12-31) / 2005-03-31 기준 1.01 (÷130,244)</t>
        </is>
      </c>
      <c r="AP111" s="39" t="inlineStr">
        <is>
          <t>계산: 1.03 (1,316백만엔 ÷ 자본합계 127,980백만엔, 2005-12-31) / 2005-03-31 순자산 96,059 기준 1.37</t>
        </is>
      </c>
      <c r="AQ111" s="39" t="inlineStr">
        <is>
          <t>계산: 4,200,145,347,000엔 (2006-03-23 종가 139,000엔 × 2005-12-31 발행주식 30,216,873주). 종가는 Yahoo Finance 4689.T 분할조정치 695.0 × 200(2006-03-28 권리락 1:2, 2013-09-26 1:100 분할 역조정)</t>
        </is>
      </c>
      <c r="AR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S111" s="39" t="inlineStr">
        <is>
          <t>TSE:4689</t>
        </is>
      </c>
      <c r="AT111" s="39" t="inlineStr">
        <is>
          <t>인수 주체 Yahoo Japan이 東証1部 상장(4689). 대상회사 NewsWatch는 비상장(東芝 자회사). 매도자 東芝는 TSE:6502.</t>
        </is>
      </c>
      <c r="AU111" s="39" t="inlineStr">
        <is>
          <t>2006-03-24 Yahoo·東芝 공동 보도자료(같은 날 Internet Watch 보도). 이전 인수설 보도는 찾지 못함.</t>
        </is>
      </c>
      <c r="AV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W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X111" s="39" t="inlineStr">
        <is>
          <t>있음 (2009년3월기(2008-04~2009-03), Yahoo 연결 특별손실 'のれん償却額' 479백만엔 — 개별재무제표상 子会社株式(㈱ニューズウォッチ) 감액에 따라 동사 관련 영업권 상각, Yahoo 2009年3月期 決算短信 2009-04-28)</t>
        </is>
      </c>
      <c r="AY111" s="39" t="inlineStr">
        <is>
          <t>2004-03기: 907백만엔; 2005-03기: 1,074백만엔</t>
        </is>
      </c>
      <c r="AZ111" s="39" t="inlineStr">
        <is>
          <t>2007-03기: 미확인; 2008-03기: 미확인; 최근(2010 매각 시 보도, 결산기 미표기): 1,170백만엔</t>
        </is>
      </c>
      <c r="BA111" s="39" t="inlineStr">
        <is>
          <t>2004-03기: 36백만엔; 2005-03기: 28백만엔</t>
        </is>
      </c>
      <c r="BB111" s="39" t="inlineStr">
        <is>
          <t>2007-03기: 미확인; 2008-03기: 미확인; 최근(2010 매각 시 보도, 결산기 미표기): 283백만엔</t>
        </is>
      </c>
      <c r="BC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D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E111" s="38" t="inlineStr">
        <is>
          <t>부분</t>
        </is>
      </c>
      <c r="BF111" s="38" t="inlineStr">
        <is>
          <t>2026-10-31</t>
        </is>
      </c>
    </row>
    <row r="112" ht="72" customHeight="1">
      <c r="A112" s="38" t="inlineStr">
        <is>
          <t>N005</t>
        </is>
      </c>
      <c r="B112" s="38" t="inlineStr">
        <is>
          <t>Naver</t>
        </is>
      </c>
      <c r="C112" s="38" t="inlineStr">
        <is>
          <t>2006-06-28</t>
        </is>
      </c>
      <c r="D112" s="39" t="inlineStr">
        <is>
          <t>1Noon. Ltd.</t>
        </is>
      </c>
      <c r="E112" s="38" t="n">
        <v>50</v>
      </c>
      <c r="F112" s="38" t="inlineStr">
        <is>
          <t>True</t>
        </is>
      </c>
      <c r="G112" s="38" t="n"/>
      <c r="H112" s="38" t="inlineStr">
        <is>
          <t>MA①</t>
        </is>
      </c>
      <c r="I112" s="38" t="inlineStr">
        <is>
          <t>MA①</t>
        </is>
      </c>
      <c r="J112" s="38" t="inlineStr">
        <is>
          <t>같음</t>
        </is>
      </c>
      <c r="K112" s="38" t="inlineStr">
        <is>
          <t>있음</t>
        </is>
      </c>
      <c r="L112" s="38" t="inlineStr">
        <is>
          <t>일치</t>
        </is>
      </c>
      <c r="M112" s="38" t="inlineStr">
        <is>
          <t>편입 후</t>
        </is>
      </c>
      <c r="N112" s="39" t="inlineStr">
        <is>
          <t>Communication &amp; Visual Effects Services</t>
        </is>
      </c>
      <c r="O112" s="39" t="inlineStr">
        <is>
          <t>Social Networking</t>
        </is>
      </c>
      <c r="P112" s="38" t="inlineStr">
        <is>
          <t>Closed</t>
        </is>
      </c>
      <c r="Q112" s="40" t="n">
        <v>36.55</v>
      </c>
      <c r="R112" s="39" t="inlineStr">
        <is>
          <t>NAVER Corporation (KOSE:A035420)</t>
        </is>
      </c>
      <c r="S112" s="39" t="inlineStr">
        <is>
          <t>NEOWIZ HOLDINGS Corporation (KOSDAQ:A042420)</t>
        </is>
      </c>
      <c r="T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U112" s="39" t="inlineStr">
        <is>
          <t>MA-1 그룹이 매수자</t>
        </is>
      </c>
      <c r="V112" s="39" t="inlineStr">
        <is>
          <t>지분율 미기재(대개 100%·사업양수)</t>
        </is>
      </c>
      <c r="W112" s="39" t="inlineStr">
        <is>
          <t>MA① 경영권 인수</t>
        </is>
      </c>
      <c r="X112" s="39" t="n"/>
      <c r="Y112" s="38" t="inlineStr">
        <is>
          <t>False</t>
        </is>
      </c>
      <c r="Z112" s="39" t="inlineStr">
        <is>
          <t>MA① 경영권 인수</t>
        </is>
      </c>
      <c r="AA112" s="39" t="inlineStr">
        <is>
          <t>편입 후 (매수자 NHN㈜는 현 NAVER㈜ 자신, 그룹 지배회사)</t>
        </is>
      </c>
      <c r="AB112" s="39" t="inlineStr">
        <is>
          <t>완료 (2006-07-06 구주 100% 취득; 계열회사 편입 공시 변경일 2006-07-26)</t>
        </is>
      </c>
      <c r="AC112" s="39" t="inlineStr">
        <is>
          <t>35,000,000,000원 (구주 2,000,000주, 100%, 현금취득; 이 중 네오위즈 보유분 200,000주 10%는 3,500,000,000원, 주당 17,500원)</t>
        </is>
      </c>
      <c r="AD112" s="39" t="inlineStr">
        <is>
          <t>원자료와 일치 (350억원, 2006-06 원/달러 약 950~960원 기준 약 USD 36~37m; 원자료 36.55)</t>
        </is>
      </c>
      <c r="AE112" s="39" t="inlineStr">
        <is>
          <t>2006-06-29</t>
        </is>
      </c>
      <c r="AF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G112" s="39" t="inlineStr">
        <is>
          <t>같은 묶음 N012(미투데이)와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H112" s="39" t="inlineStr">
        <is>
          <t>엔에이치엔㈜(NHN Corporation, 현 NAVER㈜, 그룹 지배회사, 당시 코스닥 상장)</t>
        </is>
      </c>
      <c r="AI112" s="39" t="inlineStr">
        <is>
          <t>"검색 기술 역량 강화" (주요경영사항 신고 취득목적) / "해외검색시장 진출과 검색 기술 역량 강화를 위해" (NHN 보도자료 2006-06-29) / "검색사업 강화를 위해" (2006 감사보고서 주석)</t>
        </is>
      </c>
      <c r="AJ112" s="39" t="inlineStr">
        <is>
          <t>인터넷 포털 네이버의 검색광고 중심(2005년 매출 357,494백만원 중 검색광고 173,240백만원 48.5%, 게임 92,065백만원 25.8%, 배너광고 58,590백만원 16.4%; 2006 사업보고서 사업의 내용)</t>
        </is>
      </c>
      <c r="AK112" s="39" t="inlineStr">
        <is>
          <t>핵심</t>
        </is>
      </c>
      <c r="AL112" s="39" t="inlineStr">
        <is>
          <t>대상은 인터넷 검색엔진 개발사(주요사업 '인터넷 검색')로 NHN의 주력 검색포털·검색광고 사업과 같은 영역. 인수 주체가 그룹 정점 NAVER 자신이므로 정점 기준으로도 핵심.</t>
        </is>
      </c>
      <c r="AM112" s="39" t="inlineStr">
        <is>
          <t>373,726,916,211원 (NHN 별도, 2005-12-31 최근 사업연도말 자산총액, 주요경영사항 신고)</t>
        </is>
      </c>
      <c r="AN112" s="39" t="inlineStr">
        <is>
          <t>acq_total_assets와 같음 (인수 주체 NHN 자신이 상장 지배회사). 연결 기준 참고값: NHN 2005-12-31 연결 자산총계 405,576,964,012원 (2005 연결감사보고서, 접수번호 20060428001443)</t>
        </is>
      </c>
      <c r="AO112" s="39" t="inlineStr">
        <is>
          <t>9.4</t>
        </is>
      </c>
      <c r="AP112" s="39" t="inlineStr">
        <is>
          <t>15.1</t>
        </is>
      </c>
      <c r="AQ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R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S112" s="39" t="inlineStr">
        <is>
          <t>KRX:035420</t>
        </is>
      </c>
      <c r="AT112" s="39" t="inlineStr">
        <is>
          <t>인수 주체 NHN 자신(당시 코스닥 상장, 2008-11 유가증권시장 이전). 대상 ㈜첫눈은 비상장. 매도자 ㈜네오위즈(현 네오위즈홀딩스, KOSDAQ:042420)도 2006-06-28 이사회에서 처분 결의해 반응 분석 가능.</t>
        </is>
      </c>
      <c r="AU112" s="39" t="inlineStr">
        <is>
          <t>2006-06-29 NHN 주요경영사항 신고·보도자료·인수 컨퍼런스콜(전자신문 전문 2006-06-30 게재). 매도자 네오위즈의 처분 자율공시도 2006-06-29. 그 전 인수설 보도는 확인하지 못함.</t>
        </is>
      </c>
      <c r="AV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W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X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Y112" s="39" t="inlineStr">
        <is>
          <t>2004: 해당 없음(2005-05 설립); 2005: 매출 없음(0원)</t>
        </is>
      </c>
      <c r="AZ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BA112" s="39" t="inlineStr">
        <is>
          <t>미확인 (영업이익 공시 없음; 대신 당기순손익 2005: -696백만원)</t>
        </is>
      </c>
      <c r="BB112" s="39" t="inlineStr">
        <is>
          <t>2006: 미확인 (영업이익 공시 없음; 당기순손실 -1,785,622천원); 2007: 2,534,041천원; 2008(1/1~12/13 합병기일까지): -150,104천원; 승계 법인 서치솔루션㈜ 2008: 1,930,233천원, 2010: -298,356천원, 2011: 181,472천원</t>
        </is>
      </c>
      <c r="BC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D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E112" s="38" t="inlineStr">
        <is>
          <t>완료</t>
        </is>
      </c>
      <c r="BF112" s="38" t="inlineStr">
        <is>
          <t>2026-10-31</t>
        </is>
      </c>
    </row>
    <row r="113" ht="72" customHeight="1">
      <c r="A113" s="38" t="inlineStr">
        <is>
          <t>N006</t>
        </is>
      </c>
      <c r="B113" s="38" t="inlineStr">
        <is>
          <t>Naver</t>
        </is>
      </c>
      <c r="C113" s="38" t="inlineStr">
        <is>
          <t>2007-01-24</t>
        </is>
      </c>
      <c r="D113" s="39" t="inlineStr">
        <is>
          <t>Interscope, Inc.</t>
        </is>
      </c>
      <c r="E113" s="38" t="n">
        <v>99</v>
      </c>
      <c r="F113" s="38" t="inlineStr">
        <is>
          <t>False</t>
        </is>
      </c>
      <c r="G113" s="38" t="n"/>
      <c r="H113" s="38" t="inlineStr">
        <is>
          <t>MA①</t>
        </is>
      </c>
      <c r="I113" s="38" t="inlineStr">
        <is>
          <t>MA①</t>
        </is>
      </c>
      <c r="J113" s="38" t="inlineStr">
        <is>
          <t>같음</t>
        </is>
      </c>
      <c r="K113" s="38" t="inlineStr">
        <is>
          <t>있음</t>
        </is>
      </c>
      <c r="L113" s="38" t="inlineStr">
        <is>
          <t>일치</t>
        </is>
      </c>
      <c r="M113" s="38" t="inlineStr">
        <is>
          <t>편입 전</t>
        </is>
      </c>
      <c r="N113" s="39" t="inlineStr">
        <is>
          <t>Commerce &amp; Marketing</t>
        </is>
      </c>
      <c r="O113" s="39" t="inlineStr">
        <is>
          <t>Brand / Advertising / 
Marketing / IP Merchandising</t>
        </is>
      </c>
      <c r="P113" s="38" t="inlineStr">
        <is>
          <t>Closed</t>
        </is>
      </c>
      <c r="Q113" s="40" t="n">
        <v>10.39</v>
      </c>
      <c r="R113" s="39" t="inlineStr">
        <is>
          <t>LY Corporation (TSE:4689)</t>
        </is>
      </c>
      <c r="S113" s="39" t="inlineStr">
        <is>
          <t>Globis Capital Partners Co., Ltd.; DG Ventures, Inc.</t>
        </is>
      </c>
      <c r="T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U113" s="39" t="inlineStr">
        <is>
          <t>MA-1 그룹이 매수자</t>
        </is>
      </c>
      <c r="V113" s="39" t="inlineStr">
        <is>
          <t>과반 인수(≥50%)</t>
        </is>
      </c>
      <c r="W113" s="39" t="inlineStr">
        <is>
          <t>MA① 경영권 인수</t>
        </is>
      </c>
      <c r="X113" s="39" t="inlineStr">
        <is>
          <t>Yahoo Japan 편입 전</t>
        </is>
      </c>
      <c r="Y113" s="38" t="inlineStr">
        <is>
          <t>False</t>
        </is>
      </c>
      <c r="Z113" s="39" t="inlineStr">
        <is>
          <t>MA① 경영권 인수</t>
        </is>
      </c>
      <c r="AA113" s="39" t="inlineStr">
        <is>
          <t>편입 전 (2007 거래 당시 매수자 ヤフー㈱(Yahoo Japan, 현 LINEヤフー)는 SoftBank·Yahoo! Inc.가 대주주인 회사로 NAVER와 자본관계 없음. Yahoo Japan 계열의 2021-03 경영통합 이전 거래)</t>
        </is>
      </c>
      <c r="AB113" s="39" t="inlineStr">
        <is>
          <t>완료 (2007-02-28 주식양도계약·인도 예정일; Yahoo 2007년3월기 유가증권보고서에 지분 89.5% 연결자회사로 기재)</t>
        </is>
      </c>
      <c r="AC113" s="39" t="inlineStr">
        <is>
          <t>JPY 1,256백만 (5,288주, 발행주식 5,911주의 89.5%)</t>
        </is>
      </c>
      <c r="AD113" s="39" t="inlineStr">
        <is>
          <t>원자료와 일치 (원자료 10.39 → 암묵 환율 120.9 JPY/USD, 2007-01~02 시세 수준)</t>
        </is>
      </c>
      <c r="AE113" s="39" t="inlineStr">
        <is>
          <t>2007-01-24</t>
        </is>
      </c>
      <c r="AF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G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N003(Capital IQ 대상명 'VIPS Corporation' = InfoPlant의 최종 사명 ヴィープス㈱, 2005-07-20 발표·2005-10 58.2% 취득)이 InfoPlant 인수로, 이 거래와 2007-07-01 합병으로 연결된다. N003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H113" s="39" t="inlineStr">
        <is>
          <t>ヤフー株式会社(Yahoo Japan Corporation; 東証1部 4689, 현 LINEヤフー㈱) — 편입 전 Yahoo Japan 계열의 정점 회사</t>
        </is>
      </c>
      <c r="AI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J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K113" s="39" t="inlineStr">
        <is>
          <t>인접</t>
        </is>
      </c>
      <c r="AL113" s="39" t="inlineStr">
        <is>
          <t>대상은 인터넷 리서치(조사 기획·실사·분석)·마케팅 컨설팅 회사로, Yahoo의 광고주(기업 고객)를 대상으로 한 ビジネスサービス 부문에 붙는 B2B 서비스이며 Yahoo가 이미 InfoPlant로 영위하던 리서치 사업의 보강. 포털·광고 주력과는 같은 고객군의 인접 영역. NAVER 기준으로도 포털 광고주 대상 인접 서비스(거래 당시 NAVER 계보 밖).</t>
        </is>
      </c>
      <c r="AM113" s="39" t="inlineStr">
        <is>
          <t>287,547백만엔 (Yahoo 연결, 2006-12-31 — 2007年3月期 第3四半期 財務・業績の概況, 발표와 같은 날 2007-01-24 공표). 직전 회계연도말(2006-03-31) 연결 총자산 190,974백만엔</t>
        </is>
      </c>
      <c r="AN113" s="39" t="inlineStr">
        <is>
          <t>acq_total_assets와 같음 (편입 전 Yahoo Japan 계열 정점 = Yahoo Japan 자신). 직전 회계연도말(2006-03-31) 연결 총자산 190,974백만엔</t>
        </is>
      </c>
      <c r="AO113" s="39" t="inlineStr">
        <is>
          <t>계산: 0.44 (1,256백만엔 ÷ 287,547백만엔, 2006-12-31) / 2006-03-31 기준 0.66 (÷190,974)</t>
        </is>
      </c>
      <c r="AP113" s="39" t="inlineStr">
        <is>
          <t>계산: 0.71 (1,256백만엔 ÷ 순자산 177,547에서 신주예약권 17·소수주주지분 1,524를 뺀 176,006백만엔, 2006-12-31) / 2006-03-31 순자산 142,455 기준 0.88</t>
        </is>
      </c>
      <c r="AQ113" s="39" t="inlineStr">
        <is>
          <t>계산: 2,875,409,506,650엔 (2007-01-23 종가 47,550엔 × 2006-12-31 발행주식 60,471,283주). 종가는 Yahoo Finance 4689.T 분할조정치 475.5 × 100(2013-09-26 1:100 분할 역조정)</t>
        </is>
      </c>
      <c r="AR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S113" s="39" t="inlineStr">
        <is>
          <t>TSE:4689</t>
        </is>
      </c>
      <c r="AT113" s="39" t="inlineStr">
        <is>
          <t>인수 주체 Yahoo Japan이 東証1部(및 JASDAQ) 상장(4689). 대상 Interscope는 비상장(VC 투자 회사). 발표 이벤트는 2007-01-24(기본합의)과 2007-02-21(확정) 두 날짜.</t>
        </is>
      </c>
      <c r="AU113" s="39" t="inlineStr">
        <is>
          <t>2007-01-24 Yahoo 보도자료·적시공시 '株式会社インタースコープの株式の取得（子会社化）に関する基本合意について'. 이전 인수설 보도는 찾지 못함.</t>
        </is>
      </c>
      <c r="AV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W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X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Y113" s="39" t="inlineStr">
        <is>
          <t>2005-06기: 882백만엔; 2006-06기: 1,009백만엔</t>
        </is>
      </c>
      <c r="AZ113" s="39" t="inlineStr">
        <is>
          <t>YVI(합병 후 승계회사) 2007-12기: 4,084백만엔; 2008-12기: 4,995백만엔; 2009-12기(사업 이관 전 마지막): 4,869백만엔</t>
        </is>
      </c>
      <c r="BA113" s="39" t="inlineStr">
        <is>
          <t>2005-06기: 27백만엔; 2006-06기: 66백만엔</t>
        </is>
      </c>
      <c r="BB113" s="39" t="inlineStr">
        <is>
          <t>YVI 2007-12기: 225백만엔; 2008-12기: 363백만엔; 2009-12기: 323백만엔</t>
        </is>
      </c>
      <c r="BC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D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E113" s="38" t="inlineStr">
        <is>
          <t>완료</t>
        </is>
      </c>
      <c r="BF113" s="38" t="inlineStr">
        <is>
          <t>2026-10-31</t>
        </is>
      </c>
    </row>
    <row r="114" ht="72" customHeight="1">
      <c r="A114" s="38" t="inlineStr">
        <is>
          <t>N007</t>
        </is>
      </c>
      <c r="B114" s="38" t="inlineStr">
        <is>
          <t>Naver</t>
        </is>
      </c>
      <c r="C114" s="38" t="inlineStr">
        <is>
          <t>2007-02-21</t>
        </is>
      </c>
      <c r="D114" s="39" t="inlineStr">
        <is>
          <t>Demae-Can Co.,Ltd (TSE:2484)</t>
        </is>
      </c>
      <c r="E114" s="38" t="n">
        <v>98</v>
      </c>
      <c r="F114" s="38" t="inlineStr">
        <is>
          <t>False</t>
        </is>
      </c>
      <c r="G114" s="38" t="n"/>
      <c r="H114" s="38" t="inlineStr">
        <is>
          <t>MA②</t>
        </is>
      </c>
      <c r="I114" s="38" t="inlineStr">
        <is>
          <t>MA③</t>
        </is>
      </c>
      <c r="J114" s="38" t="inlineStr">
        <is>
          <t>변경</t>
        </is>
      </c>
      <c r="K114" s="38" t="inlineStr">
        <is>
          <t>확인 안 됨</t>
        </is>
      </c>
      <c r="L114" s="38" t="inlineStr">
        <is>
          <t>일치</t>
        </is>
      </c>
      <c r="M114" s="38" t="inlineStr">
        <is>
          <t>편입 전</t>
        </is>
      </c>
      <c r="N114" s="39" t="inlineStr">
        <is>
          <t>Mobility &amp; Transportation</t>
        </is>
      </c>
      <c r="O114" s="39" t="inlineStr">
        <is>
          <t>Mobility / Transportation</t>
        </is>
      </c>
      <c r="P114" s="38" t="inlineStr">
        <is>
          <t>Closed</t>
        </is>
      </c>
      <c r="Q114" s="40" t="n">
        <v>10.62</v>
      </c>
      <c r="R114" s="39" t="inlineStr">
        <is>
          <t>LY Corporation (TSE:4689)</t>
        </is>
      </c>
      <c r="S114" s="39" t="inlineStr">
        <is>
          <t>iXIT Corporation</t>
        </is>
      </c>
      <c r="T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U114" s="39" t="inlineStr">
        <is>
          <t>MA-1 그룹이 매수자</t>
        </is>
      </c>
      <c r="V114" s="39" t="inlineStr">
        <is>
          <t>추가지분</t>
        </is>
      </c>
      <c r="W114" s="39" t="inlineStr">
        <is>
          <t>MA② 기존 지분 확대</t>
        </is>
      </c>
      <c r="X114" s="39" t="inlineStr">
        <is>
          <t>Yahoo Japan 편입 전</t>
        </is>
      </c>
      <c r="Y114" s="38" t="inlineStr">
        <is>
          <t>False</t>
        </is>
      </c>
      <c r="Z114" s="39" t="inlineStr">
        <is>
          <t>MA③ 소수지분 매입</t>
        </is>
      </c>
      <c r="AA114" s="39" t="inlineStr">
        <is>
          <t>편입 전 (2007 거래 당시 매수자 ヤフー㈱(Yahoo Japan, 현 LINEヤフー)는 ソフトバンク㈱(41.1%)·Yahoo! Inc.(33.4%)가 대주주인 SoftBank 계열사로 NAVER와 자본관계가 없었다. Yahoo Japan 계열의 2021-03 이전 거래)</t>
        </is>
      </c>
      <c r="AB114" s="39" t="inlineStr">
        <is>
          <t>완료 (공개매수 2007-03-01~04-02 성립, 결제 개시 2007-04-10; 응모 4,487주 중 안분비례로 3,200주 매입)</t>
        </is>
      </c>
      <c r="AC114" s="39" t="inlineStr">
        <is>
          <t>1,283,808,000円 (3,200주 × 401,190円, 현금; 공시 '買付代金 1,283百万円'. 매도자별: インデックス・ホールディングス 2,282주(약 915.5백만円, 보유 3,420→1,138주), 기타 응모주주 918주 — 안분비례 결과)</t>
        </is>
      </c>
      <c r="AD114" s="39" t="inlineStr">
        <is>
          <t>원자료와 일치 (1,283.808백만円 ÷ 120.99円/달러(2007-02-21, FRB H.10) = 10.61)</t>
        </is>
      </c>
      <c r="AE114" s="39" t="inlineStr">
        <is>
          <t>2007-02-21</t>
        </is>
      </c>
      <c r="AF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G114" s="39" t="inlineStr">
        <is>
          <t>같은 대상회사 계보: 이 거래(2007, 23.24%→41.84%) → N013(2009,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N033(2016, LINE 20%) → 2020-04 NAVER 연결 → 2021-03 이후 LINEヤフー(Yahoo 계보) 지분법. N022·N023은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H114" s="39" t="inlineStr">
        <is>
          <t>ヤフー株式会社(Yahoo Japan Corporation; 東証1部·JASDAQ 4689, 대주주 ソフトバンク㈱ 41.1%·Yahoo! Inc. 33.4%(2006-09-30). 현 LINEヤフー㈱)</t>
        </is>
      </c>
      <c r="AI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J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K114" s="39" t="inlineStr">
        <is>
          <t>인접</t>
        </is>
      </c>
      <c r="AL114" s="39" t="inlineStr">
        <is>
          <t>夢の街(出前館)는 배달 주문 중개 포털로, Yahoo는 「Yahoo!グルメ」 안에서 出前館의 정보를 받아 「Yahoo! 出前注文サービス」를 제공하고 업무위탁비를 지급·정보게재 매출을 받는 거래관계였다(공시 '取引関係'). Yahoo 포털·로컬 서비스에 콘텐츠를 공급하는 같은 가치사슬의 인접 영역. 그룹 정점 기준: 편입 전이므로 정점은 Yahoo Japan 자신. NAVER 기준: 거래 당시 그룹 밖.</t>
        </is>
      </c>
      <c r="AM114" s="39" t="inlineStr">
        <is>
          <t>287,547백만円 (Yahoo 연결, 2006-12-31 — 2007年3月期 第3四半期 財務・業績の概況)</t>
        </is>
      </c>
      <c r="AN114" s="39" t="inlineStr">
        <is>
          <t>acq_total_assets와 같음 (편입 전 Yahoo Japan 계열의 정점 = Yahoo Japan 자신). 직전 회계연도말(2006-03-31) 연결 총자산 190,974백만円</t>
        </is>
      </c>
      <c r="AO114" s="39" t="inlineStr">
        <is>
          <t>계산: 0.45 (1,283.808백만円 ÷ 287,547백만円, 2006-12-31) / 2006-03-31 총자산 기준 0.67</t>
        </is>
      </c>
      <c r="AP114" s="39" t="inlineStr">
        <is>
          <t>계산: 0.73 (1,283.808백만円 ÷ 자기자본 176,006백만円 = 순자산 177,547 − 신주예약권 17 − 소수주주지분 1,524, 2006-12-31)</t>
        </is>
      </c>
      <c r="AQ114" s="39" t="inlineStr">
        <is>
          <t>계산: 2,739,349,119,900円 (2007-02-20 종가 45,300円 × 발행주식 60,471,283주(2006-12-31; 자기주식은 28백만円 규모로 무시)). 종가는 Yahoo Finance 4689.T 분할조정치 453.0円 × 100(2013-10-01 1:100 분할 역조정)</t>
        </is>
      </c>
      <c r="AR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S114" s="39" t="inlineStr">
        <is>
          <t>TSE:4689</t>
        </is>
      </c>
      <c r="AT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U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V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W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합의(N013), 5,100주 잔류·지분법 제외; 2012-08-31: Yahoo 1,700주(3.27%); 2013-08-31: Yahoo 상위 10대 주주에서 사라짐; 2016-10: LINE 20% 취득(N033); 2019-11: ㈱出前館으로 사명 변경; 2020-04: NAVER 연결 편입; 2021-03~09: LINE 지분이 Z Holdings(Yahoo 후신) 산하로, Z Holdings 19,158,900주 추가 인수; 2023-10: LINEヤフー 직접 보유; 2025-08-31: LINEヤフー 35.3%; FY2026/8: 出前館 영업손실 △8,288백만円</t>
        </is>
      </c>
      <c r="AX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Y114" s="39" t="inlineStr">
        <is>
          <t>FY2005/8: 360,987천円; FY2006/8: 649,446천円 (夢の街 별도)</t>
        </is>
      </c>
      <c r="AZ114" s="39" t="inlineStr">
        <is>
          <t>FY2007/8: 762,103천円; FY2008/8: 940,528천円 (별도); 최근 FY2026/8: 39,057백만円 (出前館 연결)</t>
        </is>
      </c>
      <c r="BA114" s="39" t="inlineStr">
        <is>
          <t>FY2005/8: 31,956천円; FY2006/8: 170,164천円</t>
        </is>
      </c>
      <c r="BB114" s="39" t="inlineStr">
        <is>
          <t>FY2007/8: 229,030천円; FY2008/8: 262,369천円; 최근 FY2026/8: △8,288백만円 (영업손실)</t>
        </is>
      </c>
      <c r="BC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D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매각(N013).</t>
        </is>
      </c>
      <c r="BE114" s="38" t="inlineStr">
        <is>
          <t>완료</t>
        </is>
      </c>
      <c r="BF114" s="38" t="inlineStr">
        <is>
          <t>2026-10-26</t>
        </is>
      </c>
    </row>
    <row r="115" ht="72" customHeight="1">
      <c r="A115" s="38" t="inlineStr">
        <is>
          <t>N008</t>
        </is>
      </c>
      <c r="B115" s="38" t="inlineStr">
        <is>
          <t>Naver</t>
        </is>
      </c>
      <c r="C115" s="38" t="inlineStr">
        <is>
          <t>2007-04-24</t>
        </is>
      </c>
      <c r="D115" s="39" t="inlineStr">
        <is>
          <t>Overture K.K.</t>
        </is>
      </c>
      <c r="E115" s="38" t="n">
        <v>72</v>
      </c>
      <c r="F115" s="38" t="inlineStr">
        <is>
          <t>False</t>
        </is>
      </c>
      <c r="G115" s="38" t="n"/>
      <c r="H115" s="38" t="inlineStr">
        <is>
          <t>MA①</t>
        </is>
      </c>
      <c r="I115" s="38" t="inlineStr">
        <is>
          <t>MA①</t>
        </is>
      </c>
      <c r="J115" s="38" t="inlineStr">
        <is>
          <t>같음</t>
        </is>
      </c>
      <c r="K115" s="38" t="inlineStr">
        <is>
          <t>확인 안 됨</t>
        </is>
      </c>
      <c r="L115" s="38" t="inlineStr">
        <is>
          <t>일치</t>
        </is>
      </c>
      <c r="M115" s="38" t="inlineStr">
        <is>
          <t>편입 전</t>
        </is>
      </c>
      <c r="N115" s="39" t="inlineStr">
        <is>
          <t>Commerce &amp; Marketing</t>
        </is>
      </c>
      <c r="O115" s="39" t="inlineStr">
        <is>
          <t>Brand / Advertising / 
Marketing / IP Merchandising</t>
        </is>
      </c>
      <c r="P115" s="38" t="inlineStr">
        <is>
          <t>Closed</t>
        </is>
      </c>
      <c r="Q115" s="40" t="n">
        <v>20</v>
      </c>
      <c r="R115" s="39" t="inlineStr">
        <is>
          <t>LY Corporation (TSE:4689)</t>
        </is>
      </c>
      <c r="S115" s="39" t="inlineStr">
        <is>
          <t>Altaba Inc.</t>
        </is>
      </c>
      <c r="T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U115" s="39" t="inlineStr">
        <is>
          <t>MA-1 그룹이 매수자</t>
        </is>
      </c>
      <c r="V115" s="39" t="inlineStr">
        <is>
          <t>지분율 미기재(대개 100%·사업양수)</t>
        </is>
      </c>
      <c r="W115" s="39" t="inlineStr">
        <is>
          <t>MA① 경영권 인수</t>
        </is>
      </c>
      <c r="X115" s="39" t="inlineStr">
        <is>
          <t>Yahoo Japan 편입 전</t>
        </is>
      </c>
      <c r="Y115" s="38" t="inlineStr">
        <is>
          <t>False</t>
        </is>
      </c>
      <c r="Z115" s="39" t="inlineStr">
        <is>
          <t>MA① 경영권 인수</t>
        </is>
      </c>
      <c r="AA115" s="39" t="inlineStr">
        <is>
          <t>편입 전 (2007 거래 당시 매수자 ヤフー㈱(Yahoo Japan, 현 LINEヤフー)는 Yahoo! Inc.가 약 34%를 보유한 SoftBank·Yahoo! Inc. 계열사로 NAVER와 자본관계가 없었다. Yahoo Japan 계열의 2021-03 이전 거래)</t>
        </is>
      </c>
      <c r="AB115" s="39" t="inlineStr">
        <is>
          <t>완료 (2007-08-31 주식양도계약 체결·주식 인도, 2007-09부터 연결)</t>
        </is>
      </c>
      <c r="AC115" s="39" t="inlineStr">
        <is>
          <t>JPY 2,232백만 (オーバーチュア㈱株式取得額, 최종; Yahoo 2008年3月期 決算短信 연결CF 주석) / 계약 시 잠정 취득가액 USD 13,426,000 (약 1,557백만円, 2007-08-31 보도자료; 최종가는 운전자본 조정)</t>
        </is>
      </c>
      <c r="AD115" s="39" t="inlineStr">
        <is>
          <t>원자료와 일치 (최종 2,232백만円 ÷ 115.97円/USD(보도자료 잠정가의 내재환율 1,557백만円/13.426백만USD, 2007-08-31) = USD 19.2백만, 원자료 20.0 대비 -3.8%)</t>
        </is>
      </c>
      <c r="AE115" s="39" t="inlineStr">
        <is>
          <t>2007-04-24</t>
        </is>
      </c>
      <c r="AF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G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N002~N007과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H115" s="39" t="inlineStr">
        <is>
          <t>ヤフー株式会社(Yahoo Japan Corporation; 東証1部·JASDAQ 4689, Yahoo! Inc. 약 34%·SoftBank 계열. 현 LINEヤフー㈱)</t>
        </is>
      </c>
      <c r="AI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J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K115" s="39" t="inlineStr">
        <is>
          <t>핵심</t>
        </is>
      </c>
      <c r="AL115" s="39" t="inlineStr">
        <is>
          <t>대상 사업(검색연동광고 판매)은 Yahoo Japan 주력 광고사업의 일부이며 이미 자사 사이트에서 Overture 상품을 판매해 왔음. 그룹 정점(편입 전 Yahoo Japan 자신) 기준도 핵심. NAVER 기준으로도 검색광고는 핵심 영역이나 거래 당시 NAVER와 무관.</t>
        </is>
      </c>
      <c r="AM115" s="39" t="inlineStr">
        <is>
          <t>318,428백만円 (Yahoo 연결, 2007-03-31; 2008年3月期 決算短信 전기 비교치)</t>
        </is>
      </c>
      <c r="AN115" s="39" t="inlineStr">
        <is>
          <t>acq_total_assets와 같음 (편입 전 Yahoo Japan 계열의 정점 = Yahoo Japan 자신, 직전 회계연도말 2007-03-31)</t>
        </is>
      </c>
      <c r="AO115" s="39" t="inlineStr">
        <is>
          <t>계산: 0.70 (최종 취득액 2,232백만円 ÷ 총자산 318,428백만円, 2007-03-31) / 잠정가 1,557백만円 기준 0.49</t>
        </is>
      </c>
      <c r="AP115" s="39" t="inlineStr">
        <is>
          <t>계산: 1.17 (2,232백만円 ÷ 자기자본 190,692백만円, 2007-03-31; 純資産 192,385 기준 1.16) / 잠정가 기준 0.82</t>
        </is>
      </c>
      <c r="AQ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R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S115" s="39" t="inlineStr">
        <is>
          <t>TSE:4689</t>
        </is>
      </c>
      <c r="AT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U115" s="39" t="inlineStr">
        <is>
          <t>2007-04-24 Yahoo Japan 보도자료(覚書 체결) 및 같은 날 ITmedia·Internet Watch 보도. 사전 인수설 보도는 확인 못 함.</t>
        </is>
      </c>
      <c r="AV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W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X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Y115" s="39" t="inlineStr">
        <is>
          <t>2005-12期: 28,990백만円; 2006-12期: 45,767백만円 (오버추어㈱ 법정재무제표, 일본 회사법 기준)</t>
        </is>
      </c>
      <c r="AZ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BA115" s="39" t="inlineStr">
        <is>
          <t>2005-12期: 1,303백만円; 2006-12期: 1,135백만円 (같은 출처)</t>
        </is>
      </c>
      <c r="BB115" s="39" t="inlineStr">
        <is>
          <t>오버추어㈱ 법인 실적 미확인. 대리지표: Yahoo Japan 広告事業 영업이익 2008-03期 64,749백만円(전년 50,305); 2009-03期 73,462백만円; 최근 연도: 미확인</t>
        </is>
      </c>
      <c r="BC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D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E115" s="38" t="inlineStr">
        <is>
          <t>부분</t>
        </is>
      </c>
      <c r="BF115" s="38" t="inlineStr">
        <is>
          <t>2026-10-31</t>
        </is>
      </c>
    </row>
    <row r="116" ht="72" customHeight="1">
      <c r="A116" s="38" t="inlineStr">
        <is>
          <t>N009</t>
        </is>
      </c>
      <c r="B116" s="38" t="inlineStr">
        <is>
          <t>Naver</t>
        </is>
      </c>
      <c r="C116" s="38" t="inlineStr">
        <is>
          <t>2007-08-31</t>
        </is>
      </c>
      <c r="D116" s="39" t="inlineStr">
        <is>
          <t>Brainer</t>
        </is>
      </c>
      <c r="E116" s="38" t="n">
        <v>129</v>
      </c>
      <c r="F116" s="38" t="inlineStr">
        <is>
          <t>False</t>
        </is>
      </c>
      <c r="G116" s="38" t="n"/>
      <c r="H116" s="38" t="inlineStr">
        <is>
          <t>MA③</t>
        </is>
      </c>
      <c r="I116" s="38" t="inlineStr">
        <is>
          <t>MA①</t>
        </is>
      </c>
      <c r="J116" s="38" t="inlineStr">
        <is>
          <t>변경</t>
        </is>
      </c>
      <c r="K116" s="38" t="inlineStr">
        <is>
          <t>있음</t>
        </is>
      </c>
      <c r="L116" s="38" t="inlineStr">
        <is>
          <t>일치</t>
        </is>
      </c>
      <c r="M116" s="38" t="inlineStr">
        <is>
          <t>편입 전</t>
        </is>
      </c>
      <c r="N116" s="39" t="inlineStr">
        <is>
          <t>Technology &amp; Infrastructure</t>
        </is>
      </c>
      <c r="O116" s="39" t="inlineStr">
        <is>
          <t>AI / Robotics</t>
        </is>
      </c>
      <c r="P116" s="38" t="inlineStr">
        <is>
          <t>Closed</t>
        </is>
      </c>
      <c r="Q116" s="40" t="n">
        <v>4.24</v>
      </c>
      <c r="R116" s="39" t="inlineStr">
        <is>
          <t>LY Corporation (TSE:4689)</t>
        </is>
      </c>
      <c r="S116" s="39" t="inlineStr">
        <is>
          <t>-</t>
        </is>
      </c>
      <c r="T116" s="39" t="inlineStr">
        <is>
          <t>Yahoo Japan Corp acquired a 41.70% stake in Brainer for ¥490 million on August 31, 2007.</t>
        </is>
      </c>
      <c r="U116" s="39" t="inlineStr">
        <is>
          <t>MA-1 그룹이 매수자</t>
        </is>
      </c>
      <c r="V116" s="39" t="inlineStr">
        <is>
          <t>소수지분(&lt;50%)</t>
        </is>
      </c>
      <c r="W116" s="39" t="inlineStr">
        <is>
          <t>MA③ 소수지분 매입</t>
        </is>
      </c>
      <c r="X116" s="39" t="inlineStr">
        <is>
          <t>Yahoo Japan 편입 전</t>
        </is>
      </c>
      <c r="Y116" s="38" t="inlineStr">
        <is>
          <t>False</t>
        </is>
      </c>
      <c r="Z116" s="39" t="inlineStr">
        <is>
          <t>MA① 경영권 인수</t>
        </is>
      </c>
      <c r="AA116" s="39" t="inlineStr">
        <is>
          <t>편입 전 (2007 거래 당시 매수자 ヤフー㈱(Yahoo Japan, 현 LINEヤフー)는 SoftBank·Yahoo! Inc. 계열사로 NAVER와 자본관계가 없었다. Yahoo Japan 계열의 2021-03 경영통합 이전 거래)</t>
        </is>
      </c>
      <c r="AB116" s="39" t="inlineStr">
        <is>
          <t>완료 (2007-08, Capital IQ 기준 2007-08-31; Yahoo 연혁 '平成19年８月…子会社とする')</t>
        </is>
      </c>
      <c r="AC116" s="39" t="inlineStr">
        <is>
          <t>491백만円 (Brainer 주식 41.7% 취득액, 2008年3月期 決算短信 연결CF 주석 '㈱ブレイナー株式取得額 491百万円'). Brainer 보유현금 134백만円을 뺀 순현금지출은 356백만円</t>
        </is>
      </c>
      <c r="AD116" s="39" t="inlineStr">
        <is>
          <t>원자료와 일치 (491백만円 ÷ 115.77円/USD(2007-08-30 Yahoo Finance JPY=X 종가) = 4.24)</t>
        </is>
      </c>
      <c r="AE116" s="39" t="inlineStr">
        <is>
          <t>추정: 2007-08-31 (Capital IQ 날짜. Yahoo의 별도 발표문은 찾지 못했고 공식 문서에는 연혁의 '平成19年８月'만 있다. 수치가 처음 공개된 문서는 2008-04-25 決算短信)</t>
        </is>
      </c>
      <c r="AF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G116" s="39" t="inlineStr">
        <is>
          <t>N010과 같은 대상회사(Brainer)의 1단계다. 1단계(2007-08)에서 41.7%를 취득해 연결자회사로 편입했고, 2단계(N010, 2008-02-20 결의, 2008-04-01 효력)에서 현금교부형 흡수합병으로 잔여 58.3%를 소수주주에게서 685백만円에 사들이고 Brainer를 해산했다. 같은 날(2007-08-31) 체결한 Overture 100% 취득(N008)과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H116" s="39" t="inlineStr">
        <is>
          <t>ヤフー㈱(Yahoo Japan Corporation, 당시 TSE 1부·JASDAQ 상장; 현 LY Corporation의 전신. 거래 당시 NAVER와 무관)</t>
        </is>
      </c>
      <c r="AI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J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6" s="39" t="inlineStr">
        <is>
          <t>핵심</t>
        </is>
      </c>
      <c r="AL116"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6" s="39" t="inlineStr">
        <is>
          <t>318,428백만円 (Yahoo 연결, 2007-03-31; 2008年3月期 決算短信 전기 비교치)</t>
        </is>
      </c>
      <c r="AN116" s="39" t="inlineStr">
        <is>
          <t>acq_total_assets와 같음 (편입 전 Yahoo Japan 계열의 정점 = Yahoo Japan 자신, 직전 회계연도말 2007-03-31)</t>
        </is>
      </c>
      <c r="AO116" s="39" t="inlineStr">
        <is>
          <t>계산: 0.15 (491백만円 ÷ 연결 총자산 318,428백만円, 2007-03-31)</t>
        </is>
      </c>
      <c r="AP116" s="39" t="inlineStr">
        <is>
          <t>계산: 0.26 (491백만円 ÷ 자기자본 190,692백만円, 2007-03-31)</t>
        </is>
      </c>
      <c r="AQ116" s="39" t="inlineStr">
        <is>
          <t>계산: 약 2,618,655백만円 (2007-08-30 종가 43,300円 × 발행주식 60,477,014주(2007-03-31)). 종가는 Yahoo Finance 4689.T 조정 종가 433.0円 × 100(2013-10-01 1:100 분할 역조정)</t>
        </is>
      </c>
      <c r="AR116" s="39" t="inlineStr">
        <is>
          <t>총자산·자기자본·발행주식수: Yahoo 2008年3月期 決算短信(2008-04-25, 연결, 전기 2007-03-31 비교치; N008과 같은 문서). 거래액: 같은 문서의 연결CF 주석. 시가총액: Yahoo Finance 차트 API 4689.T 조정 종가 역조정 × 2007-03-31 발행주식수. 발표일을 Capital IQ의 2007-08-31로 보고 직전 거래일 2007-08-30 종가를 썼다.</t>
        </is>
      </c>
      <c r="AS116" s="39" t="inlineStr">
        <is>
          <t>TSE:4689</t>
        </is>
      </c>
      <c r="AT116" s="39" t="inlineStr">
        <is>
          <t>인수 주체 Yahoo Japan(현 LY Corporation)이 도쿄증권거래소 상장사다. 대상회사 Brainer는 비상장이다. 다만 별도 발표문이 없어 발표일이 불확실하고, 금액이 총자산의 0.15%이며, 같은 날 Overture 인수(N008) 발표가 겹쳐 주가 이벤트 분석에는 부적합하다.</t>
        </is>
      </c>
      <c r="AU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V116"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Overture 100% 취득 계약(2007-08-31, N008). 인수 배경: Google AdSense·MicroAd와 경쟁하는 콘텐츠 연동형 광고 시장에서 Brainer는 국내 3위 점유율(Yahoo 설명, Internet Watch 2007-12-13)</t>
        </is>
      </c>
      <c r="AW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6" s="39" t="inlineStr">
        <is>
          <t>미확인</t>
        </is>
      </c>
      <c r="AZ116" s="39" t="inlineStr">
        <is>
          <t>미확인 (2008-04 흡수합병으로 법인 소멸. 사업은 Yahoo 広告事業 세그먼트로 편입되어 구분 공시 없음)</t>
        </is>
      </c>
      <c r="BA116" s="39" t="inlineStr">
        <is>
          <t>미확인</t>
        </is>
      </c>
      <c r="BB116" s="39" t="inlineStr">
        <is>
          <t>미확인 (위와 같음)</t>
        </is>
      </c>
      <c r="BC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D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E116" s="38" t="inlineStr">
        <is>
          <t>부분</t>
        </is>
      </c>
      <c r="BF116" s="38" t="inlineStr">
        <is>
          <t>2026-10-31</t>
        </is>
      </c>
    </row>
    <row r="117" ht="72" customHeight="1">
      <c r="A117" s="38" t="inlineStr">
        <is>
          <t>N010</t>
        </is>
      </c>
      <c r="B117" s="38" t="inlineStr">
        <is>
          <t>Naver</t>
        </is>
      </c>
      <c r="C117" s="38" t="inlineStr">
        <is>
          <t>2008-02-20</t>
        </is>
      </c>
      <c r="D117" s="39" t="inlineStr">
        <is>
          <t>Brainer</t>
        </is>
      </c>
      <c r="E117" s="38" t="n">
        <v>116</v>
      </c>
      <c r="F117" s="38" t="inlineStr">
        <is>
          <t>False</t>
        </is>
      </c>
      <c r="G117" s="38" t="n"/>
      <c r="H117" s="38" t="inlineStr">
        <is>
          <t>MA②</t>
        </is>
      </c>
      <c r="I117" s="38" t="inlineStr">
        <is>
          <t>MA②</t>
        </is>
      </c>
      <c r="J117" s="38" t="inlineStr">
        <is>
          <t>같음</t>
        </is>
      </c>
      <c r="K117" s="38" t="inlineStr">
        <is>
          <t>있음</t>
        </is>
      </c>
      <c r="L117" s="38" t="inlineStr">
        <is>
          <t>일치</t>
        </is>
      </c>
      <c r="M117" s="38" t="inlineStr">
        <is>
          <t>편입 전</t>
        </is>
      </c>
      <c r="N117" s="39" t="inlineStr">
        <is>
          <t>Technology &amp; Infrastructure</t>
        </is>
      </c>
      <c r="O117" s="39" t="inlineStr">
        <is>
          <t>AI / Robotics</t>
        </is>
      </c>
      <c r="P117" s="38" t="inlineStr">
        <is>
          <t>Closed</t>
        </is>
      </c>
      <c r="Q117" s="40" t="n">
        <v>6.34</v>
      </c>
      <c r="R117" s="39" t="inlineStr">
        <is>
          <t>LY Corporation (TSE:4689)</t>
        </is>
      </c>
      <c r="S117" s="39" t="inlineStr">
        <is>
          <t>-</t>
        </is>
      </c>
      <c r="T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U117" s="39" t="inlineStr">
        <is>
          <t>MA-1 그룹이 매수자</t>
        </is>
      </c>
      <c r="V117" s="39" t="inlineStr">
        <is>
          <t>기존 자회사 잔여지분</t>
        </is>
      </c>
      <c r="W117" s="39" t="inlineStr">
        <is>
          <t>MA② 기존 지분 확대</t>
        </is>
      </c>
      <c r="X117" s="39" t="inlineStr">
        <is>
          <t>Yahoo Japan 편입 전</t>
        </is>
      </c>
      <c r="Y117" s="38" t="inlineStr">
        <is>
          <t>False</t>
        </is>
      </c>
      <c r="Z117" s="39" t="inlineStr">
        <is>
          <t>MA② 기존 지분 확대</t>
        </is>
      </c>
      <c r="AA117" s="39" t="inlineStr">
        <is>
          <t>편입 전 (2008 거래 당시 매수자 ヤフー㈱(Yahoo Japan)는 SoftBank 41.1%·Yahoo! Inc. 33.4% 보유 회사로 NAVER와 자본관계가 없었다(2008-02-20 보도자료 대주주란). Yahoo Japan 계열의 2021-03 이전 거래)</t>
        </is>
      </c>
      <c r="AB117" s="39" t="inlineStr">
        <is>
          <t>완료 (2008-04-01 흡수합병 효력발생, Brainer 해산; 2008年3月期 決算短信 주석 '平成20年４月１日付で…株式会社ブレイナーを吸収合併')</t>
        </is>
      </c>
      <c r="AC117" s="39" t="inlineStr">
        <is>
          <t>685백만円 (현금교부형 흡수합병에서 소수주주에게 준 합병대가, Brainer 1주당 230円). 별도로 Brainer 신주예약권(스톡옵션) 취득·소각 17백만円(1개당 200円). 합계 702백만円</t>
        </is>
      </c>
      <c r="AD117" s="39" t="inlineStr">
        <is>
          <t>원자료와 일치 (685백만円 ÷ 108.05円/USD(2008-02-20 Yahoo Finance JPY=X 종가) = 6.34). 신주예약권 17백만円을 포함하면 6.50</t>
        </is>
      </c>
      <c r="AE117" s="39" t="inlineStr">
        <is>
          <t>2008-02-20</t>
        </is>
      </c>
      <c r="AF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G117" s="39" t="inlineStr">
        <is>
          <t>N009(2007-08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N009의 주당 취득가·주식수를 확인하지 못해 1주당 230円과 비교하지 못했다. 대상회사 실적은 공개 자료가 없다.</t>
        </is>
      </c>
      <c r="AH117" s="39" t="inlineStr">
        <is>
          <t>ヤフー㈱(Yahoo Japan Corporation, 당시 TSE 1부·JASDAQ 상장; 현 LY Corporation의 전신. 거래 당시 NAVER와 무관)</t>
        </is>
      </c>
      <c r="AI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J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7" s="39" t="inlineStr">
        <is>
          <t>핵심</t>
        </is>
      </c>
      <c r="AL117"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7" s="39" t="inlineStr">
        <is>
          <t>318,428백만円 (Yahoo 연결, 직전 회계연도말 2007-03-31; 2008年3月期 決算短信 전기 비교치). 참고: 발표 보도자료에는 337,010백만円(연결, 2007-12-31)</t>
        </is>
      </c>
      <c r="AN117" s="39" t="inlineStr">
        <is>
          <t>acq_total_assets와 같음 (편입 전 Yahoo Japan 계열의 정점 = Yahoo Japan 자신)</t>
        </is>
      </c>
      <c r="AO117" s="39" t="inlineStr">
        <is>
          <t>계산: 0.22 (685백만円 ÷ 연결 총자산 318,428백만円, 2007-03-31). 2007-12-31 총자산 337,010백만円 기준으로는 0.20</t>
        </is>
      </c>
      <c r="AP117" s="39" t="inlineStr">
        <is>
          <t>계산: 0.36 (685백만円 ÷ 자기자본 190,692백만円, 2007-03-31). 2007-12-31 순자산 233,700백만円 기준으로는 0.29</t>
        </is>
      </c>
      <c r="AQ117" s="39" t="inlineStr">
        <is>
          <t>계산: 약 3,015,681백만円 (발표 직전 거래일 2008-02-19 종가 49,850円 × 발행주식 60,495,099.12주(2007-12-31, 보도자료)). 종가는 Yahoo Finance 4689.T 조정 종가 498.5円 × 100(2013-10-01 1:100 분할 역조정)</t>
        </is>
      </c>
      <c r="AR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S117" s="39" t="inlineStr">
        <is>
          <t>TSE:4689</t>
        </is>
      </c>
      <c r="AT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U117" s="39" t="inlineStr">
        <is>
          <t>2008-02-20 Yahoo 적시공시·보도자료 '当社連結子会社である株式会社ブレイナーの吸収合併（簡易合併）に関するお知らせ' (사전 보도는 찾지 못함)</t>
        </is>
      </c>
      <c r="AV117"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Yahoo Japan이 Brainer 주식 41.7%를 491백만円에 취득해 연결자회사로 편입(のれん 436백만円, N009); 2007-09: Overture가 Yahoo 연결자회사가 됨(2007-08-31 계약); 인수 배경: Google AdSense·MicroAd와 경쟁하는 콘텐츠 연동형 광고 시장에서 Brainer는 국내 3위 점유율(Yahoo 설명, Internet Watch 2007-12-13)</t>
        </is>
      </c>
      <c r="AW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7" s="39" t="inlineStr">
        <is>
          <t>미확인</t>
        </is>
      </c>
      <c r="AZ117" s="39" t="inlineStr">
        <is>
          <t>미확인 (2008-04-01 흡수합병으로 법인 소멸. 사업은 Yahoo 広告事業 세그먼트로 편입되어 구분 공시 없음)</t>
        </is>
      </c>
      <c r="BA117" s="39" t="inlineStr">
        <is>
          <t>미확인</t>
        </is>
      </c>
      <c r="BB117" s="39" t="inlineStr">
        <is>
          <t>미확인 (위와 같음)</t>
        </is>
      </c>
      <c r="BC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D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E117" s="38" t="inlineStr">
        <is>
          <t>부분</t>
        </is>
      </c>
      <c r="BF117" s="38" t="inlineStr">
        <is>
          <t>2026-10-31</t>
        </is>
      </c>
    </row>
    <row r="118" ht="72" customHeight="1">
      <c r="A118" s="38" t="inlineStr">
        <is>
          <t>N011</t>
        </is>
      </c>
      <c r="B118" s="38" t="inlineStr">
        <is>
          <t>Naver</t>
        </is>
      </c>
      <c r="C118" s="38" t="inlineStr">
        <is>
          <t>2008-02-26</t>
        </is>
      </c>
      <c r="D118" s="39" t="inlineStr">
        <is>
          <t>Sozon Inc.</t>
        </is>
      </c>
      <c r="E118" s="38" t="n">
        <v>181</v>
      </c>
      <c r="F118" s="38" t="inlineStr">
        <is>
          <t>False</t>
        </is>
      </c>
      <c r="G118" s="38" t="n"/>
      <c r="H118" s="38" t="inlineStr">
        <is>
          <t>MA②</t>
        </is>
      </c>
      <c r="I118" s="38" t="inlineStr">
        <is>
          <t>MA②</t>
        </is>
      </c>
      <c r="J118" s="38" t="inlineStr">
        <is>
          <t>같음</t>
        </is>
      </c>
      <c r="K118" s="38" t="inlineStr">
        <is>
          <t>있음</t>
        </is>
      </c>
      <c r="L118" s="38" t="inlineStr">
        <is>
          <t>일치</t>
        </is>
      </c>
      <c r="M118" s="38" t="inlineStr">
        <is>
          <t>편입 전</t>
        </is>
      </c>
      <c r="N118" s="39" t="inlineStr">
        <is>
          <t>Communication &amp; Visual Effects Services</t>
        </is>
      </c>
      <c r="O118" s="39" t="inlineStr">
        <is>
          <t>Social Networking</t>
        </is>
      </c>
      <c r="P118" s="38" t="inlineStr">
        <is>
          <t>Closed</t>
        </is>
      </c>
      <c r="Q118" s="40" t="n">
        <v>0.097</v>
      </c>
      <c r="R118" s="39" t="inlineStr">
        <is>
          <t>ValueCommerce Co., Ltd. (TSE:2491)</t>
        </is>
      </c>
      <c r="S118" s="39" t="inlineStr">
        <is>
          <t>-</t>
        </is>
      </c>
      <c r="T118" s="39" t="inlineStr">
        <is>
          <t>ValueCommerce Co. Ltd (TSE: 2491) acquired the remaining 3.66% stake in Sozon Inc. for ¥10.48 million on February 26, 2008.</t>
        </is>
      </c>
      <c r="U118" s="39" t="inlineStr">
        <is>
          <t>MA-1 그룹이 매수자</t>
        </is>
      </c>
      <c r="V118" s="39" t="inlineStr">
        <is>
          <t>기존 자회사 잔여지분</t>
        </is>
      </c>
      <c r="W118" s="39" t="inlineStr">
        <is>
          <t>MA② 기존 지분 확대</t>
        </is>
      </c>
      <c r="X118" s="39" t="inlineStr">
        <is>
          <t>Yahoo Japan 편입 전</t>
        </is>
      </c>
      <c r="Y118" s="38" t="inlineStr">
        <is>
          <t>False</t>
        </is>
      </c>
      <c r="Z118" s="39" t="inlineStr">
        <is>
          <t>MA② 기존 지분 확대</t>
        </is>
      </c>
      <c r="AA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AB118" s="39" t="inlineStr">
        <is>
          <t>완료 (2008-03-31 금전교부형 주식교환 효력 발생, 금전 교부 2008-04 예정)</t>
        </is>
      </c>
      <c r="AC118" s="39" t="inlineStr">
        <is>
          <t>10,480,000円 (소수주주 보유 800株 × 1株 13,100円의 금전 교부; 2008/12期 연결CF '子会社株式の取得による支出 △10,480千円')</t>
        </is>
      </c>
      <c r="AD118" s="39" t="inlineStr">
        <is>
          <t>원자료와 일치 (계산: 10.48百万円 ÷ 107.73円/USD(2008-02-26, Fed H.10) = 0.097백만 달러; 원자료 0.097)</t>
        </is>
      </c>
      <c r="AE118" s="39" t="inlineStr">
        <is>
          <t>2008-02-26</t>
        </is>
      </c>
      <c r="AF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G118" s="39" t="inlineStr">
        <is>
          <t>같은 묶음 관계: 매수자 バリューコマース는 N001(2005 ヤフー의 공개매수)의 대상회사이자 N051(2019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H118" s="39" t="inlineStr">
        <is>
          <t>バリューコマース株式会社 (東証マザーズ 2491; 筆頭株主 ヤフー㈱ 44.38%의 지분법 관련회사 — 당시 Yahoo Japan 연결 밖, NAVER와 무관)</t>
        </is>
      </c>
      <c r="AI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J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K118" s="39" t="inlineStr">
        <is>
          <t>인접</t>
        </is>
      </c>
      <c r="AL118" s="39" t="inlineStr">
        <is>
          <t>Sozon은 SEO 컨설팅·검색연동형 광고 운용(SEM) 회사로, バリューコマース의 주력인 아필리에이트(성과보수형 광고)와 같은 '퍼포먼스 마케팅'·같은 광고주 고객군이지만 다른 상품 → 인접. バリューコマース도 2005-10 취득 목적을 '検索エンジン最適化サービスを含めたインターネットマーケティングサービス強化'로 설명(2009-02-05 공시). 그룹 정점 기준: 당시 정점으로 볼 Yahoo Japan(검색·광고)에게도 검색 마케팅은 인접 영역이며, 거래 당시 NAVER와 무관.</t>
        </is>
      </c>
      <c r="AM118" s="39" t="inlineStr">
        <is>
          <t>4,934百万円 (2007-12-31, バリューコマース 연결 総資産; 2008-02-26 TDnet 당사회사 개요. 단체 総資産은 4,823,999千円 — 2008 半期報告書)</t>
        </is>
      </c>
      <c r="AN118" s="39" t="inlineStr">
        <is>
          <t>318,428百万円 (2007-03-31, ヤフー 연결 総資産額, 일본기준; 有価証券報告書 第12期). 단 거래 당시 バリューコマース는 ヤフー 연결자회사가 아니라 지분법 관련회사였음</t>
        </is>
      </c>
      <c r="AO118" s="39" t="inlineStr">
        <is>
          <t>계산: 0.21 (10.48百万円 ÷ 2007-12-31 연결 総資産 4,934百万円)</t>
        </is>
      </c>
      <c r="AP118" s="39" t="inlineStr">
        <is>
          <t>계산: 0.28 (10.48百万円 ÷ 2007-12-31 연결 純資産 3,733百万円)</t>
        </is>
      </c>
      <c r="AQ118" s="39" t="inlineStr">
        <is>
          <t>계산: 6,260,534,000円 (2008-02-25 종가 33,100円 × 2007-12-31 発行済株式総数 189,140株)</t>
        </is>
      </c>
      <c r="AR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S118" s="39" t="inlineStr">
        <is>
          <t>TSE:2491</t>
        </is>
      </c>
      <c r="AT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U118" s="39" t="inlineStr">
        <is>
          <t>2008-02-26 バリューコマース TDnet 「株式交換によるSozon株式会社の完全子会社化に関するお知らせ」(2008-02-27 주요거래처 표기 정정 공시). 사전 보도는 찾지 못함</t>
        </is>
      </c>
      <c r="AV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W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X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Y118" s="39" t="inlineStr">
        <is>
          <t>2006/9期: 404百万円; 2007/9期: 661百万円</t>
        </is>
      </c>
      <c r="AZ118" s="39" t="inlineStr">
        <is>
          <t>2008/9期: 1,095百万円; 2009/9期: 해당 없음(2009-03말 사업 종료, 2009-09-03 청산 결료); 최근: 해당 없음(청산). 참고 バリューコマース 2008/12期 연결 내 Sozon 매출 1,055,241千円</t>
        </is>
      </c>
      <c r="BA118" s="39" t="inlineStr">
        <is>
          <t>2006/9期: 70百万円; 2007/9期: △75百万円</t>
        </is>
      </c>
      <c r="BB118" s="39" t="inlineStr">
        <is>
          <t>2008/9期: △33百万円; 2009/9期·최근: 해당 없음(청산)</t>
        </is>
      </c>
      <c r="BC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D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E118" s="38" t="inlineStr">
        <is>
          <t>완료</t>
        </is>
      </c>
      <c r="BF118" s="38" t="inlineStr">
        <is>
          <t>2026-10-26</t>
        </is>
      </c>
    </row>
    <row r="119" ht="72" customHeight="1">
      <c r="A119" s="38" t="inlineStr">
        <is>
          <t>N012</t>
        </is>
      </c>
      <c r="B119" s="38" t="inlineStr">
        <is>
          <t>Naver</t>
        </is>
      </c>
      <c r="C119" s="38" t="inlineStr">
        <is>
          <t>2008-12-21</t>
        </is>
      </c>
      <c r="D119" s="39" t="inlineStr">
        <is>
          <t>Me2day Co. Ltd.</t>
        </is>
      </c>
      <c r="E119" s="38" t="n">
        <v>148</v>
      </c>
      <c r="F119" s="38" t="inlineStr">
        <is>
          <t>False</t>
        </is>
      </c>
      <c r="G119" s="38" t="n"/>
      <c r="H119" s="38" t="inlineStr">
        <is>
          <t>MA①</t>
        </is>
      </c>
      <c r="I119" s="38" t="inlineStr">
        <is>
          <t>MA①</t>
        </is>
      </c>
      <c r="J119" s="38" t="inlineStr">
        <is>
          <t>같음</t>
        </is>
      </c>
      <c r="K119" s="38" t="inlineStr">
        <is>
          <t>확인 안 됨</t>
        </is>
      </c>
      <c r="L119" s="38" t="inlineStr">
        <is>
          <t>일치</t>
        </is>
      </c>
      <c r="M119" s="38" t="inlineStr">
        <is>
          <t>편입 후</t>
        </is>
      </c>
      <c r="N119" s="39" t="inlineStr">
        <is>
          <t>Communication &amp; Visual Effects Services</t>
        </is>
      </c>
      <c r="O119" s="39" t="inlineStr">
        <is>
          <t>Social Networking</t>
        </is>
      </c>
      <c r="P119" s="38" t="inlineStr">
        <is>
          <t>Closed</t>
        </is>
      </c>
      <c r="Q119" s="40" t="n">
        <v>1.74</v>
      </c>
      <c r="R119" s="39" t="inlineStr">
        <is>
          <t>NAVER Corporation (KOSE:A035420)</t>
        </is>
      </c>
      <c r="S119" s="39" t="inlineStr">
        <is>
          <t>-</t>
        </is>
      </c>
      <c r="T119" s="39" t="inlineStr">
        <is>
          <t>NHN Corp. (KOSE: A035420) agreed to acquire Me2day Co. Ltd. for KRW 2.2 billion on December 21, 2008. NHN Corp. merged Me2day with Naver. GP Bullhound Limited acted as financial advisor in the transaction.</t>
        </is>
      </c>
      <c r="U119" s="39" t="inlineStr">
        <is>
          <t>MA-1 그룹이 매수자</t>
        </is>
      </c>
      <c r="V119" s="39" t="inlineStr">
        <is>
          <t>지분율 미기재(대개 100%·사업양수)</t>
        </is>
      </c>
      <c r="W119" s="39" t="inlineStr">
        <is>
          <t>MA① 경영권 인수</t>
        </is>
      </c>
      <c r="X119" s="39" t="n"/>
      <c r="Y119" s="38" t="inlineStr">
        <is>
          <t>False</t>
        </is>
      </c>
      <c r="Z119" s="39" t="inlineStr">
        <is>
          <t>MA① 경영권 인수</t>
        </is>
      </c>
      <c r="AA119" s="39" t="inlineStr">
        <is>
          <t>편입 후 (매수자 NHN㈜는 현 NAVER㈜ 자신, 그룹 지배회사)</t>
        </is>
      </c>
      <c r="AB119" s="39" t="inlineStr">
        <is>
          <t>완료 (2009-01-23 인수대금 지급·계열회사 편입)</t>
        </is>
      </c>
      <c r="AC119" s="39" t="inlineStr">
        <is>
          <t>2,237,413,640원 (㈜미투데이 구주 100%)</t>
        </is>
      </c>
      <c r="AD119" s="39" t="inlineStr">
        <is>
          <t>원자료와 일치 (2,237,413,640원 ÷ 2008-12 원/달러 약 1,260~1,300원 ≒ USD 1.72~1.78m; 원자료 1.74)</t>
        </is>
      </c>
      <c r="AE119" s="39" t="inlineStr">
        <is>
          <t>2008-12-22</t>
        </is>
      </c>
      <c r="AF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G119" s="39" t="inlineStr">
        <is>
          <t>같은 묶음 N005(첫눈)와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H119" s="39" t="inlineStr">
        <is>
          <t>엔에이치엔㈜(NHN Corporation, 현 NAVER㈜, 그룹 지배회사, 유가증권시장 상장)</t>
        </is>
      </c>
      <c r="AI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J119" s="39" t="inlineStr">
        <is>
          <t>인터넷 포털 네이버 검색광고 중심(2007년 매출 920,209백만원 중 검색광고 487,321백만원 53.0%, 게임 242,901백만원 26.4%, 디스플레이광고 121,411백만원 13.2%; 2008 사업보고서 사업의 내용)</t>
        </is>
      </c>
      <c r="AK119" s="39" t="inlineStr">
        <is>
          <t>인접</t>
        </is>
      </c>
      <c r="AL119" s="39" t="inlineStr">
        <is>
          <t>대상은 유무선 연동 마이크로블로그(SNS). NHN은 블로그·카페 등 이용자 제작 콘텐츠 커뮤니티를 포털 안에서 운영했으나 모바일 SNS는 하지 않아, 같은 포털 이용자군에 붙은 인접 영역으로 판단. 인수 주체가 그룹 정점 NAVER 자신이므로 정점 기준도 인접.</t>
        </is>
      </c>
      <c r="AM119" s="39" t="inlineStr">
        <is>
          <t>811,051,896,235원 (NHN 별도, 2007-12-31, 2007 감사보고서 재무상태표; 이 거래는 주요사항보고서가 없음)</t>
        </is>
      </c>
      <c r="AN119" s="39" t="inlineStr">
        <is>
          <t>acq_total_assets와 같음 (연결 총자산은 확인하지 않음)</t>
        </is>
      </c>
      <c r="AO119" s="39" t="inlineStr">
        <is>
          <t>계산: 0.28 (2,237,413,640원 ÷ 2007말 별도 자산총계 811,051,896,235원)</t>
        </is>
      </c>
      <c r="AP119" s="39" t="inlineStr">
        <is>
          <t>계산: 0.48 (2,237,413,640원 ÷ 2007말 별도 자본총계 468,934,453,911원)</t>
        </is>
      </c>
      <c r="AQ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R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S119" s="39" t="inlineStr">
        <is>
          <t>KRX:035420</t>
        </is>
      </c>
      <c r="AT119" s="39" t="inlineStr">
        <is>
          <t>인수 주체 NHN 자신(2008-11 코스닥에서 유가증권시장으로 이전). 대상 ㈜미투데이는 비상장. 거래 규모가 시총의 0.03% 수준이라 주가 반응 분석의 의미는 작음.</t>
        </is>
      </c>
      <c r="AU119" s="39" t="inlineStr">
        <is>
          <t>2008-12-22 NHN 공정공시('NHN, 미투데이 인수, 모바일 SNS 강화')와 같은 날 보도자료. 그 전 인수설 보도는 확인하지 못함.</t>
        </is>
      </c>
      <c r="AV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W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X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Y119" s="39" t="inlineStr">
        <is>
          <t>2006: 미확인 (서비스 시작 전); 2007: 미확인 (재무현황은 자산 48백만원·자본 -32백만원만 공시); 2008: 미확인</t>
        </is>
      </c>
      <c r="AZ119" s="39" t="inlineStr">
        <is>
          <t>미확인 (2009 법인 단독 매출 공시 없음, 2009-12 서치솔루션 합병·2010-04 NHN 본체 영업양수 후 부문 실적 미공시; 2009 NHN과의 거래는 NHN 매출 6,048천원·매입 84,000천원)</t>
        </is>
      </c>
      <c r="BA119" s="39" t="inlineStr">
        <is>
          <t>미확인</t>
        </is>
      </c>
      <c r="BB119" s="39" t="inlineStr">
        <is>
          <t>미확인</t>
        </is>
      </c>
      <c r="BC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D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E119" s="38" t="inlineStr">
        <is>
          <t>부분</t>
        </is>
      </c>
      <c r="BF119" s="38" t="inlineStr">
        <is>
          <t>2026-10-31</t>
        </is>
      </c>
    </row>
    <row r="120" ht="72" customHeight="1">
      <c r="A120" s="38" t="inlineStr">
        <is>
          <t>N013</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MA⑤</t>
        </is>
      </c>
      <c r="J120" s="38" t="inlineStr">
        <is>
          <t>같음</t>
        </is>
      </c>
      <c r="K120" s="38" t="inlineStr">
        <is>
          <t>확인 안 됨</t>
        </is>
      </c>
      <c r="L120" s="38" t="inlineStr">
        <is>
          <t>일치</t>
        </is>
      </c>
      <c r="M120" s="38" t="inlineStr">
        <is>
          <t>편입 전</t>
        </is>
      </c>
      <c r="N120" s="39" t="inlineStr">
        <is>
          <t>Mobility &amp; Transportation</t>
        </is>
      </c>
      <c r="O120" s="39" t="inlineStr">
        <is>
          <t>Mobility / Transportation</t>
        </is>
      </c>
      <c r="P120" s="38" t="inlineStr">
        <is>
          <t>Closed</t>
        </is>
      </c>
      <c r="Q120" s="40" t="n">
        <v>13.11</v>
      </c>
      <c r="R120" s="39" t="inlineStr">
        <is>
          <t>Culture Convenience Club Co., Ltd.</t>
        </is>
      </c>
      <c r="S120" s="39" t="inlineStr">
        <is>
          <t>LY Corporation (TSE:4689)</t>
        </is>
      </c>
      <c r="T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U120" s="39" t="inlineStr">
        <is>
          <t>MA-3 그룹의 지분 매각</t>
        </is>
      </c>
      <c r="V120" s="39" t="n"/>
      <c r="W120" s="39" t="inlineStr">
        <is>
          <t>MA⑤ 그룹의 지분 매각</t>
        </is>
      </c>
      <c r="X120" s="39" t="inlineStr">
        <is>
          <t>Yahoo Japan 편입 전</t>
        </is>
      </c>
      <c r="Y120" s="38" t="inlineStr">
        <is>
          <t>False</t>
        </is>
      </c>
      <c r="Z120" s="39" t="inlineStr">
        <is>
          <t>MA⑤ 그룹의 지분 매각</t>
        </is>
      </c>
      <c r="AA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AB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C120" s="39" t="inlineStr">
        <is>
          <t>1,290,300,000円 (16,500주 × 78,200円, CCC 공시 '取得価額')</t>
        </is>
      </c>
      <c r="AD120" s="39" t="inlineStr">
        <is>
          <t>원자료와 일치 (1,290.3백만円 ÷ 98.47円/달러(2009-03-26, FRB H.10) = 13.10)</t>
        </is>
      </c>
      <c r="AE120" s="39" t="inlineStr">
        <is>
          <t>2009-03-26</t>
        </is>
      </c>
      <c r="AF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G120" s="39" t="inlineStr">
        <is>
          <t>같은 대상회사 계보: N007(2007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20%(N033),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H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I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J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K120" s="39" t="inlineStr">
        <is>
          <t>인접</t>
        </is>
      </c>
      <c r="AL120" s="39" t="inlineStr">
        <is>
          <t>매각 거래이므로 매도 측 그룹(Yahoo Japan) 기준으로 판정: 夢の街는 Yahoo!グルメ에 出前 주문 서비스를 공급하던 지분법 관계회사(Yahoo 이사 1명 겸임)로 Yahoo 포털에 붙는 인접 사업의 지분을 정리한 거래. 매수자 CCC 기준으로도 T회원 기반에 붙는 인접 서비스(TSUTAYA×出前館, T포인트 도입). NAVER 기준: 거래 당시 그룹 밖.</t>
        </is>
      </c>
      <c r="AM120" s="39" t="inlineStr">
        <is>
          <t>매수자 CCC: 117,649백만円 (연결, 2008-12-31 — 2009年3月期 第3四半期決算短信) / 매도자(그룹) Yahoo: 330,375백만円 (연결, 2008-12-31 — 2009年3月期 第3四半期決算短信)</t>
        </is>
      </c>
      <c r="AN120" s="39" t="inlineStr">
        <is>
          <t>매수자 CCC는 상위 지배회사가 없는 상장사(직전 회계연도말 2008-03-31 연결 총자산 114,002백만円). 매도 측 그룹 정점 Yahoo Japan의 직전 회계연도말(2008-03-31) 연결 총자산 369,660백만円</t>
        </is>
      </c>
      <c r="AO120" s="39" t="inlineStr">
        <is>
          <t>계산: 매수자 CCC 기준 1.10 (1,290.3백만円 ÷ 117,649백만円, 2008-12-31) / 매도자 Yahoo 기준 0.39 (÷ 330,375백만円)</t>
        </is>
      </c>
      <c r="AP120" s="39" t="inlineStr">
        <is>
          <t>계산: CCC 기준 3.45 (÷ 자기자본 37,378백만円, 2008-12-31) / Yahoo 기준 0.53 (÷ 자기자본 244,552백만円)</t>
        </is>
      </c>
      <c r="AQ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R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S120" s="39" t="inlineStr">
        <is>
          <t>TSE:4689</t>
        </is>
      </c>
      <c r="AT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U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V120" s="39" t="inlineStr">
        <is>
          <t>1999-09: 夢の街 설립; 2004-08/10: Yahoo와 「Yahoo! 出前注文サービス」 제휴·제3자배정으로 23.3% 취득; 2006-06: ヘラクレス 상장; 2007-04-10: Yahoo 공개매수 결제로 7,200주(41.84%), 지분법 유지(N007);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W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취득(N033); 2019-11: ㈱出前館으로 사명 변경; 2020-04: NAVER 연결 편입; 2021-03: LINE 지분이 Z Holdings 산하로; 2021-09-30: Z Holdings 19,158,900주 인수; 2023-10: LINEヤフー가 직접 보유; 2025-08-31: LINEヤフー 35.3%</t>
        </is>
      </c>
      <c r="AX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Y120" s="39" t="inlineStr">
        <is>
          <t>FY2007/8: 762,103천円; FY2008/8: 940,528천円 (夢の街 별도)</t>
        </is>
      </c>
      <c r="AZ120" s="39" t="inlineStr">
        <is>
          <t>FY2009/8: 1,074백만円; FY2010/8: 1,157백만円 (별도); 최근 FY2026/8: 39,057백만円 (出前館 연결)</t>
        </is>
      </c>
      <c r="BA120" s="39" t="inlineStr">
        <is>
          <t>FY2007/8: 229,030천円; FY2008/8: 262,369천円</t>
        </is>
      </c>
      <c r="BB120" s="39" t="inlineStr">
        <is>
          <t>FY2009/8: 172백만円; FY2010/8: 233백만円; 최근 FY2026/8: △8,288백만円 (영업손실)</t>
        </is>
      </c>
      <c r="BC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D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E120" s="38" t="inlineStr">
        <is>
          <t>부분</t>
        </is>
      </c>
      <c r="BF120" s="38" t="inlineStr">
        <is>
          <t>2026-10-26</t>
        </is>
      </c>
    </row>
    <row r="121" ht="72" customHeight="1">
      <c r="A121" s="38" t="inlineStr">
        <is>
          <t>N014</t>
        </is>
      </c>
      <c r="B121" s="38" t="inlineStr">
        <is>
          <t>Naver</t>
        </is>
      </c>
      <c r="C121" s="38" t="inlineStr">
        <is>
          <t>2009-04-07</t>
        </is>
      </c>
      <c r="D121" s="39" t="inlineStr">
        <is>
          <t>GyaO, K.K.</t>
        </is>
      </c>
      <c r="E121" s="38" t="n">
        <v>121</v>
      </c>
      <c r="F121" s="38" t="inlineStr">
        <is>
          <t>False</t>
        </is>
      </c>
      <c r="G121" s="38" t="n"/>
      <c r="H121" s="38" t="inlineStr">
        <is>
          <t>MA①</t>
        </is>
      </c>
      <c r="I121" s="38" t="inlineStr">
        <is>
          <t>MA①</t>
        </is>
      </c>
      <c r="J121" s="38" t="inlineStr">
        <is>
          <t>같음</t>
        </is>
      </c>
      <c r="K121" s="38" t="inlineStr">
        <is>
          <t>확인 안 됨</t>
        </is>
      </c>
      <c r="L121" s="38" t="inlineStr">
        <is>
          <t>일치</t>
        </is>
      </c>
      <c r="M121" s="38" t="inlineStr">
        <is>
          <t>편입 전</t>
        </is>
      </c>
      <c r="N121" s="39" t="inlineStr">
        <is>
          <t>Media Platforms</t>
        </is>
      </c>
      <c r="O121" s="39" t="inlineStr">
        <is>
          <t>OTT / Streaming Platform</t>
        </is>
      </c>
      <c r="P121" s="38" t="inlineStr">
        <is>
          <t>Closed</t>
        </is>
      </c>
      <c r="Q121" s="40" t="n">
        <v>5.27</v>
      </c>
      <c r="R121" s="39" t="inlineStr">
        <is>
          <t>LY Corporation (TSE:4689)</t>
        </is>
      </c>
      <c r="S121" s="39" t="inlineStr">
        <is>
          <t>USEN Corporation</t>
        </is>
      </c>
      <c r="T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U121" s="39" t="inlineStr">
        <is>
          <t>MA-1 그룹이 매수자</t>
        </is>
      </c>
      <c r="V121" s="39" t="inlineStr">
        <is>
          <t>과반 인수(≥50%)</t>
        </is>
      </c>
      <c r="W121" s="39" t="inlineStr">
        <is>
          <t>MA① 경영권 인수</t>
        </is>
      </c>
      <c r="X121" s="39" t="inlineStr">
        <is>
          <t>Yahoo Japan 편입 전</t>
        </is>
      </c>
      <c r="Y121" s="38" t="inlineStr">
        <is>
          <t>False</t>
        </is>
      </c>
      <c r="Z121" s="39" t="inlineStr">
        <is>
          <t>MA① 경영권 인수</t>
        </is>
      </c>
      <c r="AA121" s="39" t="inlineStr">
        <is>
          <t>편입 전 (매수자 Yahoo Japan은 2021-03 LINE–Z Holdings 경영통합 전이며 당시 NAVER와 무관. 대상 GyaO는 이후 LY Corporation의 완전자회사였다가 2024-01-01 흡수합병)</t>
        </is>
      </c>
      <c r="AB121" s="39" t="inlineStr">
        <is>
          <t>완료 (2009-04-30 주식 취득 예정일; Yahoo Japan FY2010(2010-03 결산) 연결재무제표 주석에 'acquired majority shareholdings of GyaO CORPORATION... became consolidated subsidiaries'로 기재)</t>
        </is>
      </c>
      <c r="AC121" s="39" t="inlineStr">
        <is>
          <t>JPY 529,788,000 (4,998주, 주당 JPY 106,000, 51%)</t>
        </is>
      </c>
      <c r="AD121" s="39" t="inlineStr">
        <is>
          <t>원자료와 일치 (원자료 5.27. JPY 529.788백만을 Yahoo Japan 2009-03-31 연결재무제표 SEC 첨부본의 편의 환율 약 ¥98.23/$(¥311,552백만 = $3,171,653천)로 환산하면 약 5.39백만 달러로 ±10% 이내. 원자료 값은 약 ¥100.5/$에 해당)</t>
        </is>
      </c>
      <c r="AE121" s="39" t="inlineStr">
        <is>
          <t>2009-04-07</t>
        </is>
      </c>
      <c r="AF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G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N009·N010(Brainer)과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H121" s="39" t="inlineStr">
        <is>
          <t>ヤフー株式会社(Yahoo Japan Corporation, 당시 상장사 TSE:4689, 소프트뱅크·미국 Yahoo 관계회사; NAVER 그룹 밖)</t>
        </is>
      </c>
      <c r="AI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J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K121" s="39" t="inlineStr">
        <is>
          <t>핵심</t>
        </is>
      </c>
      <c r="AL121" s="39" t="inlineStr">
        <is>
          <t>Yahoo Japan은 이미 Yahoo!動画로 동영상 배신 사업을 하고 있었고, 광고 수익 모델의 무료 동영상 서비스 GyaO를 사서 자사 서비스와 통합했다. 광고 매체 사업이라는 주력과 같은 영역이다. NAVER 기준으로는 편입 전 거래이며, LY Corporation 계열(지분법 합작 계열)의 동영상 서비스에 해당한다.</t>
        </is>
      </c>
      <c r="AM121" s="39" t="inlineStr">
        <is>
          <t>JPY 311,552백만 (2009-03-31, 연결, 일본 GAAP)</t>
        </is>
      </c>
      <c r="AN121" s="39" t="inlineStr">
        <is>
          <t>acq_total_assets와 같음 (편입 전 Yahoo Japan 계열은 Yahoo Japan이 기준 상장사)</t>
        </is>
      </c>
      <c r="AO121" s="39" t="inlineStr">
        <is>
          <t>계산: 0.17 (529.788백만 엔 / 311,552백만 엔)</t>
        </is>
      </c>
      <c r="AP121" s="39" t="inlineStr">
        <is>
          <t>계산: 0.22 (529.788백만 엔 / 순자산 합계 236,470백만 엔, 2009-03-31 연결. 주주지분 234,404백만 엔 기준으로도 0.23)</t>
        </is>
      </c>
      <c r="AQ121" s="39" t="inlineStr">
        <is>
          <t>계산: 약 JPY 1조 5,526억 (2009-04-06 종가 JPY 26,720 × 발행주식 58,107,980주). Yahoo Finance 조정 종가 267.2엔에 2013-10-01 1:100 주식분할을 되돌려 100배 했다. 발행주식수는 2009-03-31 연결재무제표 값.</t>
        </is>
      </c>
      <c r="AR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S121" s="39" t="inlineStr">
        <is>
          <t>TSE:4689</t>
        </is>
      </c>
      <c r="AT121" s="39" t="inlineStr">
        <is>
          <t>인수 주체 Yahoo Japan(현 LY Corporation)이 상장사. 매도자 USEN(당시 OSE:4842, 현 U-NEXT HOLDINGS 9418) 주가 반응도 볼 수 있다. 대상 GyaO는 비상장.</t>
        </is>
      </c>
      <c r="AU121" s="39" t="inlineStr">
        <is>
          <t>2009-04-07 Yahoo Japan·USEN 공동 보도자료와 합동 기자회견. 그 이전 인수설 보도는 찾지 못했다(2009-03-16 USEN은 GyaO 사업을 4-1자로 자회사에 이관한다고만 발표).</t>
        </is>
      </c>
      <c r="AV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W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X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Y121" s="39" t="inlineStr">
        <is>
          <t>2008(2008-08 결산, USEN의 GyaO 사업): JPY 53억9000만; 2007: 미확인</t>
        </is>
      </c>
      <c r="AZ121" s="39" t="inlineStr">
        <is>
          <t>FY2009(2010-03): 미확인; FY2010(2011-03): 미확인; FY2022(2023-03, 단체, 일본 기준): JPY 3,945백만</t>
        </is>
      </c>
      <c r="BA121" s="39" t="inlineStr">
        <is>
          <t>2008(2008-08 결산): JPY -27억1000만(영업손실); 2007: 미확인</t>
        </is>
      </c>
      <c r="BB121" s="39" t="inlineStr">
        <is>
          <t>FY2009(2010-03): 미확인(2009-12 월간 흑자 달성 보도); FY2010(2011-03): 미확인; FY2022(2023-03, 단체, 일본 기준): JPY 537백만 (같은 해 순자산 JPY -3,214백만)</t>
        </is>
      </c>
      <c r="BC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D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E121" s="38" t="inlineStr">
        <is>
          <t>부분</t>
        </is>
      </c>
      <c r="BF121" s="38" t="inlineStr">
        <is>
          <t>2026-10-31</t>
        </is>
      </c>
    </row>
    <row r="122" ht="72" customHeight="1">
      <c r="A122" s="38" t="inlineStr">
        <is>
          <t>N015</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MA②</t>
        </is>
      </c>
      <c r="J122" s="38" t="inlineStr">
        <is>
          <t>같음</t>
        </is>
      </c>
      <c r="K122" s="38" t="inlineStr">
        <is>
          <t>확인 안 됨</t>
        </is>
      </c>
      <c r="L122" s="38" t="inlineStr">
        <is>
          <t>일치</t>
        </is>
      </c>
      <c r="M122" s="38" t="inlineStr">
        <is>
          <t>편입 전</t>
        </is>
      </c>
      <c r="N122" s="39" t="inlineStr">
        <is>
          <t>Commerce &amp; Marketing</t>
        </is>
      </c>
      <c r="O122" s="39" t="inlineStr">
        <is>
          <t>E-commerce / Marketplace</t>
        </is>
      </c>
      <c r="P122" s="38" t="inlineStr">
        <is>
          <t>Closed</t>
        </is>
      </c>
      <c r="Q122" s="40" t="n">
        <v>8.65</v>
      </c>
      <c r="R122" s="39" t="inlineStr">
        <is>
          <t>ZOZO, Inc. (TSE:3092)</t>
        </is>
      </c>
      <c r="S122" s="39" t="inlineStr">
        <is>
          <t>CyberAgent, Inc. (TSE:4751)</t>
        </is>
      </c>
      <c r="T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U122" s="39" t="inlineStr">
        <is>
          <t>MA-1 그룹이 매수자</t>
        </is>
      </c>
      <c r="V122" s="39" t="inlineStr">
        <is>
          <t>기존 자회사 잔여지분</t>
        </is>
      </c>
      <c r="W122" s="39" t="inlineStr">
        <is>
          <t>MA② 기존 지분 확대</t>
        </is>
      </c>
      <c r="X122" s="39" t="inlineStr">
        <is>
          <t>Yahoo Japan 편입 전</t>
        </is>
      </c>
      <c r="Y122" s="38" t="inlineStr">
        <is>
          <t>False</t>
        </is>
      </c>
      <c r="Z122" s="39" t="inlineStr">
        <is>
          <t>MA② 기존 지분 확대</t>
        </is>
      </c>
      <c r="AA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AB122" s="39" t="inlineStr">
        <is>
          <t>완료 (2011-06-10)</t>
        </is>
      </c>
      <c r="AC122" s="39" t="inlineStr">
        <is>
          <t>699,988,000円 (현금, 잔여 22,200주·70%; 적시공시 표기 699百万円). 회계상 取得原価 1,000,005千円은 기존 30% 지분의 기업결합일 공정가치 300,017千円을 포함한 값</t>
        </is>
      </c>
      <c r="AD122" s="39" t="inlineStr">
        <is>
          <t>원자료와 일치 (계산: 699.988百万円 ÷ 80.75円/USD(2011-05-27, Fed H.10) = 8.67백만 달러; 원자료 8.65)</t>
        </is>
      </c>
      <c r="AE122" s="39" t="inlineStr">
        <is>
          <t>2011-05-27</t>
        </is>
      </c>
      <c r="AF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G122" s="39" t="inlineStr">
        <is>
          <t>같은 묶음 관계: 매수자 스타트투데이(현 ZOZO)가 N050(2019 Yahoo Japan의 ZOZO 인수)의 대상회사이고, N025(2014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H122" s="39" t="inlineStr">
        <is>
          <t>株式会社スタートトゥデイ (현 ㈱ZOZO; 당시 東証マザーズ 상장 독립회사, 대표 前澤友作 — Yahoo Japan·NAVER 그룹 밖)</t>
        </is>
      </c>
      <c r="AI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J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K122" s="39" t="inlineStr">
        <is>
          <t>인접</t>
        </is>
      </c>
      <c r="AL122" s="39" t="inlineStr">
        <is>
          <t>대상 크라운주얼은 고감도 패션 아이템 특화 경매사이트 'CROWN JEWEL'(중고 의류 2차 유통). 스타트투데이의 신품 패션 EC와 같은 고객군·같은 상품군의 2차 유통 시장으로, 회사도 "事業、収益モデルの多角化"(2012/3期 2Q 결산단신)로 설명 → 인접. 인수 후 '오크션사업' 세그먼트를 신설했다가 2012-11 ZOZOTOWN 내 'ZOZOUSED'로 흡수. 그룹 정점 기준: 거래 당시 Yahoo Japan·NAVER와 무관(편입 전); 현재 LY 기준으로는 커머스 내 리유스 사업으로 인접 영역.</t>
        </is>
      </c>
      <c r="AM122" s="39" t="inlineStr">
        <is>
          <t>16,233,465千円 (2011-03-31, 스타트투데이 연결 総資産額, 일본기준; 有価証券報告書 第13期)</t>
        </is>
      </c>
      <c r="AN122" s="39" t="inlineStr">
        <is>
          <t>acq_total_assets와 같음 (거래 당시 스타트투데이는 상위 지배회사가 없는 독립 상장사. Yahoo Japan 계열 편입은 2019-11, NAVER 계열(A홀딩스 경유) 편입은 2021-03)</t>
        </is>
      </c>
      <c r="AO122" s="39" t="inlineStr">
        <is>
          <t>계산: 4.31 (현금 대가 699,988千円 ÷ 2011-03-31 연결 総資産額 16,233,465千円)</t>
        </is>
      </c>
      <c r="AP122" s="39" t="inlineStr">
        <is>
          <t>계산: 7.34 (699,988千円 ÷ 2011-03-31 연결 純資産額 9,533,693千円; 자기자본 대용으로 純資産 사용, 自己資本比率 58.7%)</t>
        </is>
      </c>
      <c r="AQ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R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S122" s="39" t="inlineStr">
        <is>
          <t>TSE:3092</t>
        </is>
      </c>
      <c r="AT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U122" s="39" t="inlineStr">
        <is>
          <t>2011-05-27 스타트투데이 적시공시 '株式会社クラウンジュエルの株式追加取得（完全子会社化）に関するお知らせ'(같은 날 이사회 결의) 및 M&amp;A Online 같은 날 보도. 사전 보도·조회공시는 찾지 못함.</t>
        </is>
      </c>
      <c r="AV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N050의 매수자) EC 사이트 연계 업무제휴 개시</t>
        </is>
      </c>
      <c r="AW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연결자회사화(N050); 2021-03-01: Z Holdings–LINE 경영통합 완료로 A홀딩스(소프트뱅크·NAVER 50:50) 산하; 2024-03: ZOZOUSED가 LY의 'Yahoo!オークション'에 출점; 2026/3期: USED販売 거래액 21,074百万円·매출 20,113百万円</t>
        </is>
      </c>
      <c r="AX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Y122" s="39" t="inlineStr">
        <is>
          <t>2009/9期: 513,572千円; 2010/9期: 665,074千円</t>
        </is>
      </c>
      <c r="AZ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BA122" s="39" t="inlineStr">
        <is>
          <t>2009/9期: △14,239千円; 2010/9期: 13,673千円</t>
        </is>
      </c>
      <c r="BB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BC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D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E122" s="38" t="inlineStr">
        <is>
          <t>완료</t>
        </is>
      </c>
      <c r="BF122" s="38" t="inlineStr">
        <is>
          <t>2026-10-26</t>
        </is>
      </c>
    </row>
    <row r="123" ht="72" customHeight="1">
      <c r="A123" s="38" t="inlineStr">
        <is>
          <t>N016</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MA①</t>
        </is>
      </c>
      <c r="J123" s="38" t="inlineStr">
        <is>
          <t>같음</t>
        </is>
      </c>
      <c r="K123" s="38" t="inlineStr">
        <is>
          <t>있음</t>
        </is>
      </c>
      <c r="L123" s="38" t="inlineStr">
        <is>
          <t>기타</t>
        </is>
      </c>
      <c r="M123" s="38" t="inlineStr">
        <is>
          <t>편입 후</t>
        </is>
      </c>
      <c r="N123" s="39" t="inlineStr">
        <is>
          <t>Gaming &amp; Sport</t>
        </is>
      </c>
      <c r="O123" s="39" t="inlineStr">
        <is>
          <t>Game Development / Operating</t>
        </is>
      </c>
      <c r="P123" s="38" t="inlineStr">
        <is>
          <t>Closed</t>
        </is>
      </c>
      <c r="Q123" s="40" t="n">
        <v>8.6</v>
      </c>
      <c r="R123" s="39" t="inlineStr">
        <is>
          <t>NAVER Corporation (KOSE:A035420)</t>
        </is>
      </c>
      <c r="S123" s="39" t="inlineStr">
        <is>
          <t>Kraze Vina Inc.</t>
        </is>
      </c>
      <c r="T123" s="39" t="inlineStr">
        <is>
          <t>NHN Corp. (KOSE: A035420) acquired Kraze Vina Vietnam from Kraze Vina Inc. for $8.6 million in December 2011.</t>
        </is>
      </c>
      <c r="U123" s="39" t="inlineStr">
        <is>
          <t>MA-1 그룹이 매수자</t>
        </is>
      </c>
      <c r="V123" s="39" t="inlineStr">
        <is>
          <t>지분율 미기재(대개 100%·사업양수)</t>
        </is>
      </c>
      <c r="W123" s="39" t="inlineStr">
        <is>
          <t>MA① 경영권 인수</t>
        </is>
      </c>
      <c r="X123" s="39" t="n"/>
      <c r="Y123" s="38" t="inlineStr">
        <is>
          <t>False</t>
        </is>
      </c>
      <c r="Z123" s="39" t="inlineStr">
        <is>
          <t>MA① 경영권 인수</t>
        </is>
      </c>
      <c r="AA123" s="39" t="inlineStr">
        <is>
          <t>편입 후 (매수자 엔에이치엔㈜는 현 NAVER㈜ 법인 자신, 그룹 지배회사)</t>
        </is>
      </c>
      <c r="AB123" s="39" t="inlineStr">
        <is>
          <t>완료 (2012-02-28 지분 100% 취득·인수대금 납입, 2012-02-29 계열회사 추가)</t>
        </is>
      </c>
      <c r="AC123" s="39" t="inlineStr">
        <is>
          <t>516,000,000원 (지분 100% 취득가, NHN 2012 별도감사보고서 주석). 별도로 2012-03-22 유상증자 USD 5,000,000(5,644,000,000원) 출자, 투자 장부가 합계 6,159,654천원</t>
        </is>
      </c>
      <c r="AD123" s="39" t="inlineStr">
        <is>
          <t>0.46 (516백만원 ÷ 1,128.8원/달러; 환율은 같은 주석의 'USD 5백만=5,644백만원'(2012-03-22)에서 역산). 유상증자 포함 시 6,160백만원 ≈ USD 5.46M. 어느 쪽도 원자료 8.6과 ±10% 범위에서 일치하지 않음</t>
        </is>
      </c>
      <c r="AE123" s="39" t="inlineStr">
        <is>
          <t>2011-10-20</t>
        </is>
      </c>
      <c r="AF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G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H123" s="39" t="inlineStr">
        <is>
          <t>엔에이치엔㈜(NHN Corporation, 현 NAVER㈜; 그룹 지배회사)</t>
        </is>
      </c>
      <c r="AI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J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K123" s="39" t="inlineStr">
        <is>
          <t>인접</t>
        </is>
      </c>
      <c r="AL123" s="39" t="inlineStr">
        <is>
          <t>대상은 네이버 서비스의 품질보증(QA) 업무를 위탁 수행하던 베트남 정보처리 서비스 업체로, 포털 운영의 가치사슬(서비스 개발·검수)에 붙은 영역이자 베트남 진출 거점이다. 광고·게임 사업 자체는 아니다. 인수 주체가 그룹 정점(NAVER)이므로 정점 기준 판단도 같다</t>
        </is>
      </c>
      <c r="AM123" s="39" t="inlineStr">
        <is>
          <t>1,697,397백만원 (엔에이치엔㈜ 별도, 2010-12-31, K-IFRS; 같은 날 연결 1,966,958백만원). 참고: 2011-12-31 별도 1,984,793백만원</t>
        </is>
      </c>
      <c r="AN123" s="39" t="inlineStr">
        <is>
          <t>acq_total_assets와 같음 (연결 기준 1,966,958백만원, 2010-12-31)</t>
        </is>
      </c>
      <c r="AO123" s="39" t="inlineStr">
        <is>
          <t>계산: 0.0304 (516백만원 ÷ 별도 총자산 1,697,397백만원, 2010-12-31). 유상증자 포함 6,160백만원 기준 0.3629</t>
        </is>
      </c>
      <c r="AP123" s="39" t="inlineStr">
        <is>
          <t>계산: 0.0389 (516백만원 ÷ 별도 자본총계 1,326,087백만원, 2010-12-31). 유상증자 포함 6,160백만원 기준 0.4645</t>
        </is>
      </c>
      <c r="AQ123" s="39" t="inlineStr">
        <is>
          <t>계산: 12,272,564,520,000원 (2011-10-19 종가 255,000원 × 발행주식총수 48,127,704주)</t>
        </is>
      </c>
      <c r="AR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S123" s="39" t="inlineStr">
        <is>
          <t>KRX:035420</t>
        </is>
      </c>
      <c r="AT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U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V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W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X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Y123" s="39" t="inlineStr">
        <is>
          <t>미확인</t>
        </is>
      </c>
      <c r="AZ123" s="39" t="inlineStr">
        <is>
          <t>2012: 98,371천원; 2013: 매출 없음('-' 기재); 2014(LINE Vietnam): 2,860,207천원; 최근 확인: 2016 매출 미확인(자산총액 358백만원만 확인)</t>
        </is>
      </c>
      <c r="BA123" s="39" t="inlineStr">
        <is>
          <t>미확인</t>
        </is>
      </c>
      <c r="BB123" s="39" t="inlineStr">
        <is>
          <t>영업이익 미확인. 당기순손익으로 대신: 2012: (956,311)천원; 2013: (5,027,333)천원; 2014: (2,166,916)천원</t>
        </is>
      </c>
      <c r="BC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D123" s="39" t="inlineStr">
        <is>
          <t>확인 못 함: 거래 규모가 작아 NHN·NAVER 실적발표·IR 자료에서 대상(NHN Vietnam/LINE Vietnam) 언급을 찾지 못함(웹 검색 기준)</t>
        </is>
      </c>
      <c r="BE123" s="38" t="inlineStr">
        <is>
          <t>부분</t>
        </is>
      </c>
      <c r="BF123" s="38" t="inlineStr">
        <is>
          <t>2026-10-31</t>
        </is>
      </c>
    </row>
    <row r="124" ht="72" customHeight="1">
      <c r="A124" s="38" t="inlineStr">
        <is>
          <t>N017</t>
        </is>
      </c>
      <c r="B124" s="38" t="inlineStr">
        <is>
          <t>Naver</t>
        </is>
      </c>
      <c r="C124" s="38" t="inlineStr">
        <is>
          <t>2012-03-15</t>
        </is>
      </c>
      <c r="D124" s="39" t="inlineStr">
        <is>
          <t>Venture Republic Inc.</t>
        </is>
      </c>
      <c r="E124" s="38" t="n">
        <v>69</v>
      </c>
      <c r="F124" s="38" t="inlineStr">
        <is>
          <t>False</t>
        </is>
      </c>
      <c r="G124" s="38" t="n"/>
      <c r="H124" s="38" t="inlineStr">
        <is>
          <t>MA⑦</t>
        </is>
      </c>
      <c r="I124" s="38" t="inlineStr">
        <is>
          <t>MA⑥</t>
        </is>
      </c>
      <c r="J124" s="38" t="inlineStr">
        <is>
          <t>변경</t>
        </is>
      </c>
      <c r="K124" s="38" t="inlineStr">
        <is>
          <t>확인 안 됨</t>
        </is>
      </c>
      <c r="L124" s="38" t="inlineStr">
        <is>
          <t>기타</t>
        </is>
      </c>
      <c r="M124" s="38" t="inlineStr">
        <is>
          <t>편입 전</t>
        </is>
      </c>
      <c r="N124" s="39" t="inlineStr">
        <is>
          <t>Logistics &amp; Space Infrastructure</t>
        </is>
      </c>
      <c r="O124" s="39" t="inlineStr">
        <is>
          <t>Real Estate / Space / Facility</t>
        </is>
      </c>
      <c r="P124" s="38" t="inlineStr">
        <is>
          <t>Closed</t>
        </is>
      </c>
      <c r="Q124" s="40" t="n">
        <v>21.47</v>
      </c>
      <c r="R124" s="39" t="inlineStr">
        <is>
          <t>-</t>
        </is>
      </c>
      <c r="S124" s="39" t="inlineStr">
        <is>
          <t>Mitsubishi Corporation (TSE:8058); Osaka Securities Finance Co., Ltd.; Lawson, Inc. (TSE:2651); Nikkei Business Publications, Inc.; Taiyo Life Insurance Company; T&amp;D Asset Management Co. Ltd.; Senshu Ikeda Capital Co., Ltd.; Osenikku,ESOP</t>
        </is>
      </c>
      <c r="T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U124" s="39" t="inlineStr">
        <is>
          <t>MA-5 매수자 미기재</t>
        </is>
      </c>
      <c r="V124" s="39" t="n"/>
      <c r="W124" s="39" t="inlineStr">
        <is>
          <t>MA⑦ 매수자 미기재</t>
        </is>
      </c>
      <c r="X124" s="39" t="n"/>
      <c r="Y124" s="38" t="inlineStr">
        <is>
          <t>False</t>
        </is>
      </c>
      <c r="Z124" s="39" t="inlineStr">
        <is>
          <t>MA⑥ 외부자 간 거래</t>
        </is>
      </c>
      <c r="AA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AB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C124" s="39" t="inlineStr">
        <is>
          <t>공개매수 최대 대금 약 JPY 21억1200만 (보통주 1,919,704주 × 1,100엔, 신주예약권 별도). 실제 응모 주식 수와 지급액은 미확인</t>
        </is>
      </c>
      <c r="AD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E124" s="39" t="inlineStr">
        <is>
          <t>2012-03-15</t>
        </is>
      </c>
      <c r="AF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G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H124" s="39" t="inlineStr">
        <is>
          <t>Kアソシエイツ(ベンチャーリパブリック 대표이사 사장 柴田啓이 설립하고 전 주식을 보유한 공개매수 목적 회사, 비상장; 그룹 밖)</t>
        </is>
      </c>
      <c r="AI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J124" s="39" t="inlineStr">
        <is>
          <t>해당 없음 (공개매수만을 위해 만든 회사). 대상회사 ベンチャーリパブリック의 사업은 여행 비교 사이트 트래블jp와 가격비교 사이트 coneco.net 등 인터넷 미디어였다.</t>
        </is>
      </c>
      <c r="AK124" s="39" t="inlineStr">
        <is>
          <t>핵심</t>
        </is>
      </c>
      <c r="AL124" s="39" t="inlineStr">
        <is>
          <t>대상회사의 경영자가 SPV를 통해 자기 회사를 사들인 MBO여서 인수 주체(경영진)의 사업과 대상 사업이 같다. NAVER 기준으로는 편입 전 그룹 밖 거래다. 이후 Yahoo Japan(2013)은 검색·쇼핑 데이터베이스 강화를 위해 이 회사를 샀으므로 Yahoo 기준으로는 인접 영역이다.</t>
        </is>
      </c>
      <c r="AM124" s="39" t="inlineStr">
        <is>
          <t>미확인 (Kアソシエイツ는 비상장 SPV이며 재무 미공시. 공개매수 신고서 미열람)</t>
        </is>
      </c>
      <c r="AN124" s="39" t="inlineStr">
        <is>
          <t>해당 없음 (매수자가 상장 지배회사에 속하지 않음)</t>
        </is>
      </c>
      <c r="AO124" s="39" t="inlineStr">
        <is>
          <t>해당 없음 (매수자 총자산 미공시). 참고: 대상회사 2011-12 단체(個別) 총자산 13억1915만 엔 대비 공개매수 최대 대금은 계산: 160.1% (21억1167만 ÷ 13억1915만)</t>
        </is>
      </c>
      <c r="AP124" s="39" t="inlineStr">
        <is>
          <t>해당 없음 (매수자 자기자본 미공시). 참고: 대상회사 2011-12 단체(個別) 순자산 9억9259만 엔 대비 계산: 212.7%</t>
        </is>
      </c>
      <c r="AQ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R124" s="39" t="inlineStr">
        <is>
          <t>공개매수 조건: M&amp;A Online·M&amp;A Capital Partners 2012-03-15 기사. 대상회사 재무: IRBANK의 EDINET 기반 실적표(E21327, 2008~2011 12월 결산).</t>
        </is>
      </c>
      <c r="AS124" s="39" t="inlineStr">
        <is>
          <t>해당 없음</t>
        </is>
      </c>
      <c r="AT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U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V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W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X124" s="39" t="inlineStr">
        <is>
          <t>확인 안 됨 (매수자 SPV와 MBO 후 대상회사는 재무 미공시. Yahoo Japan의 オセニック 인수 관련 손상은 보지 않았다)</t>
        </is>
      </c>
      <c r="AY124" s="39" t="inlineStr">
        <is>
          <t>2010(12월 결산): 16억1495만 엔; 2011(12월 결산): 19억7829만 엔</t>
        </is>
      </c>
      <c r="AZ124" s="39" t="inlineStr">
        <is>
          <t>2012: 미확인; 2013: 미확인; 최근: 2014-1~3월(결산기 변경 3개월, オセニック 단체) 426백만 엔</t>
        </is>
      </c>
      <c r="BA124" s="39" t="inlineStr">
        <is>
          <t>2010: 1억3411만 엔; 2011: 2억7867만 엔</t>
        </is>
      </c>
      <c r="BB124" s="39" t="inlineStr">
        <is>
          <t>2012: 미확인; 2013: 미확인; 최근: 2014-1~3월(3개월, オセニック 단체) 160백만 엔</t>
        </is>
      </c>
      <c r="BC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D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E124" s="38" t="inlineStr">
        <is>
          <t>부분</t>
        </is>
      </c>
      <c r="BF124" s="38" t="inlineStr">
        <is>
          <t>2026-10-31</t>
        </is>
      </c>
    </row>
    <row r="125" ht="72" customHeight="1">
      <c r="A125" s="38" t="inlineStr">
        <is>
          <t>N018</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MA①</t>
        </is>
      </c>
      <c r="J125" s="38" t="inlineStr">
        <is>
          <t>같음</t>
        </is>
      </c>
      <c r="K125" s="38" t="inlineStr">
        <is>
          <t>있음</t>
        </is>
      </c>
      <c r="L125" s="38" t="inlineStr">
        <is>
          <t>일치</t>
        </is>
      </c>
      <c r="M125" s="38" t="inlineStr">
        <is>
          <t>편입 전</t>
        </is>
      </c>
      <c r="N125" s="39" t="inlineStr">
        <is>
          <t>Communication &amp; Visual Effects Services</t>
        </is>
      </c>
      <c r="O125" s="39" t="inlineStr">
        <is>
          <t>Social Networking</t>
        </is>
      </c>
      <c r="P125" s="38" t="inlineStr">
        <is>
          <t>Closed</t>
        </is>
      </c>
      <c r="Q125" s="40" t="n">
        <v>12.8</v>
      </c>
      <c r="R125" s="39" t="inlineStr">
        <is>
          <t>LY Corporation (TSE:4689)</t>
        </is>
      </c>
      <c r="S125" s="39" t="inlineStr">
        <is>
          <t>Mizuho Capital Co., Ltd.; Nissay Capital Co., Ltd.; Mitsubishi UFJ Capital Co., Ltd.; MIXI, Inc. (TSE:2121)</t>
        </is>
      </c>
      <c r="T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U125" s="39" t="inlineStr">
        <is>
          <t>MA-1 그룹이 매수자</t>
        </is>
      </c>
      <c r="V125" s="39" t="inlineStr">
        <is>
          <t>지분율 미기재(대개 100%·사업양수)</t>
        </is>
      </c>
      <c r="W125" s="39" t="inlineStr">
        <is>
          <t>MA① 경영권 인수</t>
        </is>
      </c>
      <c r="X125" s="39" t="inlineStr">
        <is>
          <t>Yahoo Japan 편입 전</t>
        </is>
      </c>
      <c r="Y125" s="38" t="inlineStr">
        <is>
          <t>False</t>
        </is>
      </c>
      <c r="Z125" s="39" t="inlineStr">
        <is>
          <t>MA① 경영권 인수</t>
        </is>
      </c>
      <c r="AA125" s="39" t="inlineStr">
        <is>
          <t>편입 전 (매수자 Yahoo Japan(ヤフー株式会社)은 2012년 당시 NAVER와 무관. 2021-03 LINE–Z Holdings 경영통합 전 Yahoo Japan 계열 거래이며, 대상회사는 2015-01-05 Yahoo Japan에 흡수합병돼 소멸)</t>
        </is>
      </c>
      <c r="AB125" s="39" t="inlineStr">
        <is>
          <t>완료 (2012-09, 정확한 완료일 미확인; Yahoo Japan 2014-11-20 합병 공시에 '2012年9月にコミュニティファクトリーを完全子会社といたしました')</t>
        </is>
      </c>
      <c r="AC125" s="39" t="inlineStr">
        <is>
          <t>JPY 약 1.0 billion (약 10억 엔; 회사는 금액을 공개하지 않았고, TechCrunch Japan·Asiajin 보도 추정치를 The Next Web 2012-09-11이 '$12.8 million (1 billion yen)'로 재인용)</t>
        </is>
      </c>
      <c r="AD125" s="39" t="inlineStr">
        <is>
          <t>원자료와 일치 (12.8; 보도 환산 1 billion yen ≈ USD 12.8 million, 즉 약 78엔/달러)</t>
        </is>
      </c>
      <c r="AE125" s="39" t="inlineStr">
        <is>
          <t>2012-09-11</t>
        </is>
      </c>
      <c r="AF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G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N009·N010(Brainer), N014(GyaO), N017(Venture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H125" s="39" t="inlineStr">
        <is>
          <t>ヤフー株式会社 (Yahoo Japan Corporation, 당시 東証1部·JASDAQ 상장 4689; 현 LY Corporation의 전신, 계열 정점 회사 자신)</t>
        </is>
      </c>
      <c r="AI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J125" s="39" t="inlineStr">
        <is>
          <t>인터넷 광고·포털 운영 (FY2012/3 연결 매출 302,089백만 엔: 미디어(광고) 110,292, 비즈니스서비스 83,435, 컨슈머(전자상거래·회원·유료콘텐츠) 107,963백만 엔; 일본 GAAP)</t>
        </is>
      </c>
      <c r="AK125" s="39" t="inlineStr">
        <is>
          <t>인접</t>
        </is>
      </c>
      <c r="AL125" s="39" t="inlineStr">
        <is>
          <t>대상 사업(스마트폰 사진 꾸미기 카메라 앱 DECOPIC과 mixi 소셜 앱)은 Yahoo Japan 포털·컨슈머 서비스로 이용자를 이끄는 모바일 진입용 앱이어서, 같은 소비자 고객군에 붙은 인접 영역으로 판단했다(보도자료 'Yahoo! JAPANのネットサービスへの誘導'). NAVER 기준: 거래 당시 Yahoo Japan은 NAVER와 관계가 없었으므로 NAVER 정점 기준 판정은 해당 없음.</t>
        </is>
      </c>
      <c r="AM125" s="39" t="inlineStr">
        <is>
          <t>JPY 562,022백만 (2012-03-31, Yahoo Japan 연결, 일본 GAAP; Yahoo! Inc. 10-K/A에 첨부된 Rule 3-09 감사 재무제표)</t>
        </is>
      </c>
      <c r="AN125" s="39" t="inlineStr">
        <is>
          <t>acq_total_assets와 같음</t>
        </is>
      </c>
      <c r="AO125" s="39" t="inlineStr">
        <is>
          <t>계산: 0.18 (보도 추정치 1,000백만 엔 / 562,022백만 엔)</t>
        </is>
      </c>
      <c r="AP125" s="39" t="inlineStr">
        <is>
          <t>계산: 0.21 (1,000백만 엔 / 총자본 468,301백만 엔, 2012-03-31 연결; 지배주주 귀속 465,959 기준도 0.21)</t>
        </is>
      </c>
      <c r="AQ125" s="39" t="inlineStr">
        <is>
          <t>계산: JPY 약 1조 6,844억 엔 (2012-09-10 종가 28,950엔 × 발행주식 58,184,240주; 자기주식 180,601주를 빼면 1조 6,792억 엔)</t>
        </is>
      </c>
      <c r="AR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S125" s="39" t="inlineStr">
        <is>
          <t>TSE:4689</t>
        </is>
      </c>
      <c r="AT125" s="39" t="inlineStr">
        <is>
          <t>인수 주체 Yahoo Japan(현 LY Corporation) 자체가 상장사다. 대상회사 コミュニティファクトリー는 비상장이다. 매도자 mixi(TSE:2121)는 특별이익을 계상하므로 매도 측 반응을 볼 때 쓸 수 있다.</t>
        </is>
      </c>
      <c r="AU125" s="39" t="inlineStr">
        <is>
          <t>2012-09-11 (Yahoo Japan 보도자료; 같은 날 GameBusiness.jp·The Next Web 보도. 공식 발표 전 인수설 보도는 찾지 못함)</t>
        </is>
      </c>
      <c r="AV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W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X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Y125" s="39" t="inlineStr">
        <is>
          <t>미확인</t>
        </is>
      </c>
      <c r="AZ125" s="39" t="inlineStr">
        <is>
          <t>FY2013/3: 미확인; FY2014/3: 200백만 엔 (단체); 최근: 2015-01 합병으로 소멸, 이후 Yahoo Japan 안의 사업 실적은 공개되지 않음</t>
        </is>
      </c>
      <c r="BA125" s="39" t="inlineStr">
        <is>
          <t>미확인</t>
        </is>
      </c>
      <c r="BB125" s="39" t="inlineStr">
        <is>
          <t>FY2013/3: 미확인; FY2014/3: 1백만 엔 (단체; 당기순이익 193백만 엔); 최근: 2015-01 합병으로 소멸, 이후 공개되지 않음</t>
        </is>
      </c>
      <c r="BC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D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E125" s="38" t="inlineStr">
        <is>
          <t>부분</t>
        </is>
      </c>
      <c r="BF125" s="38" t="inlineStr">
        <is>
          <t>2026-10-31</t>
        </is>
      </c>
    </row>
    <row r="126" ht="72" customHeight="1">
      <c r="A126" s="38" t="inlineStr">
        <is>
          <t>N019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MA①</t>
        </is>
      </c>
      <c r="J126" s="38" t="inlineStr">
        <is>
          <t>같음</t>
        </is>
      </c>
      <c r="K126" s="38" t="inlineStr">
        <is>
          <t>확인 안 됨</t>
        </is>
      </c>
      <c r="L126" s="38" t="inlineStr">
        <is>
          <t>일치</t>
        </is>
      </c>
      <c r="M126" s="38" t="inlineStr">
        <is>
          <t>편입 전</t>
        </is>
      </c>
      <c r="N126" s="39" t="inlineStr">
        <is>
          <t>Mobility &amp; Transportation</t>
        </is>
      </c>
      <c r="O126" s="39" t="inlineStr">
        <is>
          <t>Mobility / Transportation</t>
        </is>
      </c>
      <c r="P126" s="38" t="inlineStr">
        <is>
          <t>Closed</t>
        </is>
      </c>
      <c r="Q126" s="40" t="n">
        <v>36.41</v>
      </c>
      <c r="R126" s="39" t="inlineStr">
        <is>
          <t>LY Corporation (TSE:4689)</t>
        </is>
      </c>
      <c r="S126" s="39" t="inlineStr">
        <is>
          <t>SoftBank Group Corp. (TSE:9984)</t>
        </is>
      </c>
      <c r="T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U126" s="39" t="inlineStr">
        <is>
          <t>MA-1 그룹이 매수자</t>
        </is>
      </c>
      <c r="V126" s="39" t="inlineStr">
        <is>
          <t>과반 인수(≥50%)</t>
        </is>
      </c>
      <c r="W126" s="39" t="inlineStr">
        <is>
          <t>MA① 경영권 인수</t>
        </is>
      </c>
      <c r="X126" s="39" t="inlineStr">
        <is>
          <t>Yahoo Japan 편입 전</t>
        </is>
      </c>
      <c r="Y126" s="38" t="inlineStr">
        <is>
          <t>False</t>
        </is>
      </c>
      <c r="Z126" s="39" t="inlineStr">
        <is>
          <t>MA① 경영권 인수</t>
        </is>
      </c>
      <c r="AA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AB126" s="39" t="inlineStr">
        <is>
          <t>완료 (2012-12-17 주식 인도; 2012-12-10 주식양도계약 — Yahoo 2014-10-22 공개매수 공시 '2012年12月17日に…32,954株をソフトバンクより相対取引により2,998百万円で取得')</t>
        </is>
      </c>
      <c r="AC126" s="39" t="inlineStr">
        <is>
          <t>2,998,000,000円 (カービュー 보통주 32,954주, 1주 91,000円, 현금) + 자문비용 등 개산 8백만円 = 합계 개산 3,006백만円</t>
        </is>
      </c>
      <c r="AD126" s="39" t="inlineStr">
        <is>
          <t>원자료와 일치 (2,998백만円 ÷ 82.37円/달러(2012-12-07, FRB H.10) = 36.40)</t>
        </is>
      </c>
      <c r="AE126" s="39" t="inlineStr">
        <is>
          <t>2012-12-07</t>
        </is>
      </c>
      <c r="AF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G126" s="39" t="inlineStr">
        <is>
          <t>같은 대상회사의 2단계 인수: 이 거래(2012, 과반)와 N027(2014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H126" s="39" t="inlineStr">
        <is>
          <t>ヤフー株式会社(Yahoo Japan Corporation; 東証1部·JASDAQ 4689, ソフトバンク㈱의 연결자회사. 현 LINEヤフー㈱)</t>
        </is>
      </c>
      <c r="AI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J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K126" s="39" t="inlineStr">
        <is>
          <t>핵심</t>
        </is>
      </c>
      <c r="AL126" s="39" t="inlineStr">
        <is>
          <t>カービュー는 자동차 종합 사이트(광고)·중고차 매입 견적 중개·SNS 「みんカラ」·중고차 수출 마켓 「tradecarview」를 운영하는 인터넷 미디어·중개 회사로, Yahoo가 같은 영역의 「Yahoo!自動車」를 운영하고 있었고 2013-06 두 사이트를 「carview!」로 통합했다. 광고 기반 인터넷 미디어라는 Yahoo의 주력 사업과 같은 영역(수출 마켓·견적 중개는 커머스 인접). 그룹 정점 기준: 거래 당시 정점은 Yahoo Japan 자신(편입 전). NAVER 기준으로는 거래 당시 그룹 밖.</t>
        </is>
      </c>
      <c r="AM126" s="39" t="inlineStr">
        <is>
          <t>591,763백만円 (Yahoo 연결, 일본 기준, 2012-09-30 — 2013年3月期 第2四半期決算短信)</t>
        </is>
      </c>
      <c r="AN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O126" s="39" t="inlineStr">
        <is>
          <t>계산: 0.51 (2,998백만円 ÷ 591,763백만円, 2012-09-30; 자문비 포함 3,006백만円 기준 0.51)</t>
        </is>
      </c>
      <c r="AP126" s="39" t="inlineStr">
        <is>
          <t>계산: 0.60 (2,998백만円 ÷ 자기자본 497,824백만円, 2012-09-30)</t>
        </is>
      </c>
      <c r="AQ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R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S126" s="39" t="inlineStr">
        <is>
          <t>TSE:4689</t>
        </is>
      </c>
      <c r="AT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U126" s="39" t="inlineStr">
        <is>
          <t>2012-12-07 Yahoo 적시공시 '株式会社カービューの株式の取得（連結子会社化）に関するお知らせ'와 SoftBank 'Change of Indirect Subsidiary…' 공시(같은 날). 사전 보도는 찾지 못함.</t>
        </is>
      </c>
      <c r="AV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W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발표(N027);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X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Y126" s="39" t="inlineStr">
        <is>
          <t>FY2011/3: 4,901,697천円; FY2012/3: 5,554,376천円 (カービュー 연결)</t>
        </is>
      </c>
      <c r="AZ126" s="39" t="inlineStr">
        <is>
          <t>FY2013/3: 4,444,656천円; FY2014/3: 3,858,664천円; 최근 연도: 미확인 (2015-03 상장폐지 후 매출 미공시. 마지막 공시치 FY2015/3 상반기 2,035백만円; 분할 매각된 tradecarview 사업 FY2018/3 758백만円)</t>
        </is>
      </c>
      <c r="BA126" s="39" t="inlineStr">
        <is>
          <t>FY2011/3: 652백만円; FY2012/3: 589백만円 (연결 영업이익, Yahoo 2012-12-07 공시)</t>
        </is>
      </c>
      <c r="BB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BC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D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E126" s="38" t="inlineStr">
        <is>
          <t>부분</t>
        </is>
      </c>
      <c r="BF126" s="38" t="inlineStr">
        <is>
          <t>2026-10-26</t>
        </is>
      </c>
    </row>
    <row r="127" ht="72" customHeight="1">
      <c r="A127" s="38" t="inlineStr">
        <is>
          <t>N020</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MA①</t>
        </is>
      </c>
      <c r="J127" s="38" t="inlineStr">
        <is>
          <t>같음</t>
        </is>
      </c>
      <c r="K127" s="38" t="inlineStr">
        <is>
          <t>확인 안 됨</t>
        </is>
      </c>
      <c r="L127" s="38" t="inlineStr">
        <is>
          <t>일치</t>
        </is>
      </c>
      <c r="M127" s="38" t="inlineStr">
        <is>
          <t>편입 전</t>
        </is>
      </c>
      <c r="N127" s="39" t="inlineStr">
        <is>
          <t>Finance &amp; Investment</t>
        </is>
      </c>
      <c r="O127" s="39" t="inlineStr">
        <is>
          <t>Fintech / Payments / Digital Financial Services</t>
        </is>
      </c>
      <c r="P127" s="38" t="inlineStr">
        <is>
          <t>Closed</t>
        </is>
      </c>
      <c r="Q127" s="40" t="n">
        <v>252.85</v>
      </c>
      <c r="R127" s="39" t="inlineStr">
        <is>
          <t>LY Corporation (TSE:4689)</t>
        </is>
      </c>
      <c r="S127" s="39" t="inlineStr">
        <is>
          <t>CyberAgent, Inc. (TSE:4751)</t>
        </is>
      </c>
      <c r="T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U127" s="39" t="inlineStr">
        <is>
          <t>MA-1 그룹이 매수자</t>
        </is>
      </c>
      <c r="V127" s="39" t="inlineStr">
        <is>
          <t>과반 인수(≥50%)</t>
        </is>
      </c>
      <c r="W127" s="39" t="inlineStr">
        <is>
          <t>MA① 경영권 인수</t>
        </is>
      </c>
      <c r="X127" s="39" t="inlineStr">
        <is>
          <t>Yahoo Japan 편입 전</t>
        </is>
      </c>
      <c r="Y127" s="38" t="inlineStr">
        <is>
          <t>False</t>
        </is>
      </c>
      <c r="Z127" s="39" t="inlineStr">
        <is>
          <t>MA① 경영권 인수</t>
        </is>
      </c>
      <c r="AA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AB127" s="39" t="inlineStr">
        <is>
          <t>완료 (2013-01-31)</t>
        </is>
      </c>
      <c r="AC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D127" s="39" t="inlineStr">
        <is>
          <t>원자료와 일치 (계산: 21,000百万円 ÷ 83.10円/USD(2012-12-12, Fed H.10) = 252.7백만 달러; 원자료 252.85)</t>
        </is>
      </c>
      <c r="AE127" s="39" t="inlineStr">
        <is>
          <t>2012-12-12</t>
        </is>
      </c>
      <c r="AF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G127" s="39" t="inlineStr">
        <is>
          <t>묶음 내 관계: N024(2014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H127" s="39" t="inlineStr">
        <is>
          <t>ヤフー株式会社 (Yahoo Japan Corporation; 東証1部·JASDAQ 상장, 소프트뱅크㈱의 연결자회사 — 현 LINEヤフー㈱, 같은 법인)</t>
        </is>
      </c>
      <c r="AI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J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K127" s="39" t="inlineStr">
        <is>
          <t>비핵심</t>
        </is>
      </c>
      <c r="AL127" s="39" t="inlineStr">
        <is>
          <t>대상은 FX(외국환증거금거래) 금융상품거래업자. 야후는 Yahoo!ウォレット 등 결제는 했으나 금융업은 처음('金融事業に本格参入するのは初めて')이어서 비핵심(새 영역 진입)으로 판정. 다만 Yahoo!プレミアム 회원 특전·Yahoo!ポイント 연계·집객력 활용을 시너지로 내세워 고객군은 겹친다(인접 요소). 인수 후 세그먼트는 その他(決済・金融関連) → 2018/3期(第23期, 2017-04 시작 회계연도)부터 コマース事業. 그룹 정점 기준: 거래 당시 NAVER와 무관(편입 전); NAVER 본체도 FX 사업 경험 없음 → 비핵심.</t>
        </is>
      </c>
      <c r="AM127" s="39" t="inlineStr">
        <is>
          <t>562,022百万円 (2012-03-31, Yahoo Japan 연결 総資産額, 일본기준; 발표 직전 분기말 2012-09-30은 591,763百万円)</t>
        </is>
      </c>
      <c r="AN127" s="39" t="inlineStr">
        <is>
          <t>acq_total_assets와 같음 (편입 전 Yahoo Japan 계열의 정점 = Yahoo Japan 자신)</t>
        </is>
      </c>
      <c r="AO127" s="39" t="inlineStr">
        <is>
          <t>계산: 3.74 (21,000百万円 ÷ 2012-03-31 연결 総資産 562,022百万円; 2012-09-30 기준이면 3.55)</t>
        </is>
      </c>
      <c r="AP127" s="39" t="inlineStr">
        <is>
          <t>계산: 4.51 (21,000百万円 ÷ 2012-03-31 연결 自己資本 465,210百万円 = 純資産 468,300 − 新株予約権 749 − 少数株主持分 2,341; 2012-09-30 純資産 501,002 기준이면 4.19)</t>
        </is>
      </c>
      <c r="AQ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R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S127" s="39" t="inlineStr">
        <is>
          <t>TSE:4689</t>
        </is>
      </c>
      <c r="AT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U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V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W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X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Y127" s="39" t="inlineStr">
        <is>
          <t>2011/3期: 7,002百万円; 2012/3期: 8,498百万円 (営業収益)</t>
        </is>
      </c>
      <c r="AZ127" s="39" t="inlineStr">
        <is>
          <t>2013/3期(인수일 포함 연도): 7,970,754千円; 2014/3期: 8,599,458千円; 2015/3期: 9,117,309千円 (売上高=営業収益); 최근(Yahoo 보유 마지막 회계연도) 2021/3期: 9,783百万円 (참고 2019/3期 7,747, 2020/3期 8,525百万円; 2016/3~2018/3期 미확인)</t>
        </is>
      </c>
      <c r="BA127" s="39" t="inlineStr">
        <is>
          <t>2011/3期: 2,931百万円; 2012/3期: 4,021百万円</t>
        </is>
      </c>
      <c r="BB127" s="39" t="inlineStr">
        <is>
          <t>2013/3期: 4,027,304千円; 2014/3期: 4,147,607千円; 2015/3期: 4,159,763千円; 최근 2021/3期: 2,779百万円 (참고 2019/3期 1,999, 2020/3期 2,581百万円; 2016/3~2018/3期 미확인)</t>
        </is>
      </c>
      <c r="BC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D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E127" s="38" t="inlineStr">
        <is>
          <t>완료</t>
        </is>
      </c>
      <c r="BF127" s="38" t="inlineStr">
        <is>
          <t>2026-10-26</t>
        </is>
      </c>
    </row>
    <row r="128" ht="72" customHeight="1">
      <c r="A128" s="38" t="inlineStr">
        <is>
          <t>N021</t>
        </is>
      </c>
      <c r="B128" s="38" t="inlineStr">
        <is>
          <t>Naver</t>
        </is>
      </c>
      <c r="C128" s="38" t="inlineStr">
        <is>
          <t>2013-02-28</t>
        </is>
      </c>
      <c r="D128" s="39" t="inlineStr">
        <is>
          <t>Brain Pub</t>
        </is>
      </c>
      <c r="E128" s="38" t="n">
        <v>137</v>
      </c>
      <c r="F128" s="38" t="inlineStr">
        <is>
          <t>False</t>
        </is>
      </c>
      <c r="G128" s="38" t="n"/>
      <c r="H128" s="38" t="inlineStr">
        <is>
          <t>MA①</t>
        </is>
      </c>
      <c r="I128" s="38" t="inlineStr">
        <is>
          <t>MA①</t>
        </is>
      </c>
      <c r="J128" s="38" t="inlineStr">
        <is>
          <t>같음</t>
        </is>
      </c>
      <c r="K128" s="38" t="inlineStr">
        <is>
          <t>있음</t>
        </is>
      </c>
      <c r="L128" s="38" t="inlineStr">
        <is>
          <t>일치</t>
        </is>
      </c>
      <c r="M128" s="38" t="inlineStr">
        <is>
          <t>편입 후</t>
        </is>
      </c>
      <c r="N128" s="39" t="inlineStr">
        <is>
          <t>Content Production &amp; Investment</t>
        </is>
      </c>
      <c r="O128" s="39" t="inlineStr">
        <is>
          <t>Journalism / Publishing</t>
        </is>
      </c>
      <c r="P128" s="38" t="inlineStr">
        <is>
          <t>Closed</t>
        </is>
      </c>
      <c r="Q128" s="40" t="n">
        <v>3.22</v>
      </c>
      <c r="R128" s="39" t="inlineStr">
        <is>
          <t>NAVER Corporation (KOSE:A035420)</t>
        </is>
      </c>
      <c r="S128" s="39" t="inlineStr">
        <is>
          <t>-</t>
        </is>
      </c>
      <c r="T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U128" s="39" t="inlineStr">
        <is>
          <t>MA-1 그룹이 매수자</t>
        </is>
      </c>
      <c r="V128" s="39" t="inlineStr">
        <is>
          <t>지분율 미기재(대개 100%·사업양수)</t>
        </is>
      </c>
      <c r="W128" s="39" t="inlineStr">
        <is>
          <t>MA① 경영권 인수</t>
        </is>
      </c>
      <c r="X128" s="39" t="n"/>
      <c r="Y128" s="38" t="inlineStr">
        <is>
          <t>False</t>
        </is>
      </c>
      <c r="Z128" s="39" t="inlineStr">
        <is>
          <t>MA① 경영권 인수</t>
        </is>
      </c>
      <c r="AA128" s="39" t="inlineStr">
        <is>
          <t>편입 후 (매수자 엔에이치엔㈜는 현 NAVER㈜ 법인 자신, 그룹 지배회사)</t>
        </is>
      </c>
      <c r="AB128" s="39" t="inlineStr">
        <is>
          <t>완료 (2013-02-28 지분 100% 취득)</t>
        </is>
      </c>
      <c r="AC128" s="39" t="inlineStr">
        <is>
          <t>3,500,000,000원 (지분 100%, 1,000주)</t>
        </is>
      </c>
      <c r="AD128" s="39" t="inlineStr">
        <is>
          <t>원자료와 일치 (원자료 3.22는 3,500백만원에 묵시 환율 약 1,087원/달러 적용값)</t>
        </is>
      </c>
      <c r="AE128" s="39" t="inlineStr">
        <is>
          <t>2012-11-09</t>
        </is>
      </c>
      <c r="AF128" s="39" t="inlineStr">
        <is>
          <t>기준 분류 유지: NHN이 브레인펍 지분 100%를 35억원에 직접 취득해 경영권을 처음 얻음(이사회 의안·별도감사보고서·연결 사업결합 주석으로 확인). 금액·상태도 원자료와 같음</t>
        </is>
      </c>
      <c r="AG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H128" s="39" t="inlineStr">
        <is>
          <t>엔에이치엔㈜(NHN Corporation, 현 NAVER㈜; 그룹 지배회사)</t>
        </is>
      </c>
      <c r="AI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J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K128" s="39" t="inlineStr">
        <is>
          <t>인접</t>
        </is>
      </c>
      <c r="AL128" s="39" t="inlineStr">
        <is>
          <t>대상은 스마트폰 앱(런처) 개발사로, 모바일에서 네이버 서비스로 들어오는 진입점을 확보하려는 투자다. 포털 광고 사업과 같은 고객군(네이버 이용자)에 붙은 모바일 접점 영역이다. 인수 주체가 그룹 정점(NAVER)이므로 정점 기준 판단도 같다</t>
        </is>
      </c>
      <c r="AM128" s="39" t="inlineStr">
        <is>
          <t>1,984,793백만원 (엔에이치엔㈜ 별도, 2011-12-31, K-IFRS; 같은 날 연결 2,372,705백만원)</t>
        </is>
      </c>
      <c r="AN128" s="39" t="inlineStr">
        <is>
          <t>acq_total_assets와 같음 (연결 기준 2,372,705백만원, 2011-12-31)</t>
        </is>
      </c>
      <c r="AO128" s="39" t="inlineStr">
        <is>
          <t>계산: 0.1763 (3,500백만원 ÷ 별도 총자산 1,984,793백만원, 2011-12-31). 연결 기준 0.1475</t>
        </is>
      </c>
      <c r="AP128" s="39" t="inlineStr">
        <is>
          <t>계산: 0.2193 (3,500백만원 ÷ 별도 자본총계 1,595,745백만원, 2011-12-31). 연결 기준 0.2218</t>
        </is>
      </c>
      <c r="AQ128" s="39" t="inlineStr">
        <is>
          <t>계산: 12,513,203,040,000원 (2012-11-08 종가 260,000원 × 발행주식총수 48,127,704주)</t>
        </is>
      </c>
      <c r="AR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S128" s="39" t="inlineStr">
        <is>
          <t>KRX:035420</t>
        </is>
      </c>
      <c r="AT128" s="39" t="inlineStr">
        <is>
          <t>인수 주체 엔에이치엔㈜(현 NAVER㈜)가 유가증권시장 상장사. 대상회사 브레인펍은 비상장. 이사회 결의(2012-11-09)는 당시 별도 공시되지 않음(2012 3분기보고서 2012-11-28에도 기재 없음)</t>
        </is>
      </c>
      <c r="AU128" s="39" t="inlineStr">
        <is>
          <t>2013-04-01 DART 2012 사업보고서(2012-11-09 이사회 '스마트폰 어플리케이션 개발사 인수의 건 - 법인명: 브레인펍(주) - 인수금액: 35억원(100%)'과 2013-02-28 계열 편입 기재). 그 전 보도는 웹 검색으로 찾지 못함</t>
        </is>
      </c>
      <c r="AV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W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X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Y128" s="39" t="inlineStr">
        <is>
          <t>미확인</t>
        </is>
      </c>
      <c r="AZ128" s="39" t="inlineStr">
        <is>
          <t>2013: 529,734천원; 2014: 424,966천원; 최근(2015): 매출 미확인(총자산 262백만원만 확인), 2016 아이커넥트에 합병돼 별도 실적 없음</t>
        </is>
      </c>
      <c r="BA128" s="39" t="inlineStr">
        <is>
          <t>미확인</t>
        </is>
      </c>
      <c r="BB128" s="39" t="inlineStr">
        <is>
          <t>영업이익 미확인. 당기순손익으로 대신: 2013: 91,828천원; 2014: (166,329)천원; 2015: -202백만원</t>
        </is>
      </c>
      <c r="BC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D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BE128" s="38" t="inlineStr">
        <is>
          <t>부분</t>
        </is>
      </c>
      <c r="BF128" s="38" t="inlineStr">
        <is>
          <t>2026-10-31</t>
        </is>
      </c>
    </row>
    <row r="129" ht="72" customHeight="1">
      <c r="A129" s="38" t="inlineStr">
        <is>
          <t>N022</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MA①</t>
        </is>
      </c>
      <c r="J129" s="38" t="inlineStr">
        <is>
          <t>같음</t>
        </is>
      </c>
      <c r="K129" s="38" t="inlineStr">
        <is>
          <t>확인 안 됨</t>
        </is>
      </c>
      <c r="L129" s="38" t="inlineStr">
        <is>
          <t>일치</t>
        </is>
      </c>
      <c r="M129" s="38" t="inlineStr">
        <is>
          <t>편입 전</t>
        </is>
      </c>
      <c r="N129" s="39" t="inlineStr">
        <is>
          <t>Commerce &amp; Marketing</t>
        </is>
      </c>
      <c r="O129" s="39" t="inlineStr">
        <is>
          <t>E-commerce / Marketplace</t>
        </is>
      </c>
      <c r="P129" s="38" t="inlineStr">
        <is>
          <t>Closed</t>
        </is>
      </c>
      <c r="Q129" s="40" t="n">
        <v>7.33</v>
      </c>
      <c r="R129" s="39" t="inlineStr">
        <is>
          <t>Demae-Can Co.,Ltd (TSE:2484)</t>
        </is>
      </c>
      <c r="S129" s="39" t="inlineStr">
        <is>
          <t>-</t>
        </is>
      </c>
      <c r="T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U129" s="39" t="inlineStr">
        <is>
          <t>MA-1 그룹이 매수자</t>
        </is>
      </c>
      <c r="V129" s="39" t="inlineStr">
        <is>
          <t>지분율 미기재(대개 100%·사업양수)</t>
        </is>
      </c>
      <c r="W129" s="39" t="inlineStr">
        <is>
          <t>MA① 경영권 인수</t>
        </is>
      </c>
      <c r="X129" s="39" t="n"/>
      <c r="Y129" s="38" t="inlineStr">
        <is>
          <t>False</t>
        </is>
      </c>
      <c r="Z129" s="39" t="inlineStr">
        <is>
          <t>MA① 경영권 인수</t>
        </is>
      </c>
      <c r="AA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2016-10(N033, 지분법), NAVER 연결 편입은 2020-04-24(LINE·未来Fund 제3자배정 인수; NAVER 2020 사업보고서 사업결합 주석·종속기업 명단)부터 2021-03 경영통합으로 연결 제외될 때까지뿐이다.)</t>
        </is>
      </c>
      <c r="AB129" s="39" t="inlineStr">
        <is>
          <t>완료 (2013-05-17; 이사회 결의·주식양도계약 체결·주식 인도가 모두 같은 날, 有価証券報告書 기업결합일 2013-05-17)</t>
        </is>
      </c>
      <c r="AC129" s="39" t="inlineStr">
        <is>
          <t>755,000,000円 (주식 대가, 현금. 자문비용 포함 취득원가 783,650천円 — FY2013/8 有価証券報告書 기업결합 주석. 발표 시 개산 합계 780백만円, 자금은 '自己資金及び金融機関からの借入')</t>
        </is>
      </c>
      <c r="AD129" s="39" t="inlineStr">
        <is>
          <t>원자료와 일치 (755백만円 ÷ 102.98円/달러(2013-05-17, FRB H.10 DEXJPUS) = 7.33)</t>
        </is>
      </c>
      <c r="AE129" s="39" t="inlineStr">
        <is>
          <t>2013-05-17</t>
        </is>
      </c>
      <c r="AF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G129" s="39" t="inlineStr">
        <is>
          <t>같은 묶음 N023(ZEN, 2013-12)과 함께 夢の街가 2013년에 한 다각화 인수다. 夢の街 자체는 N007(2007 Yahoo Japan TOB)·N013(2009 Yahoo Japan→CCC 지분 매각)·N033(2016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H129" s="39" t="inlineStr">
        <is>
          <t>夢の街創造委員会株式会社(현 ㈱出前館; 당시 大阪証券取引所 JASDAQ 상장 독립회사, CCC 31.74% 보유의 その他の関係会社 관계. NAVER·Yahoo Japan 그룹 밖)</t>
        </is>
      </c>
      <c r="AI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J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K129" s="39" t="inlineStr">
        <is>
          <t>인접</t>
        </is>
      </c>
      <c r="AL129" s="39" t="inlineStr">
        <is>
          <t>薩摩恵比寿堂은 콜센터 기반으로 음식점에 소주를 파는 통신판매회사(テレマーケティングによる通信販売業)여서 夢の街의 주문 중개 플랫폼과 사업은 다르지만, 고객이 같은 음식점(가맹점)이고 공시도 '主要顧客の業態が飲食業'을 시너지 근거로 들었다 → 같은 고객군의 인접 영역. 인수 뒤 별도 보고세그먼트(通信販売事業)로 관리됐다. 그룹 정점(NAVER) 기준: 거래 당시 그룹 밖 거래라 해당 없음. 사후적으로도 NAVER·LINE 사업과 무관한 주류 통신판매(비핵심).</t>
        </is>
      </c>
      <c r="AM129" s="39" t="inlineStr">
        <is>
          <t>2,364,129천円 (夢の街 연결, 2013-02-28, 平成25年8月期 第2四半期決算短信) / 직전 회계연도말 2,357,243천円(2012-08-31)</t>
        </is>
      </c>
      <c r="AN129" s="39" t="inlineStr">
        <is>
          <t>acq_total_assets와 같음 (거래 당시 夢の街는 상위 지배회사가 없는 독립 상장사; CCC는 31.74% 보유한 その他の関係会社로 지배회사가 아님). 직전 회계연도말(2012-08-31) 연결 총자산 2,357,243천円</t>
        </is>
      </c>
      <c r="AO129" s="39" t="inlineStr">
        <is>
          <t>계산: 31.94 (주식 대가 755,000천円 ÷ 총자산 2,364,129천円, 2013-02-28) / 취득원가 783,650천円 기준 33.15</t>
        </is>
      </c>
      <c r="AP129" s="39" t="inlineStr">
        <is>
          <t>계산: 33.90 (755,000천円 ÷ 자기자본 2,227,176천円 = 순자산 2,233,049 − 신주예약권 5,873, 2013-02-28) / 취득원가 기준 35.19</t>
        </is>
      </c>
      <c r="AQ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R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S129" s="39" t="inlineStr">
        <is>
          <t>TSE:2484</t>
        </is>
      </c>
      <c r="AT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U129" s="39" t="inlineStr">
        <is>
          <t>2013-05-17 夢の街 적시공시 '株式会社薩摩恵比寿堂の株式取得（子会社化）に関するお知らせ'(같은 날 업적예상 수정 공시 동반). 사전 인수설 보도는 찾지 못함.</t>
        </is>
      </c>
      <c r="AV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筆頭株主(N013);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W129" s="39" t="inlineStr">
        <is>
          <t>2013-05-17: 160주(100%) 취득·연결, 通信販売事業 세그먼트 신설(のれん 542,818천円, 5년 균등상각); 2013-07: CCC가 夢の街 지분 대부분 매각(31.74%→5.46%), 筆頭株主는 中村利江 대표의 キトプランニング; 2013-12: ZEN 인수(N023); FY2014/8: 出前館 콜센터를 鹿児島로 옮겨 薩摩恵比寿堂에 위탁, 음식점용 발주 앱 출시, 2014-06 구매 사이트 '仕入館' 개설; 2015-09: 薩摩恵比寿堂 야마나시 와인 거점 개설; 2016-10: LINE이 夢の街 20% 취득(N033);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X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Y129" s="39" t="inlineStr">
        <is>
          <t>FY2011/4: 1,824,040천円; FY2012/4: 1,932,874천円 (별도; 인수 직전 FY2013/4 실적은 미공시)</t>
        </is>
      </c>
      <c r="AZ129" s="39" t="inlineStr">
        <is>
          <t>FY2013/8(2013-05~08, 4개월): 659,775천円; FY2014/8: 1,885,486천円(세그먼트 간 49,596 포함, 외부 1,835,890); FY2015/8: 1,758,528천円(외부 1,693,224); 최근(사업 양도 전 마지막) FY2022/8(2021-09~2022-06, 10개월): 1,168,617천円(외부 493,939)</t>
        </is>
      </c>
      <c r="BA129" s="39" t="inlineStr">
        <is>
          <t>FY2011/4: 57,866천円; FY2012/4: 70,411천円 (별도 영업이익)</t>
        </is>
      </c>
      <c r="BB129" s="39" t="inlineStr">
        <is>
          <t>FY2013/8(4개월): 38,684천円; FY2014/8: 140,480천円; FY2015/8: 203,687천円; FY2022/8(10개월): 89,081천円 (通信販売事業 세그먼트 이익, 연결 영업이익 기준)</t>
        </is>
      </c>
      <c r="BC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D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E129" s="38" t="inlineStr">
        <is>
          <t>완료</t>
        </is>
      </c>
      <c r="BF129" s="38" t="inlineStr">
        <is>
          <t>2026-10-31</t>
        </is>
      </c>
    </row>
    <row r="130" ht="72" customHeight="1">
      <c r="A130" s="38" t="inlineStr">
        <is>
          <t>N023</t>
        </is>
      </c>
      <c r="B130" s="38" t="inlineStr">
        <is>
          <t>Naver</t>
        </is>
      </c>
      <c r="C130" s="38" t="inlineStr">
        <is>
          <t>2013-11-26</t>
        </is>
      </c>
      <c r="D130" s="39" t="inlineStr">
        <is>
          <t>ZEN Co. Ltd.</t>
        </is>
      </c>
      <c r="E130" s="38" t="n">
        <v>171</v>
      </c>
      <c r="F130" s="38" t="inlineStr">
        <is>
          <t>False</t>
        </is>
      </c>
      <c r="G130" s="38" t="n"/>
      <c r="H130" s="38" t="inlineStr">
        <is>
          <t>MA①</t>
        </is>
      </c>
      <c r="I130" s="38" t="inlineStr">
        <is>
          <t>MA①</t>
        </is>
      </c>
      <c r="J130" s="38" t="inlineStr">
        <is>
          <t>같음</t>
        </is>
      </c>
      <c r="K130" s="38" t="inlineStr">
        <is>
          <t>있음</t>
        </is>
      </c>
      <c r="L130" s="38" t="inlineStr">
        <is>
          <t>일치</t>
        </is>
      </c>
      <c r="M130" s="38" t="inlineStr">
        <is>
          <t>편입 전</t>
        </is>
      </c>
      <c r="N130" s="39" t="inlineStr">
        <is>
          <t>Commerce &amp; Marketing</t>
        </is>
      </c>
      <c r="O130" s="39" t="inlineStr">
        <is>
          <t>E-commerce / Marketplace</t>
        </is>
      </c>
      <c r="P130" s="38" t="inlineStr">
        <is>
          <t>Closed</t>
        </is>
      </c>
      <c r="Q130" s="40" t="n">
        <v>0.326</v>
      </c>
      <c r="R130" s="39" t="inlineStr">
        <is>
          <t>Demae-Can Co.,Ltd (TSE:2484)</t>
        </is>
      </c>
      <c r="S130" s="39" t="inlineStr">
        <is>
          <t>-</t>
        </is>
      </c>
      <c r="T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U130" s="39" t="inlineStr">
        <is>
          <t>MA-1 그룹이 매수자</t>
        </is>
      </c>
      <c r="V130" s="39" t="inlineStr">
        <is>
          <t>과반 인수(≥50%)</t>
        </is>
      </c>
      <c r="W130" s="39" t="inlineStr">
        <is>
          <t>MA① 경영권 인수</t>
        </is>
      </c>
      <c r="X130" s="39" t="n"/>
      <c r="Y130" s="38" t="inlineStr">
        <is>
          <t>False</t>
        </is>
      </c>
      <c r="Z130" s="39" t="inlineStr">
        <is>
          <t>MA① 경영권 인수</t>
        </is>
      </c>
      <c r="AA130" s="39" t="inlineStr">
        <is>
          <t>편입 전 (2013-11-26 기본합의·2013-12-27 인도 당시 매수자 夢の街創造委員会(현 ㈱出前館)는 NAVER·LINE과 자본관계가 없는 JASDAQ 상장사였다. LINE 지분 취득은 2016-10(N033, 지분법), NAVER 연결 편입은 2020-04-24~2021-03뿐이며, 그 전인 2017-09-01 ZEN은 이미 夢の街에 흡수합병됐다.)</t>
        </is>
      </c>
      <c r="AB130" s="39" t="inlineStr">
        <is>
          <t>완료 (2013-12-27 주식 인도; 2013-12-26 이사회 결의·주식양도계약 체결)</t>
        </is>
      </c>
      <c r="AC130" s="39" t="inlineStr">
        <is>
          <t>30,000,000円 (주식 대가) + 자문비용 3,000,000円 = 합계 33,000,000円 (2013-12-26 적시공시 '取得価額')</t>
        </is>
      </c>
      <c r="AD130" s="39" t="inlineStr">
        <is>
          <t>원자료와 일치 (원자료 0.326은 자문비용 포함 33백만円 ÷ 101.38円/달러(2013-11-26, FRB H.10) = 0.326. 주식 대가 30백만円만이면 0.296)</t>
        </is>
      </c>
      <c r="AE130" s="39" t="inlineStr">
        <is>
          <t>2013-11-26</t>
        </is>
      </c>
      <c r="AF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G130" s="39" t="inlineStr">
        <is>
          <t>같은 묶음 N022(薩摩恵比寿堂,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있다(N022 notes 참조). 조사 한계: ZEN의 인수 전후 매출·영업이익은 어떤 공시에도 없어 미확인.</t>
        </is>
      </c>
      <c r="AH130" s="39" t="inlineStr">
        <is>
          <t>夢の街創造委員会株式会社(현 ㈱出前館; 당시 東証 JASDAQ 상장 독립회사. NAVER·Yahoo Japan 그룹 밖)</t>
        </is>
      </c>
      <c r="AI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J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K130" s="39" t="inlineStr">
        <is>
          <t>인접</t>
        </is>
      </c>
      <c r="AL130" s="39" t="inlineStr">
        <is>
          <t>ZEN은 50세 이상 시니어 커뮤니티 사이트 「シニア・ナビ」(회원 약 12,000명, 월 100만 PV)와 시니어 대상 리서치·컨설팅·제작을 하는 회사로, 夢の街의 배달 중개와 사업은 다르지만 인터넷 서비스로 出前館의 시니어 이용자 확대(공시 목적)와 1인분 배달 'おひとりさま便'에 쓰였다 → 이용자 확보 측면의 인접 영역. 인수 후 出前館事業 세그먼트에 포함. 그룹 정점(NAVER) 기준: 거래 당시 그룹 밖이라 해당 없음.</t>
        </is>
      </c>
      <c r="AM130" s="39" t="inlineStr">
        <is>
          <t>2,962,301천円 (夢の街 연결, 2013-08-31 직전 회계연도말, FY2013/8 有価証券報告書)</t>
        </is>
      </c>
      <c r="AN130" s="39" t="inlineStr">
        <is>
          <t>acq_total_assets와 같음 (거래 당시 夢の街는 상위 지배회사가 없는 독립 상장사; 2013-07 CCC 지분 매각 후 筆頭株主는 キトプランニング 11.89%)</t>
        </is>
      </c>
      <c r="AO130" s="39" t="inlineStr">
        <is>
          <t>계산: 1.01 (주식 대가 30,000천円 ÷ 총자산 2,962,301천円, 2013-08-31) / 자문 포함 33,000천円 기준 1.11</t>
        </is>
      </c>
      <c r="AP130" s="39" t="inlineStr">
        <is>
          <t>계산: 1.51 (30,000천円 ÷ 자기자본 1,985,684천円 = 순자산 1,986,773 − 신주예약권 1,089, 2013-08-31) / 33,000천円 기준 1.66</t>
        </is>
      </c>
      <c r="AQ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R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S130" s="39" t="inlineStr">
        <is>
          <t>TSE:2484</t>
        </is>
      </c>
      <c r="AT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U130" s="39" t="inlineStr">
        <is>
          <t>2013-11-26 夢の街 적시공시 '株式会社ZEN の株式取得（子会社化）に関する基本合意書締結のお知らせ'. 사전 보도는 찾지 못함.</t>
        </is>
      </c>
      <c r="AV130" s="39" t="inlineStr">
        <is>
          <t>1999: 시니어 커뮤니티 사이트 「シニア・ナビ」 개설(공시상 '平成11年に開設した老舗'); 2003-12-24: ㈱ZEN 설립(대표 柴田彰, 자본금 1천만円, 본사 渋谷区); 2013-05: 夢の街가 薩摩恵比寿堂 인수(N022); 2013-07: CCC가 夢の街 지분 대부분 매각, 中村利江 측 キトプランニング가 筆頭株主; 2013-08: 夢の街 FY2013/8 연결 매출 2,086,981천円·영업이익 278,439천円; 2013-11-26: 기본합의(柴田彰 151주 75.5%, 기타 49주)</t>
        </is>
      </c>
      <c r="AW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취득(N033); 2017-09-01: ZEN을 夢の街에 흡수합병, 소멸; 2019-11: 모회사 사명 ㈱出前館; 2020-04~2021-03: 出前館 NAVER 연결 기간(ZEN은 이미 소멸)</t>
        </is>
      </c>
      <c r="AX130" s="39" t="inlineStr">
        <is>
          <t>있음 (FY2015/8(2014-09~2015-08), ZEN 주식 취득으로 생긴 のれん 18,388천円을 회수가능가액까지 감액(特別損失) — 夢の街 FY2015/8 有価証券報告書 減損損失 주석)</t>
        </is>
      </c>
      <c r="AY130" s="39" t="inlineStr">
        <is>
          <t>미확인 (ZEN 재무는 2013-11-26·12-26 적시공시와 夢の街 有価証券報告書 어디에도 공시되지 않음 — 기업결합 주석은 '重要性が乏しい'로 생략)</t>
        </is>
      </c>
      <c r="AZ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BA130" s="39" t="inlineStr">
        <is>
          <t>미확인 (target_rev_pre와 같은 이유)</t>
        </is>
      </c>
      <c r="BB130" s="39" t="inlineStr">
        <is>
          <t>미확인 (ZEN 별도 실적 미공시. 참고: 出前館事業 세그먼트 이익 FY2014/8 527,947천円, FY2015/8 638,809천円; 出前館 연결 영업손실 FY2026/8 △8,288백만円)</t>
        </is>
      </c>
      <c r="BC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D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E130" s="38" t="inlineStr">
        <is>
          <t>부분</t>
        </is>
      </c>
      <c r="BF130" s="38" t="inlineStr">
        <is>
          <t>2026-10-31</t>
        </is>
      </c>
    </row>
    <row r="131" ht="72" customHeight="1">
      <c r="A131" s="38" t="inlineStr">
        <is>
          <t>N024</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MA①</t>
        </is>
      </c>
      <c r="J131" s="38" t="inlineStr">
        <is>
          <t>같음</t>
        </is>
      </c>
      <c r="K131" s="38" t="inlineStr">
        <is>
          <t>확인 안 됨</t>
        </is>
      </c>
      <c r="L131" s="38" t="inlineStr">
        <is>
          <t>일치</t>
        </is>
      </c>
      <c r="M131" s="38" t="inlineStr">
        <is>
          <t>편입 전</t>
        </is>
      </c>
      <c r="N131" s="39" t="inlineStr">
        <is>
          <t>Finance &amp; Investment</t>
        </is>
      </c>
      <c r="O131" s="39" t="inlineStr">
        <is>
          <t>Fintech / Payments / Digital Financial Services</t>
        </is>
      </c>
      <c r="P131" s="38" t="inlineStr">
        <is>
          <t>Closed</t>
        </is>
      </c>
      <c r="Q131" s="40" t="n">
        <v>223.16</v>
      </c>
      <c r="R131" s="39" t="inlineStr">
        <is>
          <t>LY Corporation (TSE:4689)</t>
        </is>
      </c>
      <c r="S131" s="39" t="inlineStr">
        <is>
          <t>J TRUST Card Co., Ltd.</t>
        </is>
      </c>
      <c r="T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U131" s="39" t="inlineStr">
        <is>
          <t>MA-1 그룹이 매수자</t>
        </is>
      </c>
      <c r="V131" s="39" t="inlineStr">
        <is>
          <t>지분율 미기재(대개 100%·사업양수)</t>
        </is>
      </c>
      <c r="W131" s="39" t="inlineStr">
        <is>
          <t>MA① 경영권 인수</t>
        </is>
      </c>
      <c r="X131" s="39" t="inlineStr">
        <is>
          <t>Yahoo Japan 편입 전</t>
        </is>
      </c>
      <c r="Y131" s="38" t="inlineStr">
        <is>
          <t>False</t>
        </is>
      </c>
      <c r="Z131" s="39" t="inlineStr">
        <is>
          <t>MA① 경영권 인수</t>
        </is>
      </c>
      <c r="AA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AB131" s="39" t="inlineStr">
        <is>
          <t>완료 (2015-01-05)</t>
        </is>
      </c>
      <c r="AC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D131" s="39" t="inlineStr">
        <is>
          <t>원자료와 일치 (계산: 22,715百万円 ÷ 101.75円/USD(2014-06-25, Fed H.10) = 223.2백만 달러; 원자료 223.16)</t>
        </is>
      </c>
      <c r="AE131" s="39" t="inlineStr">
        <is>
          <t>2014-06-25</t>
        </is>
      </c>
      <c r="AF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G131" s="39" t="inlineStr">
        <is>
          <t>묶음 내 관계: N020(2012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H131" s="39" t="inlineStr">
        <is>
          <t>ヤフー株式会社 (Yahoo Japan Corporation; 東証1部 상장, 소프트뱅크㈱ 36.4% 등 소프트뱅크 그룹의 연결자회사 — 현 LINEヤフー㈱). 공동출자자 ソフトバンク・ペイメント・サービス㈱(소프트뱅크 100%)가 35% 취득</t>
        </is>
      </c>
      <c r="AI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J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K131" s="39" t="inlineStr">
        <is>
          <t>인접</t>
        </is>
      </c>
      <c r="AL131" s="39" t="inlineStr">
        <is>
          <t>대상은 신용카드·카드론·신용보증 사업(KC카드 브랜드). ヤフー는 'Yahoo!ショッピング'·'ヤフオク!' e커머스의 결제 편의·취급고 확대를 목적으로 삼았고, 이미 'Yahoo!カード'를 자체 발행·FX를 운영하던 터라 같은 고객군(EC 이용자)에 붙은 결제 영역 → 인접. 그룹 정점 기준: 거래 당시 NAVER와 무관(편입 전). 현재 LY·PayPay 기준으로는 핀테크(戦略事業) 핵심 축의 하나.</t>
        </is>
      </c>
      <c r="AM131" s="39" t="inlineStr">
        <is>
          <t>842,749百万円 (2014-03-31, Yahoo Japan 연결 総資産額, 일본기준; IFRS 재작성 수치는 849,987百万円)</t>
        </is>
      </c>
      <c r="AN131" s="39" t="inlineStr">
        <is>
          <t>acq_total_assets와 같음 (편입 전 Yahoo Japan 계열의 정점 = Yahoo Japan 자신)</t>
        </is>
      </c>
      <c r="AO131" s="39" t="inlineStr">
        <is>
          <t>계산: 2.70 (22,715百万円 ÷ 2014-03-31 연결 総資産 842,749百万円)</t>
        </is>
      </c>
      <c r="AP131" s="39" t="inlineStr">
        <is>
          <t>계산: 3.68 (22,715百万円 ÷ 2014-03-31 연결 自己資本 617,962百万円 = 純資産 626,560 − 新株予約権 700 − 少数株主持分 7,898)</t>
        </is>
      </c>
      <c r="AQ131" s="39" t="inlineStr">
        <is>
          <t>계산: 2,698,918,364,400円 (2014-06-24 종가 474円 × 유통주식 5,693,920,600주 = 2014-06-30 발행 5,694,920,600 − 자기주식 1,000,000(2014-03-31). 2013-09 분할 이후라 조정 불필요)</t>
        </is>
      </c>
      <c r="AR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S131" s="39" t="inlineStr">
        <is>
          <t>TSE:4689</t>
        </is>
      </c>
      <c r="AT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U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V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W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X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Y131" s="39" t="inlineStr">
        <is>
          <t>2012/12期: 12,312百万円; 2013/12期: 9,707百万円 (営業収益, KC카드 전사 — 분할 대상 사업 단독 아님)</t>
        </is>
      </c>
      <c r="AZ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BA131" s="39" t="inlineStr">
        <is>
          <t>2012/12期: 6,333百万円; 2013/12期: 3,649百万円 (KC카드 전사)</t>
        </is>
      </c>
      <c r="BB131" s="39" t="inlineStr">
        <is>
          <t>2016/3期: 미확인; 2017/3期: △34억엔; 2018/3期: △50억엔 (참고 2019/3 28, 2020/3 36, 2021/3 40억엔); 최근 2026/3期: 営業利益 미공시 — 税引前利益 20,869百万円·当期純利益 13,091百万円</t>
        </is>
      </c>
      <c r="BC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D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E131" s="38" t="inlineStr">
        <is>
          <t>부분</t>
        </is>
      </c>
      <c r="BF131" s="38" t="inlineStr">
        <is>
          <t>2026-10-26</t>
        </is>
      </c>
    </row>
    <row r="132" ht="72" customHeight="1">
      <c r="A132" s="38" t="inlineStr">
        <is>
          <t>N025</t>
        </is>
      </c>
      <c r="B132" s="38" t="inlineStr">
        <is>
          <t>Naver</t>
        </is>
      </c>
      <c r="C132" s="38" t="inlineStr">
        <is>
          <t>2014-07-31</t>
        </is>
      </c>
      <c r="D132" s="39" t="inlineStr">
        <is>
          <t>Yappa Corporation</t>
        </is>
      </c>
      <c r="E132" s="38" t="n">
        <v>101</v>
      </c>
      <c r="F132" s="38" t="inlineStr">
        <is>
          <t>False</t>
        </is>
      </c>
      <c r="G132" s="38" t="n"/>
      <c r="H132" s="38" t="inlineStr">
        <is>
          <t>MA③</t>
        </is>
      </c>
      <c r="I132" s="38" t="inlineStr">
        <is>
          <t>MA①</t>
        </is>
      </c>
      <c r="J132" s="38" t="inlineStr">
        <is>
          <t>변경</t>
        </is>
      </c>
      <c r="K132" s="38" t="inlineStr">
        <is>
          <t>확인 안 됨</t>
        </is>
      </c>
      <c r="L132" s="38" t="inlineStr">
        <is>
          <t>일치</t>
        </is>
      </c>
      <c r="M132" s="38" t="inlineStr">
        <is>
          <t>편입 전</t>
        </is>
      </c>
      <c r="N132" s="39" t="inlineStr">
        <is>
          <t>Communication &amp; Visual Effects Services</t>
        </is>
      </c>
      <c r="O132" s="39" t="inlineStr">
        <is>
          <t>Visual Communication Apps</t>
        </is>
      </c>
      <c r="P132" s="38" t="inlineStr">
        <is>
          <t>Closed</t>
        </is>
      </c>
      <c r="Q132" s="40" t="n">
        <v>10.2</v>
      </c>
      <c r="R132" s="39" t="inlineStr">
        <is>
          <t>ZOZO, Inc. (TSE:3092)</t>
        </is>
      </c>
      <c r="S132" s="39" t="inlineStr">
        <is>
          <t>Morisawa Inc.</t>
        </is>
      </c>
      <c r="T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U132" s="39" t="inlineStr">
        <is>
          <t>MA-1 그룹이 매수자</t>
        </is>
      </c>
      <c r="V132" s="39" t="inlineStr">
        <is>
          <t>소수지분(&lt;50%)</t>
        </is>
      </c>
      <c r="W132" s="39" t="inlineStr">
        <is>
          <t>MA③ 소수지분 매입</t>
        </is>
      </c>
      <c r="X132" s="39" t="inlineStr">
        <is>
          <t>Yahoo Japan 편입 전</t>
        </is>
      </c>
      <c r="Y132" s="38" t="inlineStr">
        <is>
          <t>False</t>
        </is>
      </c>
      <c r="Z132" s="39" t="inlineStr">
        <is>
          <t>MA① 경영권 인수</t>
        </is>
      </c>
      <c r="AA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AB132" s="39" t="inlineStr">
        <is>
          <t>완료 (2014-10-01)</t>
        </is>
      </c>
      <c r="AC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D132" s="39" t="inlineStr">
        <is>
          <t>원자료와 일치 (계산: 1,048.54百万円 ÷ 102.90円/USD(2014-07-30, Fed H.10) = 10.19백만 달러; 원자료 10.2. 참고: 회계상 교부주식 시가 920.862百万円 ÷ 109.30円/USD(2014-10-01) = 8.43백만 달러)</t>
        </is>
      </c>
      <c r="AE132" s="39" t="inlineStr">
        <is>
          <t>2014-07-31</t>
        </is>
      </c>
      <c r="AF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G132" s="39" t="inlineStr">
        <is>
          <t>같은 묶음 관계: N015와 매수자(스타트투데이)가 같고, 매수자가 N050의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H132" s="39" t="inlineStr">
        <is>
          <t>株式会社スタートトゥデイ (현 ㈱ZOZO; 당시 東証1部 상장 독립회사, 대표 前澤友作)</t>
        </is>
      </c>
      <c r="AI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J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K132" s="39" t="inlineStr">
        <is>
          <t>인접</t>
        </is>
      </c>
      <c r="AL132" s="39" t="inlineStr">
        <is>
          <t>ヤッパ는 화상처리 기술 기반 스마트폰·태블릿 앱 및 시스템 개발과 전자잡지 서점 'マガストア'(900誌+)의 개발·운용을 맡던 회사(서점 'MAGASTORE'의 사업 주체는 電通 — 2009-07 電通이 ヤッパ와 제휴해 개시, 사이트 회사개요 표기 電通). 앱·시스템 개발은 스타트투데이의 EC·앱(WEAR) 플랫폼에 기술을 공급하는 같은 가치사슬 → 인접으로 판단. 다만 전자잡지 사업 자체는 스타트투데이가 하지 않던 영역(비핵심 요소)이고, 인수 후 SpinMedia 사업은 2015-08 양도, 법인은 그룹 사내 개발회사로 전환돼 실제 귀결은 기술·인력 내재화(2014-10-31 2Q 결산단신도 「ZOZOTOWN」·「WEAR」와의 상호연계를 인수 이유로 제시). 그룹 정점 기준: 거래 당시 Yahoo Japan·NAVER와 무관(편입 전); 현재 LY 기준으로는 커머스 자회사 ZOZO의 R&amp;D 조직.</t>
        </is>
      </c>
      <c r="AM132" s="39" t="inlineStr">
        <is>
          <t>33,188百万円 (2014-03-31, 스타트투데이 연결 総資産, 일본기준; 적시공시 2014-07-31 '直前事業年度の財政状態および経営成績')</t>
        </is>
      </c>
      <c r="AN132" s="39" t="inlineStr">
        <is>
          <t>acq_total_assets와 같음 (거래 당시 스타트투데이는 상위 지배회사가 없는 독립 상장사)</t>
        </is>
      </c>
      <c r="AO132" s="39" t="inlineStr">
        <is>
          <t>계산: 3.16 (발표 전일 시가 기준 거래가치 1,048.54百万円 ÷ 2014-03-31 연결 総資産 33,188百万円; 회계상 取得原価 928.762百万円 기준 2.80)</t>
        </is>
      </c>
      <c r="AP132" s="39" t="inlineStr">
        <is>
          <t>계산: 5.45 (1,048.54百万円 ÷ 2014-03-31 연결 純資産 19,227百万円; 取得原価 기준 4.83; 자기자본 대용으로 純資産 사용)</t>
        </is>
      </c>
      <c r="AQ132" s="39" t="inlineStr">
        <is>
          <t>계산: 298,476,259,200円 (2014-07-30 종가 2,784円 × 유통주식 107,211,300주 = 발행 109,896,300주 − 자기주식 2,685,000주(2014-03-31); 발행주식 기준이면 305,951,299,200円. 종가는 Yahoo Finance 분할조정치 309.33円×9 역조정)</t>
        </is>
      </c>
      <c r="AR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S132" s="39" t="inlineStr">
        <is>
          <t>TSE:3092</t>
        </is>
      </c>
      <c r="AT132" s="39" t="inlineStr">
        <is>
          <t>인수 주체 스타트투데이(현 ZOZO, 東証1部) 자체가 상장사. 대상 ヤッパ는 비상장. 같은 날 2015/3期 1Q 결산 발표가 겹쳐 이벤트 창 해석에 주의.</t>
        </is>
      </c>
      <c r="AU132" s="39" t="inlineStr">
        <is>
          <t>2014-07-31 스타트투데이 적시공시 '簡易株式交換による株式会社ヤッパの完全子会社化に関するお知らせ'(같은 날 양사 이사회 결의·계약 체결), 같은 날 M&amp;A Online 보도. 사전 보도는 찾지 못함.</t>
        </is>
      </c>
      <c r="AV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W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N015) 시스템 부문을 흡수분할로 승계; 2019-11-13: 모회사 ZOZO가 Z Holdings 연결자회사화(N050);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X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Y132" s="39" t="inlineStr">
        <is>
          <t>2013/6期: 미확인; 2014/6期: 210百万円</t>
        </is>
      </c>
      <c r="AZ132" s="39" t="inlineStr">
        <is>
          <t>2015/3期: 미확인; 2016/3期: 미확인; 참고 2017/3期(スタートトゥデイ工務店 단체): 1,557百万円; 2019/3期(ZOZOテクノロジーズ 단체): 7,899百万円; 확인 가능한 최근 2021/3期(ZOZOテクノロジーズ 단체): 10,199百万円</t>
        </is>
      </c>
      <c r="BA132" s="39" t="inlineStr">
        <is>
          <t>2013/6期: 미확인; 2014/6期: 7百万円</t>
        </is>
      </c>
      <c r="BB132" s="39" t="inlineStr">
        <is>
          <t>2015/3期: 미확인; 2016/3期: 미확인; 참고 2017/3期: △39百万円; 2019/3期: 1,898百万円; 확인 가능한 최근 2021/3期: 1,270百万円</t>
        </is>
      </c>
      <c r="BC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D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E132" s="38" t="inlineStr">
        <is>
          <t>부분</t>
        </is>
      </c>
      <c r="BF132" s="38" t="inlineStr">
        <is>
          <t>2026-10-26</t>
        </is>
      </c>
    </row>
    <row r="133" ht="72" customHeight="1">
      <c r="A133" s="38" t="inlineStr">
        <is>
          <t>N026</t>
        </is>
      </c>
      <c r="B133" s="38" t="inlineStr">
        <is>
          <t>Naver</t>
        </is>
      </c>
      <c r="C133" s="38" t="inlineStr">
        <is>
          <t>2014-08-07</t>
        </is>
      </c>
      <c r="D133" s="39" t="inlineStr">
        <is>
          <t>Synergy Marketing, Inc.</t>
        </is>
      </c>
      <c r="E133" s="38" t="n">
        <v>35</v>
      </c>
      <c r="F133" s="38" t="inlineStr">
        <is>
          <t>True</t>
        </is>
      </c>
      <c r="G133" s="38" t="n"/>
      <c r="H133" s="38" t="inlineStr">
        <is>
          <t>MA③</t>
        </is>
      </c>
      <c r="I133" s="38" t="inlineStr">
        <is>
          <t>MA①</t>
        </is>
      </c>
      <c r="J133" s="38" t="inlineStr">
        <is>
          <t>변경</t>
        </is>
      </c>
      <c r="K133" s="38" t="inlineStr">
        <is>
          <t>있음</t>
        </is>
      </c>
      <c r="L133" s="38" t="inlineStr">
        <is>
          <t>일치</t>
        </is>
      </c>
      <c r="M133" s="38" t="inlineStr">
        <is>
          <t>편입 전</t>
        </is>
      </c>
      <c r="N133" s="39" t="inlineStr">
        <is>
          <t>Commerce &amp; Marketing</t>
        </is>
      </c>
      <c r="O133" s="39" t="inlineStr">
        <is>
          <t>Brand / Advertising / 
Marketing / IP Merchandising</t>
        </is>
      </c>
      <c r="P133" s="38" t="inlineStr">
        <is>
          <t>Closed</t>
        </is>
      </c>
      <c r="Q133" s="40" t="n">
        <v>80.73</v>
      </c>
      <c r="R133" s="39" t="inlineStr">
        <is>
          <t>LY Corporation (TSE:4689)</t>
        </is>
      </c>
      <c r="S133" s="39" t="inlineStr">
        <is>
          <t>Salesforce, Inc. (NYSE:CRM); Rakuten Group, Inc. (TSE:4755); Tsuruya Co., Ltd. (TSE:5386); Senshu Ikeda Capital Co., Ltd.; SBI Securities Co., Ltd., Investment Arm; Japan Securities Finance Co. Ltd., Investment Arm</t>
        </is>
      </c>
      <c r="T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U133" s="39" t="inlineStr">
        <is>
          <t>MA-1 그룹이 매수자</t>
        </is>
      </c>
      <c r="V133" s="39" t="inlineStr">
        <is>
          <t>소수지분(&lt;50%)</t>
        </is>
      </c>
      <c r="W133" s="39" t="inlineStr">
        <is>
          <t>MA③ 소수지분 매입</t>
        </is>
      </c>
      <c r="X133" s="39" t="inlineStr">
        <is>
          <t>Yahoo Japan 편입 전</t>
        </is>
      </c>
      <c r="Y133" s="38" t="inlineStr">
        <is>
          <t>False</t>
        </is>
      </c>
      <c r="Z133" s="39" t="inlineStr">
        <is>
          <t>MA① 경영권 인수</t>
        </is>
      </c>
      <c r="AA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AB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C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D133" s="39" t="inlineStr">
        <is>
          <t>원자료와 일치 (계산: 실제 취득가 8,747百万円 ÷ 102.06円/USD(2014-08-07, Fed H.10) = 85.7백만 달러, 원자료 80.73보다 6.2% 큼. 100% 계획 買付代金 9,252.0百万円 기준이면 90.65백만 달러(+12.3%))</t>
        </is>
      </c>
      <c r="AE133" s="39" t="inlineStr">
        <is>
          <t>2014-08-07</t>
        </is>
      </c>
      <c r="AF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G133" s="39" t="inlineStr">
        <is>
          <t>같은 묶음 관계: 매수자 ヤフー㈱가 N001·N030·N031과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H133" s="39" t="inlineStr">
        <is>
          <t>ヤフー株式会社 (Yahoo Japan; 東証1部 4689, 소프트뱅크그룹 연결자회사; 현 LINEヤフー㈱) — 거래 당시 NAVER와 무관</t>
        </is>
      </c>
      <c r="AI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J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K133" s="39" t="inlineStr">
        <is>
          <t>인접</t>
        </is>
      </c>
      <c r="AL133" s="39" t="inlineStr">
        <is>
          <t>シナジーマーケティング는 기업 고객정보를 관리·활용하는 CRM·이메일 마케팅 SaaS 'Synergy!'(クラウド事業)와 CRM 컨설팅·수탁(エージェント事業)을 하는 회사. ヤフー의 주력은 광고 판매이고 CRM SaaS는 하지 않았으나, 같은 광고주(기업 마케팅 부서) 고객군을 대상으로 하고 ヤフー도 'DMP ソリューション'과 결합한 원스톱 마케팅을 목표로 해 같은 マーケティングソリューション事業 세그먼트에 편입 → 인접. 그룹 정점 기준: 거래 당시 Yahoo Japan이 정점(NAVER와 무관).</t>
        </is>
      </c>
      <c r="AM133" s="39" t="inlineStr">
        <is>
          <t>842,749百万円 (2014-03-31, ヤフー 연결 総資産額, 일본기준; 有価証券報告書 第19期. IFRS 재작성치 849,987百万円)</t>
        </is>
      </c>
      <c r="AN133" s="39" t="inlineStr">
        <is>
          <t>acq_total_assets와 같음</t>
        </is>
      </c>
      <c r="AO133" s="39" t="inlineStr">
        <is>
          <t>계산: 1.04 (실제 공개매수 취득가 8,747百万円 ÷ 2014-03-31 연결 総資産額 842,749百万円). 100% 계획 買付代金 9,252.0百万円 기준 1.10</t>
        </is>
      </c>
      <c r="AP133" s="39" t="inlineStr">
        <is>
          <t>계산: 1.40 (8,747百万円 ÷ 2014-03-31 연결 純資産額 626,560百万円; 自己資本比率 73.3%). 계획 買付代金 기준 1.48</t>
        </is>
      </c>
      <c r="AQ133" s="39" t="inlineStr">
        <is>
          <t>계산: 2,505,756,264,000円 (2014-08-06 종가 440円 × 2014-03-31 発行済株式総数 5,694,900,600株)</t>
        </is>
      </c>
      <c r="AR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S133" s="39" t="inlineStr">
        <is>
          <t>TSE:4689</t>
        </is>
      </c>
      <c r="AT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U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V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W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X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Y133" s="39" t="inlineStr">
        <is>
          <t>2012/12期: 3,403百万円; 2013/12期: 3,781百万円</t>
        </is>
      </c>
      <c r="AZ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BA133" s="39" t="inlineStr">
        <is>
          <t>2012/12期: 230百万円; 2013/12期: 301百万円</t>
        </is>
      </c>
      <c r="BB133" s="39" t="inlineStr">
        <is>
          <t>미확인 (위와 같음 — 결산공고에 손익계산서가 없음; 참고: 2019/3期 단체 당기순이익 73,051千円)</t>
        </is>
      </c>
      <c r="BC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D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E133" s="38" t="inlineStr">
        <is>
          <t>부분</t>
        </is>
      </c>
      <c r="BF133" s="38" t="inlineStr">
        <is>
          <t>2026-10-26</t>
        </is>
      </c>
    </row>
    <row r="134" ht="72" customHeight="1">
      <c r="A134" s="38" t="inlineStr">
        <is>
          <t>N027</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MA②</t>
        </is>
      </c>
      <c r="J134" s="38" t="inlineStr">
        <is>
          <t>같음</t>
        </is>
      </c>
      <c r="K134" s="38" t="inlineStr">
        <is>
          <t>확인 안 됨</t>
        </is>
      </c>
      <c r="L134" s="38" t="inlineStr">
        <is>
          <t>일치</t>
        </is>
      </c>
      <c r="M134" s="38" t="inlineStr">
        <is>
          <t>편입 전</t>
        </is>
      </c>
      <c r="N134" s="39" t="inlineStr">
        <is>
          <t>Mobility &amp; Transportation</t>
        </is>
      </c>
      <c r="O134" s="39" t="inlineStr">
        <is>
          <t>Mobility / Transportation</t>
        </is>
      </c>
      <c r="P134" s="38" t="inlineStr">
        <is>
          <t>Closed</t>
        </is>
      </c>
      <c r="Q134" s="40" t="n">
        <v>39.05</v>
      </c>
      <c r="R134" s="39" t="inlineStr">
        <is>
          <t>LY Corporation (TSE:4689)</t>
        </is>
      </c>
      <c r="S134" s="39" t="inlineStr">
        <is>
          <t>Microsoft Corporation (NasdaqGS:MSFT); Japan Securities Finance Co., Ltd. (TSE:8511)</t>
        </is>
      </c>
      <c r="T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U134" s="39" t="inlineStr">
        <is>
          <t>MA-1 그룹이 매수자</t>
        </is>
      </c>
      <c r="V134" s="39" t="inlineStr">
        <is>
          <t>기존 자회사 잔여지분</t>
        </is>
      </c>
      <c r="W134" s="39" t="inlineStr">
        <is>
          <t>MA② 기존 지분 확대</t>
        </is>
      </c>
      <c r="X134" s="39" t="inlineStr">
        <is>
          <t>Yahoo Japan 편입 전</t>
        </is>
      </c>
      <c r="Y134" s="38" t="inlineStr">
        <is>
          <t>False</t>
        </is>
      </c>
      <c r="Z134" s="39" t="inlineStr">
        <is>
          <t>MA② 기존 지분 확대</t>
        </is>
      </c>
      <c r="AA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AB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AC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D134" s="39" t="inlineStr">
        <is>
          <t>원자료와 일치 (실제 매입액 4,654.64백만円 ÷ 118.87円/달러(2014-12-09 결과 공표일, FRB H.10) = 39.16 ≈ 원자료 39.05. 발표일(2014-10-22, 107.32円) 기준 상한 5,022백만円이면 46.80)</t>
        </is>
      </c>
      <c r="AE134" s="39" t="inlineStr">
        <is>
          <t>2014-10-22</t>
        </is>
      </c>
      <c r="AF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G134" s="39" t="inlineStr">
        <is>
          <t>같은 대상회사의 2단계 인수 중 2단계: N019(2012,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H134" s="39" t="inlineStr">
        <is>
          <t>ヤフー株式会社(Yahoo Japan Corporation; 東証1部 4689, ソフトバンク㈱의 연결자회사. 현 LINEヤフー㈱)</t>
        </is>
      </c>
      <c r="AI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J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K134" s="39" t="inlineStr">
        <is>
          <t>핵심</t>
        </is>
      </c>
      <c r="AL134" s="39" t="inlineStr">
        <is>
          <t>カービュー는 이미 Yahoo 연결자회사로 2013-06부터 Yahoo 도메인에서 「carview!」를 공동 운영해 온 자동차 정보·광고 미디어(광고사업·SNS 「みんカラ」)와 중고차 매입 중개(국내사업)·중고차 수출 마켓(해외사업)으로, Yahoo의 주력인 광고·커머스와 같은 영역이다. 공시도 「ヤフオク!」 송객·중고차 정보의 상호 활용 등 커머스 시너지를 목적으로 들었다. 그룹 정점 기준: 거래 당시 정점은 Yahoo Japan 자신(편입 전).</t>
        </is>
      </c>
      <c r="AM134" s="39" t="inlineStr">
        <is>
          <t>884,683백만円 (Yahoo 연결 IFRS 資産合計, 2014-09-30 — 2015年3月期 第2四半期決算短信)</t>
        </is>
      </c>
      <c r="AN134" s="39" t="inlineStr">
        <is>
          <t>acq_total_assets와 같음 (편입 전 Yahoo Japan 계열의 정점 = Yahoo Japan 자신). 직전 회계연도말(2014-03-31) 연결 총자산 849,987백만円(IFRS 비교치)</t>
        </is>
      </c>
      <c r="AO134" s="39" t="inlineStr">
        <is>
          <t>계산: 0.53 (실제 매입 4,654.64백만円 ÷ 884,683백만円, 2014-09-30) / 매수대금 상한 5,022백만円 기준 0.57</t>
        </is>
      </c>
      <c r="AP134" s="39" t="inlineStr">
        <is>
          <t>계산: 0.71 (4,654.64백만円 ÷ 親会社の所有者に帰属する持分 658,998백만円, 2014-09-30) / 상한 기준 0.76</t>
        </is>
      </c>
      <c r="AQ134" s="39" t="inlineStr">
        <is>
          <t>계산: 2,305,314,229,500円 (2014-10-21 종가 405円 × 자기주식 제외 5,692,133,900주 = 발행 5,694,933,900 − 자기 2,800,000(2014-09-30)). 발행주식 기준 2,306,448,229,500円. 종가는 Yahoo Finance 4689.T(2013-10 분할 이후라 역조정 불필요)</t>
        </is>
      </c>
      <c r="AR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S134" s="39" t="inlineStr">
        <is>
          <t>TSE:4689</t>
        </is>
      </c>
      <c r="AT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U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V134" s="39" t="inlineStr">
        <is>
          <t>1999-03: Microsoft·SoftBank·Yahoo Japan 합작(CarPoint 일본판, 이후 カーポイント㈱→カービュー) 발표; 2007-06: 東証マザーズ 상장; 2012-12-17: Yahoo가 SoftBank로부터 52.2% 취득해 연결자회사화(N019);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W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X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Y134" s="39" t="inlineStr">
        <is>
          <t>FY2013/3: 4,444,656천円; FY2014/3: 3,858,664천円 (カービュー 연결)</t>
        </is>
      </c>
      <c r="AZ134" s="39" t="inlineStr">
        <is>
          <t>미확인 (2015-03 상장폐지 후 매출 미공시. 참고: 마지막 공시 FY2015/3 상반기 2,035백만円; 분할 매각된 tradecarview 사업 FY2018/3 758백만円)</t>
        </is>
      </c>
      <c r="BA134" s="39" t="inlineStr">
        <is>
          <t>FY2013/3: 198,236천円; FY2014/3: 671,927천円</t>
        </is>
      </c>
      <c r="BB134" s="39" t="inlineStr">
        <is>
          <t>미확인 (영업이익 미공시. 참고: FY2015/3 상반기 영업이익 477백만円; 官報 決算公告 당기순이익 FY2018/3 764,120천円, FY2021/3 1,452,349천円, FY2022/3 241,404천円 — 2차 집계 사이트)</t>
        </is>
      </c>
      <c r="BC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D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E134" s="38" t="inlineStr">
        <is>
          <t>부분</t>
        </is>
      </c>
      <c r="BF134" s="38" t="inlineStr">
        <is>
          <t>2026-10-26</t>
        </is>
      </c>
    </row>
    <row r="135" ht="72" customHeight="1">
      <c r="A135" s="38" t="inlineStr">
        <is>
          <t>N028</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MA①</t>
        </is>
      </c>
      <c r="J135" s="38" t="inlineStr">
        <is>
          <t>같음</t>
        </is>
      </c>
      <c r="K135" s="38" t="inlineStr">
        <is>
          <t>있음</t>
        </is>
      </c>
      <c r="L135" s="38" t="inlineStr">
        <is>
          <t>일치</t>
        </is>
      </c>
      <c r="M135" s="38" t="inlineStr">
        <is>
          <t>편입 후</t>
        </is>
      </c>
      <c r="N135" s="39" t="inlineStr">
        <is>
          <t>Media Platforms</t>
        </is>
      </c>
      <c r="O135" s="39" t="inlineStr">
        <is>
          <t>OTT / Streaming Platform</t>
        </is>
      </c>
      <c r="P135" s="38" t="inlineStr">
        <is>
          <t>Closed</t>
        </is>
      </c>
      <c r="Q135" s="40" t="n">
        <v>19.36</v>
      </c>
      <c r="R135" s="39" t="inlineStr">
        <is>
          <t>A Holdings Corporation</t>
        </is>
      </c>
      <c r="S135" s="39" t="inlineStr">
        <is>
          <t>Microsoft Corporation (NasdaqGS:MSFT)</t>
        </is>
      </c>
      <c r="T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U135" s="39" t="inlineStr">
        <is>
          <t>MA-1 그룹이 매수자</t>
        </is>
      </c>
      <c r="V135" s="39" t="inlineStr">
        <is>
          <t>지분율 미기재(대개 100%·사업양수)</t>
        </is>
      </c>
      <c r="W135" s="39" t="inlineStr">
        <is>
          <t>MA① 경영권 인수</t>
        </is>
      </c>
      <c r="X135" s="39" t="n"/>
      <c r="Y135" s="38" t="inlineStr">
        <is>
          <t>False</t>
        </is>
      </c>
      <c r="Z135" s="39" t="inlineStr">
        <is>
          <t>MA① 경영권 인수</t>
        </is>
      </c>
      <c r="AA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AB135" s="39" t="inlineStr">
        <is>
          <t>완료 (2015-03-16)</t>
        </is>
      </c>
      <c r="AC135" s="39" t="inlineStr">
        <is>
          <t>JPY 2,299,444천 (현금 이전대가, LINE F-1 연결주석 30) = 21,021,563천원 (NAVER 2015 연결주석 34 사업결합 이전대가)</t>
        </is>
      </c>
      <c r="AD135" s="39" t="inlineStr">
        <is>
          <t>원자료와 일치 (JPY 2,299.4백만 ÷ 118.80 JPY/USD(2014-12-18, Yahoo Finance JPY=X) = USD 19.36백만. 완료일 2015-03-16 환율 121.34 적용 시 USD 18.95백만, 원화 21,021.6백만원 ÷ 1,136.22 KRW/USD = USD 18.50백만)</t>
        </is>
      </c>
      <c r="AE135" s="39" t="inlineStr">
        <is>
          <t>2014-12-18</t>
        </is>
      </c>
      <c r="AF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G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N029(위트스튜디오,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H135" s="39" t="inlineStr">
        <is>
          <t>LINE Corporation(NAVER 100% 연결 종속회사, 당시 비상장; 현 A Holdings). 사업을 넘겨받은 법인은 영국 자회사 LINE (UK) Limited(2014-12-01 설립, 2015-03-19 MixRadio Limited로 사명 변경)</t>
        </is>
      </c>
      <c r="AI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J135" s="39" t="inlineStr">
        <is>
          <t>모바일 메신저 LINE 플랫폼. 2014년 LINE 연결매출 ¥86,366백만 중 콘텐츠(게임 등) 46.8%, 커뮤니케이션(스티커 등) 24.0%, LINE 광고 16.9%, 포털 광고 10.2%, 기타 2.1% (LINE F-1 'Revenues' 표, IFRS 연결)</t>
        </is>
      </c>
      <c r="AK135" s="39" t="inlineStr">
        <is>
          <t>인접</t>
        </is>
      </c>
      <c r="AL135" s="39" t="inlineStr">
        <is>
          <t>메신저 플랫폼 위에 얹는 음악 스트리밍 콘텐츠 서비스로, LINE의 콘텐츠 매출 영역(게임·스티커)과 같은 이용자군에 붙는 인접 영역. 당시 LINE은 MixRadio로 일본의 LINE MUSIC을 보완하고 기존 음원 라이선스로 글로벌 스트리밍을 구축하려 했다(eu-japan.com 2015-03-17). 그룹 정점 NAVER 기준으로도 포털·모바일 플랫폼에 공급되는 콘텐츠 서비스여서 인접</t>
        </is>
      </c>
      <c r="AM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N135" s="39" t="inlineStr">
        <is>
          <t>NAVER 연결 총자산 2,697,747백만원 (2013-12-31) / 3,394,458백만원 (2014-12-31) (NAVER 2014 사업보고서 요약 연결재무정보)</t>
        </is>
      </c>
      <c r="AO135" s="39" t="inlineStr">
        <is>
          <t>계산: ¥2,299,444천 ÷ LINE 연결 총자산 ¥46,522백만(2013-12-31) = 4.94% (2014-12-31 ¥85,664백만 기준 2.68%; NAVER 연결 기준 21,021,563천원 ÷ 2,697,747백만원 = 0.78%)</t>
        </is>
      </c>
      <c r="AP135" s="39" t="inlineStr">
        <is>
          <t>계산: ¥2,299,444천 ÷ LINE 연결 자본 ¥12,316백만(2013-12-31, 총자산 46,522 − 총부채 34,206) = 18.67% (2014-12-31 자본 ¥12,511백만 기준 18.38%; NAVER 연결 자본 1,475,309백만원 기준 1.42%)</t>
        </is>
      </c>
      <c r="AQ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R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S135" s="39" t="inlineStr">
        <is>
          <t>KRX:035420</t>
        </is>
      </c>
      <c r="AT135" s="39" t="inlineStr">
        <is>
          <t>인수 주체 LINE Corporation은 2016년 TSE·NYSE 상장 전이라 비상장 → 상장 지배회사 NAVER. 대상 MixRadio는 Microsoft 사업부로 비상장. 매도자 Microsoft는 NASDAQ:MSFT이나 거래 규모가 미미함</t>
        </is>
      </c>
      <c r="AU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V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W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X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Y135" s="39" t="inlineStr">
        <is>
          <t>미확인 (Nokia·Microsoft 내부 사업부로 별도 실적 공시 없음)</t>
        </is>
      </c>
      <c r="AZ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BA135" s="39" t="inlineStr">
        <is>
          <t>미확인 (Nokia·Microsoft 내부 사업부로 별도 실적 공시 없음)</t>
        </is>
      </c>
      <c r="BB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BC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D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E135" s="38" t="inlineStr">
        <is>
          <t>완료</t>
        </is>
      </c>
      <c r="BF135" s="38" t="inlineStr">
        <is>
          <t>2026-10-26</t>
        </is>
      </c>
    </row>
    <row r="136" ht="72" customHeight="1">
      <c r="A136" s="38" t="inlineStr">
        <is>
          <t>N029</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MA①</t>
        </is>
      </c>
      <c r="J136" s="38" t="inlineStr">
        <is>
          <t>같음</t>
        </is>
      </c>
      <c r="K136" s="38" t="inlineStr">
        <is>
          <t>있음</t>
        </is>
      </c>
      <c r="L136" s="38" t="inlineStr">
        <is>
          <t>기타</t>
        </is>
      </c>
      <c r="M136" s="38" t="inlineStr">
        <is>
          <t>편입 후</t>
        </is>
      </c>
      <c r="N136" s="39" t="inlineStr">
        <is>
          <t>Content Production &amp; Investment</t>
        </is>
      </c>
      <c r="O136" s="39" t="inlineStr">
        <is>
          <t>Content Production Studio</t>
        </is>
      </c>
      <c r="P136" s="38" t="inlineStr">
        <is>
          <t>Closed</t>
        </is>
      </c>
      <c r="Q136" s="40" t="n">
        <v>1.22</v>
      </c>
      <c r="R136" s="39" t="inlineStr">
        <is>
          <t>A Holdings Corporation</t>
        </is>
      </c>
      <c r="S136" s="39" t="inlineStr">
        <is>
          <t>BonAngels Venture Partners, Inc.</t>
        </is>
      </c>
      <c r="T136" s="39" t="inlineStr">
        <is>
          <t>LINE Corporation (TSE:3938) acquired Wit Studio Co., Ltd. from BonAngels Venture Partners and other shareholders for approximately ¥150 million on July 25, 2014.</t>
        </is>
      </c>
      <c r="U136" s="39" t="inlineStr">
        <is>
          <t>MA-1 그룹이 매수자</t>
        </is>
      </c>
      <c r="V136" s="39" t="inlineStr">
        <is>
          <t>지분율 미기재(대개 100%·사업양수)</t>
        </is>
      </c>
      <c r="W136" s="39" t="inlineStr">
        <is>
          <t>MA① 경영권 인수</t>
        </is>
      </c>
      <c r="X136" s="39" t="n"/>
      <c r="Y136" s="38" t="inlineStr">
        <is>
          <t>False</t>
        </is>
      </c>
      <c r="Z136" s="39" t="inlineStr">
        <is>
          <t>MA① 경영권 인수</t>
        </is>
      </c>
      <c r="AA136" s="39" t="inlineStr">
        <is>
          <t>편입 후 (매수자 라인플러스㈜는 LINE Corp. 100% 자회사로 거래 당시 NAVER 연결 종속회사: NAVER 2014 사업보고서 연결대상 종속회사 표, 접수번호 20150331003278)</t>
        </is>
      </c>
      <c r="AB136" s="39" t="inlineStr">
        <is>
          <t>완료 (2014-07-25)</t>
        </is>
      </c>
      <c r="AC136" s="39" t="inlineStr">
        <is>
          <t>1,500,012천원 (약 15억원; NAVER 2014 연결주석 사업결합 '총이전대가', 라인플러스 2015 감사보고서 종속기업투자 장부가액) = JPY 150,751천 (LINE F-1 연결주석 30, 엔화 환산)</t>
        </is>
      </c>
      <c r="AD136" s="39" t="inlineStr">
        <is>
          <t>USD 1.46백만 (1,500.0백만원 ÷ 1,028.4 KRW/USD, 2014-07-24 Yahoo Finance KRW=X; 엔화 ¥150.75백만 ÷ 101.76 JPY/USD = USD 1.48백만). 원자료 1.22보다 약 20% 큼</t>
        </is>
      </c>
      <c r="AE136" s="39" t="inlineStr">
        <is>
          <t>2014-07-28</t>
        </is>
      </c>
      <c r="AF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G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N028(MixRadio)과는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H136" s="39" t="inlineStr">
        <is>
          <t>라인플러스㈜(LINE Corporation 100% 자회사, NAVER 손자회사, 비상장; LINE 글로벌 서비스 담당 한국 법인)</t>
        </is>
      </c>
      <c r="AI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J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K136" s="39" t="inlineStr">
        <is>
          <t>인접</t>
        </is>
      </c>
      <c r="AL136" s="39" t="inlineStr">
        <is>
          <t>대상은 디자인 툴 SW('코디네이터', '어시스터PS')를 만든 UI 디자인·개발사로, 메신저 앱 개발 가치사슬의 디자인 역량(인력)을 내재화한 거래라 인접. 그룹 정점 NAVER 기준으로도 서비스 개발 역량 보강용 인접 거래</t>
        </is>
      </c>
      <c r="AM136" s="39" t="inlineStr">
        <is>
          <t>라인플러스 총자산 168,722,010천원 (2013-12-31, 직전 결산; NAVER 2014 사업보고서 연결주석 종속기업 요약재무 전기말). 자본 51,057,145천원</t>
        </is>
      </c>
      <c r="AN136" s="39" t="inlineStr">
        <is>
          <t>NAVER 연결 총자산 2,697,747백만원 (2013-12-31, NAVER 2014 사업보고서 요약 연결재무정보)</t>
        </is>
      </c>
      <c r="AO136" s="39" t="inlineStr">
        <is>
          <t>계산: 1,500,012천원 ÷ 라인플러스 총자산 168,722,010천원(2013-12-31) = 0.89% (NAVER 연결 총자산 기준 0.056%)</t>
        </is>
      </c>
      <c r="AP136" s="39" t="inlineStr">
        <is>
          <t>계산: 1,500,012천원 ÷ 라인플러스 자본 51,057,145천원(2013-12-31) = 2.94% (NAVER 연결 자본 1,475,309백만원 기준 0.10%)</t>
        </is>
      </c>
      <c r="AQ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R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S136" s="39" t="inlineStr">
        <is>
          <t>KRX:035420</t>
        </is>
      </c>
      <c r="AT136" s="39" t="inlineStr">
        <is>
          <t>인수 주체 라인플러스와 그 모회사 LINE Corp.은 당시 비상장 → 상장 지배회사 NAVER. 대상 위트스튜디오도 비상장. 다만 15억원 규모(NAVER 시총의 0.006%)라 주가 이벤트 분석의 의미는 거의 없음</t>
        </is>
      </c>
      <c r="AU136" s="39" t="inlineStr">
        <is>
          <t>2014-07-28 아이뉴스24 '네이버 라인플러스, SW개발사 위트스튜디오 인수'(취득 완료 3일 뒤 첫 보도). 공시 없음</t>
        </is>
      </c>
      <c r="AV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W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X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Y136" s="39" t="inlineStr">
        <is>
          <t>미확인 (비외감 소규모 비상장사, DART 감사보고서 없음; 2012·2013 실적 공개 자료 못 찾음)</t>
        </is>
      </c>
      <c r="AZ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BA136" s="39" t="inlineStr">
        <is>
          <t>미확인 (비외감 소규모 비상장사, DART 감사보고서 없음)</t>
        </is>
      </c>
      <c r="BB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BC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D136" s="39" t="inlineStr">
        <is>
          <t>미확인 (15억원 규모 인력 인수로 NAVER 실적발표·LINE 공시에서 성과 언급을 찾지 못함; LINE F-1은 사업결합 주석에만 기재)</t>
        </is>
      </c>
      <c r="BE136" s="38" t="inlineStr">
        <is>
          <t>완료</t>
        </is>
      </c>
      <c r="BF136" s="38" t="inlineStr">
        <is>
          <t>2026-10-31</t>
        </is>
      </c>
    </row>
    <row r="137" ht="72" customHeight="1">
      <c r="A137" s="38" t="inlineStr">
        <is>
          <t>N030</t>
        </is>
      </c>
      <c r="B137" s="38" t="inlineStr">
        <is>
          <t>Naver</t>
        </is>
      </c>
      <c r="C137" s="38" t="inlineStr">
        <is>
          <t>2015-07-03</t>
        </is>
      </c>
      <c r="D137" s="39" t="inlineStr">
        <is>
          <t>Dynatech Inc.</t>
        </is>
      </c>
      <c r="E137" s="38" t="n">
        <v>78</v>
      </c>
      <c r="F137" s="38" t="inlineStr">
        <is>
          <t>False</t>
        </is>
      </c>
      <c r="G137" s="38" t="n"/>
      <c r="H137" s="38" t="inlineStr">
        <is>
          <t>MA①</t>
        </is>
      </c>
      <c r="I137" s="38" t="inlineStr">
        <is>
          <t>MA①</t>
        </is>
      </c>
      <c r="J137" s="38" t="inlineStr">
        <is>
          <t>같음</t>
        </is>
      </c>
      <c r="K137" s="38" t="inlineStr">
        <is>
          <t>기타</t>
        </is>
      </c>
      <c r="L137" s="38" t="inlineStr">
        <is>
          <t>일치</t>
        </is>
      </c>
      <c r="M137" s="38" t="inlineStr">
        <is>
          <t>편입 전</t>
        </is>
      </c>
      <c r="N137" s="39" t="inlineStr">
        <is>
          <t>Technology &amp; Infrastructure</t>
        </is>
      </c>
      <c r="O137" s="39" t="inlineStr">
        <is>
          <t>Digital Infrastructure</t>
        </is>
      </c>
      <c r="P137" s="38" t="inlineStr">
        <is>
          <t>Closed</t>
        </is>
      </c>
      <c r="Q137" s="40" t="n">
        <v>16.3</v>
      </c>
      <c r="R137" s="39" t="inlineStr">
        <is>
          <t>LY Corporation (TSE:4689)</t>
        </is>
      </c>
      <c r="S137" s="39" t="inlineStr">
        <is>
          <t>-</t>
        </is>
      </c>
      <c r="T137" s="39" t="inlineStr">
        <is>
          <t>Yahoo Japan Corporation (TSE:4689) agreed to acquire Dynatech Inc. for ¥2 billion on July 3, 2015.</t>
        </is>
      </c>
      <c r="U137" s="39" t="inlineStr">
        <is>
          <t>MA-1 그룹이 매수자</t>
        </is>
      </c>
      <c r="V137" s="39" t="inlineStr">
        <is>
          <t>지분율 미기재(대개 100%·사업양수)</t>
        </is>
      </c>
      <c r="W137" s="39" t="inlineStr">
        <is>
          <t>MA① 경영권 인수</t>
        </is>
      </c>
      <c r="X137" s="39" t="inlineStr">
        <is>
          <t>Yahoo Japan 편입 전</t>
        </is>
      </c>
      <c r="Y137" s="38" t="inlineStr">
        <is>
          <t>False</t>
        </is>
      </c>
      <c r="Z137" s="39" t="inlineStr">
        <is>
          <t>MA① 경영권 인수</t>
        </is>
      </c>
      <c r="AA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AB137" s="39" t="inlineStr">
        <is>
          <t>완료 (2015-07 전 주식 취득; ヤフー 2015年度 決算説明会資料 '2015年度の出資実績'에 'ダイナテック株式会社 2015年7月 100.0%'. 정확한 주식 양도일은 미확인)</t>
        </is>
      </c>
      <c r="AC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D137" s="39" t="inlineStr">
        <is>
          <t>원자료와 일치 (계산: 2,000百万円 ÷ 123.14円/USD(2015-07-02, Fed H.10; 07-03은 미국 휴일로 ND) = 16.24백만 달러; 원자료 16.3)</t>
        </is>
      </c>
      <c r="AE137" s="39" t="inlineStr">
        <is>
          <t>2015-07-03</t>
        </is>
      </c>
      <c r="AF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G137" s="39" t="inlineStr">
        <is>
          <t>같은 묶음 관계: N051(2019-09 バリューコマース가 ヤフー로부터 이 회사 전 주식을 2,732百万円에 인수)의 대상회사 — 즉 이 회사는 ヤフー 직접 보유 4년 2개월 뒤 그룹 내 상장 자회사로 이전됨. 매수자 ヤフー는 N001·N026·N031과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H137" s="39" t="inlineStr">
        <is>
          <t>ヤフー株式会社 (Yahoo Japan; 東証1部 4689, 소프트뱅크그룹 연결자회사; 현 LINEヤフー㈱) — 거래 당시 NAVER와 무관</t>
        </is>
      </c>
      <c r="AI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J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K137" s="39" t="inlineStr">
        <is>
          <t>인접</t>
        </is>
      </c>
      <c r="AL137" s="39" t="inlineStr">
        <is>
          <t>ダイナテック는 숙박시설 공식 사이트용 예약엔진 'Direct In'(약 2,000개 시설 계약)과 숙박관리시스템 'Dynalution'을 파는 B2B 소프트웨어 회사. ヤフー는 소비자용 여행 예약(Yahoo!トラベル)을 운영했으므로 같은 숙박 예약 가치사슬의 공급(재고) 측 — 인수 목적도 Yahoo!トラベル의 숙박 재고 확보. 주력 광고 사업과는 다르고 숙박시설 대상 시스템 판매는 새 영역이지만, 기존 여행 예약 서비스와 직결되는 인접 영역으로 판단. 그룹 정점 기준: 거래 당시 Yahoo Japan이 정점(NAVER와 무관).</t>
        </is>
      </c>
      <c r="AM137" s="39" t="inlineStr">
        <is>
          <t>1,007,602百万円 (2015-03-31, ヤフー 연결 IFRS 資産合計; 有価証券報告書 第20期)</t>
        </is>
      </c>
      <c r="AN137" s="39" t="inlineStr">
        <is>
          <t>acq_total_assets와 같음</t>
        </is>
      </c>
      <c r="AO137" s="39" t="inlineStr">
        <is>
          <t>계산: 0.20 (보도 금액 약 2,000百万円 ÷ 2015-03-31 連結 資産合計 1,007,602百万円)</t>
        </is>
      </c>
      <c r="AP137" s="39" t="inlineStr">
        <is>
          <t>계산: 0.28 (약 2,000百万円 ÷ 2015-03-31 親会社の所有者に帰属する持分 726,002百万円)</t>
        </is>
      </c>
      <c r="AQ137" s="39" t="inlineStr">
        <is>
          <t>계산: 2,858,862,390,000円 (2015-07-02 종가 502円 × 2015-03-31 発行済株式総数 5,694,945,000株)</t>
        </is>
      </c>
      <c r="AR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S137" s="39" t="inlineStr">
        <is>
          <t>TSE:4689</t>
        </is>
      </c>
      <c r="AT137" s="39" t="inlineStr">
        <is>
          <t>인수 주체 ヤフー㈱(東証1부 4689)가 상장사. 대상 ダイナテック는 비상장. 거래 규모가 ヤフー 시가총액의 약 0.07%라 주가 이벤트 분석에서 식별력은 낮음.</t>
        </is>
      </c>
      <c r="AU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V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W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양도(N051);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X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N051 참조)</t>
        </is>
      </c>
      <c r="AY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Z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BA137" s="39" t="inlineStr">
        <is>
          <t>미확인 (2013/12·2014/12期 — 회사 홈페이지 会社概要에는 매출만 있고, 官報決算データベース(catr.jp)의 ダイナテック 결산공고는 2018/3期부터이며, ヤフー 공시·언론 보도에도 이익 기재 없음)</t>
        </is>
      </c>
      <c r="BB137" s="39" t="inlineStr">
        <is>
          <t>2015/12·2016/3期: 미확인 (회사 홈페이지에 매출만 공개); 2017/3期: 375百万円; 최근 법인 실적 2024/12期: △71百万円 (2025/12期 トラベルテック事業 세그먼트 손실 △215百万円)</t>
        </is>
      </c>
      <c r="BC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D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E137" s="38" t="inlineStr">
        <is>
          <t>부분</t>
        </is>
      </c>
      <c r="BF137" s="38" t="inlineStr">
        <is>
          <t>2026-10-26</t>
        </is>
      </c>
    </row>
    <row r="138" ht="72" customHeight="1">
      <c r="A138" s="38" t="inlineStr">
        <is>
          <t>N031</t>
        </is>
      </c>
      <c r="B138" s="38" t="inlineStr">
        <is>
          <t>Naver</t>
        </is>
      </c>
      <c r="C138" s="38" t="inlineStr">
        <is>
          <t>2015-12-15</t>
        </is>
      </c>
      <c r="D138" s="39" t="inlineStr">
        <is>
          <t>Ikyu Corporation</t>
        </is>
      </c>
      <c r="E138" s="38" t="n">
        <v>6</v>
      </c>
      <c r="F138" s="38" t="inlineStr">
        <is>
          <t>True</t>
        </is>
      </c>
      <c r="G138" s="38" t="n"/>
      <c r="H138" s="38" t="inlineStr">
        <is>
          <t>MA③</t>
        </is>
      </c>
      <c r="I138" s="38" t="inlineStr">
        <is>
          <t>MA①</t>
        </is>
      </c>
      <c r="J138" s="38" t="inlineStr">
        <is>
          <t>변경</t>
        </is>
      </c>
      <c r="K138" s="38" t="inlineStr">
        <is>
          <t>확인 안 됨</t>
        </is>
      </c>
      <c r="L138" s="38" t="inlineStr">
        <is>
          <t>일치</t>
        </is>
      </c>
      <c r="M138" s="38" t="inlineStr">
        <is>
          <t>편입 전</t>
        </is>
      </c>
      <c r="N138" s="39" t="inlineStr">
        <is>
          <t>Logistics &amp; Space Infrastructure</t>
        </is>
      </c>
      <c r="O138" s="39" t="inlineStr">
        <is>
          <t>Real Estate / Space / Facility</t>
        </is>
      </c>
      <c r="P138" s="38" t="inlineStr">
        <is>
          <t>Closed</t>
        </is>
      </c>
      <c r="Q138" s="40" t="n">
        <v>822.05</v>
      </c>
      <c r="R138" s="39" t="inlineStr">
        <is>
          <t>LY Corporation (TSE:4689)</t>
        </is>
      </c>
      <c r="S138" s="39" t="inlineStr">
        <is>
          <t>Wasatch Advisors LP; Nomura Asset Management Co., Ltd.; Mori Trust Co., Ltd.; Mizuho Asset Management Co., Ltd.; Trust &amp; Custody Services Bank, Ltd.; The Master Trust Bank of Japan, Ltd.; Mitsubishi UFJ Asset Management Co., Ltd.; State Street Bank and Trust Company</t>
        </is>
      </c>
      <c r="T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U138" s="39" t="inlineStr">
        <is>
          <t>MA-1 그룹이 매수자</t>
        </is>
      </c>
      <c r="V138" s="39" t="inlineStr">
        <is>
          <t>소수지분(&lt;50%)</t>
        </is>
      </c>
      <c r="W138" s="39" t="inlineStr">
        <is>
          <t>MA③ 소수지분 매입</t>
        </is>
      </c>
      <c r="X138" s="39" t="inlineStr">
        <is>
          <t>Yahoo Japan 편입 전</t>
        </is>
      </c>
      <c r="Y138" s="38" t="inlineStr">
        <is>
          <t>False</t>
        </is>
      </c>
      <c r="Z138" s="39" t="inlineStr">
        <is>
          <t>MA① 경영권 인수</t>
        </is>
      </c>
      <c r="AA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AB138" s="39" t="inlineStr">
        <is>
          <t>완료 (2016-02-03 공개매수 종료·지배획득일, 2016-02-10 결제 개시·연결자회사화; 2016-02-12 株式売渡請求 승인 → 2016-03-14 상장폐지; 2016-03-17 売渡株式 취득일(1株 3,433円)로 100% 완전자회사화)</t>
        </is>
      </c>
      <c r="AC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D138" s="39" t="inlineStr">
        <is>
          <t>원자료와 일치 (계산: 계획 買付代金 100,197.6百万円 ÷ 121.66円/USD(2015-12-15, Fed H.10) = 823.6백만 달러, 원자료 822.05와 0.2% 차이. 실제 공개매수 취득가 94,501百万円 기준으로는 776.8백만 달러(-5.5%))</t>
        </is>
      </c>
      <c r="AE138" s="39" t="inlineStr">
        <is>
          <t>2015-12-15</t>
        </is>
      </c>
      <c r="AF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G138" s="39" t="inlineStr">
        <is>
          <t>같은 묶음의 N001·N026·N030과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H138" s="39" t="inlineStr">
        <is>
          <t>ヤフー株式会社 (Yahoo Japan; 東証1部 4689, 당시 소프트뱅크그룹 연결자회사로 Yahoo! Inc.가 35.5% 보유; 현 LINEヤフー㈱) — 거래 당시 NAVER와 무관</t>
        </is>
      </c>
      <c r="AI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J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K138" s="39" t="inlineStr">
        <is>
          <t>인접</t>
        </is>
      </c>
      <c r="AL138" s="39" t="inlineStr">
        <is>
          <t>一休는 고급 호텔·료칸 예약 '一休.com'과 레스토랑 예약 '一休.comレストラン' 운영(2015/3期 営業収益 66.2億円). ヤフー도 Yahoo!トラベル·Yahoo!予約 飲食店을 운영해 같은 예약 서비스 영역이 있었으나, 이는 매출 23.8%인 コンシューマ事業 안의 일부 서비스이고 주력은 광고(71.0%)였다. 회사도 '「eコマース革命」「予約革命」'으로 EC를 '収益の柱として成長させる' 단계로 설명 → 주력 광고 사업과 같은 고객(Yahoo 이용자)·같은 EC 가치사슬의 인접 영역. 그룹 정점 기준: 거래 당시 Yahoo Japan이 정점(NAVER와 무관); 현재 LY 기준으로는 커머스 사업 내 트래블 핵심 축.</t>
        </is>
      </c>
      <c r="AM138" s="39" t="inlineStr">
        <is>
          <t>1,007,602百万円 (2015-03-31, ヤフー 연결 IFRS 資産合計; 有価証券報告書 第20期. 일본기준 総資産額은 990,541百万円)</t>
        </is>
      </c>
      <c r="AN138" s="39" t="inlineStr">
        <is>
          <t>acq_total_assets와 같음</t>
        </is>
      </c>
      <c r="AO138" s="39" t="inlineStr">
        <is>
          <t>계산: 9.94 (계획 買付代金 100,197.6百万円 ÷ 2015-03-31 連結 資産合計 1,007,602百万円). 실제 공개매수 취득가 94,501百万円 기준 9.38</t>
        </is>
      </c>
      <c r="AP138" s="39" t="inlineStr">
        <is>
          <t>계산: 13.80 (100,197.6百万円 ÷ 2015-03-31 親会社の所有者に帰属する持分 726,002百万円). 실제 취득가 기준 13.02</t>
        </is>
      </c>
      <c r="AQ138" s="39" t="inlineStr">
        <is>
          <t>계산: 2,858,862,390,000円 (2015-12-14 종가 502円 × 2015-03-31 発行済株式総数 5,694,945,000株; 2015-04~2016-03 신주예약권 행사 증가분 346,400株는 무시 가능)</t>
        </is>
      </c>
      <c r="AR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S138" s="39" t="inlineStr">
        <is>
          <t>TSE:4689</t>
        </is>
      </c>
      <c r="AT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U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V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W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X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Y138" s="39" t="inlineStr">
        <is>
          <t>2014/3期: 5,528,917千円; 2015/3期: 6,619,017千円 (営業収益)</t>
        </is>
      </c>
      <c r="AZ138" s="39" t="inlineStr">
        <is>
          <t>2016/3期(인수 연도, 2016-02 연결 편입): 7,822,643千円; 2017/3期: 미확인(전자공고는 대차대조표와 当期純利益 2,669,910千円만 공개); 최근 2026/3期: 64,422百万円 (참고: 2023/3期 34,304·2024/3期 44,735·2025/3期 57,047百万円)</t>
        </is>
      </c>
      <c r="BA138" s="39" t="inlineStr">
        <is>
          <t>2014/3期: 2,003,486千円; 2015/3期: 2,202,915千円</t>
        </is>
      </c>
      <c r="BB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BC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D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E138" s="38" t="inlineStr">
        <is>
          <t>부분</t>
        </is>
      </c>
      <c r="BF138" s="38" t="inlineStr">
        <is>
          <t>2026-10-26</t>
        </is>
      </c>
    </row>
    <row r="139" ht="72" customHeight="1">
      <c r="A139" s="38" t="inlineStr">
        <is>
          <t>N032</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MA③</t>
        </is>
      </c>
      <c r="J139" s="38" t="inlineStr">
        <is>
          <t>같음</t>
        </is>
      </c>
      <c r="K139" s="38" t="inlineStr">
        <is>
          <t>확인 안 됨</t>
        </is>
      </c>
      <c r="L139" s="38" t="inlineStr">
        <is>
          <t>일치</t>
        </is>
      </c>
      <c r="M139" s="38" t="inlineStr">
        <is>
          <t>편입 전</t>
        </is>
      </c>
      <c r="N139" s="39" t="inlineStr">
        <is>
          <t>Finance &amp; Investment</t>
        </is>
      </c>
      <c r="O139" s="39" t="inlineStr">
        <is>
          <t>Fintech / Payments / Digital Financial Services</t>
        </is>
      </c>
      <c r="P139" s="38" t="inlineStr">
        <is>
          <t>Closed</t>
        </is>
      </c>
      <c r="Q139" s="40" t="n">
        <v>16.6</v>
      </c>
      <c r="R139" s="39" t="inlineStr">
        <is>
          <t>LY Corporation (TSE:4689)</t>
        </is>
      </c>
      <c r="S139" s="39" t="inlineStr">
        <is>
          <t>ASTMAX Co., Ltd. (TSE:7162)</t>
        </is>
      </c>
      <c r="T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U139" s="39" t="inlineStr">
        <is>
          <t>MA-1 그룹이 매수자</t>
        </is>
      </c>
      <c r="V139" s="39" t="inlineStr">
        <is>
          <t>소수지분(&lt;50%)</t>
        </is>
      </c>
      <c r="W139" s="39" t="inlineStr">
        <is>
          <t>MA③ 소수지분 매입</t>
        </is>
      </c>
      <c r="X139" s="39" t="inlineStr">
        <is>
          <t>Yahoo Japan 편입 전</t>
        </is>
      </c>
      <c r="Y139" s="38" t="inlineStr">
        <is>
          <t>False</t>
        </is>
      </c>
      <c r="Z139" s="39" t="inlineStr">
        <is>
          <t>MA③ 소수지분 매입</t>
        </is>
      </c>
      <c r="AA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AB139" s="39" t="inlineStr">
        <is>
          <t>완료 (2016-10-03)</t>
        </is>
      </c>
      <c r="AC139" s="39" t="inlineStr">
        <is>
          <t>1,703百万円 (アストマックス投信投資顧問 23,757株=33.4% × 71,700円 = 1,703,376,900円; アストマックス 적시공시·ヤフー 보도자료 2016-08-08)</t>
        </is>
      </c>
      <c r="AD139" s="39" t="inlineStr">
        <is>
          <t>원자료와 일치 (계산: 1,703百万円 ÷ 102.53円/USD(2016-08-08, Fed H.10) = 16.6백만 달러; 원자료 16.6)</t>
        </is>
      </c>
      <c r="AE139" s="39" t="inlineStr">
        <is>
          <t>2016-08-08</t>
        </is>
      </c>
      <c r="AF139" s="39" t="inlineStr">
        <is>
          <t>기준 분류 유지: 거래 후 ヤフー 지분 33.4%(&lt;50%)로 소수지분 매입. 같은 계약에 16.7% 추가 취득 콜옵션(같은 단가)이 붙어 있어 N046과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G139" s="39" t="inlineStr">
        <is>
          <t>묶음 내 관계: N046(2019-03-13)은 이 계약의 제2양도(콜옵션 조기 행사)로 같은 인수의 2단계 — 둘을 합치면 ヤフー가 총 35,635株(50.1%)를 2,555百万円(=1,703+851.652)에 취득. N020(FX)·N024(카드)에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H139" s="39" t="inlineStr">
        <is>
          <t>ヤフー株式会社 (Yahoo Japan Corporation; 東証1部 상장, 대주주 ソフトバンクグループ 36.4%·YAHOO INC. 35.5% (2016-03-31) — 현 LINEヤフー㈱, 같은 법인)</t>
        </is>
      </c>
      <c r="AI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J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K139" s="39" t="inlineStr">
        <is>
          <t>비핵심</t>
        </is>
      </c>
      <c r="AL139" s="39" t="inlineStr">
        <is>
          <t>대상은 투자신탁위탁·투자운용업(기관투자가 중심, 운용자산 약 3,448억엔). ヤフー는 FX·카드로 금융에 들어와 있었으나 자산운용은 처음('資産運用事業に本格参入')이라 비핵심(새 영역 진입)으로 판정. 다만 Yahoo!ファイナンス 이용자·빅데이터와 2015-11 취득한 Magne-Max(AI 투자자문)를 결합하려 한 점에서 기존 금융·데이터 자산과 인접한 측면이 있음. 그룹 정점 기준: 거래 당시 NAVER와 무관(편입 전); NAVER 본체에도 자산운용 사업 없음 → 비핵심.</t>
        </is>
      </c>
      <c r="AM139" s="39" t="inlineStr">
        <is>
          <t>1,342,799百万円 (2016-03-31, Yahoo Japan 연결 資産合計, IFRS)</t>
        </is>
      </c>
      <c r="AN139" s="39" t="inlineStr">
        <is>
          <t>acq_total_assets와 같음 (편입 전 Yahoo Japan 계열의 정점 = Yahoo Japan 자신)</t>
        </is>
      </c>
      <c r="AO139" s="39" t="inlineStr">
        <is>
          <t>계산: 0.13 (1,703百万円 ÷ 2016-03-31 연결 資産合計 1,342,799百万円)</t>
        </is>
      </c>
      <c r="AP139" s="39" t="inlineStr">
        <is>
          <t>계산: 0.20 (1,703百万円 ÷ 2016-03-31 親会社の所有者に帰属する持分 844,165百万円)</t>
        </is>
      </c>
      <c r="AQ139" s="39" t="inlineStr">
        <is>
          <t>계산: 2,464,898,787,700円 (2016-08-05(금) 종가 433円 × 유통주식 5,692,606,900주 = 2016-06-30 발행 5,695,406,900 − 자기주식 2,800,000(2016-03-31))</t>
        </is>
      </c>
      <c r="AR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S139" s="39" t="inlineStr">
        <is>
          <t>TSE:4689</t>
        </is>
      </c>
      <c r="AT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U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V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W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39" s="39" t="inlineStr">
        <is>
          <t>2015/3期: 1,097百万円; 2016/3期: 1,669百万円 (営業収益)</t>
        </is>
      </c>
      <c r="AZ139" s="39" t="inlineStr">
        <is>
          <t>2017/3期: 1,977百万円; 2018/3期: 2,010百万円; 최근(사업 종료 전 마지막 완전 회계연도) 2025/3期: 605,979千円 (참고 2022/3期 977, 2023/3期 858.6, 2024/3期 812.5百万円)</t>
        </is>
      </c>
      <c r="BA139" s="39" t="inlineStr">
        <is>
          <t>2015/3期: 105百万円; 2016/3期: 373百万円</t>
        </is>
      </c>
      <c r="BB139" s="39" t="inlineStr">
        <is>
          <t>2017/3期: 434百万円; 2018/3期: 221百万円; 최근 2025/3期: △600,514千円 (참고 2022/3期 △281, 2023/3期 △422.6, 2024/3期 △474.5百万円)</t>
        </is>
      </c>
      <c r="BC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D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E139" s="38" t="inlineStr">
        <is>
          <t>완료</t>
        </is>
      </c>
      <c r="BF139" s="38" t="inlineStr">
        <is>
          <t>2026-10-26</t>
        </is>
      </c>
    </row>
    <row r="140" ht="72" customHeight="1">
      <c r="A140" s="38" t="inlineStr">
        <is>
          <t>N033</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MA③</t>
        </is>
      </c>
      <c r="J140" s="38" t="inlineStr">
        <is>
          <t>같음</t>
        </is>
      </c>
      <c r="K140" s="38" t="inlineStr">
        <is>
          <t>확인 안 됨</t>
        </is>
      </c>
      <c r="L140" s="38" t="inlineStr">
        <is>
          <t>일치</t>
        </is>
      </c>
      <c r="M140" s="38" t="inlineStr">
        <is>
          <t>편입 후</t>
        </is>
      </c>
      <c r="N140" s="39" t="inlineStr">
        <is>
          <t>Mobility &amp; Transportation</t>
        </is>
      </c>
      <c r="O140" s="39" t="inlineStr">
        <is>
          <t>Mobility / Transportation</t>
        </is>
      </c>
      <c r="P140" s="38" t="inlineStr">
        <is>
          <t>Closed</t>
        </is>
      </c>
      <c r="Q140" s="40" t="n">
        <v>38.57</v>
      </c>
      <c r="R140" s="39" t="inlineStr">
        <is>
          <t>A Holdings Corporation</t>
        </is>
      </c>
      <c r="S140" s="39" t="inlineStr">
        <is>
          <t>Kito Planning Y.K.</t>
        </is>
      </c>
      <c r="T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U140" s="39" t="inlineStr">
        <is>
          <t>MA-1 그룹이 매수자</t>
        </is>
      </c>
      <c r="V140" s="39" t="inlineStr">
        <is>
          <t>소수지분(&lt;50%)</t>
        </is>
      </c>
      <c r="W140" s="39" t="inlineStr">
        <is>
          <t>MA③ 소수지분 매입</t>
        </is>
      </c>
      <c r="X140" s="39" t="n"/>
      <c r="Y140" s="38" t="inlineStr">
        <is>
          <t>False</t>
        </is>
      </c>
      <c r="Z140" s="39" t="inlineStr">
        <is>
          <t>MA③ 소수지분 매입</t>
        </is>
      </c>
      <c r="AA140" s="39" t="inlineStr">
        <is>
          <t>편입 후 (매수자 LINE㈱(현 A Holdings)는 NAVER의 연결 종속회사 — NAVER 2016 사업보고서 종속기업 표 지분율 80.35%(2016-12-31), 夢の街 2016-10-13 공시 'NAVER Corporation 約81％'. 2021-03-01 LINE–Z Holdings 경영통합 전 거래)</t>
        </is>
      </c>
      <c r="AB140" s="39" t="inlineStr">
        <is>
          <t>완료 (2016-10-18; キトプランニング 1,320,000주는 2016-10-14, 一村哲也 900,000주는 2016-10-18 취득 — LINE 2016년 3분기 보고서 후속사건 주석)</t>
        </is>
      </c>
      <c r="AC140" s="39" t="inlineStr">
        <is>
          <t>3,996,000,000円 (2,220,000주 × 1,800円; 2016-10-14 2,376,000천円 + 2016-10-18 1,620,000천円, 현금)</t>
        </is>
      </c>
      <c r="AD140" s="39" t="inlineStr">
        <is>
          <t>원자료와 일치 (3,996백만円 ÷ 103.62円/달러(2016-10-13, FRB H.10) = 38.56)</t>
        </is>
      </c>
      <c r="AE140" s="39" t="inlineStr">
        <is>
          <t>2016-10-13</t>
        </is>
      </c>
      <c r="AF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G140" s="39" t="inlineStr">
        <is>
          <t>같은 대상회사 계보: N007(2007 Yahoo Japan TOB로 41.84%)·N013(2009 Yahoo Japan이 30.3%를 CCC에 매각) 이후 7년 만에 NAVER 계열이 들어온 거래이고, N022·N023은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H140" s="39" t="inlineStr">
        <is>
          <t>LINE株式会社(LINE Corporation; 당시 東証1部 3938·NYSE LN 상장, NAVER Corporation의 연결 종속회사(80.35%). 현 A Holdings㈱)</t>
        </is>
      </c>
      <c r="AI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J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K140" s="39" t="inlineStr">
        <is>
          <t>인접</t>
        </is>
      </c>
      <c r="AL140" s="39" t="inlineStr">
        <is>
          <t>夢の街(出前館)는 음식 배달 주문 중개 포털로 LINE의 메신저·콘텐츠·광고 사업과 다르지만, 2016-05 업무제휴 이후 LINE 앱 안의 'Official Web App'으로 '出前館 on LINE'을 제공하는 등 LINE 플랫폼 이용자에게 붙는 O2O 서비스다(LINE 공시 '「LINE」を入り口として…全てが「LINE」上で完結する「スマートポータル」') → 같은 이용자군의 인접 영역. 그룹 정점 NAVER(검색 포털 광고·커머스) 기준으로도 국내외 O2O·커머스에 붙는 인접 영역이며, 일본 배달 사업은 NAVER 본체가 하지 않던 영역이다.</t>
        </is>
      </c>
      <c r="AM140" s="39" t="inlineStr">
        <is>
          <t>218,088,416천円 (LINE 연결 IFRS, 2016-09-30; 2015-12-31 122,159,231천円 — LINE 2016년 3분기 보고서)</t>
        </is>
      </c>
      <c r="AN140" s="39" t="inlineStr">
        <is>
          <t>4,385,913백만원 (NAVER 연결, 2015-12-31 직전 회계연도말 — NAVER 2016 사업보고서 요약연결재무정보)</t>
        </is>
      </c>
      <c r="AO140" s="39" t="inlineStr">
        <is>
          <t>계산: 1.83 (3,996,000천円 ÷ LINE 총자산 218,088,416천円, 2016-09-30)</t>
        </is>
      </c>
      <c r="AP140" s="39" t="inlineStr">
        <is>
          <t>계산: 2.55 (3,996,000천円 ÷ LINE 지배기업 소유주지분 156,480,223천円, 2016-09-30)</t>
        </is>
      </c>
      <c r="AQ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R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S140" s="39" t="inlineStr">
        <is>
          <t>TSE:3938</t>
        </is>
      </c>
      <c r="AT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U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V140" s="39" t="inlineStr">
        <is>
          <t>1999-09: 夢の街創造委員会 설립; 2000-10: 出前館 개설; 2004~2009: Yahoo Japan 출자(23.3%→41.84%) 후 CCC에 매각(N007·N013);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W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X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Y140" s="39" t="inlineStr">
        <is>
          <t>FY2015/8: 3,661,309천円; FY2016/8: 4,154,833천円 (夢の街 연결)</t>
        </is>
      </c>
      <c r="AZ140" s="39" t="inlineStr">
        <is>
          <t>FY2017/8: 4,943,945천円; FY2018/8: 5,430,796천円; 최근 FY2026/8: 39,057백만円 (연결)</t>
        </is>
      </c>
      <c r="BA140" s="39" t="inlineStr">
        <is>
          <t>FY2015/8: 546,771천円; FY2016/8: 572,754천円</t>
        </is>
      </c>
      <c r="BB140" s="39" t="inlineStr">
        <is>
          <t>FY2017/8: 800,658천円; FY2018/8: 837,299천円; 최근 FY2026/8: △8,288백만円 (영업손실)</t>
        </is>
      </c>
      <c r="BC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D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E140" s="38" t="inlineStr">
        <is>
          <t>부분</t>
        </is>
      </c>
      <c r="BF140" s="38" t="inlineStr">
        <is>
          <t>2026-10-26</t>
        </is>
      </c>
    </row>
    <row r="141" ht="72" customHeight="1">
      <c r="A141" s="38" t="inlineStr">
        <is>
          <t>N034</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MA①</t>
        </is>
      </c>
      <c r="J141" s="38" t="inlineStr">
        <is>
          <t>같음</t>
        </is>
      </c>
      <c r="K141" s="38" t="inlineStr">
        <is>
          <t>확인 안 됨</t>
        </is>
      </c>
      <c r="L141" s="38" t="inlineStr">
        <is>
          <t>일치</t>
        </is>
      </c>
      <c r="M141" s="38" t="inlineStr">
        <is>
          <t>편입 후</t>
        </is>
      </c>
      <c r="N141" s="39" t="inlineStr">
        <is>
          <t>Commerce &amp; Marketing</t>
        </is>
      </c>
      <c r="O141" s="39" t="inlineStr">
        <is>
          <t>Brand / Advertising / 
Marketing / IP Merchandising</t>
        </is>
      </c>
      <c r="P141" s="38" t="inlineStr">
        <is>
          <t>Closed</t>
        </is>
      </c>
      <c r="Q141" s="40" t="n">
        <v>2.03</v>
      </c>
      <c r="R141" s="39" t="inlineStr">
        <is>
          <t>LINE Vietnam Co., Ltd.</t>
        </is>
      </c>
      <c r="S141" s="39" t="inlineStr">
        <is>
          <t>Adways Inc. (TSE:2489)</t>
        </is>
      </c>
      <c r="T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U141" s="39" t="inlineStr">
        <is>
          <t>MA-1 그룹이 매수자</t>
        </is>
      </c>
      <c r="V141" s="39" t="inlineStr">
        <is>
          <t>지분율 미기재(대개 100%·사업양수)</t>
        </is>
      </c>
      <c r="W141" s="39" t="inlineStr">
        <is>
          <t>MA① 경영권 인수</t>
        </is>
      </c>
      <c r="X141" s="39" t="n"/>
      <c r="Y141" s="38" t="inlineStr">
        <is>
          <t>False</t>
        </is>
      </c>
      <c r="Z141" s="39" t="inlineStr">
        <is>
          <t>MA① 경영권 인수</t>
        </is>
      </c>
      <c r="AA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AB141" s="39" t="inlineStr">
        <is>
          <t>완료 (사업양도기일 2017-04-01 예정, Adways 연혁 '2017년 4월 ADWAYS TECHNOLOGY VIETNAM JSC(非連結子会社)のソフトウエア開発事業をLINE Vietnam Co.,Ltd.へ譲渡')</t>
        </is>
      </c>
      <c r="AC141" s="39" t="inlineStr">
        <is>
          <t>VND 46,246,000,000 (46,246百万ベトナムドン, 약 230百万円 상당 — 1円=201.07VND(2017-02-22) 참고환산; 현금 결제)</t>
        </is>
      </c>
      <c r="AD141" s="39" t="inlineStr">
        <is>
          <t>원자료와 일치 (VND 46,246백만 ÷ 22,830 VND/USD[Yahoo Finance VND=X 2017-02-23 종가] = USD 2.03백만)</t>
        </is>
      </c>
      <c r="AE141" s="39" t="inlineStr">
        <is>
          <t>2017-02-23</t>
        </is>
      </c>
      <c r="AF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G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N028(MixRadio)·N029(Wit Studio)·N040(FIVE)은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H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I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J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K141" s="39" t="inlineStr">
        <is>
          <t>인접</t>
        </is>
      </c>
      <c r="AL141" s="39" t="inlineStr">
        <is>
          <t>양수 사업은 Adways의 스마트폰 앱(게임) 개발을 맡던 하노이 소프트웨어 개발 조직(2016 매출 43,598백만 VND)이다. LINE Vietnam은 LINE 서비스의 현지 운영·광고 법인이고, Adways 공시는 상대방을 'LINE 及びその周辺事業の開発を手がける' LINE 그룹사로 소개한다. 같은 모바일 서비스 가치사슬에서 개발 역량(인력·설비)을 들여온 것이므로 인접. 그룹 정점 NAVER(인터넷 포털·LINE 메신저 플랫폼) 기준으로도 플랫폼 서비스 개발 인력 내재화로 인접.</t>
        </is>
      </c>
      <c r="AM141" s="39" t="inlineStr">
        <is>
          <t>358백만원 (LINE Vietnam 2016-12-31 자산총액, NAVER 2016 사업보고서 '연결대상 종속회사 현황' 최근사업연도말 자산총액). 참고: 2017-12-31 6,673백만원(NAVER 2017 사업보고서)</t>
        </is>
      </c>
      <c r="AN141" s="39" t="inlineStr">
        <is>
          <t>6,370,635,180,592원 (NAVER 연결, 2016-12-31; NAVER 2016 사업보고서 요약연결재무정보)</t>
        </is>
      </c>
      <c r="AO141" s="39" t="inlineStr">
        <is>
          <t>계산: 643.9 (거래금액 원화 환산 약 2,305백만원[USD 2.0257백만 × 1,137.95원/USD, Yahoo KRW=X 2017-02-23] ÷ LINE Vietnam 2016-12-31 자산총액 358백만원). 참고 계산: NAVER 연결 총자산 6,370,635백만원 대비 0.036</t>
        </is>
      </c>
      <c r="AP141" s="39" t="inlineStr">
        <is>
          <t>미확인 (LINE Vietnam 자기자본 비공개). 참고 계산: NAVER 2016-12-31 연결 자본총계 4,129,599백만원 대비 0.056 (2,305 ÷ 4,129,599)</t>
        </is>
      </c>
      <c r="AQ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R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S141" s="39" t="inlineStr">
        <is>
          <t>TSE:3938</t>
        </is>
      </c>
      <c r="AT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U141" s="39" t="inlineStr">
        <is>
          <t>2017-02-23 Adways 적시공시(TDnet) '子会社の事業譲渡に関するお知らせ' (같은 날 이사회 결의·계약 체결). 공식 발표 전 보도는 찾지 못함</t>
        </is>
      </c>
      <c r="AV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W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X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Y141" s="39" t="inlineStr">
        <is>
          <t>2015: 미확인; 2016: 43,598백만 VND (약 223백만엔, 양도 대상 소프트웨어 개발 사업 매출)</t>
        </is>
      </c>
      <c r="AZ141" s="39" t="inlineStr">
        <is>
          <t>미확인 (양수 사업은 LINE Vietnam에 흡수되었고 LINE Vietnam 개별 실적은 비공개; NAVER 사업보고서 종속기업 요약재무정보에 미기재). 참고: LINE Vietnam 자산총액 2017-12-31 6,673백만원</t>
        </is>
      </c>
      <c r="BA141" s="39" t="inlineStr">
        <is>
          <t>미확인 (Adways 공시는 매출만 기재)</t>
        </is>
      </c>
      <c r="BB141" s="39" t="inlineStr">
        <is>
          <t>미확인 (위와 같음)</t>
        </is>
      </c>
      <c r="BC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D141" s="39" t="inlineStr">
        <is>
          <t>확인 안 됨 (LINE 20-F FY2017에 이 거래 언급 없음; LINE 실적발표 자료·어닝콜은 소형 거래라 따로 보지 않음)</t>
        </is>
      </c>
      <c r="BE141" s="38" t="inlineStr">
        <is>
          <t>부분</t>
        </is>
      </c>
      <c r="BF141" s="38" t="inlineStr">
        <is>
          <t>2026-10-31</t>
        </is>
      </c>
    </row>
    <row r="142" ht="72" customHeight="1">
      <c r="A142" s="38" t="inlineStr">
        <is>
          <t>N035</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MA①</t>
        </is>
      </c>
      <c r="J142" s="38" t="inlineStr">
        <is>
          <t>같음</t>
        </is>
      </c>
      <c r="K142" s="38" t="inlineStr">
        <is>
          <t>확인 안 됨</t>
        </is>
      </c>
      <c r="L142" s="38" t="inlineStr">
        <is>
          <t>일치</t>
        </is>
      </c>
      <c r="M142" s="38" t="inlineStr">
        <is>
          <t>편입 후</t>
        </is>
      </c>
      <c r="N142" s="39" t="inlineStr">
        <is>
          <t>Technology &amp; Infrastructure</t>
        </is>
      </c>
      <c r="O142" s="39" t="inlineStr">
        <is>
          <t>AI / Robotics</t>
        </is>
      </c>
      <c r="P142" s="38" t="inlineStr">
        <is>
          <t>Closed</t>
        </is>
      </c>
      <c r="Q142" s="40" t="n">
        <v>23</v>
      </c>
      <c r="R142" s="39" t="inlineStr">
        <is>
          <t>NAVER LABS Corp.</t>
        </is>
      </c>
      <c r="S142" s="39" t="inlineStr">
        <is>
          <t>Xerox Holdings Corporation (NasdaqGS:XRX)</t>
        </is>
      </c>
      <c r="T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U142" s="39" t="inlineStr">
        <is>
          <t>MA-1 그룹이 매수자</t>
        </is>
      </c>
      <c r="V142" s="39" t="inlineStr">
        <is>
          <t>지분율 미기재(대개 100%·사업양수)</t>
        </is>
      </c>
      <c r="W142" s="39" t="inlineStr">
        <is>
          <t>MA① 경영권 인수</t>
        </is>
      </c>
      <c r="X142" s="39" t="n"/>
      <c r="Y142" s="38" t="inlineStr">
        <is>
          <t>False</t>
        </is>
      </c>
      <c r="Z142" s="39" t="inlineStr">
        <is>
          <t>MA① 경영권 인수</t>
        </is>
      </c>
      <c r="AA142" s="39" t="inlineStr">
        <is>
          <t>편입 후 (매수자는 그룹 지배회사 NAVER㈜와 그 100% 자회사 NAVER France SAS; NAVER 2017 사업보고서 사업결합 주석, 접수번호 20180402004149)</t>
        </is>
      </c>
      <c r="AB142" s="39" t="inlineStr">
        <is>
          <t>완료 (2017-08-01)</t>
        </is>
      </c>
      <c r="AC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D142" s="39" t="inlineStr">
        <is>
          <t>원자료와 일치 (Xerox 10-Q 'approximately $23'백만달러). 참고: NAVER 측 현금 이전대가만 환산하면 USD 16.1백만(18,031백만원 ÷ 1,118.73원/달러, 2017-08-01 Yahoo Finance KRW=X 종가), 인수 부채 3,949백만원을 더하면 USD 19.6백만</t>
        </is>
      </c>
      <c r="AE142" s="39" t="inlineStr">
        <is>
          <t>2017-06-27</t>
        </is>
      </c>
      <c r="AF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G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H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I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J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K142" s="39" t="inlineStr">
        <is>
          <t>인접</t>
        </is>
      </c>
      <c r="AL142" s="39" t="inlineStr">
        <is>
          <t>대상은 AI·머신러닝·컴퓨터비전·자연어처리 연구소로, NAVER의 검색·광고·LINE 서비스에 쓰이는 기반 기술을 연구한다. 같은 가치사슬의 상류 연구 기능이므로 인접으로 본다. 매출을 내는 사업이 아니라 인력과 연구 역량을 얻는 거래다. 인수 주체가 그룹 정점 NAVER 자신이므로 정점 기준 판단도 같다(인접).</t>
        </is>
      </c>
      <c r="AM142" s="39" t="inlineStr">
        <is>
          <t>6,370,635백만원 (NAVER 연결, 2016-12-31; 별도 3,856,491백만원)</t>
        </is>
      </c>
      <c r="AN142" s="39" t="inlineStr">
        <is>
          <t>acq_total_assets와 같음</t>
        </is>
      </c>
      <c r="AO142" s="39" t="inlineStr">
        <is>
          <t>계산: 0.28 (현금 이전대가 18,031백만원 ÷ NAVER 연결 총자산 6,370,635백만원, 2016-12-31)</t>
        </is>
      </c>
      <c r="AP142" s="39" t="inlineStr">
        <is>
          <t>계산: 0.44 (18,031백만원 ÷ NAVER 연결 자본총계 4,129,599백만원, 2016-12-31)</t>
        </is>
      </c>
      <c r="AQ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R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S142" s="39" t="inlineStr">
        <is>
          <t>KRX:035420</t>
        </is>
      </c>
      <c r="AT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U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V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W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X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Y142" s="39" t="inlineStr">
        <is>
          <t>해당 없음 (XRCE는 Xerox 내부 연구소로 별도 매출 공시 없음. Xerox 10-Q는 매각 순자산·비용을 약 USD 10백만(영업권 약 USD 6백만 포함)으로만 기재)</t>
        </is>
      </c>
      <c r="AZ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BA142" s="39" t="inlineStr">
        <is>
          <t>해당 없음 (내부 연구소, 영업이익 공시 없음)</t>
        </is>
      </c>
      <c r="BB142" s="39" t="inlineStr">
        <is>
          <t>미확인 (영업손익 개별 공시 없음). 참고: NAVER France SAS 2017 당기순손실 -8,152,914,368원(2017-06-19~12-31, 별도; NAVER 타법인주식취득결정 2018-08-23)</t>
        </is>
      </c>
      <c r="BC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D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E142" s="38" t="inlineStr">
        <is>
          <t>완료</t>
        </is>
      </c>
      <c r="BF142" s="38" t="inlineStr">
        <is>
          <t>2026-10-31</t>
        </is>
      </c>
    </row>
    <row r="143" ht="72" customHeight="1">
      <c r="A143" s="38" t="inlineStr">
        <is>
          <t>N036</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MA①</t>
        </is>
      </c>
      <c r="J143" s="38" t="inlineStr">
        <is>
          <t>같음</t>
        </is>
      </c>
      <c r="K143" s="38" t="inlineStr">
        <is>
          <t>있음</t>
        </is>
      </c>
      <c r="L143" s="38" t="inlineStr">
        <is>
          <t>일치</t>
        </is>
      </c>
      <c r="M143" s="38" t="inlineStr">
        <is>
          <t>편입 후</t>
        </is>
      </c>
      <c r="N143" s="39" t="inlineStr">
        <is>
          <t>Technology &amp; Infrastructure</t>
        </is>
      </c>
      <c r="O143" s="39" t="inlineStr">
        <is>
          <t>Digital Infrastructure</t>
        </is>
      </c>
      <c r="P143" s="38" t="inlineStr">
        <is>
          <t>Closed</t>
        </is>
      </c>
      <c r="Q143" s="40" t="n">
        <v>8.029999999999999</v>
      </c>
      <c r="R143" s="39" t="inlineStr">
        <is>
          <t>LINE Plus Corporation</t>
        </is>
      </c>
      <c r="S143" s="39" t="inlineStr">
        <is>
          <t>-</t>
        </is>
      </c>
      <c r="T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U143" s="39" t="inlineStr">
        <is>
          <t>MA-1 그룹이 매수자</t>
        </is>
      </c>
      <c r="V143" s="39" t="inlineStr">
        <is>
          <t>지분율 미기재(대개 100%·사업양수)</t>
        </is>
      </c>
      <c r="W143" s="39" t="inlineStr">
        <is>
          <t>MA① 경영권 인수</t>
        </is>
      </c>
      <c r="X143" s="39" t="n"/>
      <c r="Y143" s="38" t="inlineStr">
        <is>
          <t>False</t>
        </is>
      </c>
      <c r="Z143" s="39" t="inlineStr">
        <is>
          <t>MA① 경영권 인수</t>
        </is>
      </c>
      <c r="AA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AB143" s="39" t="inlineStr">
        <is>
          <t>조건 변경 후 완료 (2017-11-08). 공시는 100%(40만주)·90억원이었으나 실제로는 88.57%를 먼저 취득하고 잔여 11.43%에 매도자 풋옵션을 부여했다. 이후 2018년 94.29%, 2019년 100%</t>
        </is>
      </c>
      <c r="AC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D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E143" s="39" t="inlineStr">
        <is>
          <t>2017-08-25</t>
        </is>
      </c>
      <c r="AF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G143" s="39" t="inlineStr">
        <is>
          <t>1) 같은 묶음의 N039(LINE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H143" s="39" t="inlineStr">
        <is>
          <t>라인플러스㈜(LINE Corporation 100% 자회사, NAVER 손자회사, 비상장)</t>
        </is>
      </c>
      <c r="AI143" s="39" t="inlineStr">
        <is>
          <t>"기업인수" (라인플러스 타법인주식및출자증권취득결정 공시의 취득목적) / "개발인력의 충원을 위함" (네이버 관계자, 시사위크 2017-09-04 보도)</t>
        </is>
      </c>
      <c r="AJ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K143" s="39" t="inlineStr">
        <is>
          <t>인접</t>
        </is>
      </c>
      <c r="AL143" s="39" t="inlineStr">
        <is>
          <t>네무스텍은 모바일 소프트웨어 개발사로, LINE 서비스 개발에 쓸 개발 인력과 O2O 등 기술을 얻으려는 거래다(시사위크; NAVER 측 '개발인력의 충원'). 라인플러스의 주력인 메신저 서비스 운영 자체가 아니라, 그에 공급되는 개발 역량이므로 인접으로 본다. 그룹 정점 NAVER 기준으로도 인터넷 서비스 개발 인력 확보에 해당해 인접이다.</t>
        </is>
      </c>
      <c r="AM143" s="39" t="inlineStr">
        <is>
          <t>405,127,447,465원 (라인플러스 별도, 2016-12-31; 라인플러스 2017 감사보고서의 전기 재무상태표). 공시의 자기자본은 171,483,109,653원(2016년말)</t>
        </is>
      </c>
      <c r="AN143" s="39" t="inlineStr">
        <is>
          <t>6,370,635백만원 (NAVER 연결, 2016-12-31; NAVER 2017 사업보고서 요약연결재무정보 전기 수치)</t>
        </is>
      </c>
      <c r="AO143" s="39" t="inlineStr">
        <is>
          <t>계산: 2.22 (취득금액 9,000백만원 ÷ 라인플러스 총자산 405,127백만원, 2016-12-31). NAVER 연결 총자산 대비로는 0.14</t>
        </is>
      </c>
      <c r="AP143" s="39" t="inlineStr">
        <is>
          <t>5.2</t>
        </is>
      </c>
      <c r="AQ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R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S143" s="39" t="inlineStr">
        <is>
          <t>TSE:3938</t>
        </is>
      </c>
      <c r="AT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U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V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W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X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Y143" s="39" t="inlineStr">
        <is>
          <t>2015: 5,121백만원; 2016: 5,484백만원</t>
        </is>
      </c>
      <c r="AZ143" s="39" t="inlineStr">
        <is>
          <t>2017: 미확인; 2018: 미확인; 2020: 5,782백만원(영업수익); 2021-01-01~03-27(합병 전): 356백만원</t>
        </is>
      </c>
      <c r="BA143" s="39" t="inlineStr">
        <is>
          <t>미확인 (공시 요약재무에는 당기순이익만 있음: 2015: 129백만원; 2016: -305백만원)</t>
        </is>
      </c>
      <c r="BB143" s="39" t="inlineStr">
        <is>
          <t>미확인 (당기순손익만 확인: 2020: 4,160백만원, 총포괄손익 9,169백만원; 2021-01-01~03-27: 59백만원)</t>
        </is>
      </c>
      <c r="BC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D143" s="39" t="inlineStr">
        <is>
          <t>미확인 (LINE Corporation·NAVER의 2017~2020 IR 자료와 어닝콜에서 네무스텍 언급은 찾지 못했고, IR 원문은 직접 열어 보지 않음. 90억원 규모의 소형 인력 확보 거래라 언급 가능성이 낮음)</t>
        </is>
      </c>
      <c r="BE143" s="38" t="inlineStr">
        <is>
          <t>부분</t>
        </is>
      </c>
      <c r="BF143" s="38" t="inlineStr">
        <is>
          <t>2026-10-31</t>
        </is>
      </c>
    </row>
    <row r="144" ht="72" customHeight="1">
      <c r="A144" s="38" t="inlineStr">
        <is>
          <t>N037</t>
        </is>
      </c>
      <c r="B144" s="38" t="inlineStr">
        <is>
          <t>Naver</t>
        </is>
      </c>
      <c r="C144" s="38" t="inlineStr">
        <is>
          <t>2017-09-01</t>
        </is>
      </c>
      <c r="D144" s="39" t="inlineStr">
        <is>
          <t>Publishing Investing in Games Co.,Ltd.</t>
        </is>
      </c>
      <c r="E144" s="38" t="n">
        <v>146</v>
      </c>
      <c r="F144" s="38" t="inlineStr">
        <is>
          <t>False</t>
        </is>
      </c>
      <c r="G144" s="38" t="n"/>
      <c r="H144" s="38" t="inlineStr">
        <is>
          <t>MA③</t>
        </is>
      </c>
      <c r="I144" s="38" t="inlineStr">
        <is>
          <t>MA②</t>
        </is>
      </c>
      <c r="J144" s="38" t="inlineStr">
        <is>
          <t>변경</t>
        </is>
      </c>
      <c r="K144" s="38" t="inlineStr">
        <is>
          <t>있음</t>
        </is>
      </c>
      <c r="L144" s="38" t="inlineStr">
        <is>
          <t>일치</t>
        </is>
      </c>
      <c r="M144" s="38" t="inlineStr">
        <is>
          <t>편입 후</t>
        </is>
      </c>
      <c r="N144" s="39" t="inlineStr">
        <is>
          <t>Gaming &amp; Sport</t>
        </is>
      </c>
      <c r="O144" s="39" t="inlineStr">
        <is>
          <t>Game Development / Operating</t>
        </is>
      </c>
      <c r="P144" s="38" t="inlineStr">
        <is>
          <t>Closed</t>
        </is>
      </c>
      <c r="Q144" s="40" t="n">
        <v>1.87</v>
      </c>
      <c r="R144" s="39" t="inlineStr">
        <is>
          <t>LINE GAMES Corporation</t>
        </is>
      </c>
      <c r="S144" s="39" t="inlineStr">
        <is>
          <t>-</t>
        </is>
      </c>
      <c r="T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U144" s="39" t="inlineStr">
        <is>
          <t>MA-1 그룹이 매수자</t>
        </is>
      </c>
      <c r="V144" s="39" t="inlineStr">
        <is>
          <t>소수지분(&lt;50%)</t>
        </is>
      </c>
      <c r="W144" s="39" t="inlineStr">
        <is>
          <t>MA③ 소수지분 매입</t>
        </is>
      </c>
      <c r="X144" s="39" t="n"/>
      <c r="Y144" s="38" t="inlineStr">
        <is>
          <t>False</t>
        </is>
      </c>
      <c r="Z144" s="39" t="inlineStr">
        <is>
          <t>MA② 기존 지분 확대</t>
        </is>
      </c>
      <c r="AA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AB144" s="39" t="inlineStr">
        <is>
          <t>완료 (2017-09-01)</t>
        </is>
      </c>
      <c r="AC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D144" s="39" t="inlineStr">
        <is>
          <t>원자료와 일치 (2,100,009,600원 ÷ 1,127.28원/달러[Yahoo Finance KRW=X 2017-08-25 종가] = USD 1.86백만; 원자료 1.87)</t>
        </is>
      </c>
      <c r="AE144" s="39" t="inlineStr">
        <is>
          <t>2017-08-25</t>
        </is>
      </c>
      <c r="AF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N041(2017-12-22)로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G144" s="39" t="inlineStr">
        <is>
          <t>[거래 간 관계] N041(2017-12-22)은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H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4" s="39" t="inlineStr">
        <is>
          <t>"지배력 확보 목적 주식 매입" (DART 공정거래법 공시 '특수관계인으로부터 주식의 취득', 2017-09-01)</t>
        </is>
      </c>
      <c r="AJ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4" s="39" t="inlineStr">
        <is>
          <t>인접</t>
        </is>
      </c>
      <c r="AL144"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4" s="39" t="inlineStr">
        <is>
          <t>6,370,635백만원 (NAVER 연결, 2016-12-31; NAVER 2017 사업보고서 요약연결재무정보)</t>
        </is>
      </c>
      <c r="AO144" s="39" t="inlineStr">
        <is>
          <t>계산: 1.70 (2,100,009,600원 ÷ 구 라인게임즈 별도 자산총계 123,833백만원, 2017-12-31 — 인수 직전 값이 없어 거래 후 첫 결산 값 사용) / 참고 NAVER 기준 0.033 (÷ NAVER 연결 총자산 6,370,635백만원, 2016-12-31)</t>
        </is>
      </c>
      <c r="AP144" s="39" t="inlineStr">
        <is>
          <t>계산: 1.71 (2,100,009,600원 ÷ 구 라인게임즈 별도 자본총계 123,043백만원, 2017-12-31) / 참고 NAVER 기준 0.051 (÷ NAVER 연결 자본총계 4,129,599백만원, 2016-12-31)</t>
        </is>
      </c>
      <c r="AQ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R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S144" s="39" t="inlineStr">
        <is>
          <t>TSE:3938</t>
        </is>
      </c>
      <c r="AT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U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V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W144" s="39" t="inlineStr">
        <is>
          <t>2017-09-01: 28.8% 취득 완료(그룹 합산 63.2%); 2017-09-08: 타케이시 켄지 RCPS 8,000주 704,000,000원 취득(그룹 71.2%); 2017-12-22: 남은 보통주 28.8% 2,100,009,600원 취득(N041)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X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4" s="39" t="inlineStr">
        <is>
          <t>미확인 (2015·2016 회계연도: 피그는 외부감사 비대상이고 2017년 전에는 NAVER 계열이 아니어서 공시 없음; 넥스트플로어 2016 감사보고서에도 피그 없음). 참고 인수 연도 2017: 876,630천원</t>
        </is>
      </c>
      <c r="AZ144" s="39" t="inlineStr">
        <is>
          <t>2018: 655,103천원; 2019: 1,356,323천원; 최근 2024(스튜디오발키리): 1,570,512천원 (참고 2020: 1,786,622천원, 2023: 6,284,689천원; 2025-03-13 라인게임즈에 합병돼 소멸)</t>
        </is>
      </c>
      <c r="BA144" s="39" t="inlineStr">
        <is>
          <t>미확인 (영업이익 공시 없음). 참고 2017 당기순손실 -917,431천원 (넥스트플로어 2017 감사보고서는 -917,432천원)</t>
        </is>
      </c>
      <c r="BB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C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D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E144" s="38" t="inlineStr">
        <is>
          <t>부분</t>
        </is>
      </c>
      <c r="BF144" s="38" t="inlineStr">
        <is>
          <t>2026-10-26</t>
        </is>
      </c>
    </row>
    <row r="145" ht="72" customHeight="1">
      <c r="A145" s="38" t="inlineStr">
        <is>
          <t>N038</t>
        </is>
      </c>
      <c r="B145" s="38" t="inlineStr">
        <is>
          <t>Naver</t>
        </is>
      </c>
      <c r="C145" s="38" t="inlineStr">
        <is>
          <t>2017-09-29</t>
        </is>
      </c>
      <c r="D145" s="39" t="inlineStr">
        <is>
          <t>STAIRS Corporation</t>
        </is>
      </c>
      <c r="E145" s="38" t="n">
        <v>159</v>
      </c>
      <c r="F145" s="38" t="inlineStr">
        <is>
          <t>False</t>
        </is>
      </c>
      <c r="G145" s="38" t="n"/>
      <c r="H145" s="38" t="inlineStr">
        <is>
          <t>MA①</t>
        </is>
      </c>
      <c r="I145" s="38" t="inlineStr">
        <is>
          <t>MA④</t>
        </is>
      </c>
      <c r="J145" s="38" t="inlineStr">
        <is>
          <t>변경</t>
        </is>
      </c>
      <c r="K145" s="38" t="inlineStr">
        <is>
          <t>있음</t>
        </is>
      </c>
      <c r="L145" s="38" t="inlineStr">
        <is>
          <t>일치</t>
        </is>
      </c>
      <c r="M145" s="38" t="inlineStr">
        <is>
          <t>편입 후</t>
        </is>
      </c>
      <c r="N145" s="39" t="inlineStr">
        <is>
          <t>Education</t>
        </is>
      </c>
      <c r="O145" s="39" t="inlineStr">
        <is>
          <t>Education / Childcare</t>
        </is>
      </c>
      <c r="P145" s="38" t="inlineStr">
        <is>
          <t>Effective</t>
        </is>
      </c>
      <c r="Q145" s="40" t="n">
        <v>0.887</v>
      </c>
      <c r="R145" s="39" t="inlineStr">
        <is>
          <t>LINE GAMES Corporation</t>
        </is>
      </c>
      <c r="S145" s="39" t="inlineStr">
        <is>
          <t>NextFloor Corporation</t>
        </is>
      </c>
      <c r="T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U145" s="39" t="inlineStr">
        <is>
          <t>MA-1 그룹이 매수자</t>
        </is>
      </c>
      <c r="V145" s="39" t="inlineStr">
        <is>
          <t>지분율 미기재(대개 100%·사업양수)</t>
        </is>
      </c>
      <c r="W145" s="39" t="inlineStr">
        <is>
          <t>MA① 경영권 인수</t>
        </is>
      </c>
      <c r="X145" s="39" t="n"/>
      <c r="Y145" s="38" t="inlineStr">
        <is>
          <t>False</t>
        </is>
      </c>
      <c r="Z145" s="39" t="inlineStr">
        <is>
          <t>MA④ 그룹 내부 재편</t>
        </is>
      </c>
      <c r="AA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AB145" s="39" t="inlineStr">
        <is>
          <t>완료 (2017-10-13)</t>
        </is>
      </c>
      <c r="AC145" s="39" t="inlineStr">
        <is>
          <t>JPY 99,900,000 (STAIRS 보통주 1,998,000주 × JPY 50 = 100%; 공시 원화 환산 1,019백만원, 계약일 2017-09-29 서울외국환중개 매매기준율 10.2042원/JPY)</t>
        </is>
      </c>
      <c r="AD145" s="39" t="inlineStr">
        <is>
          <t>원자료와 일치 (JPY 99,900,000 ÷ 112.467엔/달러[Yahoo Finance JPY=X 2017-09-29 종가] = USD 0.89백만; 원자료 0.887)</t>
        </is>
      </c>
      <c r="AE145" s="39" t="inlineStr">
        <is>
          <t>2017-09-29</t>
        </is>
      </c>
      <c r="AF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G145" s="39" t="inlineStr">
        <is>
          <t>[거래 간 관계] 같은 묶음의 N037·N041(피그)과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H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I145" s="39" t="inlineStr">
        <is>
          <t>"경영 효율화를 위한 지분 이전" (DART 공정거래법 공시 '특수관계인으로부터 주식의 취득', 2017-09-29)</t>
        </is>
      </c>
      <c r="AJ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K145" s="39" t="inlineStr">
        <is>
          <t>핵심</t>
        </is>
      </c>
      <c r="AL145" s="39" t="inlineStr">
        <is>
          <t>STAIRS는 일본에서 모바일 게임을 퍼블리싱·운영하는 회사(넥스트플로어의 일본 현지법인, 2017-11-24 '데스티니 차일드' 일본 정식 서비스 — 아이뉴스24)로 게임 퍼블리싱을 하는 인수 주체와 같은 영역이다. 중간 지배회사 LINE(일본 메신저 플랫폼, LINE GAME) 기준으로는 인접, 그룹 정점 NAVER(검색·광고) 기준으로는 비핵심. 계열 내 이전이라 그룹 차원의 새 자원 내재화는 없다.</t>
        </is>
      </c>
      <c r="AM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N145" s="39" t="inlineStr">
        <is>
          <t>6,370,635백만원 (NAVER 연결, 2016-12-31; NAVER 2017 사업보고서 요약연결재무정보)</t>
        </is>
      </c>
      <c r="AO145" s="39" t="inlineStr">
        <is>
          <t>계산: 0.82 (1,019백만원 ÷ 구 라인게임즈 별도 자산총계 123,833백만원, 2017-12-31 — 인수 직전 값이 없어 거래 후 첫 결산 값 사용) / 참고 NAVER 기준 0.016 (÷ NAVER 연결 총자산 6,370,635백만원, 2016-12-31)</t>
        </is>
      </c>
      <c r="AP145" s="39" t="inlineStr">
        <is>
          <t>계산: 0.83 (1,019백만원 ÷ 구 라인게임즈 별도 자본총계 123,043백만원, 2017-12-31) / 참고 NAVER 기준 0.025 (÷ NAVER 연결 자본총계 4,129,599백만원, 2016-12-31)</t>
        </is>
      </c>
      <c r="AQ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R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S145" s="39" t="inlineStr">
        <is>
          <t>TSE:3938</t>
        </is>
      </c>
      <c r="AT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U145" s="39" t="inlineStr">
        <is>
          <t>2017-09-29 DART 공정거래법 공시 '특수관계인으로부터 주식의 취득'(구 라인게임즈, 접수 20170929001124; 이사회·계약 2017-09-29). 사전 보도는 찾지 못함</t>
        </is>
      </c>
      <c r="AV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W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X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Y145" s="39" t="inlineStr">
        <is>
          <t>미확인 (2015·2016 회계연도: STAIRS는 일본 비상장 법인으로 재무 공시 없음, 넥스트플로어 감사보고서는 별도 기준이라 STAIRS 실적을 싣지 않음). 참고 인수 연도 2017: 10,596,542천원</t>
        </is>
      </c>
      <c r="AZ145" s="39" t="inlineStr">
        <is>
          <t>2018: 8,842,419천원; 2019: 6,106,741천원; 최근 2025: 없음(-) (참고 2020: 1,173,119천원, 2021: 45,945천원, 2022: 3,524천원, 2023: 1,967천원, 2024: 2,287천원)</t>
        </is>
      </c>
      <c r="BA145" s="39" t="inlineStr">
        <is>
          <t>미확인 (영업이익 공시 없음). 참고 2017 당기순손실 -7,561,272천원</t>
        </is>
      </c>
      <c r="BB145" s="39" t="inlineStr">
        <is>
          <t>미확인 (종속기업 요약재무정보는 영업이익을 싣지 않음). 참고 당기순손익 2018: -364,748천원; 2019: -191,420천원; 2025: -184,292천원 (2020: -528,164천원; 2024: -184,812천원; 2025년말 자본총계 -2,795,285천원)</t>
        </is>
      </c>
      <c r="BC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D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E145" s="38" t="inlineStr">
        <is>
          <t>부분</t>
        </is>
      </c>
      <c r="BF145" s="38" t="inlineStr">
        <is>
          <t>2026-10-26</t>
        </is>
      </c>
    </row>
    <row r="146" ht="72" customHeight="1">
      <c r="A146" s="38" t="inlineStr">
        <is>
          <t>N039</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MA④</t>
        </is>
      </c>
      <c r="J146" s="38" t="inlineStr">
        <is>
          <t>같음</t>
        </is>
      </c>
      <c r="K146" s="38" t="inlineStr">
        <is>
          <t>확인 안 됨</t>
        </is>
      </c>
      <c r="L146" s="38" t="inlineStr">
        <is>
          <t>일치</t>
        </is>
      </c>
      <c r="M146" s="38" t="inlineStr">
        <is>
          <t>편입 후</t>
        </is>
      </c>
      <c r="N146" s="39" t="inlineStr">
        <is>
          <t>Communication &amp; Visual Effects Services</t>
        </is>
      </c>
      <c r="O146" s="39" t="inlineStr">
        <is>
          <t>Messaging</t>
        </is>
      </c>
      <c r="P146" s="38" t="inlineStr">
        <is>
          <t>Closed</t>
        </is>
      </c>
      <c r="Q146" s="40" t="n">
        <v>2.55</v>
      </c>
      <c r="R146" s="39" t="inlineStr">
        <is>
          <t>LINE Pay Corporation</t>
        </is>
      </c>
      <c r="S146" s="39" t="inlineStr">
        <is>
          <t>LINE Biz+ PTE. LTD.</t>
        </is>
      </c>
      <c r="T146" s="39" t="inlineStr">
        <is>
          <t>LINE Pay Corporation acquired Line Biz Plus Corporation from LINE Biz+ PTE. LTD. for KRW 2.8 billion on November 6, 2017. Under the terms of the transaction, LINE Pay Corporation acquired 0.8 million shares at KRW 3,550 per share.</t>
        </is>
      </c>
      <c r="U146" s="39" t="inlineStr">
        <is>
          <t>MA-2 그룹 내부 재편</t>
        </is>
      </c>
      <c r="V146" s="39" t="n"/>
      <c r="W146" s="39" t="inlineStr">
        <is>
          <t>MA④ 그룹 내부 재편</t>
        </is>
      </c>
      <c r="X146" s="39" t="n"/>
      <c r="Y146" s="38" t="inlineStr">
        <is>
          <t>False</t>
        </is>
      </c>
      <c r="Z146" s="39" t="inlineStr">
        <is>
          <t>MA④ 그룹 내부 재편</t>
        </is>
      </c>
      <c r="AA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AB146" s="39" t="inlineStr">
        <is>
          <t>완료 (2017-11-06)</t>
        </is>
      </c>
      <c r="AC146" s="39" t="inlineStr">
        <is>
          <t>2,840,000,000원 (보통주 800,000주 × 3,550원, 지분 100%). 실제 거래금액은 USD 2,552,389.00 — 공시 주석: '해외 계열회사간의 거래로 실제 거래금액은 USD 2,552,389.00', 원화는 2017-11-06 매매기준환율 1,112.70원/USD로 환산</t>
        </is>
      </c>
      <c r="AD146" s="39" t="inlineStr">
        <is>
          <t>원자료와 일치 (USD 2,552,389 = 2.55백만)</t>
        </is>
      </c>
      <c r="AE146" s="39" t="inlineStr">
        <is>
          <t>2017-11-07</t>
        </is>
      </c>
      <c r="AF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G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거래(N028·N029·N034·N040)와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H146" s="39" t="inlineStr">
        <is>
          <t>LINE Pay Corporation (일본 법인, 2014-05-09 설립; LINE Corporation 100% 자회사로 NAVER의 연결 종속회사)</t>
        </is>
      </c>
      <c r="AI146" s="39" t="inlineStr">
        <is>
          <t>미확인 (2017-11-07 DART '최대주주등의주식보유변동' 공시에 목적 기재 없음; 관련 보도자료·기사 찾지 못함)</t>
        </is>
      </c>
      <c r="AJ146" s="39" t="inlineStr">
        <is>
          <t>LINE Pay 모바일 결제 서비스의 기획·개발·운영 (NAVER 2016·2017 사업보고서 업종 '모바일 빌링기획 및 개발')</t>
        </is>
      </c>
      <c r="AK146" s="39" t="inlineStr">
        <is>
          <t>핵심</t>
        </is>
      </c>
      <c r="AL146" s="39" t="inlineStr">
        <is>
          <t>대상 라인비즈플러스는 '소프트웨어 개발 및 판매업과 전자 지급 수단 발행 및 판매업'을 하는 LINE 그룹 전속 개발 법인으로(매출 100% LINE 그룹), 이후 'Pay개발 사업부문'·'핀테크 개발 사업부문'을 가진 것으로 확인된다(2024.03 감사보고서). 인수 주체 LINE Pay의 주력인 모바일 결제와 같은 영역이므로 핵심. 그룹 정점 NAVER(포털 광고·LINE 메신저) 기준으로는 결제·핀테크 개발 지원 조직이라 인접.</t>
        </is>
      </c>
      <c r="AM146" s="39" t="inlineStr">
        <is>
          <t>71,947백만원 (LINE Pay 2016-12-31 자산총액, NAVER 2016 사업보고서 '연결대상 종속회사 현황' 최근사업연도말 자산총액). 참고: 2017-12-31 122,046백만원(NAVER 2017 사업보고서)</t>
        </is>
      </c>
      <c r="AN146" s="39" t="inlineStr">
        <is>
          <t>6,370,635,180,592원 (NAVER 연결, 2016-12-31; NAVER 2016 사업보고서 요약연결재무정보)</t>
        </is>
      </c>
      <c r="AO146" s="39" t="inlineStr">
        <is>
          <t>계산: 3.95 (2,840백만원 ÷ LINE Pay 2016-12-31 자산총액 71,947백만원). 참고 계산: NAVER 연결 총자산 6,370,635백만원 대비 0.045</t>
        </is>
      </c>
      <c r="AP146" s="39" t="inlineStr">
        <is>
          <t>미확인 (LINE Pay 자기자본 비공개). 참고 계산: NAVER 2016-12-31 연결 자본총계 4,129,599백만원 대비 0.069</t>
        </is>
      </c>
      <c r="AQ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R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S146" s="39" t="inlineStr">
        <is>
          <t>TSE:3938</t>
        </is>
      </c>
      <c r="AT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U146" s="39" t="inlineStr">
        <is>
          <t>2017-11-07 DART '최대주주등의주식보유변동'(라인비즈플러스, 공정거래법 기업집단 공시; 변동일 2017-11-06). 그 전 보도는 찾지 못함</t>
        </is>
      </c>
      <c r="AV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W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X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Y146" s="39" t="inlineStr">
        <is>
          <t>2015: 미확인; 2016: 13,381,642,783원(영업수익)</t>
        </is>
      </c>
      <c r="AZ146" s="39" t="inlineStr">
        <is>
          <t>2018: 21,673,386,616원; 2019: 37,149,274,953원; 2023.03 FY(2022-04~2023-03): 65,149,316,099원; 2024.03 FY(2023-04~2024-03): 28,800,445,968원(2023-04 물적분할·2023-10 사업양도 반영) — 참고 2017(인수 연도): 13,217,926,815원</t>
        </is>
      </c>
      <c r="BA146" s="39" t="inlineStr">
        <is>
          <t>2015: 미확인; 2016: -407,547,278원(영업손실)</t>
        </is>
      </c>
      <c r="BB146" s="39" t="inlineStr">
        <is>
          <t>2018: 557,898,412원; 2019: -273,350,848원; 2023.03 FY: -3,421,255,569원; 2024.03 FY: -326,333,701원 — 참고 2017: 305,693,803원</t>
        </is>
      </c>
      <c r="BC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D146" s="39" t="inlineStr">
        <is>
          <t>확인 안 됨 (소형 내부 재편이라 LINE·NAVER 실적발표 자료·어닝콜은 따로 보지 않음; LINE 20-F FY2017에 이 지분 이전 언급 없음)</t>
        </is>
      </c>
      <c r="BE146" s="38" t="inlineStr">
        <is>
          <t>부분</t>
        </is>
      </c>
      <c r="BF146" s="38" t="inlineStr">
        <is>
          <t>2026-10-31</t>
        </is>
      </c>
    </row>
    <row r="147" ht="72" customHeight="1">
      <c r="A147" s="38" t="inlineStr">
        <is>
          <t>N040</t>
        </is>
      </c>
      <c r="B147" s="38" t="inlineStr">
        <is>
          <t>Naver</t>
        </is>
      </c>
      <c r="C147" s="38" t="inlineStr">
        <is>
          <t>2017-12-04</t>
        </is>
      </c>
      <c r="D147" s="39" t="inlineStr">
        <is>
          <t>FIVE Inc.</t>
        </is>
      </c>
      <c r="E147" s="38" t="n">
        <v>42</v>
      </c>
      <c r="F147" s="38" t="inlineStr">
        <is>
          <t>True</t>
        </is>
      </c>
      <c r="G147" s="38" t="n"/>
      <c r="H147" s="38" t="inlineStr">
        <is>
          <t>MA①</t>
        </is>
      </c>
      <c r="I147" s="38" t="inlineStr">
        <is>
          <t>MA①</t>
        </is>
      </c>
      <c r="J147" s="38" t="inlineStr">
        <is>
          <t>같음</t>
        </is>
      </c>
      <c r="K147" s="38" t="inlineStr">
        <is>
          <t>확인 안 됨</t>
        </is>
      </c>
      <c r="L147" s="38" t="inlineStr">
        <is>
          <t>일치</t>
        </is>
      </c>
      <c r="M147" s="38" t="inlineStr">
        <is>
          <t>편입 후</t>
        </is>
      </c>
      <c r="N147" s="39" t="inlineStr">
        <is>
          <t>Commerce &amp; Marketing</t>
        </is>
      </c>
      <c r="O147" s="39" t="inlineStr">
        <is>
          <t>Brand / Advertising / 
Marketing / IP Merchandising</t>
        </is>
      </c>
      <c r="P147" s="38" t="inlineStr">
        <is>
          <t>Closed</t>
        </is>
      </c>
      <c r="Q147" s="40" t="n">
        <v>48.32</v>
      </c>
      <c r="R147" s="39" t="inlineStr">
        <is>
          <t>A Holdings Corporation</t>
        </is>
      </c>
      <c r="S147" s="39" t="inlineStr">
        <is>
          <t>East Ventures Pte. Ltd.; STRIVE, Inc.; Donuts Co., Ltd.; i Mercury Capital</t>
        </is>
      </c>
      <c r="T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U147" s="39" t="inlineStr">
        <is>
          <t>MA-1 그룹이 매수자</t>
        </is>
      </c>
      <c r="V147" s="39" t="inlineStr">
        <is>
          <t>지분율 미기재(대개 100%·사업양수)</t>
        </is>
      </c>
      <c r="W147" s="39" t="inlineStr">
        <is>
          <t>MA① 경영권 인수</t>
        </is>
      </c>
      <c r="X147" s="39" t="n"/>
      <c r="Y147" s="38" t="inlineStr">
        <is>
          <t>False</t>
        </is>
      </c>
      <c r="Z147" s="39" t="inlineStr">
        <is>
          <t>MA① 경영권 인수</t>
        </is>
      </c>
      <c r="AA147" s="39" t="inlineStr">
        <is>
          <t>편입 후 (매수자 LINE Corporation(현 A Holdings)은 2017-12-31 기준 NAVER가 약 73.4% 보유한 NAVER 연결 종속회사, LINE 20-F FY2017; 2021-03 경영통합 전 거래)</t>
        </is>
      </c>
      <c r="AB147" s="39" t="inlineStr">
        <is>
          <t>완료 (2017-12-15, 의결권 주식 100% 취득)</t>
        </is>
      </c>
      <c r="AC147" s="39" t="inlineStr">
        <is>
          <t>JPY 5,446 million (총 대가 5,446백만엔 전액 현금; 순현금유출 5,215백만엔 = 대가 5,446 - 인수 현금 231)</t>
        </is>
      </c>
      <c r="AD147" s="39" t="inlineStr">
        <is>
          <t>원자료와 일치 (5,446백만엔 / 112.80 JPY/USD(FRED DEXJPUS 2017-12-04) = USD 48.3 million)</t>
        </is>
      </c>
      <c r="AE147" s="39" t="inlineStr">
        <is>
          <t>2017-12-04</t>
        </is>
      </c>
      <c r="AF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G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N034 LINE Vietnam의 Adways Technology 인수, N039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H147" s="39" t="inlineStr">
        <is>
          <t>LINE株式会社 / LINE Corporation (NAVER 연결 종속회사, 도쿄증권거래소 1부·NYSE 상장; 현 A Holdings)</t>
        </is>
      </c>
      <c r="AI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J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K147" s="39" t="inlineStr">
        <is>
          <t>핵심</t>
        </is>
      </c>
      <c r="AL147" s="39" t="inlineStr">
        <is>
          <t>FIVE는 스마트폰용 동영상 광고 배급 플랫폼(애드 네트워크)으로, LINE의 최대 매출원인 광고, 특히 성장 중인 퍼포먼스 광고 플랫폼(LINE Ads Platform)과 같은 영역이다. 영업권도 'LINE business and portal' 부문에 전액 배분됐다. 그룹 정점 NAVER 기준으로도 광고(검색·디스플레이 광고)가 주력 사업이므로 핵심 영역이다.</t>
        </is>
      </c>
      <c r="AM147" s="39" t="inlineStr">
        <is>
          <t>JPY 256,089 million (LINE 연결, IFRS, 2016-12-31; 2017-12-31은 303,439 million)</t>
        </is>
      </c>
      <c r="AN147" s="39" t="inlineStr">
        <is>
          <t>6,370,635백만원 (NAVER 연결, K-IFRS, 2016-12-31, NAVER 2016 사업보고서)</t>
        </is>
      </c>
      <c r="AO147" s="39" t="inlineStr">
        <is>
          <t>계산: 2.13 (5,446백만엔 / LINE 2016-12-31 연결 총자산 256,089백만엔)</t>
        </is>
      </c>
      <c r="AP147" s="39" t="inlineStr">
        <is>
          <t>계산: 3.38 (5,446백만엔 / LINE 2016-12-31 연결 자본총계 161,023백만엔; 지배주주지분 160,834백만엔 기준이면 3.39)</t>
        </is>
      </c>
      <c r="AQ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R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S147" s="39" t="inlineStr">
        <is>
          <t>TSE:3938</t>
        </is>
      </c>
      <c r="AT147" s="39" t="inlineStr">
        <is>
          <t>인수 주체 LINE Corporation이 거래 당시 도쿄증권거래소 1부(3938)와 NYSE(LN, ADS)에 상장돼 있었다(2020-12 상장폐지로 현재 가격 데이터 확보가 어려움). 정점 NAVER는 KRX:035420. 대상회사 FIVE는 비상장.</t>
        </is>
      </c>
      <c r="AU147" s="39" t="inlineStr">
        <is>
          <t>2017-12-04 TDnet 적시공시 '子会社の異動を伴う株式取得に関するお知らせ'와 LINE 보도자료(Business Wire 영문판은 미국 시간 2017-12-03 자). 공식 발표 전 인수설 보도는 찾지 못했다.</t>
        </is>
      </c>
      <c r="AV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W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X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Y147" s="39" t="inlineStr">
        <is>
          <t>미확인 (FY2015·FY2016 실적 공개 자료 미발견)</t>
        </is>
      </c>
      <c r="AZ147" s="39" t="inlineStr">
        <is>
          <t>2017-12-15~2017-12-31(LINE 연결 기여분): 68백만엔; 2018: 미확인; 2019: 2,775,746천엔(단체, 일본 기준)</t>
        </is>
      </c>
      <c r="BA147" s="39" t="inlineStr">
        <is>
          <t>미확인 (FY2015·FY2016 실적 공개 자료 미발견)</t>
        </is>
      </c>
      <c r="BB147" s="39" t="inlineStr">
        <is>
          <t>2017-12-15~2017-12-31: 그룹 계속사업이익 4백만엔 감소(LINE 연결 기여분); 2018: 미확인; 2019: 영업손실 569,101천엔(경상손실 400,971천엔, 순손실 400,679천엔, 단체, 일본 기준)</t>
        </is>
      </c>
      <c r="BC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D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E147" s="38" t="inlineStr">
        <is>
          <t>부분</t>
        </is>
      </c>
      <c r="BF147" s="38" t="inlineStr">
        <is>
          <t>2026-10-26</t>
        </is>
      </c>
    </row>
    <row r="148" ht="72" customHeight="1">
      <c r="A148" s="38" t="inlineStr">
        <is>
          <t>N041</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MA②</t>
        </is>
      </c>
      <c r="J148" s="38" t="inlineStr">
        <is>
          <t>같음</t>
        </is>
      </c>
      <c r="K148" s="38" t="inlineStr">
        <is>
          <t>있음</t>
        </is>
      </c>
      <c r="L148" s="38" t="inlineStr">
        <is>
          <t>일치</t>
        </is>
      </c>
      <c r="M148" s="38" t="inlineStr">
        <is>
          <t>편입 후</t>
        </is>
      </c>
      <c r="N148" s="39" t="inlineStr">
        <is>
          <t>Gaming &amp; Sport</t>
        </is>
      </c>
      <c r="O148" s="39" t="inlineStr">
        <is>
          <t>Game Development / Operating</t>
        </is>
      </c>
      <c r="P148" s="38" t="inlineStr">
        <is>
          <t>Closed</t>
        </is>
      </c>
      <c r="Q148" s="40" t="n">
        <v>1.94</v>
      </c>
      <c r="R148" s="39" t="inlineStr">
        <is>
          <t>LINE GAMES Corporation</t>
        </is>
      </c>
      <c r="S148" s="39" t="inlineStr">
        <is>
          <t>-</t>
        </is>
      </c>
      <c r="T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U148" s="39" t="inlineStr">
        <is>
          <t>MA-1 그룹이 매수자</t>
        </is>
      </c>
      <c r="V148" s="39" t="inlineStr">
        <is>
          <t>추가지분</t>
        </is>
      </c>
      <c r="W148" s="39" t="inlineStr">
        <is>
          <t>MA② 기존 지분 확대</t>
        </is>
      </c>
      <c r="X148" s="39" t="n"/>
      <c r="Y148" s="38" t="inlineStr">
        <is>
          <t>False</t>
        </is>
      </c>
      <c r="Z148" s="39" t="inlineStr">
        <is>
          <t>MA② 기존 지분 확대</t>
        </is>
      </c>
      <c r="AA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N037(2017-09-01) 이후 이미 라인게임즈 그룹의 종속회사. 2018-11-26 Lungo 증자로 라인게임즈 그룹이 LINE·NAVER 연결에서 빠짐)</t>
        </is>
      </c>
      <c r="AB148" s="39" t="inlineStr">
        <is>
          <t>완료 (2017-12-22)</t>
        </is>
      </c>
      <c r="AC148" s="39" t="inlineStr">
        <is>
          <t>2,100,009,600원 (보통주 28,800주 × 72,917원; 정후석 14,400주 1,050,004,800원·임호원 6,840주 498,752,280원·전준영 6,840주 498,752,280원·권우철 720주 52,500,240원)</t>
        </is>
      </c>
      <c r="AD148" s="39" t="inlineStr">
        <is>
          <t>원자료와 일치 (2,100,009,600원 ÷ 1,085.38원/달러[Yahoo Finance KRW=X 2017-12-19 종가] = USD 1.93백만; 원자료 1.94)</t>
        </is>
      </c>
      <c r="AE148" s="39" t="inlineStr">
        <is>
          <t>2017-12-19</t>
        </is>
      </c>
      <c r="AF148" s="39" t="inlineStr">
        <is>
          <t>기준 분류 유지(MA② 기존 지분 확대): 거래 전 그룹은 피그 의결권 지분 71.2%(구 라인게임즈 보통주 28.8%+RCPS 8.0%, 넥스트플로어 34.4%)로 이미 지배하고 있었고(N037에서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G148" s="39" t="inlineStr">
        <is>
          <t>[거래 간 관계] N037(2017-09-01,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H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8" s="39" t="inlineStr">
        <is>
          <t>"계열회사에 대한 지분 확대" (DART 공정거래법 공시 '특수관계인으로부터 주식의 취득', 2017-12-19)</t>
        </is>
      </c>
      <c r="AJ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8" s="39" t="inlineStr">
        <is>
          <t>인접</t>
        </is>
      </c>
      <c r="AL148"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8" s="39" t="inlineStr">
        <is>
          <t>6,370,635백만원 (NAVER 연결, 2016-12-31; NAVER 2017 사업보고서 요약연결재무정보)</t>
        </is>
      </c>
      <c r="AO148" s="39" t="inlineStr">
        <is>
          <t>계산: 1.70 (2,100,009,600원 ÷ 구 라인게임즈 별도 자산총계 123,833백만원, 2017-12-31 — 인수 직전 값이 없어 거래 후 첫 결산 값 사용) / 참고 NAVER 기준 0.033 (÷ NAVER 연결 총자산 6,370,635백만원, 2016-12-31)</t>
        </is>
      </c>
      <c r="AP148" s="39" t="inlineStr">
        <is>
          <t>계산: 1.71 (2,100,009,600원 ÷ 구 라인게임즈 별도 자본총계 123,043백만원, 2017-12-31) / 참고 NAVER 기준 0.051 (÷ NAVER 연결 자본총계 4,129,599백만원, 2016-12-31)</t>
        </is>
      </c>
      <c r="AQ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R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S148" s="39" t="inlineStr">
        <is>
          <t>TSE:3938</t>
        </is>
      </c>
      <c r="AT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U148" s="39" t="inlineStr">
        <is>
          <t>2017-12-19 DART 공정거래법 공시 '특수관계인으로부터 주식의 취득'(구 라인게임즈, 접수 20171219000366; 이사회 2017-12-19). 2017-12-27 피그 '최대주주등의주식보유변동'(20171227000533). 사전 보도는 찾지 못함</t>
        </is>
      </c>
      <c r="AV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취득(N037,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W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X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8" s="39" t="inlineStr">
        <is>
          <t>미확인 (2015·2016 회계연도: 피그는 외부감사 비대상이고 2017년 전에는 NAVER 계열이 아니어서 공시 없음; 넥스트플로어 2016 감사보고서에도 피그 없음). 참고 인수 연도 2017: 876,630천원</t>
        </is>
      </c>
      <c r="AZ148" s="39" t="inlineStr">
        <is>
          <t>2018: 655,103천원; 2019: 1,356,323천원; 최근 2024(스튜디오발키리): 1,570,512천원 (참고 2020: 1,786,622천원, 2023: 6,284,689천원; 2025-03-13 라인게임즈에 합병돼 소멸)</t>
        </is>
      </c>
      <c r="BA148" s="39" t="inlineStr">
        <is>
          <t>미확인 (영업이익 공시 없음). 참고 2017 당기순손실 -917,431천원 (넥스트플로어 2017 감사보고서는 -917,432천원)</t>
        </is>
      </c>
      <c r="BB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C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D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E148" s="38" t="inlineStr">
        <is>
          <t>부분</t>
        </is>
      </c>
      <c r="BF148" s="38" t="inlineStr">
        <is>
          <t>2026-10-26</t>
        </is>
      </c>
    </row>
    <row r="149" ht="72" customHeight="1">
      <c r="A149" s="38" t="inlineStr">
        <is>
          <t>N042</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MA②</t>
        </is>
      </c>
      <c r="J149" s="38" t="inlineStr">
        <is>
          <t>같음</t>
        </is>
      </c>
      <c r="K149" s="38" t="inlineStr">
        <is>
          <t>있음</t>
        </is>
      </c>
      <c r="L149" s="38" t="inlineStr">
        <is>
          <t>일치</t>
        </is>
      </c>
      <c r="M149" s="38" t="inlineStr">
        <is>
          <t>편입 후</t>
        </is>
      </c>
      <c r="N149" s="39" t="inlineStr">
        <is>
          <t>Technology &amp; Infrastructure</t>
        </is>
      </c>
      <c r="O149" s="39" t="inlineStr">
        <is>
          <t>AI / Robotics</t>
        </is>
      </c>
      <c r="P149" s="38" t="inlineStr">
        <is>
          <t>Closed</t>
        </is>
      </c>
      <c r="Q149" s="40" t="n">
        <v>0.8090000000000001</v>
      </c>
      <c r="R149" s="39" t="inlineStr">
        <is>
          <t>NAVER Corporation (KOSE:A035420)</t>
        </is>
      </c>
      <c r="S149" s="39" t="inlineStr">
        <is>
          <t>-</t>
        </is>
      </c>
      <c r="T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U149" s="39" t="inlineStr">
        <is>
          <t>MA-1 그룹이 매수자</t>
        </is>
      </c>
      <c r="V149" s="39" t="inlineStr">
        <is>
          <t>추가지분</t>
        </is>
      </c>
      <c r="W149" s="39" t="inlineStr">
        <is>
          <t>MA② 기존 지분 확대</t>
        </is>
      </c>
      <c r="X149" s="39" t="n"/>
      <c r="Y149" s="38" t="inlineStr">
        <is>
          <t>False</t>
        </is>
      </c>
      <c r="Z149" s="39" t="inlineStr">
        <is>
          <t>MA② 기존 지분 확대</t>
        </is>
      </c>
      <c r="AA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AB149" s="39" t="inlineStr">
        <is>
          <t>완료 (2018-06-05 주식 변동일)</t>
        </is>
      </c>
      <c r="AC149" s="39" t="inlineStr">
        <is>
          <t>870,000,000원 (1,740주 × 주당 500,000원; 강지훈 대표 1,002주 501,000,000원 + 기타 주주 738주)</t>
        </is>
      </c>
      <c r="AD149" s="39" t="inlineStr">
        <is>
          <t>원자료와 일치 (870백만원 ÷ 1,070.29원/달러 = 0.813, 2018-06-05 Yahoo Finance KRW=X 종가 기준; 원자료 0.809)</t>
        </is>
      </c>
      <c r="AE149" s="39" t="inlineStr">
        <is>
          <t>2018-06-08</t>
        </is>
      </c>
      <c r="AF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G149" s="39" t="inlineStr">
        <is>
          <t>같은 묶음의 N048(2019-06-05, +17.40%, 56.50%→73.90%, 8.7억원)·N056(2020-12-04,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H149" s="39" t="inlineStr">
        <is>
          <t>NAVER㈜ (그룹 지배회사, KOSPI 상장)</t>
        </is>
      </c>
      <c r="AI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J149" s="39" t="inlineStr">
        <is>
          <t>NAVER 2017년 영업수익 4,678,469백만원(연결): 비즈니스플랫폼(검색·쇼핑 검색광고) 46.0%, 라인 및 기타플랫폼 37.3%, 광고 9.9%, IT플랫폼 4.7%, 콘텐츠서비스 2.2% (NAVER 2017 사업보고서 사업의 내용)</t>
        </is>
      </c>
      <c r="AK149" s="39" t="inlineStr">
        <is>
          <t>인접</t>
        </is>
      </c>
      <c r="AL149" s="39" t="inlineStr">
        <is>
          <t>대상은 대화엔진·자연어이해 기술을 연구하는 AI 소프트웨어 회사로, 그 기술은 NAVER·LINE의 AI 플랫폼 클로바에 탑재될 예정이었다(2017-07 보도). 인터넷 플랫폼(검색·광고)에 공급되는 기반 기술이므로 같은 가치사슬의 인접 영역이다. 대상 매출의 대부분이 NAVER 용역(2018년 88%)이라 외부 사업 확장보다 AI 연구 인력·기술의 내재화 성격. 인수 주체가 그룹 정점 NAVER이므로 그룹 기준도 동일.</t>
        </is>
      </c>
      <c r="AM149" s="39" t="inlineStr">
        <is>
          <t>8,019,252백만원 (NAVER 연결 자산총계, 2017-12-31; 주요사항보고서 없음)</t>
        </is>
      </c>
      <c r="AN149" s="39" t="inlineStr">
        <is>
          <t>acq_total_assets와 같음</t>
        </is>
      </c>
      <c r="AO149" s="39" t="inlineStr">
        <is>
          <t>계산: 0.011 (870백만원 ÷ NAVER 2017말 연결 자산총계 8,019,252백만원)</t>
        </is>
      </c>
      <c r="AP149" s="39" t="inlineStr">
        <is>
          <t>계산: 0.016 (870백만원 ÷ NAVER 2017말 연결 자본총계 5,305,186백만원; 지배기업 소유주지분 4,762,346백만원 기준이면 0.018)</t>
        </is>
      </c>
      <c r="AQ149" s="39" t="inlineStr">
        <is>
          <t>계산: 약 22조 4,146억원 (2018-06-07 종가 680,000원 × 발행주식 32,962,679주. Yahoo Finance 조정종가 136,000원에 2018-10 5:1 액면분할을 되돌려 ×5)</t>
        </is>
      </c>
      <c r="AR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S149" s="39" t="inlineStr">
        <is>
          <t>KRX:035420</t>
        </is>
      </c>
      <c r="AT149" s="39" t="inlineStr">
        <is>
          <t>인수 주체 NAVER㈜ 자체가 상장사. 대상 컴패니에이아이는 비상장(상장 종목 없음). 거래 규모가 시가총액 대비 0.004%라 주가 반응 분석의 의미는 거의 없음.</t>
        </is>
      </c>
      <c r="AU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V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W149" s="39" t="inlineStr">
        <is>
          <t>2018-06: NAVER 1,740주 추가 취득(39.10%→56.50%, 8.7억원, 이 거래); 2018-12: FY2018 매출 1,065백만원(NAVER 대상 937백만원), 영업손실 1백만원; 2019-06: 1,740주 추가 취득(→73.90%, 8.7억원, N048); 2019-12: FY2019 매출 970백만원, 영업손실 285백만원, 자본총계 -412백만원; 2020-06: 1,740주 추가 취득(→91.30%, 8.7억원, 묶음 밖); 2020-12: 잔여 870주 취득으로 100%(2020-12-04, 4.35억원, N056), 주주총회 해산 결의·청산인 선임(2020-12-17), NAVER 별도 장부가 0으로 감액; 2021: 청산 완료(NAVER 2021 사업보고서 '당기 중 청산되었습니다')</t>
        </is>
      </c>
      <c r="AX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Y149" s="39" t="inlineStr">
        <is>
          <t>2016: 미확인 (편입 전, 공시 없음); 2017: 568백만원</t>
        </is>
      </c>
      <c r="AZ149" s="39" t="inlineStr">
        <is>
          <t>2018: 1,065백만원; 2019: 970백만원; 2020: 미확인 (참고: NAVER 별도의 컴패니에이아이 대상 영업비용 2020년 1,510,095천원, 2019년 970,444천원); 2021: 청산</t>
        </is>
      </c>
      <c r="BA149" s="39" t="inlineStr">
        <is>
          <t>2016: 미확인; 2017: -11백만원 (당기순손실 17백만원)</t>
        </is>
      </c>
      <c r="BB149" s="39" t="inlineStr">
        <is>
          <t>2018: -1백만원 (당기순손실 10백만원); 2019: -285백만원 (당기순손실 293백만원); 2020: 미확인</t>
        </is>
      </c>
      <c r="BC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D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E149" s="38" t="inlineStr">
        <is>
          <t>부분</t>
        </is>
      </c>
      <c r="BF149" s="38" t="inlineStr">
        <is>
          <t>2026-10-31</t>
        </is>
      </c>
    </row>
    <row r="150" ht="72" customHeight="1">
      <c r="A150" s="38" t="inlineStr">
        <is>
          <t>N043</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MA①</t>
        </is>
      </c>
      <c r="J150" s="38" t="inlineStr">
        <is>
          <t>같음</t>
        </is>
      </c>
      <c r="K150" s="38" t="inlineStr">
        <is>
          <t>있음</t>
        </is>
      </c>
      <c r="L150" s="38" t="inlineStr">
        <is>
          <t>일치</t>
        </is>
      </c>
      <c r="M150" s="38" t="inlineStr">
        <is>
          <t>편입 후</t>
        </is>
      </c>
      <c r="N150" s="39" t="inlineStr">
        <is>
          <t>Commerce &amp; Marketing</t>
        </is>
      </c>
      <c r="O150" s="39" t="inlineStr">
        <is>
          <t>Brand / Advertising / 
Marketing / IP Merchandising</t>
        </is>
      </c>
      <c r="P150" s="38" t="inlineStr">
        <is>
          <t>Effective</t>
        </is>
      </c>
      <c r="Q150" s="40" t="n">
        <v>1.89</v>
      </c>
      <c r="R150" s="39" t="inlineStr">
        <is>
          <t>SNOW Corp.</t>
        </is>
      </c>
      <c r="S150" s="39" t="inlineStr">
        <is>
          <t>-</t>
        </is>
      </c>
      <c r="T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U150" s="39" t="inlineStr">
        <is>
          <t>MA-1 그룹이 매수자</t>
        </is>
      </c>
      <c r="V150" s="39" t="inlineStr">
        <is>
          <t>지분율 미기재(대개 100%·사업양수)</t>
        </is>
      </c>
      <c r="W150" s="39" t="inlineStr">
        <is>
          <t>MA① 경영권 인수</t>
        </is>
      </c>
      <c r="X150" s="39" t="n"/>
      <c r="Y150" s="38" t="inlineStr">
        <is>
          <t>False</t>
        </is>
      </c>
      <c r="Z150" s="39" t="inlineStr">
        <is>
          <t>MA① 경영권 인수</t>
        </is>
      </c>
      <c r="AA150" s="39" t="inlineStr">
        <is>
          <t>편입 후 (매수자 스노우㈜는 NAVER의 연결 종속회사. 스노우 감사보고서 특수관계자 주석에 지배기업 '네이버' 기재, 접수번호 20200401001374)</t>
        </is>
      </c>
      <c r="AB150" s="39" t="inlineStr">
        <is>
          <t>완료 (취득예정일 2018-06-21. 실제 대금 지급일은 미확인. 스노우 2018 감사보고서에 '당기 중 신규로 취득', 공정위 계열편입일 2018-08-01)</t>
        </is>
      </c>
      <c r="AC150" s="39" t="inlineStr">
        <is>
          <t>2,087,200,000원 (구주 278,300주, 100%, 현금취득)</t>
        </is>
      </c>
      <c r="AD150" s="39" t="inlineStr">
        <is>
          <t>원자료와 일치 (계산: 2,087.2백만원 / 약 1,100원/USD(2018-06 중순) = 약 USD 1.9 million)</t>
        </is>
      </c>
      <c r="AE150" s="39" t="inlineStr">
        <is>
          <t>2018-06-12 (스노우 이사회 결의일; 공개 공시는 2018-06-18 DART 타법인주식및출자증권취득결정)</t>
        </is>
      </c>
      <c r="AF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G150" s="39" t="inlineStr">
        <is>
          <t>묶음 내 다른 거래(N035, N036, N054, N063)와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H150" s="39" t="inlineStr">
        <is>
          <t>스노우㈜(NAVER의 비상장 연결 종속회사)</t>
        </is>
      </c>
      <c r="AI150" s="39" t="inlineStr">
        <is>
          <t>"전략적 협력을 위한 투자의 건" (스노우 타법인주식및출자증권취득결정, 공정거래법 공시)</t>
        </is>
      </c>
      <c r="AJ150" s="39" t="inlineStr">
        <is>
          <t>카메라·영상 커뮤니케이션 모바일 앱 'SNOW' 개발·운영(스노우 감사보고서의 종속기업 주요 영업활동 '모바일 앱 개발'). 2017년 영업수익 2,231,897,911원(별도).</t>
        </is>
      </c>
      <c r="AK150" s="39" t="inlineStr">
        <is>
          <t>인접</t>
        </is>
      </c>
      <c r="AL150" s="39" t="inlineStr">
        <is>
          <t>추정: 스노우는 젊은 이용자 중심의 카메라 앱을 운영했고, 하트잇은 인플루언서 데일리룩 콘텐츠와 패션 구매 링크를 제공하는 서비스여서 같은 고객군에 붙은 영역으로 본다(고객군 판단은 서비스 성격에 근거한 추정). 그룹 정점 NAVER 기준으로도 쇼핑·콘텐츠 플랫폼에 인접한 패션 커머스이므로 '인접'.</t>
        </is>
      </c>
      <c r="AM150" s="39" t="inlineStr">
        <is>
          <t>37,408,226,250원 (스노우 2017-12-31 별도 자산총계, 2017 감사보고서 20180326000860)</t>
        </is>
      </c>
      <c r="AN150" s="39" t="inlineStr">
        <is>
          <t>8,019,252백만원 (NAVER 2017-12-31 연결 자산총계, 2017 사업보고서 요약재무정보)</t>
        </is>
      </c>
      <c r="AO150" s="39" t="inlineStr">
        <is>
          <t>계산: 5.58 (2,087.2백만원 / 37,408.2백만원, 스노우 2017말 별도 총자산)</t>
        </is>
      </c>
      <c r="AP150" s="39" t="inlineStr">
        <is>
          <t>10.51</t>
        </is>
      </c>
      <c r="AQ150" s="39" t="inlineStr">
        <is>
          <t>계산: 22,744,248,510,000원 (NAVER 2018-06-15 실제 종가 690,000원 × 발행주식총수 32,962,679주. Yahoo 조정종가 138,000원에 2018-10 액면분할 5:1을 되돌려 계산, 주식수는 2017 사업보고서)</t>
        </is>
      </c>
      <c r="AR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S150" s="39" t="inlineStr">
        <is>
          <t>KRX:035420</t>
        </is>
      </c>
      <c r="AT150" s="39" t="inlineStr">
        <is>
          <t>인수 주체 스노우는 비상장이므로 상장 지배회사 NAVER를 쓴다. 대상회사 하트잇은 비상장. 거래 규모가 NAVER 시가총액의 약 0.01%라서 주가 반응 분석의 의미는 매우 작다.</t>
        </is>
      </c>
      <c r="AU150" s="39" t="inlineStr">
        <is>
          <t>2018-06-18 DART 스노우 '타법인주식및출자증권취득결정'(공정거래법 공시). 이보다 이른 보도는 찾지 못함</t>
        </is>
      </c>
      <c r="AV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W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X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Y150" s="39" t="inlineStr">
        <is>
          <t>2016: 121백만원; 2017: 540백만원</t>
        </is>
      </c>
      <c r="AZ150" s="39" t="inlineStr">
        <is>
          <t>2018: 2,152백만원; 2019: 667백만원; 2020: 미확인(2020-12 영업양도 후 2021 청산); 사업을 넘겨받은 ㈜해브잇 2021: 1,583,226천원</t>
        </is>
      </c>
      <c r="BA150" s="39" t="inlineStr">
        <is>
          <t>미확인 (공시에는 당기순이익만 있음: 2016: -172백만원; 2017: -394백만원)</t>
        </is>
      </c>
      <c r="BB150" s="39" t="inlineStr">
        <is>
          <t>2018: -533백만원; 2019: -2,326백만원; 2020: 미확인; 사업을 넘겨받은 ㈜해브잇 2021: 영업이익 미확인(당기순손실 -799,369천원)</t>
        </is>
      </c>
      <c r="BC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D150" s="39" t="inlineStr">
        <is>
          <t>미확인 (거래 규모가 작아 NAVER 실적발표에서 언급될 가능성이 낮다고 보고 NAVER IR 자료는 열람하지 않음. 국문 웹 검색에서도 관련 언급을 찾지 못함)</t>
        </is>
      </c>
      <c r="BE150" s="38" t="inlineStr">
        <is>
          <t>완료</t>
        </is>
      </c>
      <c r="BF150" s="38" t="inlineStr">
        <is>
          <t>2026-10-31</t>
        </is>
      </c>
    </row>
    <row r="151" ht="72" customHeight="1">
      <c r="A151" s="38" t="inlineStr">
        <is>
          <t>N044</t>
        </is>
      </c>
      <c r="B151" s="38" t="inlineStr">
        <is>
          <t>Naver</t>
        </is>
      </c>
      <c r="C151" s="38" t="inlineStr">
        <is>
          <t>2018-06-27</t>
        </is>
      </c>
      <c r="D151" s="39" t="inlineStr">
        <is>
          <t>Line Friends Corporation</t>
        </is>
      </c>
      <c r="E151" s="38" t="n">
        <v>39</v>
      </c>
      <c r="F151" s="38" t="inlineStr">
        <is>
          <t>True</t>
        </is>
      </c>
      <c r="G151" s="38" t="n"/>
      <c r="H151" s="38" t="inlineStr">
        <is>
          <t>MA⑦</t>
        </is>
      </c>
      <c r="I151" s="38" t="inlineStr">
        <is>
          <t>MA④</t>
        </is>
      </c>
      <c r="J151" s="38" t="inlineStr">
        <is>
          <t>변경</t>
        </is>
      </c>
      <c r="K151" s="38" t="inlineStr">
        <is>
          <t>확인 안 됨</t>
        </is>
      </c>
      <c r="L151" s="38" t="inlineStr">
        <is>
          <t>일치</t>
        </is>
      </c>
      <c r="M151" s="38" t="inlineStr">
        <is>
          <t>편입 후</t>
        </is>
      </c>
      <c r="N151" s="39" t="inlineStr">
        <is>
          <t>Commerce &amp; Marketing</t>
        </is>
      </c>
      <c r="O151" s="39" t="inlineStr">
        <is>
          <t>Brand / Advertising / 
Marketing / IP Merchandising</t>
        </is>
      </c>
      <c r="P151" s="38" t="inlineStr">
        <is>
          <t>Closed</t>
        </is>
      </c>
      <c r="Q151" s="40" t="n">
        <v>60.51</v>
      </c>
      <c r="R151" s="39" t="inlineStr">
        <is>
          <t>-</t>
        </is>
      </c>
      <c r="S151" s="39" t="inlineStr">
        <is>
          <t>A Holdings Corporation</t>
        </is>
      </c>
      <c r="T151" s="39" t="inlineStr">
        <is>
          <t>An unknown buyer acquired Line Friends Corporation from LINE Corporation for KRW 67.8 billion on June 25, 2018. The buyer acquired 0.09 million shares of Line Friends Corporation at KRW 0.8 million per share.</t>
        </is>
      </c>
      <c r="U151" s="39" t="inlineStr">
        <is>
          <t>MA-5 매수자 미기재</t>
        </is>
      </c>
      <c r="V151" s="39" t="n"/>
      <c r="W151" s="39" t="inlineStr">
        <is>
          <t>MA⑦ 매수자 미기재</t>
        </is>
      </c>
      <c r="X151" s="39" t="n"/>
      <c r="Y151" s="38" t="inlineStr">
        <is>
          <t>False</t>
        </is>
      </c>
      <c r="Z151" s="39" t="inlineStr">
        <is>
          <t>MA④ 그룹 내부 재편</t>
        </is>
      </c>
      <c r="AA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AB151" s="39" t="inlineStr">
        <is>
          <t>완료 (2018-06-25)</t>
        </is>
      </c>
      <c r="AC151" s="39" t="inlineStr">
        <is>
          <t>67,820,612,314원 (라인프렌즈(주) 보통주 85,000주=100%, 주당 797,890원; 공시상 원 거래금액 USD 61,160,260을 변동일 최초고시환율 1,108.90원/달러로 환산)</t>
        </is>
      </c>
      <c r="AD151" s="39" t="inlineStr">
        <is>
          <t>원자료와 일치 (원자료 60.51 vs 공시 원 거래금액 USD 61.16; 차이 1.1%)</t>
        </is>
      </c>
      <c r="AE151" s="39" t="inlineStr">
        <is>
          <t>2018-06-27</t>
        </is>
      </c>
      <c r="AF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G151" s="39" t="inlineStr">
        <is>
          <t>[거래 간 관계] N055(2020-11-27,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취득했다(N055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H151" s="39" t="inlineStr">
        <is>
          <t>LFG Holdings Limited (홍콩 법인, LINE Corporation의 100% 자회사 = NAVER의 손자회사; LINE 20-F상 사업 'Character goods business'. 2019-11-30 현재 LINE 보유 126,747,879주)</t>
        </is>
      </c>
      <c r="AI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J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K151" s="39" t="inlineStr">
        <is>
          <t>핵심</t>
        </is>
      </c>
      <c r="AL151" s="39" t="inlineStr">
        <is>
          <t>대상 라인프렌즈(주)는 LINE 캐릭터 상품 개발·제조·판매(직영매장·온라인·라이선스) 회사로, 인수 주체 LFG Holdings의 유일한 사업 영역과 같다. 중간 지배회사 LINE 기준으로는 메신저 스티커 캐릭터를 상품화하는 전략사업이라 '인접'. 그룹 정점 NAVER(검색·광고·커머스) 기준으로도 인접~비핵심이다. 다만 계열 내 지분 이동이어서 그룹 차원의 새 자원 내재화는 없다.</t>
        </is>
      </c>
      <c r="AM151" s="39" t="inlineStr">
        <is>
          <t>미확인 (LFG Holdings Limited는 홍콩 비상장 법인으로 재무 비공개). 참고: 중간 지배회사 LINE Corporation 연결 총자산 ¥303,439백만 (2017-12-31, IFRS, LINE 20-F 2018 선택재무정보)</t>
        </is>
      </c>
      <c r="AN151" s="39" t="inlineStr">
        <is>
          <t>8,019,251,559,914원 (NAVER 연결, 2017-12-31; NAVER 2017 사업보고서 요약연결재무정보 8,019,252백만원, 2018-06-25 NAVER 공시의 '최근 사업연도말 자산총액'과 동일)</t>
        </is>
      </c>
      <c r="AO151" s="39" t="inlineStr">
        <is>
          <t>계산: 0.85 (67,820,612,314원 ÷ NAVER 연결 총자산 8,019,251,559,914원, 2017-12-31) / 참고 LINE 기준 2.21 (¥6,706백만[USD 61,160,260 × 109.643엔/달러, 2018-06-25 Yahoo 종가 환율] ÷ LINE 연결 총자산 ¥303,439백만, 2017-12-31)</t>
        </is>
      </c>
      <c r="AP151" s="39" t="inlineStr">
        <is>
          <t>계산: 1.28 (67,820,612,314원 ÷ NAVER 연결 자본총계 5,305,186백만원, 2017-12-31) / 참고 LINE 기준 3.53 (¥6,706백만 ÷ LINE 연결 자본총계 ¥189,977백만, 2017-12-31)</t>
        </is>
      </c>
      <c r="AQ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R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S151" s="39" t="inlineStr">
        <is>
          <t>TSE:3938</t>
        </is>
      </c>
      <c r="AT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U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V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W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복귀(N055)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X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지분(N055 후속)은 2021년 11,473백만원, 2025년 12,117백만원 손상(NAVER 2021·2025 사업보고서 연결주석 관계기업 변동표)</t>
        </is>
      </c>
      <c r="AY151" s="39" t="inlineStr">
        <is>
          <t>2016: 781억원 (78,130,776,360원); 2017: 919억원 (91,853,411,199원)</t>
        </is>
      </c>
      <c r="AZ151" s="39" t="inlineStr">
        <is>
          <t>2018: 1,420억원 (142,045,808,653원); 2019: 1,303억원 (130,305,799,634원); 최근 FY2025.4~2026.3(IPX): 별도 691억원 (69,134,897,117원) / 연결 1,707억원 (170,668,902,708원)</t>
        </is>
      </c>
      <c r="BA151" s="39" t="inlineStr">
        <is>
          <t>2016: 72억원 (7,229,303,212원); 2017: -73억원 (-7,253,861,946원)</t>
        </is>
      </c>
      <c r="BB151" s="39" t="inlineStr">
        <is>
          <t>2018: 91억원 (9,051,633,904원); 2019: -58억원 (-5,839,839,325원); 최근 FY2025.4~2026.3(IPX): 별도 -337억원 (-33,652,081,358원) / 연결 -194억원 (-19,434,342,043원)</t>
        </is>
      </c>
      <c r="BC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D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E151" s="38" t="inlineStr">
        <is>
          <t>부분</t>
        </is>
      </c>
      <c r="BF151" s="38" t="inlineStr">
        <is>
          <t>2026-10-26</t>
        </is>
      </c>
    </row>
    <row r="152" ht="72" customHeight="1">
      <c r="A152" s="38" t="inlineStr">
        <is>
          <t>N045</t>
        </is>
      </c>
      <c r="B152" s="38" t="inlineStr">
        <is>
          <t>Naver</t>
        </is>
      </c>
      <c r="C152" s="38" t="inlineStr">
        <is>
          <t>2018-11-09</t>
        </is>
      </c>
      <c r="D152" s="39" t="inlineStr">
        <is>
          <t>Two Logistics Centers in Vietnam</t>
        </is>
      </c>
      <c r="E152" s="38" t="n">
        <v>43</v>
      </c>
      <c r="F152" s="38" t="inlineStr">
        <is>
          <t>True</t>
        </is>
      </c>
      <c r="G152" s="38" t="n"/>
      <c r="H152" s="38" t="inlineStr">
        <is>
          <t>MA①</t>
        </is>
      </c>
      <c r="I152" s="38" t="inlineStr">
        <is>
          <t>MA③</t>
        </is>
      </c>
      <c r="J152" s="38" t="inlineStr">
        <is>
          <t>변경</t>
        </is>
      </c>
      <c r="K152" s="38" t="inlineStr">
        <is>
          <t>확인 안 됨</t>
        </is>
      </c>
      <c r="L152" s="38" t="inlineStr">
        <is>
          <t>일치</t>
        </is>
      </c>
      <c r="M152" s="38" t="inlineStr">
        <is>
          <t>지분법 합작 계열</t>
        </is>
      </c>
      <c r="N152" s="39" t="inlineStr">
        <is>
          <t>Logistics &amp; Space Infrastructure</t>
        </is>
      </c>
      <c r="O152" s="39" t="inlineStr">
        <is>
          <t>Logistics / Fulfillment / Warehouse</t>
        </is>
      </c>
      <c r="P152" s="38" t="inlineStr">
        <is>
          <t>Closed</t>
        </is>
      </c>
      <c r="Q152" s="40" t="n">
        <v>46.92</v>
      </c>
      <c r="R152" s="39" t="inlineStr">
        <is>
          <t>NAVER Corporation (KOSE:A035420); Mirae Asset Financial Group</t>
        </is>
      </c>
      <c r="S152" s="39" t="inlineStr">
        <is>
          <t>-</t>
        </is>
      </c>
      <c r="T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U152" s="39" t="inlineStr">
        <is>
          <t>MA-1 그룹이 매수자</t>
        </is>
      </c>
      <c r="V152" s="39" t="inlineStr">
        <is>
          <t>지분율 미기재(대개 100%·사업양수)</t>
        </is>
      </c>
      <c r="W152" s="39" t="inlineStr">
        <is>
          <t>MA① 경영권 인수</t>
        </is>
      </c>
      <c r="X152" s="39" t="n"/>
      <c r="Y152" s="38" t="inlineStr">
        <is>
          <t>False</t>
        </is>
      </c>
      <c r="Z152" s="39" t="inlineStr">
        <is>
          <t>MA③ 소수지분 매입</t>
        </is>
      </c>
      <c r="AA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AB152" s="39" t="inlineStr">
        <is>
          <t>완료 (2018-11-09 인수 보도 기준; 정확한 잔금일은 미확인)</t>
        </is>
      </c>
      <c r="AC152" s="39" t="inlineStr">
        <is>
          <t>KRW 53,000,000,000 (530억원 총 인수가; 이 중 300억원은 합작 펀드 출자, 나머지 230억원은 신한금융투자 베트남 법인의 리파이낸싱·임차보증금)</t>
        </is>
      </c>
      <c r="AD152" s="39" t="inlineStr">
        <is>
          <t>원자료와 일치 (보도 환산 USD 47.01 million vs 원자료 46.92)</t>
        </is>
      </c>
      <c r="AE152" s="39" t="inlineStr">
        <is>
          <t>2018-11-09</t>
        </is>
      </c>
      <c r="AF152" s="39"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G152" s="39" t="inlineStr">
        <is>
          <t>NV-K2 묶음의 다른 거래(N042·N048·N056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H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I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J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K152" s="39" t="inlineStr">
        <is>
          <t>비핵심</t>
        </is>
      </c>
      <c r="AL152" s="39" t="inlineStr">
        <is>
          <t>대상은 베트남 산업단지 내 물류센터(임대형 부동산)로, 매수 펀드의 공표 투자 영역(성장기업 지분 투자)에도, NAVER의 2018년 주력(검색광고 중심 비즈니스플랫폼, LINE 등 플랫폼)에도 속하지 않는 물류 인프라 부동산 투자다. 그룹 정점 NAVER 기준으로도 2018년 당시 베트남 커머스·물류 사업이 없어 비핵심(이커머스 물류와의 간접 연관만 있음).</t>
        </is>
      </c>
      <c r="AM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N152" s="39" t="inlineStr">
        <is>
          <t>NAVER 연결 총자산 8,019,252백만원 (2017-12-31, NAVER 2018 사업보고서 요약연결재무정보)</t>
        </is>
      </c>
      <c r="AO152" s="39" t="inlineStr">
        <is>
          <t>계산: 0.66 (530억원 / NAVER 2017말 연결 총자산 8,019,252백만원). NAVER 실질 부담(추정 120억~150억원) 기준 0.15~0.19</t>
        </is>
      </c>
      <c r="AP152" s="39" t="inlineStr">
        <is>
          <t>계산: 1.00 (530억원 / NAVER 2017말 연결 자본총계 5,305,186백만원)</t>
        </is>
      </c>
      <c r="AQ152" s="39" t="inlineStr">
        <is>
          <t>계산: 19,200,760,517,500원 (NAVER 2018-11-08 종가 116,500원 × 발행주식총수 164,813,395주; 2018-10 5:1 액면분할 이후라 Yahoo 종가가 당시 실제 종가)</t>
        </is>
      </c>
      <c r="AR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S152" s="39" t="inlineStr">
        <is>
          <t>KRX:035420</t>
        </is>
      </c>
      <c r="AT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U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V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W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X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Y152" s="39" t="inlineStr">
        <is>
          <t>미확인</t>
        </is>
      </c>
      <c r="AZ152" s="39" t="inlineStr">
        <is>
          <t>미확인</t>
        </is>
      </c>
      <c r="BA152" s="39" t="inlineStr">
        <is>
          <t>미확인</t>
        </is>
      </c>
      <c r="BB152" s="39" t="inlineStr">
        <is>
          <t>미확인</t>
        </is>
      </c>
      <c r="BC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D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E152" s="38" t="inlineStr">
        <is>
          <t>부분</t>
        </is>
      </c>
      <c r="BF152" s="38" t="inlineStr">
        <is>
          <t>2026-10-31</t>
        </is>
      </c>
    </row>
    <row r="153" ht="72" customHeight="1">
      <c r="A153" s="38" t="inlineStr">
        <is>
          <t>N046</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MA②</t>
        </is>
      </c>
      <c r="J153" s="38" t="inlineStr">
        <is>
          <t>같음</t>
        </is>
      </c>
      <c r="K153" s="38" t="inlineStr">
        <is>
          <t>확인 안 됨</t>
        </is>
      </c>
      <c r="L153" s="38" t="inlineStr">
        <is>
          <t>일치</t>
        </is>
      </c>
      <c r="M153" s="38" t="inlineStr">
        <is>
          <t>편입 전</t>
        </is>
      </c>
      <c r="N153" s="39" t="inlineStr">
        <is>
          <t>Finance &amp; Investment</t>
        </is>
      </c>
      <c r="O153" s="39" t="inlineStr">
        <is>
          <t>Fintech / Payments / Digital Financial Services</t>
        </is>
      </c>
      <c r="P153" s="38" t="inlineStr">
        <is>
          <t>Closed</t>
        </is>
      </c>
      <c r="Q153" s="40" t="n">
        <v>7.65</v>
      </c>
      <c r="R153" s="39" t="inlineStr">
        <is>
          <t>LY Corporation (TSE:4689)</t>
        </is>
      </c>
      <c r="S153" s="39" t="inlineStr">
        <is>
          <t>ASTMAX Co., Ltd. (TSE:7162)</t>
        </is>
      </c>
      <c r="T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U153" s="39" t="inlineStr">
        <is>
          <t>MA-1 그룹이 매수자</t>
        </is>
      </c>
      <c r="V153" s="39" t="inlineStr">
        <is>
          <t>추가지분</t>
        </is>
      </c>
      <c r="W153" s="39" t="inlineStr">
        <is>
          <t>MA② 기존 지분 확대</t>
        </is>
      </c>
      <c r="X153" s="39" t="inlineStr">
        <is>
          <t>Yahoo Japan 편입 전</t>
        </is>
      </c>
      <c r="Y153" s="38" t="inlineStr">
        <is>
          <t>False</t>
        </is>
      </c>
      <c r="Z153" s="39" t="inlineStr">
        <is>
          <t>MA② 기존 지분 확대</t>
        </is>
      </c>
      <c r="AA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AB153" s="39" t="inlineStr">
        <is>
          <t>완료 (2019-04-01)</t>
        </is>
      </c>
      <c r="AC153" s="39" t="inlineStr">
        <is>
          <t>851,652千円 (ASTAM 11,878株=16.7% × 71,700円; 아스트맥스 적시공시 2019-03-13 '合計 851 百万円', 有価証券報告書 第7期 '譲渡価格 851,652千円')</t>
        </is>
      </c>
      <c r="AD153" s="39" t="inlineStr">
        <is>
          <t>원자료와 일치 (계산: 851.652百万円 ÷ 111.23円/USD(2019-03-13, Fed H.10) = 7.66백만 달러; 원자료 7.65)</t>
        </is>
      </c>
      <c r="AE153" s="39" t="inlineStr">
        <is>
          <t>2019-03-13</t>
        </is>
      </c>
      <c r="AF153" s="39" t="inlineStr">
        <is>
          <t>기준 분류 유지(MA②) — 단계적 경영권 인수: ヤフー는 2016-10-03 33.4%(지분법 관계회사, N032)를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G153" s="39" t="inlineStr">
        <is>
          <t>묶음 내 관계: N032(2016-08-08,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N032와 같음(ZF 승계일, Ａ種 의결권 유무, 해산·청산 여부 미확인).</t>
        </is>
      </c>
      <c r="AH153" s="39" t="inlineStr">
        <is>
          <t>ヤフー株式会社 (Yahoo Japan Corporation; 東証1部 상장, 대주주 ソフトバンクグループジャパン 35.6%·ソフトバンク 11.9% (2018-12-31) — 2019-10 Zホールディングス㈱로 상호 변경, 현 LINEヤフー㈱, 같은 법인)</t>
        </is>
      </c>
      <c r="AI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J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K153" s="39" t="inlineStr">
        <is>
          <t>인접</t>
        </is>
      </c>
      <c r="AL153" s="39" t="inlineStr">
        <is>
          <t>대상은 투자신탁위탁·투자운용업. 2019년 ヤフー는 FX·신용카드·인터넷은행을 연결자회사로 둔 금융 클러스터를 커머스 세그먼트 안에 운영 중이었고 ASTAM도 이미 33.4% 관계회사여서, 같은 금융 가치사슬·같은 고객군(EC·결제 이용자)에 붙은 영역 → 인접(2016년 N032 때는 첫 진입이라 비핵심으로 판정). 그룹 정점 기준: 거래 당시 NAVER와 무관(편입 전).</t>
        </is>
      </c>
      <c r="AM153" s="39" t="inlineStr">
        <is>
          <t>2,516,633百万円 (2018-03-31, Yahoo Japan 연결 資産合計, IFRS; 발표 직전 분기말 2018-12-31은 2,448,058百万円)</t>
        </is>
      </c>
      <c r="AN153" s="39" t="inlineStr">
        <is>
          <t>acq_total_assets와 같음 (편입 전 Yahoo Japan 계열의 정점 = Yahoo Japan 자신)</t>
        </is>
      </c>
      <c r="AO153" s="39" t="inlineStr">
        <is>
          <t>계산: 0.034 (851.652百万円 ÷ 2018-03-31 연결 資産合計 2,516,633百万円)</t>
        </is>
      </c>
      <c r="AP153" s="39" t="inlineStr">
        <is>
          <t>계산: 0.084 (851.652百万円 ÷ 2018-03-31 親会社の所有者に帰属する持分 1,013,368百万円; 2018-12-31 기준 807,831이면 0.105)</t>
        </is>
      </c>
      <c r="AQ153" s="39" t="inlineStr">
        <is>
          <t>계산: 1,464,142,209,120円 (2019-03-12 종가 288円 × 유통주식 5,083,827,115주 = 2018-12-31 발행 5,151,627,115 − 자기주식 67,800,000(2018-09-30; 12월말까지 변동 없다고 가정))</t>
        </is>
      </c>
      <c r="AR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S153" s="39" t="inlineStr">
        <is>
          <t>TSE:4689</t>
        </is>
      </c>
      <c r="AT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U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V153" s="39" t="inlineStr">
        <is>
          <t>2004-05-12: ㈱フィスコアセットマネジメント 설립(→2009-04 ITCインベストメント・パートナーズ → 2013-04 ASTAM); 2016-08-08: ヤフー–アストマックス 주주간·업무제휴 계약(2단계 양도, 16.7% 콜옵션); 2016-10-03: ヤフー 33.4% 취득(N032,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W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53" s="39" t="inlineStr">
        <is>
          <t>2018/3期: 2,010,828千円; 2019/3期: 1,896,155千円 (営業収益計)</t>
        </is>
      </c>
      <c r="AZ153" s="39" t="inlineStr">
        <is>
          <t>2020/3期: 1,619百万円; 2021/3期: 1,298百万円; 최근(사업 종료 전 마지막 완전 회계연도) 2025/3期: 605,979千円 (참고 2022/3期 977, 2023/3期 858.6, 2024/3期 812.5百万円)</t>
        </is>
      </c>
      <c r="BA153" s="39" t="inlineStr">
        <is>
          <t>2018/3期: 221,831千円; 2019/3期: 203,488千円</t>
        </is>
      </c>
      <c r="BB153" s="39" t="inlineStr">
        <is>
          <t>2020/3期: 18百万円; 2021/3期: △196百万円; 최근 2025/3期: △600,514千円 (참고 2022/3期 △281, 2023/3期 △422.6, 2024/3期 △474.5百万円)</t>
        </is>
      </c>
      <c r="BC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D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E153" s="38" t="inlineStr">
        <is>
          <t>완료</t>
        </is>
      </c>
      <c r="BF153" s="38" t="inlineStr">
        <is>
          <t>2026-10-26</t>
        </is>
      </c>
    </row>
    <row r="154" ht="72" customHeight="1">
      <c r="A154" s="38" t="inlineStr">
        <is>
          <t>N047</t>
        </is>
      </c>
      <c r="B154" s="38" t="inlineStr">
        <is>
          <t>Naver</t>
        </is>
      </c>
      <c r="C154" s="38" t="inlineStr">
        <is>
          <t>2019-06-05</t>
        </is>
      </c>
      <c r="D154" s="39" t="inlineStr">
        <is>
          <t>Nylon Korea Media Co., Ltd.</t>
        </is>
      </c>
      <c r="E154" s="38" t="n">
        <v>179</v>
      </c>
      <c r="F154" s="38" t="inlineStr">
        <is>
          <t>False</t>
        </is>
      </c>
      <c r="G154" s="38" t="n"/>
      <c r="H154" s="38" t="inlineStr">
        <is>
          <t>MA①</t>
        </is>
      </c>
      <c r="I154" s="38" t="inlineStr">
        <is>
          <t>MA⑥</t>
        </is>
      </c>
      <c r="J154" s="38" t="inlineStr">
        <is>
          <t>변경</t>
        </is>
      </c>
      <c r="K154" s="38" t="inlineStr">
        <is>
          <t>기타</t>
        </is>
      </c>
      <c r="L154" s="38" t="inlineStr">
        <is>
          <t>일치</t>
        </is>
      </c>
      <c r="M154" s="38" t="inlineStr">
        <is>
          <t>편입 전</t>
        </is>
      </c>
      <c r="N154" s="39" t="inlineStr">
        <is>
          <t>Content Production &amp; Investment</t>
        </is>
      </c>
      <c r="O154" s="39" t="inlineStr">
        <is>
          <t>Journalism / Publishing</t>
        </is>
      </c>
      <c r="P154" s="38" t="inlineStr">
        <is>
          <t>Closed</t>
        </is>
      </c>
      <c r="Q154" s="40" t="n">
        <v>0.119</v>
      </c>
      <c r="R154" s="39" t="inlineStr">
        <is>
          <t>Sublime Artist Agency Inc.</t>
        </is>
      </c>
      <c r="S154" s="39" t="inlineStr">
        <is>
          <t>Krispy Studio Corporation</t>
        </is>
      </c>
      <c r="T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U154" s="39" t="inlineStr">
        <is>
          <t>MA-1 그룹이 매수자</t>
        </is>
      </c>
      <c r="V154" s="39" t="inlineStr">
        <is>
          <t>과반 인수(≥50%)</t>
        </is>
      </c>
      <c r="W154" s="39" t="inlineStr">
        <is>
          <t>MA① 경영권 인수</t>
        </is>
      </c>
      <c r="X154" s="39" t="n"/>
      <c r="Y154" s="38" t="inlineStr">
        <is>
          <t>False</t>
        </is>
      </c>
      <c r="Z154" s="39" t="inlineStr">
        <is>
          <t>MA⑥ 외부자 간 거래</t>
        </is>
      </c>
      <c r="AA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AB154" s="39" t="inlineStr">
        <is>
          <t>완료 (2019-06-01 주식 이동, 나일론코리아미디어 공정위 공시 기준)</t>
        </is>
      </c>
      <c r="AC154" s="39" t="inlineStr">
        <is>
          <t>140,384,580원 (148,085주 × 948원; 크리스피스튜디오 103,871주 98,469,708원 + 기타 주주 44,214주 41,914,872원)</t>
        </is>
      </c>
      <c r="AD154" s="39" t="inlineStr">
        <is>
          <t>원자료와 일치</t>
        </is>
      </c>
      <c r="AE154" s="39" t="inlineStr">
        <is>
          <t>2019-06-05</t>
        </is>
      </c>
      <c r="AF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취득했다(N049). 지분율은 93.67%(148,085/158,085주)로 Capital IQ의 94%와 일치.</t>
        </is>
      </c>
      <c r="AG154" s="39" t="inlineStr">
        <is>
          <t>원자료가 이 거래를 NAVER 표본에 넣은 근거를 확인하지 못했다. 추출 시점(2024-05) 써브라임의 최대주주는 중앙그룹 에이치엘엘중앙이며, NAVER 계열이 보유하던 지분은 2022-06에 모두 처분됐다(N073).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N049·N073(플레이리스트의 써브라임 지분 취득·처분), N074·N077(에이치엘엘중앙의 써브라임 지분 취득)과 대상회사 계보가 이어진다.</t>
        </is>
      </c>
      <c r="AH154" s="39" t="inlineStr">
        <is>
          <t>써브라임아티스트에이전시(주) (비상장 연예 매니지먼트사, NAVER·카카오 그룹 밖. 이후 써브라임(주)로 사명 변경, 2022-07부터 중앙그룹 에이치엘엘중앙 계열)</t>
        </is>
      </c>
      <c r="AI154" s="39" t="inlineStr">
        <is>
          <t>미확인 (매수자 써브라임은 공시 의무가 없었고, 대상회사의 공정위 공시 '최대주주등의주식보유변동'에는 목적 기재란이 없음)</t>
        </is>
      </c>
      <c r="AJ154" s="39" t="inlineStr">
        <is>
          <t>연예인 매니지먼트·공연서비스업 (에이치엘엘중앙 2022-07-04 공시의 '주요사업: 연예인 매니지업/ 공연서비스업'; 2018년 매출 556백만원 규모)</t>
        </is>
      </c>
      <c r="AK154" s="39" t="inlineStr">
        <is>
          <t>인접</t>
        </is>
      </c>
      <c r="AL154" s="39" t="inlineStr">
        <is>
          <t>아티스트 매니지먼트 회사가 패션 매거진(나일론 코리아) 발행사를 인수했다. 소속 연예인의 화보·패션 콘텐츠와 같은 고객군에 붙은 영역이다. NAVER 그룹 정점 기준으로는 NAVER가 관여하지 않은 외부 거래이므로 판단 대상이 아니다.</t>
        </is>
      </c>
      <c r="AM154" s="39" t="inlineStr">
        <is>
          <t>280백만원 (써브라임아티스트에이전시 2018-12-31, 플레이리스트 2019-09-10 공시의 발행회사 요약 재무)</t>
        </is>
      </c>
      <c r="AN154" s="39" t="inlineStr">
        <is>
          <t>해당 없음 (매수자에게 상장 지배회사가 없음)</t>
        </is>
      </c>
      <c r="AO154" s="39" t="inlineStr">
        <is>
          <t>계산: 50.1 (140,384,580원 / 280백만원)</t>
        </is>
      </c>
      <c r="AP154" s="39" t="inlineStr">
        <is>
          <t>계산 불가 (2018-12-31 자본총계 -139백만원, 자본잠식)</t>
        </is>
      </c>
      <c r="AQ154" s="39" t="inlineStr">
        <is>
          <t>해당 없음 (비상장, 상장 지배회사 없음)</t>
        </is>
      </c>
      <c r="AR154" s="39" t="inlineStr">
        <is>
          <t>매수자 규모는 2018-12-31 기준 플레이리스트 공시(20190910000113)에 실린 써브라임 요약 재무. 거래 금액은 나일론코리아미디어 공정위 공시(20190605000297).</t>
        </is>
      </c>
      <c r="AS154" s="39" t="inlineStr">
        <is>
          <t>해당 없음</t>
        </is>
      </c>
      <c r="AT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U154" s="39" t="inlineStr">
        <is>
          <t>2019-06-05 DART 공정위 공시 '최대주주등의주식보유변동'(나일론코리아미디어 제출, 변동일 2019-06-01). 이보다 앞선 보도는 찾지 못함.</t>
        </is>
      </c>
      <c r="AV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W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t>
        </is>
      </c>
      <c r="AX154" s="39" t="inlineStr">
        <is>
          <t>미확인 (매수자 써브라임은 2022년분부터 외부감사 대상이며, 2022·2024·2025 감사보고서에서 '나일론' 언급을 찾지 못함. 매도자 크리스피스튜디오의 처분손실은 감사보고서를 보지 않아 미확인)</t>
        </is>
      </c>
      <c r="AY154" s="39" t="inlineStr">
        <is>
          <t>2017: 1,963백만원; 2018: 2,469백만원</t>
        </is>
      </c>
      <c r="AZ154" s="39" t="inlineStr">
        <is>
          <t>미확인 (2019년 이후 나일론코리아미디어의 공시·감사보고서 없음)</t>
        </is>
      </c>
      <c r="BA154" s="39" t="inlineStr">
        <is>
          <t>2017: -408백만원; 2018: -634백만원</t>
        </is>
      </c>
      <c r="BB154" s="39" t="inlineStr">
        <is>
          <t>미확인 (같은 이유)</t>
        </is>
      </c>
      <c r="BC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D154" s="39" t="inlineStr">
        <is>
          <t>해당 없음 (매수자·매도자 모두 이 거래로 IR을 하지 않음; 카카오 실적발표에서 언급을 찾지는 않음)</t>
        </is>
      </c>
      <c r="BE154" s="38" t="inlineStr">
        <is>
          <t>부분</t>
        </is>
      </c>
      <c r="BF154" s="38" t="inlineStr">
        <is>
          <t>2026-10-31</t>
        </is>
      </c>
    </row>
    <row r="155" ht="72" customHeight="1">
      <c r="A155" s="38" t="inlineStr">
        <is>
          <t>N048</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MA②</t>
        </is>
      </c>
      <c r="J155" s="38" t="inlineStr">
        <is>
          <t>같음</t>
        </is>
      </c>
      <c r="K155" s="38" t="inlineStr">
        <is>
          <t>있음</t>
        </is>
      </c>
      <c r="L155" s="38" t="inlineStr">
        <is>
          <t>일치</t>
        </is>
      </c>
      <c r="M155" s="38" t="inlineStr">
        <is>
          <t>편입 후</t>
        </is>
      </c>
      <c r="N155" s="39" t="inlineStr">
        <is>
          <t>Technology &amp; Infrastructure</t>
        </is>
      </c>
      <c r="O155" s="39" t="inlineStr">
        <is>
          <t>AI / Robotics</t>
        </is>
      </c>
      <c r="P155" s="38" t="inlineStr">
        <is>
          <t>Closed</t>
        </is>
      </c>
      <c r="Q155" s="40" t="n">
        <v>0.738</v>
      </c>
      <c r="R155" s="39" t="inlineStr">
        <is>
          <t>NAVER Corporation (KOSE:A035420)</t>
        </is>
      </c>
      <c r="S155" s="39" t="inlineStr">
        <is>
          <t>-</t>
        </is>
      </c>
      <c r="T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U155" s="39" t="inlineStr">
        <is>
          <t>MA-1 그룹이 매수자</t>
        </is>
      </c>
      <c r="V155" s="39" t="inlineStr">
        <is>
          <t>추가지분</t>
        </is>
      </c>
      <c r="W155" s="39" t="inlineStr">
        <is>
          <t>MA② 기존 지분 확대</t>
        </is>
      </c>
      <c r="X155" s="39" t="n"/>
      <c r="Y155" s="38" t="inlineStr">
        <is>
          <t>False</t>
        </is>
      </c>
      <c r="Z155" s="39" t="inlineStr">
        <is>
          <t>MA② 기존 지분 확대</t>
        </is>
      </c>
      <c r="AA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AB155" s="39" t="inlineStr">
        <is>
          <t>완료 (2019-06-05 주식 변동일)</t>
        </is>
      </c>
      <c r="AC155" s="39" t="inlineStr">
        <is>
          <t>870,000,000원 (1,740주 × 주당 500,000원; 이 중 강지훈 대표 1,002주 501,000,000원, 기타 주주 738주)</t>
        </is>
      </c>
      <c r="AD155" s="39" t="inlineStr">
        <is>
          <t>원자료와 일치 (870백만원 ÷ 1,176.05원/달러 = 0.740, 2019-06-05 Yahoo Finance KRW=X 종가 기준; 원자료 0.738)</t>
        </is>
      </c>
      <c r="AE155" s="39" t="inlineStr">
        <is>
          <t>2019-07-08</t>
        </is>
      </c>
      <c r="AF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G155" s="39" t="inlineStr">
        <is>
          <t>같은 묶음 N042(2018-06-05, 39.10%→56.50%, 8.7억원)와 N056(2020-12-04,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H155" s="39" t="inlineStr">
        <is>
          <t>NAVER㈜ (그룹 지배회사, KOSPI 상장)</t>
        </is>
      </c>
      <c r="AI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J155" s="39" t="inlineStr">
        <is>
          <t>NAVER 2018년 연결 영업수익 5,586,905백만원: 비즈니스플랫폼(검색·쇼핑 검색광고 등) 44.3%, 라인 및 기타플랫폼 36.8%, 광고 10.3%, IT플랫폼 6.4%, 콘텐츠서비스 2.3% (NAVER 2018 사업보고서 사업의 내용)</t>
        </is>
      </c>
      <c r="AK155" s="39" t="inlineStr">
        <is>
          <t>인접</t>
        </is>
      </c>
      <c r="AL155"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FY2019 매출 전액이 NAVER 용역이어서 외부 사업 확장이 아니라 AI 연구 인력의 내재화 성격. 인수 주체가 그룹 정점 NAVER이므로 그룹 기준도 같음.</t>
        </is>
      </c>
      <c r="AM155" s="39" t="inlineStr">
        <is>
          <t>9,881,191백만원 (NAVER 연결 자산총계, 2018-12-31; 주요사항보고서 없음)</t>
        </is>
      </c>
      <c r="AN155" s="39" t="inlineStr">
        <is>
          <t>acq_total_assets와 같음</t>
        </is>
      </c>
      <c r="AO155" s="39" t="inlineStr">
        <is>
          <t>계산: 0.0088 (870백만원 ÷ NAVER 2018말 연결 자산총계 9,881,191백만원)</t>
        </is>
      </c>
      <c r="AP155" s="39" t="inlineStr">
        <is>
          <t>계산: 0.0146 (870백만원 ÷ NAVER 2018말 연결 자본총계 5,949,141백만원; 지배기업 소유주지분 5,240,280백만원 기준이면 0.0166)</t>
        </is>
      </c>
      <c r="AQ155" s="39" t="inlineStr">
        <is>
          <t>계산: 약 19조 9,424억원 (2019-07-05 종가 121,000원 × 발행주식 164,813,395주)</t>
        </is>
      </c>
      <c r="AR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S155" s="39" t="inlineStr">
        <is>
          <t>KRX:035420</t>
        </is>
      </c>
      <c r="AT155" s="39" t="inlineStr">
        <is>
          <t>인수 주체 NAVER㈜ 자체가 상장사. 대상 컴패니에이아이는 비상장. 거래 규모가 시가총액의 0.004%라 주가 반응 분석의 의미는 거의 없음.</t>
        </is>
      </c>
      <c r="AU155" s="39" t="inlineStr">
        <is>
          <t>2019-07-08 DART 공정거래법 공시 '최대주주등의주식보유변동'(컴패니에이아이 제출, 20190708000404). 사전 보도는 찾지 못함.</t>
        </is>
      </c>
      <c r="AV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N042); 2018-12: FY2018 매출 1,065백만원(이 중 NAVER 대상 937백만원), 영업손실 1백만원, 자본총계 -48백만원</t>
        </is>
      </c>
      <c r="AW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N056), 주주총회 해산 결의·청산인 선임(2020-12-17), NAVER 별도 타법인출자 현황에서 평가손익 -5,000백만원으로 장부가 0; 2021: 청산 완료(NAVER 2021 사업보고서 '당기 중 청산되었습니다')</t>
        </is>
      </c>
      <c r="AX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Y155" s="39" t="inlineStr">
        <is>
          <t>2017: 568백만원; 2018: 1,065백만원</t>
        </is>
      </c>
      <c r="AZ155" s="39" t="inlineStr">
        <is>
          <t>2019: 970백만원; 2020: 미확인 (추정: 약 1,510백만원 이상—NAVER 별도의 컴패니에이아이 대상 영업비용 2020년 1,510,095천원, 2019년엔 이 값 970,444천원이 대상 매출 970백만원과 같았음); 2021: 청산</t>
        </is>
      </c>
      <c r="BA155" s="39" t="inlineStr">
        <is>
          <t>2017: -11백만원 (당기순손실 17백만원); 2018: -1백만원 (당기순손실 10백만원)</t>
        </is>
      </c>
      <c r="BB155" s="39" t="inlineStr">
        <is>
          <t>2019: -285백만원 (당기순손실 293백만원); 2020: 미확인 (NAVER 2020 사업보고서 타법인출자 현황은 FY2020 총자산 450백만원, 당기순손익 450백만원으로 적었으나 두 값이 같아 기재 오류 의심); 2021: 청산</t>
        </is>
      </c>
      <c r="BC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D155" s="39" t="inlineStr">
        <is>
          <t>확인 안 됨: NAVER 2019~2020 실적발표·보도에서 Company AI 언급을 찾지 못함(웹 검색, 이 묶음 N042 조사 포함). 참고로 최초 인수 때 설명은 "네이버 D2SF를 통해 스타트업 단계부터 직접 발굴, 지원을 거쳐 인수까지 이어진 첫 사례다" (2017-07-07 바이라인네트워크)</t>
        </is>
      </c>
      <c r="BE155" s="38" t="inlineStr">
        <is>
          <t>부분</t>
        </is>
      </c>
      <c r="BF155" s="38" t="inlineStr">
        <is>
          <t>2026-10-31</t>
        </is>
      </c>
    </row>
    <row r="156" ht="72" customHeight="1">
      <c r="A156" s="38" t="inlineStr">
        <is>
          <t>N049</t>
        </is>
      </c>
      <c r="B156" s="38" t="inlineStr">
        <is>
          <t>Naver</t>
        </is>
      </c>
      <c r="C156" s="38" t="inlineStr">
        <is>
          <t>2019-09-10</t>
        </is>
      </c>
      <c r="D156" s="39" t="inlineStr">
        <is>
          <t>Sublime Artist Agency Inc.</t>
        </is>
      </c>
      <c r="E156" s="38" t="n">
        <v>173</v>
      </c>
      <c r="F156" s="38" t="inlineStr">
        <is>
          <t>False</t>
        </is>
      </c>
      <c r="G156" s="38" t="n"/>
      <c r="H156" s="38" t="inlineStr">
        <is>
          <t>MA⑥</t>
        </is>
      </c>
      <c r="I156" s="38" t="inlineStr">
        <is>
          <t>MA③</t>
        </is>
      </c>
      <c r="J156" s="38" t="inlineStr">
        <is>
          <t>변경</t>
        </is>
      </c>
      <c r="K156" s="38" t="inlineStr">
        <is>
          <t>해당 없음</t>
        </is>
      </c>
      <c r="L156" s="38" t="inlineStr">
        <is>
          <t>일치</t>
        </is>
      </c>
      <c r="M156" s="38" t="inlineStr">
        <is>
          <t>편입 후</t>
        </is>
      </c>
      <c r="N156" s="39" t="inlineStr">
        <is>
          <t>Music &amp; Fan Entertainment</t>
        </is>
      </c>
      <c r="O156" s="39" t="inlineStr">
        <is>
          <t>Music / Artist Management</t>
        </is>
      </c>
      <c r="P156" s="38" t="inlineStr">
        <is>
          <t>Closed</t>
        </is>
      </c>
      <c r="Q156" s="40" t="n">
        <v>0.252</v>
      </c>
      <c r="R156" s="39" t="inlineStr">
        <is>
          <t>Playlist Corporation</t>
        </is>
      </c>
      <c r="S156" s="39" t="inlineStr">
        <is>
          <t>-</t>
        </is>
      </c>
      <c r="T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U156" s="39" t="inlineStr">
        <is>
          <t>MA-4 외부자 간 거래</t>
        </is>
      </c>
      <c r="V156" s="39" t="n"/>
      <c r="W156" s="39" t="inlineStr">
        <is>
          <t>MA⑥ 외부자 간 거래</t>
        </is>
      </c>
      <c r="X156" s="39" t="n"/>
      <c r="Y156" s="38" t="inlineStr">
        <is>
          <t>False</t>
        </is>
      </c>
      <c r="Z156" s="39" t="inlineStr">
        <is>
          <t>MA③ 소수지분 매입</t>
        </is>
      </c>
      <c r="AA156" s="39" t="inlineStr">
        <is>
          <t>편입 후 (매수자 플레이리스트는 NAVER 연결 종속회사: NAVER 2018 사업보고서 연결주석상 지분 100%(스노우 경유), 2019 사업보고서 연결대상 종속회사 목록에 기재, 2019년 말 지분 83.73%)</t>
        </is>
      </c>
      <c r="AB156" s="39" t="inlineStr">
        <is>
          <t>완료 (취득예정일 2019-09-20; 플레이리스트의 2022-06 처분 공시에서 172주 보유가 확인됨)</t>
        </is>
      </c>
      <c r="AC156" s="39" t="inlineStr">
        <is>
          <t>301,000,000원 (172주, 주당 약 1,750,000원)</t>
        </is>
      </c>
      <c r="AD156" s="39" t="inlineStr">
        <is>
          <t>원자료와 일치</t>
        </is>
      </c>
      <c r="AE156" s="39" t="inlineStr">
        <is>
          <t>2019-09-09</t>
        </is>
      </c>
      <c r="AF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G156" s="39" t="inlineStr">
        <is>
          <t>같은 묶음의 N073(2022-06 플레이리스트가 이 172주를 10.81억원에 처분)과 짝을 이루는 거래다. N047(2019-06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H156" s="39" t="inlineStr">
        <is>
          <t>플레이리스트(주) (NAVER 연결 종속회사, 2018년 말 스노우를 거쳐 100% 보유, 비상장 웹드라마 제작사)</t>
        </is>
      </c>
      <c r="AI156" s="39" t="inlineStr">
        <is>
          <t>"전략적 협력을 위한 투자" (공정위 공시 타법인주식및출자증권취득결정)</t>
        </is>
      </c>
      <c r="AJ156" s="39" t="inlineStr">
        <is>
          <t>동영상(웹드라마) 콘텐츠 생산·유통 (플레이리스트 감사보고서의 '동영상 콘텐츠의 생산과 유통 등의 사업'; NAVER 2018 사업보고서 연결대상 종속회사 개황의 '컨텐츠 서비스')</t>
        </is>
      </c>
      <c r="AK156" s="39" t="inlineStr">
        <is>
          <t>인접</t>
        </is>
      </c>
      <c r="AL156" s="39" t="inlineStr">
        <is>
          <t>웹드라마 제작사가 배우·아티스트 매니지먼트사에 투자했다. 출연진을 공급하는 같은 가치사슬이다. NAVER 정점 기준으로도 웹툰·동영상 콘텐츠 사업의 공급 측 투자이므로 인접이다.</t>
        </is>
      </c>
      <c r="AM156" s="39" t="inlineStr">
        <is>
          <t>3,690백만원 (플레이리스트 2018-12-31 자산총액, NAVER 2018 사업보고서 연결대상 종속회사 개황)</t>
        </is>
      </c>
      <c r="AN156" s="39" t="inlineStr">
        <is>
          <t>9,881,191백만원 (NAVER 연결 2018-12-31)</t>
        </is>
      </c>
      <c r="AO156" s="39" t="inlineStr">
        <is>
          <t>계산: 8.16 (301백만원 / 플레이리스트 자산 3,690백만원); NAVER 연결 기준 0.003</t>
        </is>
      </c>
      <c r="AP156" s="39" t="inlineStr">
        <is>
          <t>41.44</t>
        </is>
      </c>
      <c r="AQ156" s="39" t="inlineStr">
        <is>
          <t>계산: 약 24.64조원 (NAVER 2019-09-06 종가 149,500원 × 2018년 말 발행주식총수 164,813,395주; 2018년 액면분할 이후 분할 없음)</t>
        </is>
      </c>
      <c r="AR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S156" s="39" t="inlineStr">
        <is>
          <t>KRX:035420</t>
        </is>
      </c>
      <c r="AT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U156" s="39" t="inlineStr">
        <is>
          <t>2019-09-10 DART 공정위 공시(플레이리스트 '타법인주식및출자증권취득결정', 이사회 결의 2019-09-09). 앞선 보도는 찾지 못함.</t>
        </is>
      </c>
      <c r="AV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인수(N047)</t>
        </is>
      </c>
      <c r="AW156" s="39" t="inlineStr">
        <is>
          <t>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X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Y156" s="39" t="inlineStr">
        <is>
          <t>2017: 359백만원; 2018: 556백만원</t>
        </is>
      </c>
      <c r="AZ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BA156" s="39" t="inlineStr">
        <is>
          <t>미확인 (공시 요약 재무에 영업이익 없음. 당기순이익은 2017: 46백만원; 2018: -211백만원)</t>
        </is>
      </c>
      <c r="BB156" s="39" t="inlineStr">
        <is>
          <t>2019: 미확인; 2020: 미확인 (같은 공시의 당기순이익은 전전년도 -971, 전년도 685, 당해 680백만원); 2021: 780백만원; 2025(최근): 526백만원 (2022: -3,043; 2023: -1,381; 2024: -1,970백만원)</t>
        </is>
      </c>
      <c r="BC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D156" s="39" t="inlineStr">
        <is>
          <t>미확인 (거래 규모 3억원으로 NAVER 실적발표에서 언급될 가능성이 낮아 검색하지 않음)</t>
        </is>
      </c>
      <c r="BE156" s="38" t="inlineStr">
        <is>
          <t>완료</t>
        </is>
      </c>
      <c r="BF156" s="38" t="inlineStr">
        <is>
          <t>2026-10-31</t>
        </is>
      </c>
    </row>
    <row r="157" ht="72" customHeight="1">
      <c r="A157" s="38" t="inlineStr">
        <is>
          <t>N050</t>
        </is>
      </c>
      <c r="B157" s="38" t="inlineStr">
        <is>
          <t>Naver</t>
        </is>
      </c>
      <c r="C157" s="38" t="inlineStr">
        <is>
          <t>2019-09-12</t>
        </is>
      </c>
      <c r="D157" s="39" t="inlineStr">
        <is>
          <t>ZOZO, Inc. (TSE:3092)</t>
        </is>
      </c>
      <c r="E157" s="38" t="n">
        <v>1</v>
      </c>
      <c r="F157" s="38" t="inlineStr">
        <is>
          <t>True</t>
        </is>
      </c>
      <c r="G157" s="38" t="n"/>
      <c r="H157" s="38" t="inlineStr">
        <is>
          <t>MA①</t>
        </is>
      </c>
      <c r="I157" s="38" t="inlineStr">
        <is>
          <t>MA①</t>
        </is>
      </c>
      <c r="J157" s="38" t="inlineStr">
        <is>
          <t>같음</t>
        </is>
      </c>
      <c r="K157" s="38" t="inlineStr">
        <is>
          <t>확인 안 됨</t>
        </is>
      </c>
      <c r="L157" s="38" t="inlineStr">
        <is>
          <t>일치</t>
        </is>
      </c>
      <c r="M157" s="38" t="inlineStr">
        <is>
          <t>편입 전</t>
        </is>
      </c>
      <c r="N157" s="39" t="inlineStr">
        <is>
          <t>Commerce &amp; Marketing</t>
        </is>
      </c>
      <c r="O157" s="39" t="inlineStr">
        <is>
          <t>E-commerce / Marketplace</t>
        </is>
      </c>
      <c r="P157" s="38" t="inlineStr">
        <is>
          <t>Closed</t>
        </is>
      </c>
      <c r="Q157" s="40" t="n">
        <v>3914.84</v>
      </c>
      <c r="R157" s="39" t="inlineStr">
        <is>
          <t>LY Corporation (TSE:4689)</t>
        </is>
      </c>
      <c r="S157" s="39" t="inlineStr">
        <is>
          <t>-</t>
        </is>
      </c>
      <c r="T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U157" s="39" t="inlineStr">
        <is>
          <t>MA-1 그룹이 매수자</t>
        </is>
      </c>
      <c r="V157" s="39" t="inlineStr">
        <is>
          <t>과반 인수(≥50%)</t>
        </is>
      </c>
      <c r="W157" s="39" t="inlineStr">
        <is>
          <t>MA① 경영권 인수</t>
        </is>
      </c>
      <c r="X157" s="39" t="inlineStr">
        <is>
          <t>Yahoo Japan 편입 전</t>
        </is>
      </c>
      <c r="Y157" s="38" t="inlineStr">
        <is>
          <t>False</t>
        </is>
      </c>
      <c r="Z157" s="39" t="inlineStr">
        <is>
          <t>MA① 경영권 인수</t>
        </is>
      </c>
      <c r="AA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AB157" s="39" t="inlineStr">
        <is>
          <t>완료 (2019-11-13 공개매수 종료·연결자회사화; 결제 개시 2019-11-20)</t>
        </is>
      </c>
      <c r="AC157" s="39" t="inlineStr">
        <is>
          <t>400,736,598,000円 (152,952,900주 × 2,620円, 현금; 응모 245,923,177주가 상한을 넘어 안분비례 매입)</t>
        </is>
      </c>
      <c r="AD157" s="39" t="inlineStr">
        <is>
          <t>원자료와 일치 (계산: 400,736.6百万円 ÷ 107.97円/USD(2019-09-12, Fed H.10) = 3,711.6백만 달러; 원자료 3,914.84보다 5.2% 작아 ±10% 이내. 원자료 값은 약 102.4円/USD에 해당해 2019년 환율로는 설명되지 않음)</t>
        </is>
      </c>
      <c r="AE157" s="39" t="inlineStr">
        <is>
          <t>2019-09-12</t>
        </is>
      </c>
      <c r="AF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G157" s="39" t="inlineStr">
        <is>
          <t>같은 묶음 관계: N015·N025의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H157" s="39" t="inlineStr">
        <is>
          <t>ヤフー株式会社 (Yahoo Japan Corporation; 東証1部, 소프트뱅크㈱(44.6%)의 연결자회사 — 2019-10-01 Zホールディングス㈱로 상호변경·지주회사 전환 후 공개매수 실시, 현 LINEヤフー㈱)</t>
        </is>
      </c>
      <c r="AI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J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K157" s="39" t="inlineStr">
        <is>
          <t>핵심</t>
        </is>
      </c>
      <c r="AL157" s="39" t="inlineStr">
        <is>
          <t>대상 ZOZO는 패션 EC 몰 ZOZOTOWN 운영사로 Yahoo Japan의 주력 e커머스(쇼핑몰) 사업과 같은 영역이며, 공시도 '当社のeコマース事業'의 패션 카테고리 강화로 설명 → 핵심. 그룹 정점 기준: 편입 전이라 정점은 Yahoo Japan 자신. 2021 이후 NAVER 기준으로도 커머스는 주력 영역이나 NAVER는 A홀딩스를 지분법으로만 반영.</t>
        </is>
      </c>
      <c r="AM157" s="39" t="inlineStr">
        <is>
          <t>2,429,601百万円 (2019-03-31, Yahoo Japan 연결 IFRS 資産合計; 발표 직전 분기말 2019-06-30은 2,586,450百万円)</t>
        </is>
      </c>
      <c r="AN157" s="39" t="inlineStr">
        <is>
          <t>acq_total_assets와 같음 (편입 전 Yahoo Japan 계열의 정점 = Yahoo Japan 자신. 참고: 상위 모회사 소프트뱅크㈱ 2019-09-30 資産合計 8,733,551百万円)</t>
        </is>
      </c>
      <c r="AO157" s="39" t="inlineStr">
        <is>
          <t>계산: 16.49 (400,736.6百万円 ÷ 2019-03-31 연결 資産合計 2,429,601百万円; 2019-06-30 기준 15.49)</t>
        </is>
      </c>
      <c r="AP157" s="39" t="inlineStr">
        <is>
          <t>계산: 48.97 (400,736.6百万円 ÷ 2019-03-31 親会社の所有者に帰属する持分 818,291百万円; 資本合計 910,523百万円 기준 44.01; 2019-06-30 親会社所有者持分 725,276百万円 기준 55.25)</t>
        </is>
      </c>
      <c r="AQ157" s="39" t="inlineStr">
        <is>
          <t>계산: 1,419,194,176,370円 (2019-09-11 종가 298円 × 유통주식 4,762,396,565주 = 발행 4,822,417,565주 − 자기주식 60,021,000주(2019-09-30 기준; 9/11~9/30 유통주식 변동 없다고 가정). 발행주식 기준이면 1,437,080,434,370円)</t>
        </is>
      </c>
      <c r="AR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S157" s="39" t="inlineStr">
        <is>
          <t>TSE:4689</t>
        </is>
      </c>
      <c r="AT157" s="39" t="inlineStr">
        <is>
          <t>인수 주체 Yahoo Japan(현 LY Corporation, 같은 코드 TSE:4689) 상장사. 대상 ZOZO도 상장사(TSE:3092, 공개매수 후에도 상장 유지)라 대상 주가 반응 분석 가능. 당시 NAVER(KRX:035420)는 거래 당사자가 아님.</t>
        </is>
      </c>
      <c r="AU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V157" s="39" t="inlineStr">
        <is>
          <t>1998-05: ㈲スタート・トゥデイ 설립; 2004-12: ZOZOTOWN 개시; 2007-12: 東証マザーズ 상장(2012-02 1부); 2010-11: 스타트투데이–Yahoo Japan EC 사이트 연계 업무제휴; 2011-06·2014-10: 크라운주얼(N015)·ヤッパ(N025)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W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X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Y157" s="39" t="inlineStr">
        <is>
          <t>2018/3期: 98,432百万円; 2019/3期: 118,405百万円</t>
        </is>
      </c>
      <c r="AZ157" s="39" t="inlineStr">
        <is>
          <t>2020/3期: 125,517百万円; 2021/3期: 147,402百万円; 2026/3期: 228,373百万円</t>
        </is>
      </c>
      <c r="BA157" s="39" t="inlineStr">
        <is>
          <t>2018/3期: 32,669百万円; 2019/3期: 25,654百万円</t>
        </is>
      </c>
      <c r="BB157" s="39" t="inlineStr">
        <is>
          <t>2020/3期: 27,888百万円; 2021/3期: 44,144百万円; 2026/3期: 69,366百万円</t>
        </is>
      </c>
      <c r="BC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D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E157" s="38" t="inlineStr">
        <is>
          <t>완료</t>
        </is>
      </c>
      <c r="BF157" s="38" t="inlineStr">
        <is>
          <t>2026-10-26</t>
        </is>
      </c>
    </row>
    <row r="158" ht="72" customHeight="1">
      <c r="A158" s="38" t="inlineStr">
        <is>
          <t>N051</t>
        </is>
      </c>
      <c r="B158" s="38" t="inlineStr">
        <is>
          <t>Naver</t>
        </is>
      </c>
      <c r="C158" s="38" t="inlineStr">
        <is>
          <t>2019-09-25</t>
        </is>
      </c>
      <c r="D158" s="39" t="inlineStr">
        <is>
          <t>Dynatech Inc.</t>
        </is>
      </c>
      <c r="E158" s="38" t="n">
        <v>61</v>
      </c>
      <c r="F158" s="38" t="inlineStr">
        <is>
          <t>False</t>
        </is>
      </c>
      <c r="G158" s="38" t="n"/>
      <c r="H158" s="38" t="inlineStr">
        <is>
          <t>MA④</t>
        </is>
      </c>
      <c r="I158" s="38" t="inlineStr">
        <is>
          <t>MA④</t>
        </is>
      </c>
      <c r="J158" s="38" t="inlineStr">
        <is>
          <t>같음</t>
        </is>
      </c>
      <c r="K158" s="38" t="inlineStr">
        <is>
          <t>있음</t>
        </is>
      </c>
      <c r="L158" s="38" t="inlineStr">
        <is>
          <t>일치</t>
        </is>
      </c>
      <c r="M158" s="38" t="inlineStr">
        <is>
          <t>편입 전</t>
        </is>
      </c>
      <c r="N158" s="39" t="inlineStr">
        <is>
          <t>Technology &amp; Infrastructure</t>
        </is>
      </c>
      <c r="O158" s="39" t="inlineStr">
        <is>
          <t>Digital Infrastructure</t>
        </is>
      </c>
      <c r="P158" s="38" t="inlineStr">
        <is>
          <t>Closed</t>
        </is>
      </c>
      <c r="Q158" s="40" t="n">
        <v>25.37</v>
      </c>
      <c r="R158" s="39" t="inlineStr">
        <is>
          <t>ValueCommerce Co., Ltd. (TSE:2491)</t>
        </is>
      </c>
      <c r="S158" s="39" t="inlineStr">
        <is>
          <t>LY Corporation (TSE:4689)</t>
        </is>
      </c>
      <c r="T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U158" s="39" t="inlineStr">
        <is>
          <t>MA-2 그룹 내부 재편</t>
        </is>
      </c>
      <c r="V158" s="39" t="n"/>
      <c r="W158" s="39" t="inlineStr">
        <is>
          <t>MA④ 그룹 내부 재편</t>
        </is>
      </c>
      <c r="X158" s="39" t="inlineStr">
        <is>
          <t>Yahoo Japan 편입 전</t>
        </is>
      </c>
      <c r="Y158" s="38" t="inlineStr">
        <is>
          <t>False</t>
        </is>
      </c>
      <c r="Z158" s="39" t="inlineStr">
        <is>
          <t>MA④ 그룹 내부 재편</t>
        </is>
      </c>
      <c r="AA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AB158" s="39" t="inlineStr">
        <is>
          <t>완료 (2019-09-27 株式譲渡 실행, みなし取得日 2019-09-30, 2019/12期 4분기부터 연결)</t>
        </is>
      </c>
      <c r="AC158" s="39" t="inlineStr">
        <is>
          <t>2,732,312,000円 (ダイナテック 普通株式 600株 전부의 취득대가, 현금; 有価証券報告書 第24期 企業結合 주석 '2,732,312千円'). 공시상 アドバイザリー費用等 8百万円 포함 총 2,740百万円(概算)</t>
        </is>
      </c>
      <c r="AD158" s="39" t="inlineStr">
        <is>
          <t>원자료와 일치 (계산: 2,732.3百万円 ÷ 107.78円/USD(2019-09-25, Fed H.10) = 25.35백만 달러; 원자료 25.37)</t>
        </is>
      </c>
      <c r="AE158" s="39" t="inlineStr">
        <is>
          <t>2019-09-25</t>
        </is>
      </c>
      <c r="AF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G158" s="39" t="inlineStr">
        <is>
          <t>같은 묶음 관계: 대상회사 ダイナテック는 N030(2015-07 ヤフー가 약 20억엔에 전 주식 인수)의 대상회사 — 이 거래로 ヤフー 직접 보유에서 상장 자회사 バリューコマース 산하로 옮김(N030 취득가 약 20억엔 대비 27.3억엔에 이전). 매수자 バリューコマース는 N001의 대상회사, N011의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H158" s="39" t="inlineStr">
        <is>
          <t>バリューコマース株式会社 (東証1部 2491; ヤフー㈱가 議決権 51.98% 보유한 연결자회사 — 당시 Yahoo Japan 그룹, NAVER와 무관)</t>
        </is>
      </c>
      <c r="AI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J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K158" s="39" t="inlineStr">
        <is>
          <t>인접</t>
        </is>
      </c>
      <c r="AL158" s="39" t="inlineStr">
        <is>
          <t>ダイナテック는 숙박시설 공식 사이트 전용 예약엔진 'Direct In'과 숙박관리시스템(PMS) 'Dynalution'을 개발·판매하는 B2B 소프트웨어 회사. バリューコマース는 コマース事業者의 집객(성과보수형 광고 아필리에이트)과 판촉(Yahoo!ショッピング 스토어용 CRM·광고) 지원 사업을 하던 회사로 숙박시설 대상 시스템은 하지 않았음(공시 '新たな事業（宿泊施設向け事業）の開始', '新たなＥＣシステムを当社で開発するには時間とコストがかかる上、ノウハウも不足'). 그러나 정의상 '인접'으로 재판정: ① 공시가 밝힌 시너지 시책 (ⅰ)이 'アフィリエイトネットワークとダイナテックの「Direct In（ダイレクトイン）」との連携による集客力強化'로, 아필리에이트 송객 → 숙박시설 공식 사이트 예약(전환)이라는 같은 가치사슬에 붙어 있음 ② 인수 목적 자체가 '宿泊施設の集客・販促を支援する事業'으로, 기존 '集客・販促支援' 기능을 새 고객군(숙박시설)으로 넓히는 것 ③ 有価証券報告書 第24期에서 ダイナテック를 기존 'ECソリューション事業' 세그먼트에 편입('ダイナテック株式会社の連結子会社化に伴い、ECソリューション事業で121名増加'). 고객군이 새롭다는 점에서 비핵심으로 볼 여지는 남음. 그룹 정점(Yahoo Japan) 기준으로는 2015년부터 보유한 자회사의 그룹 내 재배치이며 Yahoo!トラベル과 인접한 영역.</t>
        </is>
      </c>
      <c r="AM158" s="39" t="inlineStr">
        <is>
          <t>14,706,503千円 (2018-12-31, バリューコマース 연결 総資産額, 일본기준; 有価証券報告書 第23期)</t>
        </is>
      </c>
      <c r="AN158" s="39" t="inlineStr">
        <is>
          <t>2,429,601百万円 (2019-03-31, ヤフー㈱ 연결 資産合計, IFRS; 2019-09-25 TDnet 상대방 개요 및 ヤフー 有価証券報告書 第24期)</t>
        </is>
      </c>
      <c r="AO158" s="39" t="inlineStr">
        <is>
          <t>계산: 18.63 (총 취득자금 2,740百万円 ÷ 2018-12-31 연결 総資産額 14,706.5百万円; 주식 대가 2,732.3百万円만 쓰면 18.58)</t>
        </is>
      </c>
      <c r="AP158" s="39" t="inlineStr">
        <is>
          <t>계산: 29.96 (2,740百万円 ÷ 2018-12-31 연결 純資産額 9,145.9百万円; 自己資本比率 62.1%)</t>
        </is>
      </c>
      <c r="AQ158" s="39" t="inlineStr">
        <is>
          <t>계산: 60,806,844,000円 (2019-09-24 종가 1,764円 × 発行済株式総数 34,471,000株; 자기주식 2,185,700株(2018-12-31)를 뺀 유통주식 기준으로는 56,951百万円)</t>
        </is>
      </c>
      <c r="AR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S158" s="39" t="inlineStr">
        <is>
          <t>TSE:2491</t>
        </is>
      </c>
      <c r="AT158" s="39" t="inlineStr">
        <is>
          <t>인수 주체 バリューコマース가 상장사(東証1부 2491). 매도자이자 지배회사 ヤフー㈱(TSE:4689, 2019-10 Zホールディングス)도 상장사여서 반대편 반응도 볼 수 있음. 대상 ダイナテック는 비상장.</t>
        </is>
      </c>
      <c r="AU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V158" s="39" t="inlineStr">
        <is>
          <t>1987-08-28: ダイナテック㈱ 설립(숙박시설용 정보시스템 전문); 2015-07-03: ヤフー가 전 주식을 약 20억엔에 인수(N030),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W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X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Y158" s="39" t="inlineStr">
        <is>
          <t>2018/3期: 1,539百万円; 2019/3期: 1,730百万円</t>
        </is>
      </c>
      <c r="AZ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BA158" s="39" t="inlineStr">
        <is>
          <t>2018/3期: 435百万円; 2019/3期: 429百万円</t>
        </is>
      </c>
      <c r="BB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BC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D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E158" s="38" t="inlineStr">
        <is>
          <t>부분</t>
        </is>
      </c>
      <c r="BF158" s="38" t="inlineStr">
        <is>
          <t>2026-10-26</t>
        </is>
      </c>
    </row>
    <row r="159" ht="72" customHeight="1">
      <c r="A159" s="38" t="inlineStr">
        <is>
          <t>N052</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MA①</t>
        </is>
      </c>
      <c r="J159" s="38" t="inlineStr">
        <is>
          <t>같음</t>
        </is>
      </c>
      <c r="K159" s="38" t="inlineStr">
        <is>
          <t>있음</t>
        </is>
      </c>
      <c r="L159" s="38" t="inlineStr">
        <is>
          <t>일치</t>
        </is>
      </c>
      <c r="M159" s="38" t="inlineStr">
        <is>
          <t>지분법 합작 계열</t>
        </is>
      </c>
      <c r="N159" s="39" t="inlineStr">
        <is>
          <t>Gaming &amp; Sport</t>
        </is>
      </c>
      <c r="O159" s="39" t="inlineStr">
        <is>
          <t>Game Development / Operating</t>
        </is>
      </c>
      <c r="P159" s="38" t="inlineStr">
        <is>
          <t>Closed</t>
        </is>
      </c>
      <c r="Q159" s="40" t="n">
        <v>25.83</v>
      </c>
      <c r="R159" s="39" t="inlineStr">
        <is>
          <t>LINE GAMES Corporation</t>
        </is>
      </c>
      <c r="S159" s="39" t="inlineStr">
        <is>
          <t>-</t>
        </is>
      </c>
      <c r="T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U159" s="39" t="inlineStr">
        <is>
          <t>MA-1 그룹이 매수자</t>
        </is>
      </c>
      <c r="V159" s="39" t="inlineStr">
        <is>
          <t>지분율 미기재(대개 100%·사업양수)</t>
        </is>
      </c>
      <c r="W159" s="39" t="inlineStr">
        <is>
          <t>MA① 경영권 인수</t>
        </is>
      </c>
      <c r="X159" s="39" t="n"/>
      <c r="Y159" s="38" t="inlineStr">
        <is>
          <t>False</t>
        </is>
      </c>
      <c r="Z159" s="39" t="inlineStr">
        <is>
          <t>MA① 경영권 인수</t>
        </is>
      </c>
      <c r="AA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AB159" s="39" t="inlineStr">
        <is>
          <t>완료 (2020-04-29 거래종결[2020-05-04 정정공시]; 연결감사보고서상 취득일 2020-04-28)</t>
        </is>
      </c>
      <c r="AC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D159" s="39" t="inlineStr">
        <is>
          <t>원자료와 일치 (32,000,000,000원 ÷ 1,222.70원/달러[Yahoo Finance KRW=X 2020-03-31 종가] = USD 26.17백만; 원자료 25.83, 차이 1.3%)</t>
        </is>
      </c>
      <c r="AE159" s="39" t="inlineStr">
        <is>
          <t>2020-03-31</t>
        </is>
      </c>
      <c r="AF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G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H159" s="39" t="inlineStr">
        <is>
          <t>라인게임즈㈜ (DART 00984119; 비상장, 2018-11-26부터 LINE Corporation의 지분법 관계기업 — 2020-05 기준 LINE 219,232주 40.95%[자기주식 제외 48.39%], Lungo Entertainment 27.04%, 자기주식 15.37%; 지배주주 없음)</t>
        </is>
      </c>
      <c r="AI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J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K159" s="39" t="inlineStr">
        <is>
          <t>핵심</t>
        </is>
      </c>
      <c r="AL159" s="39" t="inlineStr">
        <is>
          <t>제로게임즈는 모바일 MMORPG '카오스 모바일'을 서비스하던 게임 개발사로 게임 개발·퍼블리싱을 하는 인수 주체의 주력 사업과 같은 영역(발표 목적도 'MMORPG 추가'와 '개발력 확보'). 최대주주 LINE(메신저 플랫폼·LINE GAME) 기준으로는 인접, NAVER(검색·광고·커머스) 기준으로는 비핵심.</t>
        </is>
      </c>
      <c r="AM159" s="39" t="inlineStr">
        <is>
          <t>211,677,852,009원 (라인게임즈 별도, 2019-12-31; 라인게임즈 2019 감사보고서 — 취득결정 공시의 자기자본 187,442,477,804원과 같은 별도 기준). 참고: 2019-12-31 연결 자산총계 187,193,514,261원</t>
        </is>
      </c>
      <c r="AN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O159" s="39" t="inlineStr">
        <is>
          <t>계산: 15.12 (32,000,000,000원 ÷ 라인게임즈 별도 자산총계 211,677,852,009원, 2019-12-31) / 참고 NAVER 기준 0.26 (÷ 12,299,527백만원, 2019-12-31)</t>
        </is>
      </c>
      <c r="AP159" s="39" t="inlineStr">
        <is>
          <t>17.07</t>
        </is>
      </c>
      <c r="AQ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R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S159" s="39" t="inlineStr">
        <is>
          <t>해당 없음</t>
        </is>
      </c>
      <c r="AT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U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V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W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X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Y159" s="39" t="inlineStr">
        <is>
          <t>2018: 해당 없음 (2019-03-06 설립); 2019: 7,029백만원 (별도)</t>
        </is>
      </c>
      <c r="AZ159" s="39" t="inlineStr">
        <is>
          <t>2020: 20,908백만원 (연간 별도; 편입 전 2020-01~04 포함) — 참고 편입 후 기간(2020-04-28~12-31) 7,204,669천원; 2021: 4,064백만원 (4,063,555천원); 최근 2023: 0 (2022: 35백만원 [35,204천원]; 2024-08-02 라인게임즈에 흡수합병돼 소멸)</t>
        </is>
      </c>
      <c r="BA159" s="39" t="inlineStr">
        <is>
          <t>2018: 해당 없음 (2019-03-06 설립); 2019: 2,413백만원 (별도)</t>
        </is>
      </c>
      <c r="BB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BC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D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E159" s="38" t="inlineStr">
        <is>
          <t>완료</t>
        </is>
      </c>
      <c r="BF159" s="38" t="inlineStr">
        <is>
          <t>2026-10-26</t>
        </is>
      </c>
    </row>
    <row r="160" ht="72" customHeight="1">
      <c r="A160" s="38" t="inlineStr">
        <is>
          <t>N053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MA③</t>
        </is>
      </c>
      <c r="J160" s="38" t="inlineStr">
        <is>
          <t>같음</t>
        </is>
      </c>
      <c r="K160" s="38" t="inlineStr">
        <is>
          <t>확인 안 됨</t>
        </is>
      </c>
      <c r="L160" s="38" t="inlineStr">
        <is>
          <t>일치</t>
        </is>
      </c>
      <c r="M160" s="38" t="inlineStr">
        <is>
          <t>편입 후</t>
        </is>
      </c>
      <c r="N160" s="39" t="inlineStr">
        <is>
          <t>Story IP Platforms</t>
        </is>
      </c>
      <c r="O160" s="39" t="inlineStr">
        <is>
          <t>Story / Webtoon / Web Novel Platform</t>
        </is>
      </c>
      <c r="P160" s="38" t="inlineStr">
        <is>
          <t>Announced</t>
        </is>
      </c>
      <c r="Q160" s="40" t="n">
        <v>4.37</v>
      </c>
      <c r="R160" s="39" t="inlineStr">
        <is>
          <t>NAVER WEBTOON Corp.</t>
        </is>
      </c>
      <c r="S160" s="39" t="inlineStr">
        <is>
          <t>-</t>
        </is>
      </c>
      <c r="T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U160" s="39" t="inlineStr">
        <is>
          <t>MA-1 그룹이 매수자</t>
        </is>
      </c>
      <c r="V160" s="39" t="inlineStr">
        <is>
          <t>소수지분(&lt;50%)</t>
        </is>
      </c>
      <c r="W160" s="39" t="inlineStr">
        <is>
          <t>MA③ 소수지분 매입</t>
        </is>
      </c>
      <c r="X160" s="39" t="n"/>
      <c r="Y160" s="38" t="inlineStr">
        <is>
          <t>False</t>
        </is>
      </c>
      <c r="Z160" s="39" t="inlineStr">
        <is>
          <t>MA③ 소수지분 매입</t>
        </is>
      </c>
      <c r="AA160" s="39" t="inlineStr">
        <is>
          <t>편입 후 (매수자 네이버웹툰㈜는 2017-05-01 설립된 NAVER 연결 종속회사 — NAVER 2019 사업보고서 연결대상 종속회사 현황 '의결권의 과반수를 소유', 접수번호 20200330004603)</t>
        </is>
      </c>
      <c r="AB160" s="39" t="inlineStr">
        <is>
          <t>완료 (2020-05-12 전환상환우선주 발행일 — 와이랩 2021 연결감사보고서; 자본금 변동표상 2020-05-13). 원자료 status=Announced는 완료 표시 누락</t>
        </is>
      </c>
      <c r="AC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D160" s="39" t="inlineStr">
        <is>
          <t>원자료와 일치 (5,305,120,000원 ÷ 원자료 4.37 = 약 1,214원/달러로 2020-04말 환율 수준과 부합). 신주 대금 30억원만 보면 약 2.5백만달러</t>
        </is>
      </c>
      <c r="AE160" s="39" t="inlineStr">
        <is>
          <t>2020-04-28 (원자료 'agreed ... on April 28, 2020'; 공식 공시 없음. 딜사이트 2021-07-23은 '지난해 4월 취득'으로 보도. 1차 출처상 가장 이른 관련 일자는 2020-05-01 네이버웹툰㈜와의 마스터 콘텐츠제공자 계약)</t>
        </is>
      </c>
      <c r="AF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G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N057·N069(V.DO), N070(Locus), N071(Watong)과는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H160" s="39" t="inlineStr">
        <is>
          <t>네이버웹툰㈜ (당시 사명; NAVER 연결 종속회사, 비상장. 지분은 이후 네이버웹툰 유한회사가 승계)</t>
        </is>
      </c>
      <c r="AI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J160" s="39" t="inlineStr">
        <is>
          <t>웹툰 컨텐츠 서비스(웹툰 플랫폼 운영) — NAVER 2019 사업보고서 연결대상 종속회사 현황의 네이버웹툰 '주요사업'</t>
        </is>
      </c>
      <c r="AK160" s="39" t="inlineStr">
        <is>
          <t>인접</t>
        </is>
      </c>
      <c r="AL160" s="39" t="inlineStr">
        <is>
          <t>와이랩은 네이버웹툰 플랫폼에 작품을 공급하는 웹툰 제작사(CP)로 '당사의 웹툰 매출은 대부분 국내 웹툰 플랫폼 업체인 네이버웹툰을 통해 발생'(와이랩 증권신고서 2023). 플랫폼이 공급 측 콘텐츠 회사에 투자한 수직(상류) 거래라 인접. 와이랩 연결매출 중 네이버웹툰(유) 매출은 2025년 9,426,610천원(약 25%). 그룹 정점 NAVER 기준으로도 웹툰 서비스 공급망에 붙은 영역이므로 인접</t>
        </is>
      </c>
      <c r="AM160" s="39" t="inlineStr">
        <is>
          <t>290,286백만원 (네이버웹툰㈜ 2019-12-31 최근사업연도말 자산총액 — NAVER 2019 사업보고서 I.회사의 개요 연결대상 종속회사 현황, 단위 백만원)</t>
        </is>
      </c>
      <c r="AN160" s="39" t="inlineStr">
        <is>
          <t>12,299,527백만원 (NAVER 연결 자산총계, 2019-12-31; NAVER 2019 사업보고서 요약연결재무정보, 접수번호 20200330004603)</t>
        </is>
      </c>
      <c r="AO160" s="39" t="inlineStr">
        <is>
          <t>계산: 1.83 (5,305,120,000원 ÷ 네이버웹툰㈜ 2019말 자산총액 290,286백만원). 신주 30억원만이면 1.03. NAVER 연결 총자산 대비 0.04</t>
        </is>
      </c>
      <c r="AP160" s="39" t="inlineStr">
        <is>
          <t>미확인 (네이버웹툰㈜ 2019말 자기자본을 확인할 문서를 찾지 못함)</t>
        </is>
      </c>
      <c r="AQ160" s="39" t="inlineStr">
        <is>
          <t>계산: 32,442,020,512,500원 (NAVER, 원자료 합의일 2020-04-28의 직전 거래일 2020-04-27 종가 197,500원[Yahoo Finance 035420.KS; 2018 액면분할 이후라 조정 불필요] × 발행주식 164,263,395주[2020-03-31, NAVER 2020 1분기보고서 — 기록 N052와 같은 값])</t>
        </is>
      </c>
      <c r="AR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S160" s="39" t="inlineStr">
        <is>
          <t>KRX:035420</t>
        </is>
      </c>
      <c r="AT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U160" s="39" t="inlineStr">
        <is>
          <t>미확인 (사전 보도·공시 없음). 확인된 가장 이른 공개 보도는 2020-08-19 아이뉴스24('지난 5월 와이랩 지분 12.6%를 약 53억원에 취득')</t>
        </is>
      </c>
      <c r="AV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W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X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Y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Z160" s="39" t="inlineStr">
        <is>
          <t>2020: 5,371백만원; 2021: 21,656백만원; 2022: 29,781백만원; 2023: 19,418백만원(최초 보고, 2025 보고서 재작성 18,648백만원); 2024: 24,966백만원(최초 보고, 재작성 23,979백만원); 2025: 37,069백만원</t>
        </is>
      </c>
      <c r="BA160" s="39" t="inlineStr">
        <is>
          <t>2018: 미확인; 2019: 미확인</t>
        </is>
      </c>
      <c r="BB160" s="39" t="inlineStr">
        <is>
          <t>2020: -3,380백만원; 2021: -1,074백만원; 2022: -435백만원; 2023: -5,514백만원(최초 보고, 재작성 -5,249백만원); 2024: -10,039백만원(최초 보고, 재작성 -9,507백만원); 2025: -8,738백만원</t>
        </is>
      </c>
      <c r="BC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D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E160" s="38" t="inlineStr">
        <is>
          <t>부분</t>
        </is>
      </c>
      <c r="BF160" s="38" t="inlineStr">
        <is>
          <t>2026-10-31</t>
        </is>
      </c>
    </row>
    <row r="161" ht="72" customHeight="1">
      <c r="A161" s="38" t="inlineStr">
        <is>
          <t>N054</t>
        </is>
      </c>
      <c r="B161" s="38" t="inlineStr">
        <is>
          <t>Naver</t>
        </is>
      </c>
      <c r="C161" s="38" t="inlineStr">
        <is>
          <t>2020-06-15</t>
        </is>
      </c>
      <c r="D161" s="39" t="inlineStr">
        <is>
          <t>GrayLab</t>
        </is>
      </c>
      <c r="E161" s="38" t="n">
        <v>162</v>
      </c>
      <c r="F161" s="38" t="inlineStr">
        <is>
          <t>False</t>
        </is>
      </c>
      <c r="G161" s="38" t="n"/>
      <c r="H161" s="38" t="inlineStr">
        <is>
          <t>MA②</t>
        </is>
      </c>
      <c r="I161" s="38" t="inlineStr">
        <is>
          <t>MA②</t>
        </is>
      </c>
      <c r="J161" s="38" t="inlineStr">
        <is>
          <t>같음</t>
        </is>
      </c>
      <c r="K161" s="38" t="inlineStr">
        <is>
          <t>있음</t>
        </is>
      </c>
      <c r="L161" s="38" t="inlineStr">
        <is>
          <t>일치</t>
        </is>
      </c>
      <c r="M161" s="38" t="inlineStr">
        <is>
          <t>편입 후</t>
        </is>
      </c>
      <c r="N161" s="39" t="inlineStr">
        <is>
          <t>Technology &amp; Infrastructure</t>
        </is>
      </c>
      <c r="O161" s="39" t="inlineStr">
        <is>
          <t>Digital Infrastructure</t>
        </is>
      </c>
      <c r="P161" s="38" t="inlineStr">
        <is>
          <t>Closed</t>
        </is>
      </c>
      <c r="Q161" s="40" t="n">
        <v>0.838</v>
      </c>
      <c r="R161" s="39" t="inlineStr">
        <is>
          <t>LINE Plus Corporation</t>
        </is>
      </c>
      <c r="S161" s="39" t="inlineStr">
        <is>
          <t>-</t>
        </is>
      </c>
      <c r="T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U161" s="39" t="inlineStr">
        <is>
          <t>MA-1 그룹이 매수자</t>
        </is>
      </c>
      <c r="V161" s="39" t="inlineStr">
        <is>
          <t>추가지분</t>
        </is>
      </c>
      <c r="W161" s="39" t="inlineStr">
        <is>
          <t>MA② 기존 지분 확대</t>
        </is>
      </c>
      <c r="X161" s="39" t="n"/>
      <c r="Y161" s="38" t="inlineStr">
        <is>
          <t>False</t>
        </is>
      </c>
      <c r="Z161" s="39" t="inlineStr">
        <is>
          <t>MA② 기존 지분 확대</t>
        </is>
      </c>
      <c r="AA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AB161" s="39" t="inlineStr">
        <is>
          <t>완료 (2020-06-12, 주식 변동일)</t>
        </is>
      </c>
      <c r="AC161" s="39" t="inlineStr">
        <is>
          <t>1,015,920,000원 (2,490주 × 주당 408,000원; 공정위 공시 표기 '1,015.920,000')</t>
        </is>
      </c>
      <c r="AD161" s="39" t="inlineStr">
        <is>
          <t>원자료와 일치 (0.838백만 달러는 환율 약 1,212원/달러에 해당해 2020-06 환율 수준과 부합)</t>
        </is>
      </c>
      <c r="AE161" s="39" t="inlineStr">
        <is>
          <t>2020-06-15</t>
        </is>
      </c>
      <c r="AF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G161" s="39" t="inlineStr">
        <is>
          <t>N063과 같은 잔여지분 분할 매입 계약의 다음 단계다(N063은 2021-06-14, 76.99%→95.47%). 전체 단계: 2018 40% 최초 취득(종속기업 편입, 원자료 묶음에 없음) → 2019-06 58.51% → 2020-06 76.99%(N054) → 2021-06 95.47%(N063)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H161" s="39" t="inlineStr">
        <is>
          <t>라인플러스㈜(LINE Corporation 100% 자회사, 최상위 지배기업 NAVER; 비상장)</t>
        </is>
      </c>
      <c r="AI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61" s="39" t="inlineStr">
        <is>
          <t>LINE 메신저 기반 모바일 서비스의 글로벌 개발·운영 (라인플러스 감사보고서: '포털 및 기타 인터넷 정보매개 서비스 등 모바일 서비스 사업을 영위할 목적으로 2013년 2월 28일에 설립')</t>
        </is>
      </c>
      <c r="AK161" s="39" t="inlineStr">
        <is>
          <t>인접</t>
        </is>
      </c>
      <c r="AL161"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61" s="39" t="inlineStr">
        <is>
          <t>685,247,310,529원 (라인플러스 별도, 2019-12-31; 라인플러스 2019 감사보고서)</t>
        </is>
      </c>
      <c r="AN161" s="39" t="inlineStr">
        <is>
          <t>NAVER 연결 총자산 12,299,527백만원 (2019-12-31; NAVER 2020 사업보고서 요약재무정보의 비교 수치)</t>
        </is>
      </c>
      <c r="AO161" s="39" t="inlineStr">
        <is>
          <t>계산: 0.15 (1,015,920,000원 / 라인플러스 별도 총자산 685,247,310,529원, 2019-12-31)</t>
        </is>
      </c>
      <c r="AP161" s="39" t="inlineStr">
        <is>
          <t>계산: 0.21 (1,015,920,000원 / 라인플러스 별도 자본총계 476,935,248,061원, 2019-12-31)</t>
        </is>
      </c>
      <c r="AQ161" s="39" t="inlineStr">
        <is>
          <t>계산: 39,751,741,590,000원 (NAVER 2020-06-12 종가 242,000원 × 발행주식 164,263,395주; 2018-10 액면분할 이후 주식수 변동 없음, 종가는 Yahoo Finance)</t>
        </is>
      </c>
      <c r="AR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S161" s="39" t="inlineStr">
        <is>
          <t>KRX:035420</t>
        </is>
      </c>
      <c r="AT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U161" s="39" t="inlineStr">
        <is>
          <t>2020-06-15 DART 공정위 공시 '최대주주등의주식보유변동'(그레이해쉬 제출). 다만 잔여지분을 나눠 취득할 의무 자체는 2019-03-29 라인플러스 2018 감사보고서 주석에서 처음 공개됐다.</t>
        </is>
      </c>
      <c r="AV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W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(N063); 2022-01: 이승진 잔여 611주 4.53%를 249,288천원에 취득(2022-01-19)해 100%; 2022-03: 라인플러스가 그레이해쉬 흡수합병(이사회 2022-02-25, 합병기일 2022-03-30, 무증자, 목적 '경영 효율성 제고'), 법인 소멸</t>
        </is>
      </c>
      <c r="AX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Y161" s="39" t="inlineStr">
        <is>
          <t>2018: 1,336백만원; 2019: 339백만원</t>
        </is>
      </c>
      <c r="AZ161" s="39" t="inlineStr">
        <is>
          <t>2020: 76백만원; 2021-01~03(결산월 변경에 따른 단기 회계기간): 0백만원; 이후 2022-03-30 라인플러스에 흡수합병되어 개별 실적 없음</t>
        </is>
      </c>
      <c r="BA161" s="39" t="inlineStr">
        <is>
          <t>2018: 29백만원; 2019: -81백만원</t>
        </is>
      </c>
      <c r="BB161" s="39" t="inlineStr">
        <is>
          <t>2020: -13백만원; 2021-01~03: 미확인(당기순이익 -21백만원); 이후 합병으로 개별 실적 없음</t>
        </is>
      </c>
      <c r="BC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D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E161" s="38" t="inlineStr">
        <is>
          <t>완료</t>
        </is>
      </c>
      <c r="BF161" s="38" t="inlineStr">
        <is>
          <t>2026-10-31</t>
        </is>
      </c>
    </row>
    <row r="162" ht="72" customHeight="1">
      <c r="A162" s="38" t="inlineStr">
        <is>
          <t>N055</t>
        </is>
      </c>
      <c r="B162" s="38" t="inlineStr">
        <is>
          <t>Naver</t>
        </is>
      </c>
      <c r="C162" s="38" t="inlineStr">
        <is>
          <t>2020-12-02</t>
        </is>
      </c>
      <c r="D162" s="39" t="inlineStr">
        <is>
          <t>Line Friends Corporation</t>
        </is>
      </c>
      <c r="E162" s="38" t="n">
        <v>38</v>
      </c>
      <c r="F162" s="38" t="inlineStr">
        <is>
          <t>True</t>
        </is>
      </c>
      <c r="G162" s="38" t="n"/>
      <c r="H162" s="38" t="inlineStr">
        <is>
          <t>MA①</t>
        </is>
      </c>
      <c r="I162" s="38" t="inlineStr">
        <is>
          <t>MA④</t>
        </is>
      </c>
      <c r="J162" s="38" t="inlineStr">
        <is>
          <t>변경</t>
        </is>
      </c>
      <c r="K162" s="38" t="inlineStr">
        <is>
          <t>확인 안 됨</t>
        </is>
      </c>
      <c r="L162" s="38" t="inlineStr">
        <is>
          <t>일치</t>
        </is>
      </c>
      <c r="M162" s="38" t="inlineStr">
        <is>
          <t>편입 후</t>
        </is>
      </c>
      <c r="N162" s="39" t="inlineStr">
        <is>
          <t>Commerce &amp; Marketing</t>
        </is>
      </c>
      <c r="O162" s="39" t="inlineStr">
        <is>
          <t>Brand / Advertising / 
Marketing / IP Merchandising</t>
        </is>
      </c>
      <c r="P162" s="38" t="inlineStr">
        <is>
          <t>Closed</t>
        </is>
      </c>
      <c r="Q162" s="40" t="n">
        <v>61.34</v>
      </c>
      <c r="R162" s="39" t="inlineStr">
        <is>
          <t>A Holdings Corporation</t>
        </is>
      </c>
      <c r="S162" s="39" t="inlineStr">
        <is>
          <t>LFG Holdings Limited</t>
        </is>
      </c>
      <c r="T162" s="39" t="inlineStr">
        <is>
          <t>LINE Corporation (TSE:3938) acquired Line Friends Corporation from LFG Holdings Limited for KRW 67.6 billion on November 27, 2020. Under the terms of the deal, LFG Holdings sold 0.08 million shares.</t>
        </is>
      </c>
      <c r="U162" s="39" t="inlineStr">
        <is>
          <t>MA-1 그룹이 매수자</t>
        </is>
      </c>
      <c r="V162" s="39" t="inlineStr">
        <is>
          <t>지분율 미기재(대개 100%·사업양수)</t>
        </is>
      </c>
      <c r="W162" s="39" t="inlineStr">
        <is>
          <t>MA① 경영권 인수</t>
        </is>
      </c>
      <c r="X162" s="39" t="n"/>
      <c r="Y162" s="38" t="inlineStr">
        <is>
          <t>False</t>
        </is>
      </c>
      <c r="Z162" s="39" t="inlineStr">
        <is>
          <t>MA④ 그룹 내부 재편</t>
        </is>
      </c>
      <c r="AA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AB162" s="39" t="inlineStr">
        <is>
          <t>완료 (2020-11-27; 공시 표현으로는 'LFG Holdings Limited의 유상감자 신청에 대한 해외 당국의 승인일자'이며, LFG 소재지는 홍콩)</t>
        </is>
      </c>
      <c r="AC162" s="39" t="inlineStr">
        <is>
          <t>67,631,015,508원 (라인프렌즈(주) 보통주 85,000주=100%, 주당 795,659원; 공시상 원 금액 USD 61,160,260을 변동일 최초고시환율 1,105.80원/달러로 환산)</t>
        </is>
      </c>
      <c r="AD162" s="39" t="inlineStr">
        <is>
          <t>원자료와 일치 (원자료 61.34 vs 공시 원 금액 USD 61.16; 차이 0.3%)</t>
        </is>
      </c>
      <c r="AE162" s="39" t="inlineStr">
        <is>
          <t>2020-12-02</t>
        </is>
      </c>
      <c r="AF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G162" s="39" t="inlineStr">
        <is>
          <t>[거래 간 관계] N044(2018-06-25,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N044·N055 둘뿐이고, 둘 다 같은 지분의 그룹 내 왕복이다. [조사 한계] LINE 有価証券報告書(EDINET)는 API 키가 필요해 열지 못했고 SEC 6-K로 대신했다. 2020-12-01(공시 직전 거래일) LINE 종가는 확보하지 못함.</t>
        </is>
      </c>
      <c r="AH162" s="39" t="inlineStr">
        <is>
          <t>LINE Corporation (당시 사명; 도쿄증권거래소 1부 3938·NYSE ADS 상장, NAVER의 연결 종속회사. 2020-11-09 주식병합·상장폐지 결정, 2020-12-29 상장폐지, 2021-02-28 A Holdings Corporation으로 사명 변경)</t>
        </is>
      </c>
      <c r="AI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J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K162" s="39" t="inlineStr">
        <is>
          <t>인접</t>
        </is>
      </c>
      <c r="AL162" s="39" t="inlineStr">
        <is>
          <t>라인프렌즈는 LINE 메신저 스티커 캐릭터(브라운·코니 등)를 상품·라이선스로 사업화한 회사로 LINE 플랫폼과 같은 IP·이용자층에 붙어 있는 인접 영역이다(LINE은 이를 '전략사업'으로 분류). 그룹 정점 NAVER(검색·광고·커머스) 기준으로도 인접~비핵심. 거래 전부터 LINE이 간접 100% 지배했으므로 새 자원 내재화는 없다.</t>
        </is>
      </c>
      <c r="AM162" s="39" t="inlineStr">
        <is>
          <t>¥568,333백만 (LINE 연결, 2020-09-30, IFRS; 6-K 2020-10-28 분기 결산). 직전 회계연도말 2019-12-31은 ¥541,352백만</t>
        </is>
      </c>
      <c r="AN162" s="39" t="inlineStr">
        <is>
          <t>12,299,527,120,786원 (NAVER 연결, 2019-12-31; NAVER 2019 사업보고서 요약연결재무정보 12,299,527백만원)</t>
        </is>
      </c>
      <c r="AO162" s="39" t="inlineStr">
        <is>
          <t>계산: LINE 기준 1.12 (¥6,375백만[USD 61,160,260 × 104.242엔/달러, 2020-11-27 Yahoo 종가 환율] ÷ LINE 연결 총자산 ¥568,333백만, 2020-09-30) / NAVER 기준 0.55 (67,631,015,508원 ÷ 12,299,527,120,786원, 2019-12-31)</t>
        </is>
      </c>
      <c r="AP162" s="39" t="inlineStr">
        <is>
          <t>계산: LINE 기준 3.95 (¥6,375백만 ÷ LINE 연결 자본총계 ¥161,371백만, 2020-09-30) / NAVER 기준 1.04 (67,631,015,508원 ÷ NAVER 연결 자본총계 6,503,926백만원, 2019-12-31)</t>
        </is>
      </c>
      <c r="AQ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R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S162" s="39" t="inlineStr">
        <is>
          <t>TSE:3938</t>
        </is>
      </c>
      <c r="AT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U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V162" s="39" t="inlineStr">
        <is>
          <t>2015-01-30: 라인프렌즈(주) 설립(LINE 100%); 2017-03-10·2018-01-26: LINE이 유상증자 600억원(60,000주)·50억원(5,000주) 납입 → 발행주식 85,000주; 2018-05~06: 미국·상하이 법인과 라인프렌즈(주)가 홍콩 LFG Holdings 아래로 이전(N044,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W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X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Y162" s="39" t="inlineStr">
        <is>
          <t>2018: 1,420억원 (142,045,808,653원); 2019: 1,303억원 (130,305,799,634원)</t>
        </is>
      </c>
      <c r="AZ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BA162" s="39" t="inlineStr">
        <is>
          <t>2018: 91억원 (9,051,633,904원); 2019: -58억원 (-5,839,839,325원)</t>
        </is>
      </c>
      <c r="BB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BC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D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E162" s="38" t="inlineStr">
        <is>
          <t>완료</t>
        </is>
      </c>
      <c r="BF162" s="38" t="inlineStr">
        <is>
          <t>2026-10-26</t>
        </is>
      </c>
    </row>
    <row r="163" ht="72" customHeight="1">
      <c r="A163" s="38" t="inlineStr">
        <is>
          <t>N056</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MA②</t>
        </is>
      </c>
      <c r="J163" s="38" t="inlineStr">
        <is>
          <t>같음</t>
        </is>
      </c>
      <c r="K163" s="38" t="inlineStr">
        <is>
          <t>있음</t>
        </is>
      </c>
      <c r="L163" s="38" t="inlineStr">
        <is>
          <t>일치</t>
        </is>
      </c>
      <c r="M163" s="38" t="inlineStr">
        <is>
          <t>편입 후</t>
        </is>
      </c>
      <c r="N163" s="39" t="inlineStr">
        <is>
          <t>Technology &amp; Infrastructure</t>
        </is>
      </c>
      <c r="O163" s="39" t="inlineStr">
        <is>
          <t>AI / Robotics</t>
        </is>
      </c>
      <c r="P163" s="38" t="inlineStr">
        <is>
          <t>Closed</t>
        </is>
      </c>
      <c r="Q163" s="40" t="n">
        <v>0.4</v>
      </c>
      <c r="R163" s="39" t="inlineStr">
        <is>
          <t>NAVER Corporation (KOSE:A035420)</t>
        </is>
      </c>
      <c r="S163" s="39" t="inlineStr">
        <is>
          <t>-</t>
        </is>
      </c>
      <c r="T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U163" s="39" t="inlineStr">
        <is>
          <t>MA-1 그룹이 매수자</t>
        </is>
      </c>
      <c r="V163" s="39" t="inlineStr">
        <is>
          <t>기존 자회사 잔여지분</t>
        </is>
      </c>
      <c r="W163" s="39" t="inlineStr">
        <is>
          <t>MA② 기존 지분 확대</t>
        </is>
      </c>
      <c r="X163" s="39" t="n"/>
      <c r="Y163" s="38" t="inlineStr">
        <is>
          <t>False</t>
        </is>
      </c>
      <c r="Z163" s="39" t="inlineStr">
        <is>
          <t>MA② 기존 지분 확대</t>
        </is>
      </c>
      <c r="AA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AB163" s="39" t="inlineStr">
        <is>
          <t>완료 (2020-12-04 주식 변동일)</t>
        </is>
      </c>
      <c r="AC163" s="39" t="inlineStr">
        <is>
          <t>435,000,000원 (870주 × 주당 500,000원; 강지훈 대표 501주 250,500,000원 + 기타 주주 369주 184,500,000원)</t>
        </is>
      </c>
      <c r="AD163" s="39" t="inlineStr">
        <is>
          <t>원자료와 일치 (435백만원 ÷ 1,091.32원/달러 = 0.399, 2020-12-04 Yahoo Finance KRW=X 종가 기준; 원자료 0.4)</t>
        </is>
      </c>
      <c r="AE163" s="39" t="inlineStr">
        <is>
          <t>2020-12-09</t>
        </is>
      </c>
      <c r="AF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G163" s="39" t="inlineStr">
        <is>
          <t>같은 묶음 N042(2018-06-05, 39.10%→56.50%)·N048(2019-06-05,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H163" s="39" t="inlineStr">
        <is>
          <t>NAVER㈜ (그룹 지배회사, KOSPI 상장)</t>
        </is>
      </c>
      <c r="AI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J163" s="39" t="inlineStr">
        <is>
          <t>NAVER 2019년 연결 영업수익 6,593,400백만원: 비즈니스플랫폼(검색·쇼핑 검색광고 등) 43.2%, 라인 및 기타플랫폼 37.0%, 광고 9.6%, IT플랫폼 6.9%, 콘텐츠서비스 3.2% (NAVER 2019 사업보고서 사업의 내용)</t>
        </is>
      </c>
      <c r="AK163" s="39" t="inlineStr">
        <is>
          <t>인접</t>
        </is>
      </c>
      <c r="AL163"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매출이 사실상 전부 NAVER 용역이어서 AI 연구 인력의 내재화 성격이며, 이 단계는 청산 직전의 지분 정리. 인수 주체가 그룹 정점 NAVER이므로 그룹 기준도 같음.</t>
        </is>
      </c>
      <c r="AM163" s="39" t="inlineStr">
        <is>
          <t>12,299,527백만원 (NAVER 연결 자산총계, 2019-12-31; 주요사항보고서 없음)</t>
        </is>
      </c>
      <c r="AN163" s="39" t="inlineStr">
        <is>
          <t>acq_total_assets와 같음</t>
        </is>
      </c>
      <c r="AO163" s="39" t="inlineStr">
        <is>
          <t>계산: 0.0035 (435백만원 ÷ NAVER 2019말 연결 자산총계 12,299,527백만원)</t>
        </is>
      </c>
      <c r="AP163" s="39" t="inlineStr">
        <is>
          <t>계산: 0.0067 (435백만원 ÷ NAVER 2019말 연결 자본총계 6,503,926백만원; 지배기업 소유주지분 5,805,228백만원 기준이면 0.0075)</t>
        </is>
      </c>
      <c r="AQ163" s="39" t="inlineStr">
        <is>
          <t>계산: 약 46조 8,151억원 (2020-12-08 종가 285,000원 × 발행주식 164,263,395주)</t>
        </is>
      </c>
      <c r="AR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S163" s="39" t="inlineStr">
        <is>
          <t>KRX:035420</t>
        </is>
      </c>
      <c r="AT163" s="39" t="inlineStr">
        <is>
          <t>인수 주체 NAVER㈜ 자체가 상장사. 대상 컴패니에이아이는 비상장. 거래 규모가 시가총액의 0.001%라 주가 반응 분석의 의미는 없음.</t>
        </is>
      </c>
      <c r="AU163" s="39" t="inlineStr">
        <is>
          <t>2020-12-09 DART 공정거래법 공시 '최대주주등의주식보유변동'(컴패니에이아이 제출, 20201209000337). 사전 보도는 찾지 못함.</t>
        </is>
      </c>
      <c r="AV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N042); 2018-12: FY2018 매출 1,065백만원, 영업손실 1백만원, 자본총계 -48백만원; 2019-06: 1,740주 추가 취득(→73.90%, 8.7억원, N048); 2019-12: FY2019 매출 970백만원(NAVER의 대상 영업비용 970,444천원과 같은 규모), 영업손실 285백만원, 자본총계 -412백만원(자본잠식 확대); 2020-06: 1,740주 추가 취득(→91.30%, 8.7억원, 묶음 밖)</t>
        </is>
      </c>
      <c r="AW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X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Y163" s="39" t="inlineStr">
        <is>
          <t>2018: 1,065백만원; 2019: 970백만원</t>
        </is>
      </c>
      <c r="AZ163" s="39" t="inlineStr">
        <is>
          <t>2020(인수 연도): 미확인 (추정: 약 1,510백만원 이상—NAVER 별도의 컴패니에이아이 대상 영업비용 2020년 1,510,095천원); 2021: 해당 없음 (2020-12-17 해산 결의, 2021년 청산)</t>
        </is>
      </c>
      <c r="BA163" s="39" t="inlineStr">
        <is>
          <t>2018: -1백만원 (당기순손실 10백만원); 2019: -285백만원 (당기순손실 293백만원)</t>
        </is>
      </c>
      <c r="BB163" s="39" t="inlineStr">
        <is>
          <t>2020(인수 연도): 미확인 (NAVER 2020 사업보고서 타법인출자 현황은 FY2020 총자산 450백만원, 당기순손익 450백만원으로 적었으나 두 값이 같아 기재 오류 의심); 2021: 해당 없음 (청산)</t>
        </is>
      </c>
      <c r="BC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D163" s="39" t="inlineStr">
        <is>
          <t>확인 안 됨: NAVER 2020~2021 실적발표·보도에서 Company AI 잔여 지분 취득·해산 언급을 찾지 못함(한국어 웹 검색 결과는 2017년 인수 보도뿐)</t>
        </is>
      </c>
      <c r="BE163" s="38" t="inlineStr">
        <is>
          <t>부분</t>
        </is>
      </c>
      <c r="BF163" s="38" t="inlineStr">
        <is>
          <t>2026-10-31</t>
        </is>
      </c>
    </row>
    <row r="164" ht="72" customHeight="1">
      <c r="A164" s="38" t="inlineStr">
        <is>
          <t>N057</t>
        </is>
      </c>
      <c r="B164" s="38" t="inlineStr">
        <is>
          <t>Naver</t>
        </is>
      </c>
      <c r="C164" s="38" t="inlineStr">
        <is>
          <t>2021-01-04</t>
        </is>
      </c>
      <c r="D164" s="39" t="inlineStr">
        <is>
          <t>V.DO Inc</t>
        </is>
      </c>
      <c r="E164" s="38" t="n">
        <v>176</v>
      </c>
      <c r="F164" s="38" t="inlineStr">
        <is>
          <t>False</t>
        </is>
      </c>
      <c r="G164" s="38" t="n"/>
      <c r="H164" s="38" t="inlineStr">
        <is>
          <t>MA②</t>
        </is>
      </c>
      <c r="I164" s="38" t="inlineStr">
        <is>
          <t>MA②</t>
        </is>
      </c>
      <c r="J164" s="38" t="inlineStr">
        <is>
          <t>같음</t>
        </is>
      </c>
      <c r="K164" s="38" t="inlineStr">
        <is>
          <t>있음</t>
        </is>
      </c>
      <c r="L164" s="38" t="inlineStr">
        <is>
          <t>일치</t>
        </is>
      </c>
      <c r="M164" s="38" t="inlineStr">
        <is>
          <t>편입 후</t>
        </is>
      </c>
      <c r="N164" s="39" t="inlineStr">
        <is>
          <t>Communication &amp; Visual Effects Services</t>
        </is>
      </c>
      <c r="O164" s="39" t="inlineStr">
        <is>
          <t>Visual Communication Apps</t>
        </is>
      </c>
      <c r="P164" s="38" t="inlineStr">
        <is>
          <t>Closed</t>
        </is>
      </c>
      <c r="Q164" s="40" t="n">
        <v>0.223</v>
      </c>
      <c r="R164" s="39" t="inlineStr">
        <is>
          <t>NAVER WEBTOON Corp.</t>
        </is>
      </c>
      <c r="S164" s="39" t="inlineStr">
        <is>
          <t>-</t>
        </is>
      </c>
      <c r="T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U164" s="39" t="inlineStr">
        <is>
          <t>MA-1 그룹이 매수자</t>
        </is>
      </c>
      <c r="V164" s="39" t="inlineStr">
        <is>
          <t>추가지분</t>
        </is>
      </c>
      <c r="W164" s="39" t="inlineStr">
        <is>
          <t>MA② 기존 지분 확대</t>
        </is>
      </c>
      <c r="X164" s="39" t="n"/>
      <c r="Y164" s="38" t="inlineStr">
        <is>
          <t>False</t>
        </is>
      </c>
      <c r="Z164" s="39" t="inlineStr">
        <is>
          <t>MA② 기존 지분 확대</t>
        </is>
      </c>
      <c r="AA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AB164" s="39" t="inlineStr">
        <is>
          <t>완료 (2020-12-31)</t>
        </is>
      </c>
      <c r="AC164" s="39" t="inlineStr">
        <is>
          <t>241,860,000원 (보통주 1,200주 × 주당 201,550원)</t>
        </is>
      </c>
      <c r="AD164" s="39" t="inlineStr">
        <is>
          <t>원자료와 일치 (계산: 241.86백만원 ÷ 1,086.42원/USD[Yahoo Finance KRW=X 2020-12-31 종가] = USD 0.2226백만)</t>
        </is>
      </c>
      <c r="AE164" s="39" t="inlineStr">
        <is>
          <t>2021-01-04</t>
        </is>
      </c>
      <c r="AF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G164" s="39" t="inlineStr">
        <is>
          <t>같은 묶음의 N069(2021-12-31)와 같은 잔여지분 분할 매입 약정의 1차·2차분이다(N069도 동일하게 1,200주·241,860,000원·주당 201,550원, 66.57%→81.43%; 원자료 N069의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14.86%(N069);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H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I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J164" s="39" t="inlineStr">
        <is>
          <t>웹툰 콘텐츠 플랫폼 운영(2020 감사보고서 주석 1: '웹툰 컨텐츠의 제공 등을 주요 사업목적'; 2020-05-29~12-31 영업이익 5,514,143,843원, 별도)</t>
        </is>
      </c>
      <c r="AK164" s="39" t="inlineStr">
        <is>
          <t>인접</t>
        </is>
      </c>
      <c r="AL164" s="39" t="inlineStr">
        <is>
          <t>비닷두는 영상검색 솔루션·컴퓨터비전 AI 개발사(공정위 공시 대표사업 '영상검색 솔루션')로, 웹툰 플랫폼에 창작 지원·콘텐츠 기술을 공급하는 가치사슬상 기술 영역이다(인수 보도: '웹툰 콘텐츠 경쟁력을 강화하기 위한 다양한 기술을 고도화'). NAVER 정점 기준으로도 검색·AI 기술 조직에 붙는 인접 영역이며, 지분 매입 규모가 미미해 그룹 차원의 사업 확장보다는 인력·기술 확보 성격이다.</t>
        </is>
      </c>
      <c r="AM164" s="39" t="inlineStr">
        <is>
          <t>317,994,800,044원 (네이버웹툰 유한회사 별도, 2020-12-31; 2020 감사보고서 재무상태표. 거래일과 같은 날이라 거래 반영 후 값이나 거래액 2.4억원으로 영향 무시 가능). 자본총계 190,495,939,142원</t>
        </is>
      </c>
      <c r="AN164" s="39" t="inlineStr">
        <is>
          <t>12,299,527백만원 (NAVER 연결, 2019-12-31; NAVER 2020 사업보고서 요약연결재무정보). 참고: 2020-12-31 17,014,239백만원</t>
        </is>
      </c>
      <c r="AO164" s="39" t="inlineStr">
        <is>
          <t>계산: 0.076 (241,860,000원 ÷ 네이버웹툰(유) 총자산 317,994,800,044원[2020-12-31])</t>
        </is>
      </c>
      <c r="AP164" s="39" t="inlineStr">
        <is>
          <t>계산: 0.127 (241,860,000원 ÷ 네이버웹툰(유) 자본총계 190,495,939,142원[2020-12-31])</t>
        </is>
      </c>
      <c r="AQ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R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S164" s="39" t="inlineStr">
        <is>
          <t>KRX:035420</t>
        </is>
      </c>
      <c r="AT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U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V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W164" s="39" t="inlineStr">
        <is>
          <t>2020 결산: 네이버웹툰(유)가 비닷두 투자주식 손상차손 234백만원 인식(장부금액 1,621,238천원, 지분 66.6%); 2021-12-31: 2차 14.86% 추가 취득(1,200주, 241,860,000원, 66.57%→81.43%; N069);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X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Y164" s="39" t="inlineStr">
        <is>
          <t>2018: 미확인; 2019: 122백만원; 2020: 0원(참고: 거래일이 2020 회계연도 말일)</t>
        </is>
      </c>
      <c r="AZ164" s="39" t="inlineStr">
        <is>
          <t>2021: 0원; 2022: 미확인(2023 연1회 공정위 공시 전에 청산); 최근: 2023 청산 완료로 실적 없음</t>
        </is>
      </c>
      <c r="BA164" s="39" t="inlineStr">
        <is>
          <t>2018: 미확인; 2019: -966백만원; 2020: -27백만원(참고: 거래일이 2020 회계연도 말일)</t>
        </is>
      </c>
      <c r="BB164" s="39" t="inlineStr">
        <is>
          <t>2021: -6백만원; 2022: 미확인; 최근: 2023 청산 완료</t>
        </is>
      </c>
      <c r="BC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D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E164" s="38" t="inlineStr">
        <is>
          <t>완료</t>
        </is>
      </c>
      <c r="BF164" s="38" t="inlineStr">
        <is>
          <t>2026-10-31</t>
        </is>
      </c>
    </row>
    <row r="165" ht="72" customHeight="1">
      <c r="A165" s="38" t="inlineStr">
        <is>
          <t>N058</t>
        </is>
      </c>
      <c r="B165" s="38" t="inlineStr">
        <is>
          <t>Naver</t>
        </is>
      </c>
      <c r="C165" s="38" t="inlineStr">
        <is>
          <t>2021-01-19</t>
        </is>
      </c>
      <c r="D165" s="39" t="inlineStr">
        <is>
          <t>Wattpad Corp.</t>
        </is>
      </c>
      <c r="E165" s="38" t="n">
        <v>9</v>
      </c>
      <c r="F165" s="38" t="inlineStr">
        <is>
          <t>True</t>
        </is>
      </c>
      <c r="G165" s="38" t="n"/>
      <c r="H165" s="38" t="inlineStr">
        <is>
          <t>MA①</t>
        </is>
      </c>
      <c r="I165" s="38" t="inlineStr">
        <is>
          <t>MA①</t>
        </is>
      </c>
      <c r="J165" s="38" t="inlineStr">
        <is>
          <t>같음</t>
        </is>
      </c>
      <c r="K165" s="38" t="inlineStr">
        <is>
          <t>있음</t>
        </is>
      </c>
      <c r="L165" s="38" t="inlineStr">
        <is>
          <t>일치</t>
        </is>
      </c>
      <c r="M165" s="38" t="inlineStr">
        <is>
          <t>편입 후</t>
        </is>
      </c>
      <c r="N165" s="39" t="inlineStr">
        <is>
          <t>Story IP Platforms</t>
        </is>
      </c>
      <c r="O165" s="39" t="inlineStr">
        <is>
          <t>Story / Webtoon / Web Novel Platform</t>
        </is>
      </c>
      <c r="P165" s="38" t="inlineStr">
        <is>
          <t>Closed</t>
        </is>
      </c>
      <c r="Q165" s="40" t="n">
        <v>600</v>
      </c>
      <c r="R165" s="39" t="inlineStr">
        <is>
          <t>WEBTOON Entertainment Inc.</t>
        </is>
      </c>
      <c r="S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T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U165" s="39" t="inlineStr">
        <is>
          <t>MA-1 그룹이 매수자</t>
        </is>
      </c>
      <c r="V165" s="39" t="inlineStr">
        <is>
          <t>지분율 미기재(대개 100%·사업양수)</t>
        </is>
      </c>
      <c r="W165" s="39" t="inlineStr">
        <is>
          <t>MA① 경영권 인수</t>
        </is>
      </c>
      <c r="X165" s="39" t="n"/>
      <c r="Y165" s="38" t="inlineStr">
        <is>
          <t>False</t>
        </is>
      </c>
      <c r="Z165" s="39" t="inlineStr">
        <is>
          <t>MA① 경영권 인수</t>
        </is>
      </c>
      <c r="AA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AB165" s="39" t="inlineStr">
        <is>
          <t>완료 (2021-05-10)</t>
        </is>
      </c>
      <c r="AC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D165" s="39" t="inlineStr">
        <is>
          <t>원자료와 일치 (684,840,987,605원 ÷ 1,094.31원/USD = USD 625.8백만, 원자료 600.0 대비 +4.3%; 최초 공시 기준 653,250,500,000원 ÷ 1,097.90원 = USD 595.0백만)</t>
        </is>
      </c>
      <c r="AE165" s="39" t="inlineStr">
        <is>
          <t>2021-01-19</t>
        </is>
      </c>
      <c r="AF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G165" s="39" t="inlineStr">
        <is>
          <t>같은 묶음의 N067·N075·N079(문피아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H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I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J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K165" s="39" t="inlineStr">
        <is>
          <t>인접</t>
        </is>
      </c>
      <c r="AL165" s="39" t="inlineStr">
        <is>
          <t>Wattpad는 아마추어 창작자 중심의 영어권 소셜 웹소설 플랫폼(월 이용자 9천만 명, 작가 500만 명 이상)으로, NAVER의 주력인 검색·커머스가 아니라 콘텐츠 부문(2020 매출 비중 8.7%)에 속한다. NAVER는 이미 네이버웹툰·네이버 시리즈로 웹툰·웹소설 플랫폼을 운영하고 있었고, 인수 논리도 웹소설 원작 → 웹툰·영상화라는 같은 스토리 IP 가치사슬이므로 인접으로 판단. 그룹 정점이 곧 인수 주체이므로 NAVER 기준 판단과 같다(웹툰 사업 WEBTOON Entertainment 기준으로 보면 같은 디지털 스토리 플랫폼이라 핵심에 가까움).</t>
        </is>
      </c>
      <c r="AM165" s="39" t="inlineStr">
        <is>
          <t>12,299,527,120,786원 (NAVER 연결, 2019-12-31; 2021-01-20 공시의 '최근 사업연도말 자산총액'). 참고: 2020-12-31 연결 자산총계 17,014,239백만원(2020 사업보고서; 공시 시점에는 감사 전)</t>
        </is>
      </c>
      <c r="AN165" s="39" t="inlineStr">
        <is>
          <t>acq_total_assets와 같음 (인수 주체가 NAVER 자신). 직전 회계연도말(2020-12-31) 기준이면 17,014,239백만원</t>
        </is>
      </c>
      <c r="AO165" s="39" t="inlineStr">
        <is>
          <t>5.57 (정정공시 '취득가액/자산총액', 최초 공시 5.31). 참고 계산: 2020-12-31 연결 자산 대비 4.03</t>
        </is>
      </c>
      <c r="AP165" s="39" t="inlineStr">
        <is>
          <t>10.53 (정정공시 '자기자본대비', 자기자본 6,503,926,068,580원 = 2019-12-31 연결; 최초 공시 10.04)</t>
        </is>
      </c>
      <c r="AQ165" s="39" t="inlineStr">
        <is>
          <t>계산: 50,593,125,660,000원(약 50.6조원) = 2021-01-19 NAVER 종가 308,000원 × 발행주식 164,263,395주(2020-12-31, 자기주식 16,804,360주 포함)</t>
        </is>
      </c>
      <c r="AR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S165" s="39" t="inlineStr">
        <is>
          <t>KRX:035420</t>
        </is>
      </c>
      <c r="AT165" s="39" t="inlineStr">
        <is>
          <t>인수 주체 NAVER㈜가 KOSPI 상장사. 대상회사 Wattpad Corp.는 비상장(캐나다). 원자료 매수자 WEBTOON Entertainment(NASDAQ:WBTN)는 2024-06-27 상장으로 거래 당시 비상장이었고 실제 매수자도 아님</t>
        </is>
      </c>
      <c r="AU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V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W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X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Y165" s="39" t="inlineStr">
        <is>
          <t>2019: 24,731백만원; 2020: 38,507백만원 (Wattpad 연결, NAVER 2021-01-20 공시 요약재무, 1,097.90원/USD 환산; USD 약 22.5백만·35.1백만). 참고: 2023-05 NAVER 처분공시는 2020년 매출을 47,010,693,177원(1,339.10원/USD 환산)으로 기재</t>
        </is>
      </c>
      <c r="AZ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BA165" s="39" t="inlineStr">
        <is>
          <t>미확인 (영업이익 미공시. 참고 당기순손익: 2019 -7,101백만원, 2020 -2,475백만원(가결산), 1,097.90원/USD 환산)</t>
        </is>
      </c>
      <c r="BB165" s="39" t="inlineStr">
        <is>
          <t>미확인 (영업이익 미공시. 참고 당기순손익: 2021 -19,853,938,088원(연간), NAVER 연결 반영분 2021-05~12 -3,184백만원; 2022 -9,764,813,133원; 1,339.10원/USD 환산)</t>
        </is>
      </c>
      <c r="BC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D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E165" s="38" t="inlineStr">
        <is>
          <t>부분</t>
        </is>
      </c>
      <c r="BF165" s="38" t="inlineStr">
        <is>
          <t>2026-10-26</t>
        </is>
      </c>
    </row>
    <row r="166" ht="72" customHeight="1">
      <c r="A166" s="38" t="inlineStr">
        <is>
          <t>N059</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MA④</t>
        </is>
      </c>
      <c r="I166" s="38" t="inlineStr">
        <is>
          <t>MA⑤</t>
        </is>
      </c>
      <c r="J166" s="38" t="inlineStr">
        <is>
          <t>변경</t>
        </is>
      </c>
      <c r="K166" s="38" t="inlineStr">
        <is>
          <t>확인 안 됨</t>
        </is>
      </c>
      <c r="L166" s="38" t="inlineStr">
        <is>
          <t>일치</t>
        </is>
      </c>
      <c r="M166" s="38" t="inlineStr">
        <is>
          <t>편입 후</t>
        </is>
      </c>
      <c r="N166" s="39" t="inlineStr">
        <is>
          <t>Music &amp; Fan Entertainment</t>
        </is>
      </c>
      <c r="O166" s="39" t="inlineStr">
        <is>
          <t>Fan Platform</t>
        </is>
      </c>
      <c r="P166" s="38" t="inlineStr">
        <is>
          <t>Closed</t>
        </is>
      </c>
      <c r="Q166" s="40" t="n">
        <v>180.56</v>
      </c>
      <c r="R166" s="39" t="inlineStr">
        <is>
          <t>beNX Co., Ltd.</t>
        </is>
      </c>
      <c r="S166" s="39" t="inlineStr">
        <is>
          <t>NAVER Corporation (KOSE:A035420)</t>
        </is>
      </c>
      <c r="T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U166" s="39" t="inlineStr">
        <is>
          <t>MA-2 그룹 내부 재편</t>
        </is>
      </c>
      <c r="V166" s="39" t="n"/>
      <c r="W166" s="39" t="inlineStr">
        <is>
          <t>MA④ 그룹 내부 재편</t>
        </is>
      </c>
      <c r="X166" s="39" t="n"/>
      <c r="Y166" s="38" t="inlineStr">
        <is>
          <t>False</t>
        </is>
      </c>
      <c r="Z166" s="39" t="inlineStr">
        <is>
          <t>MA⑤ 그룹의 지분 매각</t>
        </is>
      </c>
      <c r="AA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AB166" s="39" t="inlineStr">
        <is>
          <t>완료 (2022-03-02; 계약 체결 2021-01-27, 양수일·대가 지급일 2022-03-02)</t>
        </is>
      </c>
      <c r="AC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D166" s="39" t="inlineStr">
        <is>
          <t>원자료와 일치 (원자료 180.56; 199,999.5백만원 ÷ 2021-01-27 원/달러 1,101.0[Yahoo 종가] = USD 181.65백만, 차이 0.6%)</t>
        </is>
      </c>
      <c r="AE166" s="39" t="inlineStr">
        <is>
          <t>2021-01-27</t>
        </is>
      </c>
      <c r="AF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G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H166" s="39" t="inlineStr">
        <is>
          <t>주식회사 비엔엑스(beNX Co., Ltd.; 2021-01-27 임시주총에서 위버스컴퍼니로 사명 변경) — 빅히트엔터테인먼트(현 HYBE, KRX:352820)의 연결 자회사(2020년말 빅히트 70.9%), NAVER 그룹 밖. 매도자 NAVER(그룹 지배회사)</t>
        </is>
      </c>
      <c r="AI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J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K166" s="39" t="inlineStr">
        <is>
          <t>핵심</t>
        </is>
      </c>
      <c r="AL166" s="39" t="inlineStr">
        <is>
          <t>V LIVE는 아티스트 라이브 방송·팬 소통 플랫폼으로 위버스(팬 커뮤니티)와 같은 팬 플랫폼 영역이고 이용자층도 겹친다(두 서비스 이용자의 85% 이상이 해외 팬; V LIVE 누적 다운로드 1억 건, 위버스 1,700만 건 — 뉴시스 2021-01-27). 그룹 정점 HYBE(레이블·공연·MD) 기준으로는 인접(아티스트 IP를 유통하는 플랫폼). 매도자 NAVER 기준: V LIVE는 콘텐츠 부문('웹툰, 뮤직, V, SNOW 등')의 일부였고, 이 거래로 NAVER는 직접 운영을 접고 위버스컴퍼니 지분으로 간접 참여로 바꿨다.</t>
        </is>
      </c>
      <c r="AM166" s="39" t="inlineStr">
        <is>
          <t>43,856,387,822원 (beNX 별도, 2019-12-31; 빅히트 영업양수결정 공시의 '종속회사의 자산총액'). 참고: 2020-12-31 92,271,658,525원 (위버스컴퍼니 2020 감사보고서)</t>
        </is>
      </c>
      <c r="AN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O166" s="39" t="inlineStr">
        <is>
          <t>계산: 10.39 (199,999,533,288원 ÷ 빅히트 연결 총자산 1,924,442,638천원, 2020-12-31) / 공시 기준(2019-12-31 빅히트 연결 362,989,836,166원) 55.10 / beNX 2019-12-31 총자산 대비 456.03 / 매도자 NAVER 연결 총자산(2020-12-31) 대비 1.18</t>
        </is>
      </c>
      <c r="AP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Q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R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S166" s="39" t="inlineStr">
        <is>
          <t>KRX:352820</t>
        </is>
      </c>
      <c r="AT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U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V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W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X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Y166" s="39" t="inlineStr">
        <is>
          <t>미확인 (V LIVE는 NAVER 본체 사업부로 단독 실적 미공시; NAVER는 'V'를 콘텐츠 부문에 합산). 참고: 인수 주체 beNX 2019: 782억원 (78,216,564,148원); 2020: 2,191억원 (219,117,104,785원)</t>
        </is>
      </c>
      <c r="AZ166" s="39" t="inlineStr">
        <is>
          <t>V LIVE 직접 매출 2022-03-02~(통합 전): 25억원 (2,527백만원). 승계 회사 위버스컴퍼니 2022: 3,077억원 (307,722,682,362원); 2023: 3,379억원 (337,912,400,870원); 최근 2025: 2,997억원 (299,662,255,606원)</t>
        </is>
      </c>
      <c r="BA166" s="39" t="inlineStr">
        <is>
          <t>미확인 (같은 이유). 참고: beNX 2019: -30억원 (-3,032,073,118원); 2020: 156억원 (15,562,824,173원)</t>
        </is>
      </c>
      <c r="BB166" s="39" t="inlineStr">
        <is>
          <t>V LIVE 직접 순손실 2022-03-02~: -4억원 (-430백만원, 영업손익 미공시). 승계 회사 위버스컴퍼니 2022: -15억원 (-1,523,256,631원); 2023: -80억원 (-8,010,805,860원); 최근 2025: 20억원 (2,020,658,337원)</t>
        </is>
      </c>
      <c r="BC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D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E166" s="38" t="inlineStr">
        <is>
          <t>부분</t>
        </is>
      </c>
      <c r="BF166" s="38" t="inlineStr">
        <is>
          <t>2026-10-26</t>
        </is>
      </c>
    </row>
    <row r="167" ht="72" customHeight="1">
      <c r="A167" s="38" t="inlineStr">
        <is>
          <t>N060</t>
        </is>
      </c>
      <c r="B167" s="38" t="inlineStr">
        <is>
          <t>Naver</t>
        </is>
      </c>
      <c r="C167" s="38" t="inlineStr">
        <is>
          <t>2021-03-03</t>
        </is>
      </c>
      <c r="D167" s="39" t="inlineStr">
        <is>
          <t>SNOW Corp.</t>
        </is>
      </c>
      <c r="E167" s="38" t="n">
        <v>45</v>
      </c>
      <c r="F167" s="38" t="inlineStr">
        <is>
          <t>True</t>
        </is>
      </c>
      <c r="G167" s="38" t="n"/>
      <c r="H167" s="38" t="inlineStr">
        <is>
          <t>MA④</t>
        </is>
      </c>
      <c r="I167" s="38" t="inlineStr">
        <is>
          <t>MA④</t>
        </is>
      </c>
      <c r="J167" s="38" t="inlineStr">
        <is>
          <t>같음</t>
        </is>
      </c>
      <c r="K167" s="38" t="inlineStr">
        <is>
          <t>확인 안 됨</t>
        </is>
      </c>
      <c r="L167" s="38" t="inlineStr">
        <is>
          <t>일치</t>
        </is>
      </c>
      <c r="M167" s="38" t="inlineStr">
        <is>
          <t>편입 후</t>
        </is>
      </c>
      <c r="N167" s="39" t="inlineStr">
        <is>
          <t>Communication &amp; Visual Effects Services</t>
        </is>
      </c>
      <c r="O167" s="39" t="inlineStr">
        <is>
          <t>Visual Communication Apps</t>
        </is>
      </c>
      <c r="P167" s="38" t="inlineStr">
        <is>
          <t>Closed</t>
        </is>
      </c>
      <c r="Q167" s="40" t="n">
        <v>45.37</v>
      </c>
      <c r="R167" s="39" t="inlineStr">
        <is>
          <t>LINE Corporation</t>
        </is>
      </c>
      <c r="S167" s="39" t="inlineStr">
        <is>
          <t>A Holdings Corporation</t>
        </is>
      </c>
      <c r="T167" s="39" t="inlineStr">
        <is>
          <t>LINE Corporation acquired 7.6% in SNOW Corp. from A Holdings Corporation for KRW 51 billion on February 28, 2021. As per terms, 0.13 million shares are acquired.</t>
        </is>
      </c>
      <c r="U167" s="39" t="inlineStr">
        <is>
          <t>MA-2 그룹 내부 재편</t>
        </is>
      </c>
      <c r="V167" s="39" t="n"/>
      <c r="W167" s="39" t="inlineStr">
        <is>
          <t>MA④ 그룹 내부 재편</t>
        </is>
      </c>
      <c r="X167" s="39" t="n"/>
      <c r="Y167" s="38" t="inlineStr">
        <is>
          <t>False</t>
        </is>
      </c>
      <c r="Z167" s="39" t="inlineStr">
        <is>
          <t>MA④ 그룹 내부 재편</t>
        </is>
      </c>
      <c r="AA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AB167" s="39" t="inlineStr">
        <is>
          <t>완료 (2021-02-28, 흡수분할 효력발생일)</t>
        </is>
      </c>
      <c r="AC167" s="39" t="inlineStr">
        <is>
          <t>50,983,918,818원 (스노우(주) 보통주 132,593주 = 7.56%, 단가 384,514원; 매매대금이 아니라 'A Holdings Corporation 장부에 계상된 스노우(주) 주식가액' — 흡수분할에 따른 자산 승계로 현금 대가 없음)</t>
        </is>
      </c>
      <c r="AD167" s="39" t="inlineStr">
        <is>
          <t>원자료와 일치 (원자료 45.37; 50,983.9백만원 ÷ 2021-03-01 원/달러 1,123.37[Yahoo 종가] = USD 45.38백만)</t>
        </is>
      </c>
      <c r="AE167" s="39" t="inlineStr">
        <is>
          <t>2019-11-18</t>
        </is>
      </c>
      <c r="AF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G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H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I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J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K167" s="39" t="inlineStr">
        <is>
          <t>인접</t>
        </is>
      </c>
      <c r="AL167" s="39" t="inlineStr">
        <is>
          <t>SNOW는 셀피 카메라·사진 편집·아바타 앱(SNOW, B612, LINE Camera 등) 개발사로, 메신저 플랫폼의 커뮤니케이션 기능에 붙는 인접 영역이다. LINE은 2017-05 자체 카메라 앱 사업(B612·LINE Camera)을 SNOW에 넘기고 신주를 받았을 만큼 사업이 겹친다(LINE 20-F 2018). 그룹 정점 NAVER 기준으로 SNOW는 NAVER 연결 자회사이며 콘텐츠 부문('웹툰, 뮤직, V, SNOW 등')에 속한다. 이 거래는 소수지분의 계열 내 이동이라 경영권·사업 내재화와 무관하다.</t>
        </is>
      </c>
      <c r="AM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N167" s="39" t="inlineStr">
        <is>
          <t>17,014,239백만원 (NAVER 연결, 2020-12-31; NAVER 2020 사업보고서 요약연결재무정보, LINE 관련 매각예정자산 포함)</t>
        </is>
      </c>
      <c r="AO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P167" s="39" t="inlineStr">
        <is>
          <t>계산: 0.62 (50,983,918,818원 ÷ NAVER 연결 자본총계 8,255,132백만원, 2020-12-31) / 참고 구 LINE 사업 순자산(매각예정자산 6,660,253,458천원 - 매각예정부채 4,675,241,281천원 = 1,985,012,177천원) 대비 2.57</t>
        </is>
      </c>
      <c r="AQ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R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S167" s="39" t="inlineStr">
        <is>
          <t>KRX:035420</t>
        </is>
      </c>
      <c r="AT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U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V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W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X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Y167" s="39" t="inlineStr">
        <is>
          <t>2019: 111억원 (11,132,669,146원); 2020: 67억원 (6,697,345,662원)</t>
        </is>
      </c>
      <c r="AZ167" s="39" t="inlineStr">
        <is>
          <t>2021: 86억원 (8,624,034,079원); 2022: 193억원 (19,294,834,349원); 최근 2025: 966억원 (96,583,926,610원)</t>
        </is>
      </c>
      <c r="BA167" s="39" t="inlineStr">
        <is>
          <t>2019: -867억원 (-86,696,987,224원); 2020: -1,076억원 (-107,564,853,892원)</t>
        </is>
      </c>
      <c r="BB167" s="39" t="inlineStr">
        <is>
          <t>2021: -574억원 (-57,371,897,369원); 2022: -619억원 (-61,932,365,687원); 최근 2025: -192억원 (-19,159,526,743원)</t>
        </is>
      </c>
      <c r="BC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D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E167" s="38" t="inlineStr">
        <is>
          <t>부분</t>
        </is>
      </c>
      <c r="BF167" s="38" t="inlineStr">
        <is>
          <t>2026-10-26</t>
        </is>
      </c>
    </row>
    <row r="168" ht="72" customHeight="1">
      <c r="A168" s="38" t="inlineStr">
        <is>
          <t>N061</t>
        </is>
      </c>
      <c r="B168" s="38" t="inlineStr">
        <is>
          <t>Naver</t>
        </is>
      </c>
      <c r="C168" s="38" t="inlineStr">
        <is>
          <t>2021-03-15</t>
        </is>
      </c>
      <c r="D168" s="39" t="inlineStr">
        <is>
          <t>Kream Corporation</t>
        </is>
      </c>
      <c r="E168" s="38" t="n">
        <v>169</v>
      </c>
      <c r="F168" s="38" t="inlineStr">
        <is>
          <t>False</t>
        </is>
      </c>
      <c r="G168" s="38" t="n"/>
      <c r="H168" s="38" t="inlineStr">
        <is>
          <t>MA⑦</t>
        </is>
      </c>
      <c r="I168" s="38" t="inlineStr">
        <is>
          <t>MA⑤</t>
        </is>
      </c>
      <c r="J168" s="38" t="inlineStr">
        <is>
          <t>변경</t>
        </is>
      </c>
      <c r="K168" s="38" t="inlineStr">
        <is>
          <t>확인 안 됨</t>
        </is>
      </c>
      <c r="L168" s="38" t="inlineStr">
        <is>
          <t>일치</t>
        </is>
      </c>
      <c r="M168" s="38" t="inlineStr">
        <is>
          <t>편입 후</t>
        </is>
      </c>
      <c r="N168" s="39" t="inlineStr">
        <is>
          <t>Commerce &amp; Marketing</t>
        </is>
      </c>
      <c r="O168" s="39" t="inlineStr">
        <is>
          <t>E-commerce / Marketplace</t>
        </is>
      </c>
      <c r="P168" s="38" t="inlineStr">
        <is>
          <t>Closed</t>
        </is>
      </c>
      <c r="Q168" s="40" t="n">
        <v>0.381</v>
      </c>
      <c r="R168" s="39" t="inlineStr">
        <is>
          <t>-</t>
        </is>
      </c>
      <c r="S168" s="39" t="inlineStr">
        <is>
          <t>SNOW Corp.</t>
        </is>
      </c>
      <c r="T168" s="39" t="inlineStr">
        <is>
          <t>An unknown buyer acquired 10% stake in Kream Corporation from SNOW Corp. for approximately KRW 430 million on March 15, 2021. Buyer acquired 0.01 million shares at an offer per share of KRW 43178.</t>
        </is>
      </c>
      <c r="U168" s="39" t="inlineStr">
        <is>
          <t>MA-5 매수자 미기재</t>
        </is>
      </c>
      <c r="V168" s="39" t="n"/>
      <c r="W168" s="39" t="inlineStr">
        <is>
          <t>MA⑦ 매수자 미기재</t>
        </is>
      </c>
      <c r="X168" s="39" t="n"/>
      <c r="Y168" s="38" t="inlineStr">
        <is>
          <t>False</t>
        </is>
      </c>
      <c r="Z168" s="39" t="inlineStr">
        <is>
          <t>MA⑤ 그룹의 지분 매각</t>
        </is>
      </c>
      <c r="AA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AB168" s="39" t="inlineStr">
        <is>
          <t>완료 (2021-03-15, 공정거래법 공시상 변동일)</t>
        </is>
      </c>
      <c r="AC168" s="39" t="inlineStr">
        <is>
          <t>431,780,000원 (보통주 10,000주 × 주당 43,178원)</t>
        </is>
      </c>
      <c r="AD168" s="39" t="inlineStr">
        <is>
          <t>원자료와 일치 (원자료 0.381 = 431,780,000원 / 약 1,133원/달러)</t>
        </is>
      </c>
      <c r="AE168" s="39" t="inlineStr">
        <is>
          <t>2021-03-15</t>
        </is>
      </c>
      <c r="AF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G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N064(2021-07 SODA inc.)·N082(2023-12)·N084(2024-03)는 이 거래의 대상회사 크림이 매수자인 별개 거래로, 이 거래와 단계 관계는 없음. 거래 규모가 NAVER 연결 총자산의 0.0025%로 극히 작아 주가 이벤트 분석 의미는 거의 없음. 어닝콜 언급은 찾지 않음(예산).</t>
        </is>
      </c>
      <c r="AH168" s="39" t="inlineStr">
        <is>
          <t>미확인 (매수자 비공개: 크림㈜ 공정거래법 공시상 '기타 소계(C)', 즉 NAVER 동일인 관련자가 아닌 주주). 매도자: 스노우㈜(NAVER 연결 종속회사, 비상장)</t>
        </is>
      </c>
      <c r="AI168" s="39" t="inlineStr">
        <is>
          <t>미확인 (공정거래법 '최대주주등의주식보유변동' 공시에는 목적 기재란이 없고, 관련 보도자료·기사 미발견)</t>
        </is>
      </c>
      <c r="AJ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K168" s="39" t="inlineStr">
        <is>
          <t>해당 없음 (그룹이 매도자인 거래, 매수자 미상)</t>
        </is>
      </c>
      <c r="AL168" s="39" t="inlineStr">
        <is>
          <t>매수자를 알 수 없어 판단 불가. NAVER 정점 기준으로 크림(한정판 리셀 중개 플랫폼)은 커머스 부문에 인접한 사업이며, 이 거래는 그룹이 대상회사 지분 10%를 외부에 넘긴 것으로 그룹의 사업 영역 변화는 없음.</t>
        </is>
      </c>
      <c r="AM168" s="39" t="inlineStr">
        <is>
          <t>미확인 (매수자 미상). 참고: 매도자 스노우㈜ 2020-12-31 별도 총자산 211,863,578,896원(스노우 2021 감사보고서 비교표시 전기)</t>
        </is>
      </c>
      <c r="AN168" s="39" t="inlineStr">
        <is>
          <t>NAVER 2020-12-31 연결 총자산 17,014,239백만원 (자본총계 8,255,132백만원)</t>
        </is>
      </c>
      <c r="AO168" s="39" t="inlineStr">
        <is>
          <t>계산: 431,780,000원 / NAVER 2020말 연결 총자산 17,014,239백만원 = 0.0025% (참고: 매도자 스노우 2020말 별도 총자산 대비 0.20%)</t>
        </is>
      </c>
      <c r="AP168" s="39" t="inlineStr">
        <is>
          <t>계산: 431,780,000원 / NAVER 2020말 연결 자본총계 8,255,132백만원 = 0.0052%</t>
        </is>
      </c>
      <c r="AQ168" s="39" t="inlineStr">
        <is>
          <t>계산: NAVER 2021-03-12 종가 380,500원 × 발행주식총수 164,263,395주(2020-12-31) = 62,502,221,797,500원(약 62.5조원)</t>
        </is>
      </c>
      <c r="AR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S168" s="39" t="inlineStr">
        <is>
          <t>KRX:035420</t>
        </is>
      </c>
      <c r="AT168" s="39" t="inlineStr">
        <is>
          <t>매수자 미상, 매도자 스노우㈜ 비상장이므로 상장 지배회사 NAVER. 대상회사 크림㈜는 비상장(종목코드 없음). 거래 규모가 시가총액의 0.0007%로 주가 반응 분석 실익은 거의 없음.</t>
        </is>
      </c>
      <c r="AU168" s="39" t="inlineStr">
        <is>
          <t>2021-03-15 크림㈜ 공정거래법 공시 '최대주주등의주식보유변동'(DART 20210315000736). 사전 보도 미발견.</t>
        </is>
      </c>
      <c r="AV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W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취득(N064);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취득(N082); 2024-03: SODA 관련 거래(N084);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X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Y168" s="39" t="inlineStr">
        <is>
          <t>해당 없음 (크림㈜는 2021-01-01 물적분할 신설법인으로 직전 회계연도 법인 실적 없음. 분할 전 스노우 내 크림 사업부문 매출은 별도로 공시된 것을 찾지 못함)</t>
        </is>
      </c>
      <c r="AZ168" s="39" t="inlineStr">
        <is>
          <t>2021: 32.8억원 (3,284,943,182원); 2022: 459.6억원 (45,958,158,464원); 2023: 1,222.2억원 (122,222,477,388원); 2024: 1,775.6억원 (177,556,301,172원); 2025: 2,025.3억원 (202,534,732,721원)</t>
        </is>
      </c>
      <c r="BA168" s="39" t="inlineStr">
        <is>
          <t>해당 없음 (2021-01-01 신설법인, 직전 연도 법인 실적 없음)</t>
        </is>
      </c>
      <c r="BB168" s="39" t="inlineStr">
        <is>
          <t>2021: -595.5억원 (-59,549,118,226원); 2022: -860.6억원 (-86,060,851,519원); 2023: -408.0억원 (-40,800,149,876원); 2024: -88.8억원 (-8,881,325,003원); 2025: -81.0억원 (-8,103,883,146원)</t>
        </is>
      </c>
      <c r="BC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D168" s="39" t="inlineStr">
        <is>
          <t>미확인 (NAVER IR 자료·어닝콜에서 이 10% 매각이나 크림 관련 언급은 찾지 않음. 매각 규모가 4.3억원이라 언급 가능성 낮음)</t>
        </is>
      </c>
      <c r="BE168" s="38" t="inlineStr">
        <is>
          <t>부분</t>
        </is>
      </c>
      <c r="BF168" s="38" t="inlineStr">
        <is>
          <t>2026-10-26</t>
        </is>
      </c>
    </row>
    <row r="169" ht="72" customHeight="1">
      <c r="A169" s="38" t="inlineStr">
        <is>
          <t>N062</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MA②</t>
        </is>
      </c>
      <c r="J169" s="38" t="inlineStr">
        <is>
          <t>같음</t>
        </is>
      </c>
      <c r="K169" s="38" t="inlineStr">
        <is>
          <t>있음</t>
        </is>
      </c>
      <c r="L169" s="38" t="inlineStr">
        <is>
          <t>불일치</t>
        </is>
      </c>
      <c r="M169" s="38" t="inlineStr">
        <is>
          <t>지분법 합작 계열</t>
        </is>
      </c>
      <c r="N169" s="39" t="inlineStr">
        <is>
          <t>Technology &amp; Infrastructure</t>
        </is>
      </c>
      <c r="O169" s="39" t="inlineStr">
        <is>
          <t>AI / Robotics</t>
        </is>
      </c>
      <c r="P169" s="38" t="inlineStr">
        <is>
          <t>Announced</t>
        </is>
      </c>
      <c r="Q169" s="40" t="n">
        <v>1579</v>
      </c>
      <c r="R169" s="39" t="inlineStr">
        <is>
          <t>LINE GAMES Corporation</t>
        </is>
      </c>
      <c r="S169" s="39" t="inlineStr">
        <is>
          <t>-</t>
        </is>
      </c>
      <c r="T169" s="39" t="inlineStr">
        <is>
          <t>LINE GAMES Corporation agreed to acquire additional 3% stake in UJU Electronics Co. Ltd (KOSDAQ:A065680) for KRW 21.6 billion on June 7, 2021. Board of Directors of LINE GAMES approved the transaction. Transaction is expected to close on June 8, 2021.</t>
        </is>
      </c>
      <c r="U169" s="39" t="inlineStr">
        <is>
          <t>MA-1 그룹이 매수자</t>
        </is>
      </c>
      <c r="V169" s="39" t="inlineStr">
        <is>
          <t>추가지분</t>
        </is>
      </c>
      <c r="W169" s="39" t="inlineStr">
        <is>
          <t>MA② 기존 지분 확대</t>
        </is>
      </c>
      <c r="X169" s="39" t="n"/>
      <c r="Y169" s="38" t="inlineStr">
        <is>
          <t>True</t>
        </is>
      </c>
      <c r="Z169" s="39" t="inlineStr">
        <is>
          <t>MA② 기존 지분 확대</t>
        </is>
      </c>
      <c r="AA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AB169" s="39" t="inlineStr">
        <is>
          <t>완료 (2021-06-08)</t>
        </is>
      </c>
      <c r="AC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D169" s="39" t="inlineStr">
        <is>
          <t>원자료 오류: USD 19.54백만 (21,687,737,108원 ÷ 1,109.68원/달러[Yahoo Finance KRW=X 2021-06-07 종가]); 원자료 1,579.0은 약 81배 과대</t>
        </is>
      </c>
      <c r="AE169" s="39" t="inlineStr">
        <is>
          <t>2021-06-07</t>
        </is>
      </c>
      <c r="AF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G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제로게임즈(N052)가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H169" s="39" t="inlineStr">
        <is>
          <t>라인게임즈㈜ (DART 00984119; 비상장; 지배주주 없음 — 최대주주 신 LINE Corporation[LY 계열, 2021년말 35.65%]의 지분법 관계기업)</t>
        </is>
      </c>
      <c r="AI169" s="39" t="inlineStr">
        <is>
          <t>"개발력 확보 및 시너지 창출" (DART 공정거래법 공시 '타법인 주식 및 출자증권 취득결정'·'비유동자산 취득결정', 2021-06-14)</t>
        </is>
      </c>
      <c r="AJ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K169" s="39" t="inlineStr">
        <is>
          <t>핵심</t>
        </is>
      </c>
      <c r="AL169" s="39" t="inlineStr">
        <is>
          <t>우주는 라인게임즈가 퍼블리싱하는 모바일 수집형 RPG '엑소스 히어로즈'의 개발사(디지털데일리 2020-02-03, MTN 2022-05-19)로 인수 주체의 주력인 게임 개발·퍼블리싱과 같은 영역이다. 최대주주 계열 LY(검색·포털·메신저·커머스) 기준으로는 인접, 그룹 정점 NAVER 기준으로는 비핵심이며 NAVER는 지분법 두 단계를 거쳐서만 관여한다.</t>
        </is>
      </c>
      <c r="AM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N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O169" s="39" t="inlineStr">
        <is>
          <t>10.25 (공시값: '비유동자산 취득결정'의 자산총액 대비 — 분모가 2019년말 값으로 보임) / 계산: 12.29 (21,687,737,108원 ÷ 라인게임즈 별도 자산총계 176,493,433,555원, 2020-12-31) / 참고 NAVER 기준 0.13 (÷ 17,014,239백만원)</t>
        </is>
      </c>
      <c r="AP169" s="39" t="inlineStr">
        <is>
          <t>16.79</t>
        </is>
      </c>
      <c r="AQ169" s="39" t="inlineStr">
        <is>
          <t>해당 없음 (라인게임즈 비상장, 상장 지배회사 없음). 참고 계산: NAVER 58,642,032,015,000원 (발표[이사회] 직전 거래일 2021-06-04 종가 357,000원[Yahoo Finance 035420.KS] × 발행주식 164,263,395주[2021-06-30, NAVER 반기보고서])</t>
        </is>
      </c>
      <c r="AR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S169" s="39" t="inlineStr">
        <is>
          <t>해당 없음</t>
        </is>
      </c>
      <c r="AT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U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V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W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X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Y169" s="39" t="inlineStr">
        <is>
          <t>2019: 2,337백만원; 2020: 16,724백만원</t>
        </is>
      </c>
      <c r="AZ169" s="39" t="inlineStr">
        <is>
          <t>2021: 6,029,013천원; 2022: 333,073천원; 최근 2022 (2023-05-01 라인게임즈에 합병돼 소멸)</t>
        </is>
      </c>
      <c r="BA169" s="39" t="inlineStr">
        <is>
          <t>미확인 (영업이익 공시 없음). 참고 당기순손익 2019: -3,304백만원; 2020: 9,019백만원</t>
        </is>
      </c>
      <c r="BB169" s="39" t="inlineStr">
        <is>
          <t>미확인 (영업이익 공시 없음). 참고 당기순손익 2021: -864,273천원; 2022: -1,440,845천원</t>
        </is>
      </c>
      <c r="BC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D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E169" s="38" t="inlineStr">
        <is>
          <t>부분</t>
        </is>
      </c>
      <c r="BF169" s="38" t="inlineStr">
        <is>
          <t>2026-10-26</t>
        </is>
      </c>
    </row>
    <row r="170" ht="72" customHeight="1">
      <c r="A170" s="38" t="inlineStr">
        <is>
          <t>N063</t>
        </is>
      </c>
      <c r="B170" s="38" t="inlineStr">
        <is>
          <t>Naver</t>
        </is>
      </c>
      <c r="C170" s="38" t="inlineStr">
        <is>
          <t>2021-06-16</t>
        </is>
      </c>
      <c r="D170" s="39" t="inlineStr">
        <is>
          <t>GrayLab</t>
        </is>
      </c>
      <c r="E170" s="38" t="n">
        <v>158</v>
      </c>
      <c r="F170" s="38" t="inlineStr">
        <is>
          <t>False</t>
        </is>
      </c>
      <c r="G170" s="38" t="n"/>
      <c r="H170" s="38" t="inlineStr">
        <is>
          <t>MA②</t>
        </is>
      </c>
      <c r="I170" s="38" t="inlineStr">
        <is>
          <t>MA②</t>
        </is>
      </c>
      <c r="J170" s="38" t="inlineStr">
        <is>
          <t>같음</t>
        </is>
      </c>
      <c r="K170" s="38" t="inlineStr">
        <is>
          <t>기타</t>
        </is>
      </c>
      <c r="L170" s="38" t="inlineStr">
        <is>
          <t>일치</t>
        </is>
      </c>
      <c r="M170" s="38" t="inlineStr">
        <is>
          <t>지분법 합작 계열</t>
        </is>
      </c>
      <c r="N170" s="39" t="inlineStr">
        <is>
          <t>Technology &amp; Infrastructure</t>
        </is>
      </c>
      <c r="O170" s="39" t="inlineStr">
        <is>
          <t>Digital Infrastructure</t>
        </is>
      </c>
      <c r="P170" s="38" t="inlineStr">
        <is>
          <t>Announced</t>
        </is>
      </c>
      <c r="Q170" s="40" t="n">
        <v>0.908</v>
      </c>
      <c r="R170" s="39" t="inlineStr">
        <is>
          <t>LINE Plus Corporation</t>
        </is>
      </c>
      <c r="S170" s="39" t="inlineStr">
        <is>
          <t>-</t>
        </is>
      </c>
      <c r="T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U170" s="39" t="inlineStr">
        <is>
          <t>MA-1 그룹이 매수자</t>
        </is>
      </c>
      <c r="V170" s="39" t="inlineStr">
        <is>
          <t>추가지분</t>
        </is>
      </c>
      <c r="W170" s="39" t="inlineStr">
        <is>
          <t>MA② 기존 지분 확대</t>
        </is>
      </c>
      <c r="X170" s="39" t="n"/>
      <c r="Y170" s="38" t="inlineStr">
        <is>
          <t>False</t>
        </is>
      </c>
      <c r="Z170" s="39" t="inlineStr">
        <is>
          <t>MA② 기존 지분 확대</t>
        </is>
      </c>
      <c r="AA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AB170" s="39" t="inlineStr">
        <is>
          <t>완료 (2021-06-14, 주식 변동일)</t>
        </is>
      </c>
      <c r="AC170" s="39" t="inlineStr">
        <is>
          <t>1,015,920,000원 (2,490주 × 주당 408,000원: 이승진 611주 249,288,000원 + 기타 주주 1,879주)</t>
        </is>
      </c>
      <c r="AD170" s="39" t="inlineStr">
        <is>
          <t>원자료와 일치 (0.908백만 달러는 환율 약 1,119원/달러에 해당해 2021-06 환율 수준과 부합)</t>
        </is>
      </c>
      <c r="AE170" s="39" t="inlineStr">
        <is>
          <t>2021-06-16</t>
        </is>
      </c>
      <c r="AF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G170" s="39" t="inlineStr">
        <is>
          <t>N054와 같은 잔여지분 분할 매입 계약의 4차분이다(N054는 2020-06-12, 58.51%→76.99%). 전체 단계: 2018 40%(종속기업 편입) → 2019-06 58.51% → 2020-06 76.99%(N054) → 2021-06 95.47%(N063)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H170" s="39" t="inlineStr">
        <is>
          <t>라인플러스㈜(LINE Corporation[구 LINE Split Preparation] 100% 자회사, Z홀딩스[현 LY Corporation] 연결 종속, 최상위 지배기업 SoftBank Group; NAVER는 A홀딩스를 통해 지분법으로 간접 보유; 비상장)</t>
        </is>
      </c>
      <c r="AI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70" s="39" t="inlineStr">
        <is>
          <t>LINE 메신저 기반 모바일 서비스의 글로벌 개발·운영 (라인플러스 감사보고서: '포털 및 기타 인터넷 정보매개 서비스 등 모바일 서비스 사업을 영위할 목적으로 2013년 2월 28일에 설립')</t>
        </is>
      </c>
      <c r="AK170" s="39" t="inlineStr">
        <is>
          <t>인접</t>
        </is>
      </c>
      <c r="AL170"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70" s="39" t="inlineStr">
        <is>
          <t>691,280,782,315원 (라인플러스 별도, 2021-03-31; 라인플러스 FY2021.03 감사보고서)</t>
        </is>
      </c>
      <c r="AN170" s="39" t="inlineStr">
        <is>
          <t>Z홀딩스 연결 資産合計 6,696,680百万円 (2021-03-31, IFRS; 2021年3月期 決算短信). 참고: NAVER 연결 총자산 17,014,239백만원(2020-12-31, LINE 매각예정자산 포함; NAVER 2020 사업보고서)</t>
        </is>
      </c>
      <c r="AO170" s="39" t="inlineStr">
        <is>
          <t>계산: 0.15 (1,015,920,000원 / 라인플러스 별도 총자산 691,280,782,315원, 2021-03-31)</t>
        </is>
      </c>
      <c r="AP170" s="39" t="inlineStr">
        <is>
          <t>계산: 0.24 (1,015,920,000원 / 라인플러스 별도 자본총계 431,643,385,023원, 2021-03-31)</t>
        </is>
      </c>
      <c r="AQ170" s="39" t="inlineStr">
        <is>
          <t>계산: 3,985,887,421,875円 (Z홀딩스 2021-06-15 종가 524.8円 × 자기주식 제외 주식수 7,595,059,874주 = 발행 7,655,201,395 − 자기 60,141,521, 2021-03-31). 참고: NAVER 63,569,933,865,000원(2021-06-15 종가 387,000원 × 164,263,395주). 종가는 Yahoo Finance</t>
        </is>
      </c>
      <c r="AR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S170" s="39" t="inlineStr">
        <is>
          <t>TSE:4689</t>
        </is>
      </c>
      <c r="AT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U170" s="39" t="inlineStr">
        <is>
          <t>2021-06-16 DART 공정위 공시 '최대주주등의주식보유변동'(그레이해쉬 제출). 잔여 23.01%를 1년 안에 취득할 의무는 2021-04-08 라인플러스 2020 감사보고서 주석에 먼저 공개됐다.</t>
        </is>
      </c>
      <c r="AV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(N054);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W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X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Y170" s="39" t="inlineStr">
        <is>
          <t>2020: 76백만원; 2021-01~03(결산월 변경 단기): 0백만원</t>
        </is>
      </c>
      <c r="AZ170" s="39" t="inlineStr">
        <is>
          <t>2021-04~2022-03: 미확인 (개별 실적 공시 없음; 2022-03-30 라인플러스에 흡수합병되어 이후 개별 실적 없음). 합병기일 순자산 304,014천원</t>
        </is>
      </c>
      <c r="BA170" s="39" t="inlineStr">
        <is>
          <t>2020: -13백만원; 2021-01~03: 미확인(당기순이익 -21백만원)</t>
        </is>
      </c>
      <c r="BB170" s="39" t="inlineStr">
        <is>
          <t>2021-04~2022-03: 미확인 (개별 실적 공시 없음); 이후 합병으로 개별 실적 없음</t>
        </is>
      </c>
      <c r="BC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D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E170" s="38" t="inlineStr">
        <is>
          <t>완료</t>
        </is>
      </c>
      <c r="BF170" s="38" t="inlineStr">
        <is>
          <t>2026-10-31</t>
        </is>
      </c>
    </row>
    <row r="171" ht="72" customHeight="1">
      <c r="A171" s="38" t="inlineStr">
        <is>
          <t>N064</t>
        </is>
      </c>
      <c r="B171" s="38" t="inlineStr">
        <is>
          <t>Naver</t>
        </is>
      </c>
      <c r="C171" s="38" t="inlineStr">
        <is>
          <t>2021-07-06</t>
        </is>
      </c>
      <c r="D171" s="39" t="inlineStr">
        <is>
          <t>SODA inc.</t>
        </is>
      </c>
      <c r="E171" s="38" t="n">
        <v>54</v>
      </c>
      <c r="F171" s="38" t="inlineStr">
        <is>
          <t>False</t>
        </is>
      </c>
      <c r="G171" s="38" t="n"/>
      <c r="H171" s="38" t="inlineStr">
        <is>
          <t>MA③</t>
        </is>
      </c>
      <c r="I171" s="38" t="inlineStr">
        <is>
          <t>MA③</t>
        </is>
      </c>
      <c r="J171" s="38" t="inlineStr">
        <is>
          <t>같음</t>
        </is>
      </c>
      <c r="K171" s="38" t="inlineStr">
        <is>
          <t>확인 안 됨</t>
        </is>
      </c>
      <c r="L171" s="38" t="inlineStr">
        <is>
          <t>일치</t>
        </is>
      </c>
      <c r="M171" s="38" t="inlineStr">
        <is>
          <t>편입 후</t>
        </is>
      </c>
      <c r="N171" s="39" t="inlineStr">
        <is>
          <t>Communication &amp; Visual Effects Services</t>
        </is>
      </c>
      <c r="O171" s="39" t="inlineStr">
        <is>
          <t>Visual Communication Apps</t>
        </is>
      </c>
      <c r="P171" s="38" t="inlineStr">
        <is>
          <t>Closed</t>
        </is>
      </c>
      <c r="Q171" s="40" t="n">
        <v>31.65</v>
      </c>
      <c r="R171" s="39" t="inlineStr">
        <is>
          <t>Kream Corporation</t>
        </is>
      </c>
      <c r="S171" s="39" t="inlineStr">
        <is>
          <t>-</t>
        </is>
      </c>
      <c r="T171" s="39" t="inlineStr">
        <is>
          <t>Kream Corporation agreed to acquire 18.57% stake in SODA inc. for ¥3.5 billion on July 1, 2021. Transaction was approved by the board of directors of Kream. Transaction is expected to close on July 23, 2021.</t>
        </is>
      </c>
      <c r="U171" s="39" t="inlineStr">
        <is>
          <t>MA-1 그룹이 매수자</t>
        </is>
      </c>
      <c r="V171" s="39" t="inlineStr">
        <is>
          <t>소수지분(&lt;50%)</t>
        </is>
      </c>
      <c r="W171" s="39" t="inlineStr">
        <is>
          <t>MA③ 소수지분 매입</t>
        </is>
      </c>
      <c r="X171" s="39" t="n"/>
      <c r="Y171" s="38" t="inlineStr">
        <is>
          <t>False</t>
        </is>
      </c>
      <c r="Z171" s="39" t="inlineStr">
        <is>
          <t>MA③ 소수지분 매입</t>
        </is>
      </c>
      <c r="AA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AB171" s="39" t="inlineStr">
        <is>
          <t>완료 (취득예정일[송금예정일] 2021-07-23. 크림 2021 감사보고서에 SODA 지분 13.57%가 '당기 중 신규 취득' 관계기업으로 기재. 실제 납입일 문서는 미확인)</t>
        </is>
      </c>
      <c r="AC171" s="39" t="inlineStr">
        <is>
          <t>JPY 3,499,365,983 (= 35,576,304,266원, JPY 100 = 1,016.65원[2021-07-01 이사회결의일 매매기준율] 환산; SODA 신주 우선주 4,409주)</t>
        </is>
      </c>
      <c r="AD171" s="39" t="inlineStr">
        <is>
          <t>원자료와 일치 (JPY 3,499.4백만 ÷ 111.57엔/달러[Yahoo Finance JPY=X 2021-07-01 종가] ≈ USD 31.36백만; 원화 환산액 35,576백만원 ÷ 1,132.41원/달러[Yahoo Finance KRW=X 2021-07-01 종가] ≈ USD 31.42백만. 원자료 31.65와 약 1% 차이)</t>
        </is>
      </c>
      <c r="AE171" s="39" t="inlineStr">
        <is>
          <t>2021-07-01</t>
        </is>
      </c>
      <c r="AF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N082 2,163주·N084 9,752주를 빼면 4,409주로 2021~2023 사이 크림의 추가 취득 없음). 거래상대방은 SODA 자신(신주 발행, 공시 '거래상대방: Soda Inc.(발행회사)')이므로 매도자 없음.</t>
        </is>
      </c>
      <c r="AG171" s="39" t="inlineStr">
        <is>
          <t>같은 대상의 이후 거래: N084(2023-09-27 SPA, 9,752주 97,667,665,598원; 2023-12-27 6,769주·2024-03-28 2,983주 분할 취득), N082(2023-12-19 SPA, 2,163주 15,769,137,061원). N064로 SODA가 NAVER 그룹의 관계기업이 되었고, 2023-12 N084 1차분·N082 취득으로 지배력 획득(NAVER 연결 사업결합, 선도계약 포함 64.85%). 그룹은 N064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H171" s="39" t="inlineStr">
        <is>
          <t>크림㈜ (KREAM Corporation; 스노우㈜ 자회사, NAVER 손자회사, 비상장)</t>
        </is>
      </c>
      <c r="AI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J171" s="39" t="inlineStr">
        <is>
          <t>한정판 스니커즈 중개(리셀) 앱 KREAM 개발·운영 (크림 2021 감사보고서 일반사항: '한정판 스니커즈 중개 앱 개발 및 운영'). 2021년 영업수익 3,284,943,182원(별도)</t>
        </is>
      </c>
      <c r="AK171" s="39" t="inlineStr">
        <is>
          <t>핵심</t>
        </is>
      </c>
      <c r="AL171" s="39" t="inlineStr">
        <is>
          <t>SODA는 일본 최대 스니커즈 리셀 플랫폼 '스니커덩크(SNKRDUNK)' 운영사(크림 공시 주요사업 '전자상거래업', 2023-12 공시 '일본 한정판 커머스 플랫폼')로 크림과 같은 사업을 다른 지역에서 함. NAVER(그룹 정점) 기준으로는 커머스·C2C에 붙은 인접 영역(NAVER는 2026Q1부터 'C2C: 크림 및 소다, 포시마크, 왈라팝' 부문을 따로 공시).</t>
        </is>
      </c>
      <c r="AM171" s="39" t="inlineStr">
        <is>
          <t>11,136,427,654원 (크림 별도, 2021-01-01 분할 재무제표; 비유동자산취득결정 공시 '최근 사업연도말 자산총액')</t>
        </is>
      </c>
      <c r="AN171" s="39" t="inlineStr">
        <is>
          <t>17,014,239백만원 (NAVER 연결, 2020-12-31; NAVER 2022 사업보고서 요약재무정보 3개년 비교)</t>
        </is>
      </c>
      <c r="AO171" s="39" t="inlineStr">
        <is>
          <t>319.46</t>
        </is>
      </c>
      <c r="AP171" s="39" t="inlineStr">
        <is>
          <t>970.44</t>
        </is>
      </c>
      <c r="AQ171" s="39" t="inlineStr">
        <is>
          <t>계산: 68,579,967,412,500원(약 68.6조원) = NAVER 2021-06-30(이사회결의 직전 거래일) 종가 417,500원 × 발행주식 164,263,395주. 참고: 공시일 직전 거래일 2021-07-05 종가 410,000원 기준 67,347,991,950,000원</t>
        </is>
      </c>
      <c r="AR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S171" s="39" t="inlineStr">
        <is>
          <t>KRX:035420</t>
        </is>
      </c>
      <c r="AT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U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V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W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976.7억원(N084), 2023-10-04 경영통합·연결 자회사 편입 발표; 2023-12-19: 추가 2,163주 157.7억원 계약(N082); 2023-12-27~28: 지배력 획득, NAVER 연결 사업결합(선도계약 포함 64.85%, 잠정 영업권 200,270백만원 → 최종 157,109백만원); 2024-03-28: N084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X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Y171" s="39" t="inlineStr">
        <is>
          <t>FY2020/5: 742백만원 (2021-07 공시, JPY100=1,016.65원 환산; 2023-12 공시 환산으로는 666백만원); FY2021/5: 8,604백만원 (2023-12 공시, JPY1=9.1204원 환산 ≈ JPY 943백만)</t>
        </is>
      </c>
      <c r="AZ171" s="39" t="inlineStr">
        <is>
          <t>FY2022/5: 32,941백만원 (2023-12 공시 환산). 역년 기준(크림 감사보고서 주석 요약재무): 2021: 19,123백만원; 2022: 45,540백만원; 2023: 82,001백만원; 2024: 121,264백만원; 2025(최근): 190,393백만원</t>
        </is>
      </c>
      <c r="BA171" s="39" t="inlineStr">
        <is>
          <t>미확인 (공시 요약재무에는 당기순이익만 있음: FY2020/5 순손실 221백만원, FY2021/5 순손실 26,010백만원)</t>
        </is>
      </c>
      <c r="BB171" s="39" t="inlineStr">
        <is>
          <t>미확인 (영업이익 미공시). 당기순손익(크림 감사보고서 주석, 역년 기준): 2021: -42,432백만원; 2022: -40,050백만원; 2023: -7,943백만원; 2024: -5,704백만원; 2025: -5,857백만원. FY2022/5 순손실 55,202백만원(2023-12 공시)</t>
        </is>
      </c>
      <c r="BC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D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E171" s="38" t="inlineStr">
        <is>
          <t>완료</t>
        </is>
      </c>
      <c r="BF171" s="38" t="inlineStr">
        <is>
          <t>2026-10-26</t>
        </is>
      </c>
    </row>
    <row r="172" ht="72" customHeight="1">
      <c r="A172" s="38" t="inlineStr">
        <is>
          <t>N065</t>
        </is>
      </c>
      <c r="B172" s="38" t="inlineStr">
        <is>
          <t>Naver</t>
        </is>
      </c>
      <c r="C172" s="38" t="inlineStr">
        <is>
          <t>2021-08-25</t>
        </is>
      </c>
      <c r="D172" s="39" t="inlineStr">
        <is>
          <t>Namaein Co., Ltd</t>
        </is>
      </c>
      <c r="E172" s="38" t="n">
        <v>113</v>
      </c>
      <c r="F172" s="38" t="inlineStr">
        <is>
          <t>False</t>
        </is>
      </c>
      <c r="G172" s="38" t="inlineStr">
        <is>
          <t>N065</t>
        </is>
      </c>
      <c r="H172" s="38" t="inlineStr">
        <is>
          <t>MA①</t>
        </is>
      </c>
      <c r="I172" s="38" t="inlineStr">
        <is>
          <t>MA①</t>
        </is>
      </c>
      <c r="J172" s="38" t="inlineStr">
        <is>
          <t>같음</t>
        </is>
      </c>
      <c r="K172" s="38" t="inlineStr">
        <is>
          <t>있음</t>
        </is>
      </c>
      <c r="L172" s="38" t="inlineStr">
        <is>
          <t>일치</t>
        </is>
      </c>
      <c r="M172" s="38" t="inlineStr">
        <is>
          <t>편입 후</t>
        </is>
      </c>
      <c r="N172" s="39" t="inlineStr">
        <is>
          <t>Commerce &amp; Marketing</t>
        </is>
      </c>
      <c r="O172" s="39" t="inlineStr">
        <is>
          <t>Brand / Advertising / 
Marketing / IP Merchandising</t>
        </is>
      </c>
      <c r="P172" s="38" t="inlineStr">
        <is>
          <t>Closed</t>
        </is>
      </c>
      <c r="Q172" s="40" t="n">
        <v>6.87</v>
      </c>
      <c r="R172" s="39" t="inlineStr">
        <is>
          <t>Kream Corporation</t>
        </is>
      </c>
      <c r="S172" s="39" t="inlineStr">
        <is>
          <t>-</t>
        </is>
      </c>
      <c r="T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U172" s="39" t="inlineStr">
        <is>
          <t>MA-1 그룹이 매수자</t>
        </is>
      </c>
      <c r="V172" s="39" t="inlineStr">
        <is>
          <t>지분율 미기재(대개 100%·사업양수)</t>
        </is>
      </c>
      <c r="W172" s="39" t="inlineStr">
        <is>
          <t>MA① 경영권 인수</t>
        </is>
      </c>
      <c r="X172" s="39" t="n"/>
      <c r="Y172" s="38" t="inlineStr">
        <is>
          <t>False</t>
        </is>
      </c>
      <c r="Z172" s="39" t="inlineStr">
        <is>
          <t>MA① 경영권 인수</t>
        </is>
      </c>
      <c r="AA172" s="39" t="inlineStr">
        <is>
          <t>편입 후 (매수자 크림㈜는 NAVER 자회사 스노우㈜에서 2021-01-01 물적분할 설립된 NAVER 연결 종속회사; 공시에 기업집단명 '네이버' 기재)</t>
        </is>
      </c>
      <c r="AB172" s="39" t="inlineStr">
        <is>
          <t>완료 (취득예정일 2021-09-29; 크림 측 김민국 이사 2021-09-29 취임, 공정위 계열편입일 2021-11-01; 크림 2021 감사보고서에 지분 100%·장부금액 80억원으로 기재)</t>
        </is>
      </c>
      <c r="AC172" s="39" t="inlineStr">
        <is>
          <t>8,000,000,000원 (보통주 10,000주, 지분 100%, 현금)</t>
        </is>
      </c>
      <c r="AD172" s="39" t="inlineStr">
        <is>
          <t>원자료와 일치 (USD 6.87mm ≒ 80억원/약 1,165원; KED Global 보도 '$6.9 million')</t>
        </is>
      </c>
      <c r="AE172" s="39" t="inlineStr">
        <is>
          <t>2021-08-25</t>
        </is>
      </c>
      <c r="AF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G172" s="39" t="inlineStr">
        <is>
          <t>N066과 같은 거래(event_group N065,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N065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H172" s="39" t="inlineStr">
        <is>
          <t>크림㈜(NAVER 손자회사: NAVER→스노우㈜→크림㈜, 비상장; 2021-01-01 스노우에서 물적분할 설립)</t>
        </is>
      </c>
      <c r="AI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2" s="39" t="inlineStr">
        <is>
          <t>한정판 스니커즈 등 리셀(개인 간 거래) 중개 플랫폼 KREAM 운영 (2020년 스노우의 사업으로 시작, 2021-01 분사; 딜사이트·바이라인네트워크 보도)</t>
        </is>
      </c>
      <c r="AK172" s="39" t="inlineStr">
        <is>
          <t>인접</t>
        </is>
      </c>
      <c r="AL172"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2" s="39" t="inlineStr">
        <is>
          <t>11,136,427,654원 (크림㈜ 2021-01-01 분할 재무제표 기준 자산총액; 비유동자산취득결정 공시)</t>
        </is>
      </c>
      <c r="AN172" s="39" t="inlineStr">
        <is>
          <t>17,014,239백만원 (NAVER 2020-12-31 연결 자산총계; 2020 사업보고서 요약재무정보)</t>
        </is>
      </c>
      <c r="AO172" s="39" t="inlineStr">
        <is>
          <t>71.84</t>
        </is>
      </c>
      <c r="AP172" s="39" t="inlineStr">
        <is>
          <t>218.22</t>
        </is>
      </c>
      <c r="AQ172" s="39" t="inlineStr">
        <is>
          <t>계산: NAVER 71조 8,652억원 (2021-08-24 종가 437,500원 × 발행주식총수 164,263,395주)</t>
        </is>
      </c>
      <c r="AR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2" s="39" t="inlineStr">
        <is>
          <t>KRX:035420</t>
        </is>
      </c>
      <c r="AT172" s="39" t="inlineStr">
        <is>
          <t>인수 주체 크림㈜는 비상장이며 상장 지배회사는 NAVER. 대상회사 나매인은 비상장(종목코드 없음). 거래 규모가 NAVER 시가총액의 약 0.01%라 NAVER 주가 반응은 거의 기대하기 어렵다.</t>
        </is>
      </c>
      <c r="AU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2" s="39" t="inlineStr">
        <is>
          <t>있음 (2022년, 종속기업투자주식 8,000,000천원 전액 손상, 크림㈜ 2022 별도 감사보고서 주석 '당기 중 전액 손상되었습니다', 접수번호 20230410000641; 이후 2023~2025 장부금액 0)</t>
        </is>
      </c>
      <c r="AY172" s="39" t="inlineStr">
        <is>
          <t>2019: 해당 없음(2020-02 설립); 2020: 409백만원</t>
        </is>
      </c>
      <c r="AZ172" s="39" t="inlineStr">
        <is>
          <t>2021: 415백만원; 2022: 192백만원; 2025: 147백만원 (참고 2023: 177백만원, 2024: 209백만원)</t>
        </is>
      </c>
      <c r="BA172" s="39" t="inlineStr">
        <is>
          <t>2019: 해당 없음(2020-02 설립); 2020: 미확인 (공시 요약재무에 영업이익 없음, 당기순이익 130백만원)</t>
        </is>
      </c>
      <c r="BB172" s="39" t="inlineStr">
        <is>
          <t>2021: 3백만원; 2022: -269백만원; 2025: -21백만원 (참고 2023: -45백만원, 2024: -6백만원)</t>
        </is>
      </c>
      <c r="BC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D172" s="39" t="inlineStr">
        <is>
          <t>미확인 (NAVER 2021 3분기 실적 관련 보도와 웹 검색에서 나매인·나이키매니아 언급을 찾지 못함; NAVER IR 컨퍼런스콜 원문은 미검토)</t>
        </is>
      </c>
      <c r="BE172" s="38" t="inlineStr">
        <is>
          <t>완료</t>
        </is>
      </c>
      <c r="BF172" s="38" t="inlineStr">
        <is>
          <t>2026-10-31</t>
        </is>
      </c>
    </row>
    <row r="173" ht="72" customHeight="1">
      <c r="A173" s="38" t="inlineStr">
        <is>
          <t>N066</t>
        </is>
      </c>
      <c r="B173" s="38" t="inlineStr">
        <is>
          <t>Naver</t>
        </is>
      </c>
      <c r="C173" s="38" t="inlineStr">
        <is>
          <t>2021-08-25</t>
        </is>
      </c>
      <c r="D173" s="39" t="inlineStr">
        <is>
          <t>Namain Korea Co., Ltd.</t>
        </is>
      </c>
      <c r="E173" s="38" t="n">
        <v>114</v>
      </c>
      <c r="F173" s="38" t="inlineStr">
        <is>
          <t>False</t>
        </is>
      </c>
      <c r="G173" s="38" t="inlineStr">
        <is>
          <t>N065</t>
        </is>
      </c>
      <c r="H173" s="38" t="inlineStr">
        <is>
          <t>MA①</t>
        </is>
      </c>
      <c r="I173" s="38" t="inlineStr">
        <is>
          <t>MA①</t>
        </is>
      </c>
      <c r="J173" s="38" t="inlineStr">
        <is>
          <t>같음</t>
        </is>
      </c>
      <c r="K173" s="38" t="inlineStr">
        <is>
          <t>있음</t>
        </is>
      </c>
      <c r="L173" s="38" t="inlineStr">
        <is>
          <t>일치</t>
        </is>
      </c>
      <c r="M173" s="38" t="inlineStr">
        <is>
          <t>편입 후</t>
        </is>
      </c>
      <c r="N173" s="39" t="inlineStr">
        <is>
          <t>Commerce &amp; Marketing</t>
        </is>
      </c>
      <c r="O173" s="39" t="inlineStr">
        <is>
          <t>Brand / Advertising / 
Marketing / IP Merchandising</t>
        </is>
      </c>
      <c r="P173" s="38" t="inlineStr">
        <is>
          <t>Closed</t>
        </is>
      </c>
      <c r="Q173" s="40" t="n">
        <v>6.87</v>
      </c>
      <c r="R173" s="39" t="inlineStr">
        <is>
          <t>Kream Corporation</t>
        </is>
      </c>
      <c r="S173" s="39" t="inlineStr">
        <is>
          <t>-</t>
        </is>
      </c>
      <c r="T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U173" s="39" t="inlineStr">
        <is>
          <t>MA-1 그룹이 매수자</t>
        </is>
      </c>
      <c r="V173" s="39" t="inlineStr">
        <is>
          <t>지분율 미기재(대개 100%·사업양수)</t>
        </is>
      </c>
      <c r="W173" s="39" t="inlineStr">
        <is>
          <t>MA① 경영권 인수</t>
        </is>
      </c>
      <c r="X173" s="39" t="n"/>
      <c r="Y173" s="38" t="inlineStr">
        <is>
          <t>False</t>
        </is>
      </c>
      <c r="Z173" s="39" t="inlineStr">
        <is>
          <t>MA① 경영권 인수</t>
        </is>
      </c>
      <c r="AA173" s="39" t="inlineStr">
        <is>
          <t>편입 후 (매수자 크림㈜는 NAVER 자회사 스노우㈜에서 2021-01-01 물적분할 설립된 NAVER 연결 종속회사; 공시에 기업집단명 '네이버' 기재)</t>
        </is>
      </c>
      <c r="AB173" s="39" t="inlineStr">
        <is>
          <t>완료 (취득예정일 2021-09-29; 크림 측 김민국 이사 2021-09-29 취임, 공정위 계열편입일 2021-11-01; 크림 2021 감사보고서에 지분 100%·장부금액 80억원으로 기재)</t>
        </is>
      </c>
      <c r="AC173" s="39" t="inlineStr">
        <is>
          <t>8,000,000,000원 (N065와 같은 거래; 별도 대가 없음)</t>
        </is>
      </c>
      <c r="AD173" s="39" t="inlineStr">
        <is>
          <t>원자료와 일치 (USD 6.87mm ≒ 80억원/약 1,165원; KED Global 보도 '$6.9 million')</t>
        </is>
      </c>
      <c r="AE173" s="39" t="inlineStr">
        <is>
          <t>2021-08-25</t>
        </is>
      </c>
      <c r="AF173" s="39" t="inlineStr">
        <is>
          <t>기준 분류 유지(구조상 MA① 경영권 인수)이나 N065와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G173" s="39" t="inlineStr">
        <is>
          <t>N065와 같은 거래의 중복 기록(event_group N065, 같은 날·매수자·금액 80억원·10,000주). 'Namain Korea'라는 별도 법인은 DART에서 찾지 못함('나매인코리아' 회사명 조회 결과 없음); 대상은 나매인㈜(현 ㈜퍼스트커머스) 하나. 분석에서는 이 행을 제외하고 N065만 쓴다. 그 밖의 값은 N065와 같다. 2022년 투자주식 80억원 전액 손상.</t>
        </is>
      </c>
      <c r="AH173" s="39" t="inlineStr">
        <is>
          <t>크림㈜(NAVER 손자회사: NAVER→스노우㈜→크림㈜, 비상장; 2021-01-01 스노우에서 물적분할 설립)</t>
        </is>
      </c>
      <c r="AI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3" s="39" t="inlineStr">
        <is>
          <t>한정판 스니커즈 등 리셀(개인 간 거래) 중개 플랫폼 KREAM 운영 (2020년 스노우의 사업으로 시작, 2021-01 분사; 딜사이트·바이라인네트워크 보도)</t>
        </is>
      </c>
      <c r="AK173" s="39" t="inlineStr">
        <is>
          <t>인접</t>
        </is>
      </c>
      <c r="AL173"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3" s="39" t="inlineStr">
        <is>
          <t>11,136,427,654원 (크림㈜ 2021-01-01 분할 재무제표 기준 자산총액; 비유동자산취득결정 공시)</t>
        </is>
      </c>
      <c r="AN173" s="39" t="inlineStr">
        <is>
          <t>17,014,239백만원 (NAVER 2020-12-31 연결 자산총계; 2020 사업보고서 요약재무정보)</t>
        </is>
      </c>
      <c r="AO173" s="39" t="inlineStr">
        <is>
          <t>71.84</t>
        </is>
      </c>
      <c r="AP173" s="39" t="inlineStr">
        <is>
          <t>218.22</t>
        </is>
      </c>
      <c r="AQ173" s="39" t="inlineStr">
        <is>
          <t>계산: NAVER 71조 8,652억원 (2021-08-24 종가 437,500원 × 발행주식총수 164,263,395주)</t>
        </is>
      </c>
      <c r="AR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3" s="39" t="inlineStr">
        <is>
          <t>KRX:035420</t>
        </is>
      </c>
      <c r="AT173" s="39" t="inlineStr">
        <is>
          <t>인수 주체 크림㈜는 비상장이며 상장 지배회사는 NAVER. 대상회사 나매인은 비상장(종목코드 없음). 거래 규모가 NAVER 시가총액의 약 0.01%라 NAVER 주가 반응은 거의 기대하기 어렵다.</t>
        </is>
      </c>
      <c r="AU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3" s="39" t="inlineStr">
        <is>
          <t>있음 (2022년, 종속기업투자주식 8,000,000천원 전액 손상, 크림㈜ 2022 별도 감사보고서 주석 '당기 중 전액 손상되었습니다', 접수번호 20230410000641; 이후 2023~2025 장부금액 0)</t>
        </is>
      </c>
      <c r="AY173" s="39" t="inlineStr">
        <is>
          <t>2019: 해당 없음(2020-02 설립); 2020: 409백만원</t>
        </is>
      </c>
      <c r="AZ173" s="39" t="inlineStr">
        <is>
          <t>2021: 415백만원; 2022: 192백만원; 2025: 147백만원 (참고 2023: 177백만원, 2024: 209백만원)</t>
        </is>
      </c>
      <c r="BA173" s="39" t="inlineStr">
        <is>
          <t>2019: 해당 없음(2020-02 설립); 2020: 미확인 (공시 요약재무에 영업이익 없음, 당기순이익 130백만원)</t>
        </is>
      </c>
      <c r="BB173" s="39" t="inlineStr">
        <is>
          <t>2021: 3백만원; 2022: -269백만원; 2025: -21백만원 (참고 2023: -45백만원, 2024: -6백만원)</t>
        </is>
      </c>
      <c r="BC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D173" s="39" t="inlineStr">
        <is>
          <t>미확인 (NAVER 2021 3분기 실적 관련 보도와 웹 검색에서 나매인·나이키매니아 언급을 찾지 못함; NAVER IR 컨퍼런스콜 원문은 미검토)</t>
        </is>
      </c>
      <c r="BE173" s="38" t="inlineStr">
        <is>
          <t>완료</t>
        </is>
      </c>
      <c r="BF173" s="38" t="inlineStr">
        <is>
          <t>2026-10-31</t>
        </is>
      </c>
    </row>
    <row r="174" ht="72" customHeight="1">
      <c r="A174" s="38" t="inlineStr">
        <is>
          <t>N067</t>
        </is>
      </c>
      <c r="B174" s="38" t="inlineStr">
        <is>
          <t>Naver</t>
        </is>
      </c>
      <c r="C174" s="38" t="inlineStr">
        <is>
          <t>2021-09-13</t>
        </is>
      </c>
      <c r="D174" s="39" t="inlineStr">
        <is>
          <t>Munpia Inc.</t>
        </is>
      </c>
      <c r="E174" s="38" t="n">
        <v>33</v>
      </c>
      <c r="F174" s="38" t="inlineStr">
        <is>
          <t>True</t>
        </is>
      </c>
      <c r="G174" s="38" t="n"/>
      <c r="H174" s="38" t="inlineStr">
        <is>
          <t>MA③</t>
        </is>
      </c>
      <c r="I174" s="38" t="inlineStr">
        <is>
          <t>MA②</t>
        </is>
      </c>
      <c r="J174" s="38" t="inlineStr">
        <is>
          <t>변경</t>
        </is>
      </c>
      <c r="K174" s="38" t="inlineStr">
        <is>
          <t>있음</t>
        </is>
      </c>
      <c r="L174" s="38" t="inlineStr">
        <is>
          <t>일치</t>
        </is>
      </c>
      <c r="M174" s="38" t="inlineStr">
        <is>
          <t>편입 후</t>
        </is>
      </c>
      <c r="N174" s="39" t="inlineStr">
        <is>
          <t>Story IP Platforms</t>
        </is>
      </c>
      <c r="O174" s="39" t="inlineStr">
        <is>
          <t>Story / Webtoon / Web Novel Platform</t>
        </is>
      </c>
      <c r="P174" s="38" t="inlineStr">
        <is>
          <t>Closed</t>
        </is>
      </c>
      <c r="Q174" s="40" t="n">
        <v>92.22</v>
      </c>
      <c r="R174" s="39" t="inlineStr">
        <is>
          <t>Webtoon Entertainment Korea Corp.</t>
        </is>
      </c>
      <c r="S174" s="39" t="inlineStr">
        <is>
          <t>Premier Luna</t>
        </is>
      </c>
      <c r="T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U174" s="39" t="inlineStr">
        <is>
          <t>MA-1 그룹이 매수자</t>
        </is>
      </c>
      <c r="V174" s="39" t="inlineStr">
        <is>
          <t>소수지분(&lt;50%)</t>
        </is>
      </c>
      <c r="W174" s="39" t="inlineStr">
        <is>
          <t>MA③ 소수지분 매입</t>
        </is>
      </c>
      <c r="X174" s="39" t="n"/>
      <c r="Y174" s="38" t="inlineStr">
        <is>
          <t>False</t>
        </is>
      </c>
      <c r="Z174" s="39" t="inlineStr">
        <is>
          <t>MA② 기존 지분 확대</t>
        </is>
      </c>
      <c r="AA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AB174" s="39" t="inlineStr">
        <is>
          <t>완료 (2022-02-09; 취득예정일 2021-12-31 → 2022-03-31로 연기된 뒤 2022-02-09 종결)</t>
        </is>
      </c>
      <c r="AC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D174" s="39" t="inlineStr">
        <is>
          <t>원자료와 일치 (108,248,836,435원 ÷ 1,165.91원/USD(2021-09-10 ECB 기준환율 교차환율, Frankfurter API) = USD 92.8백만, 원자료 92.22 대비 +0.7%). WEBTOON 424B4는 대여금 정산액 USD 91.3백만(대가 공정가치 USD 90.8백만)으로 기재</t>
        </is>
      </c>
      <c r="AE174" s="39" t="inlineStr">
        <is>
          <t>2021-09-10</t>
        </is>
      </c>
      <c r="AF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G174" s="39" t="inlineStr">
        <is>
          <t>같은 대상회사 계보: N079(2022-12 Cloudary 풋옵션 행사에 따른 4.13% 추가 취득)는 이 인수의 후속 잔여지분 매입이고, N075(2022-08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N079).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N075 관련 특수관계 거래.</t>
        </is>
      </c>
      <c r="AH174" s="39" t="inlineStr">
        <is>
          <t>네이버웹툰 유한회사(2020-05-29 설립, NAVER의 100% 간접 자회사이자 WEBTOON Entertainment Inc.의 한국 자회사 'WTEK', 비상장; 원자료 'Webtoon Entertainment Korea Corp.'와 같은 법인)</t>
        </is>
      </c>
      <c r="AI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J174" s="39" t="inlineStr">
        <is>
          <t>네이버웹툰(유): 웹툰 서비스 개발·운영(WEBTOON·WEBTOON Korea·네이버 시리즈 웹소설 운영 — WEBTOON 424B4). 2020(5~12월) 영업수익 132,288백만원, 2021 355,326백만원(별도)</t>
        </is>
      </c>
      <c r="AK174" s="39" t="inlineStr">
        <is>
          <t>핵심</t>
        </is>
      </c>
      <c r="AL174" s="39" t="inlineStr">
        <is>
          <t>문피아는 국내 웹소설 연재 플랫폼(무협·판타지 강점, '전지적 독자 시점' 연재처, 2013년 회당 100원 유료연재 도입)으로, 인수 주체 네이버웹툰이 직접 운영하던 네이버 시리즈(웹소설)와 같은 플랫폼 사업이다. 그룹 정점 NAVER 기준으로는 콘텐츠 부문(2021 매출 비중 10.2%)에 속해 주력인 검색·커머스 대비 인접.</t>
        </is>
      </c>
      <c r="AM174" s="39" t="inlineStr">
        <is>
          <t>317,994,800,044원 (네이버웹툰(유) 별도, 2020-12-31; 공정위 비유동자산취득결정 '최근 사업연도말 자산총액')</t>
        </is>
      </c>
      <c r="AN174" s="39" t="inlineStr">
        <is>
          <t>17,014,238,663,770원 (NAVER 연결, 2020-12-31; NAVER 거래소 공시의 '지배회사의 연결 자산총액')</t>
        </is>
      </c>
      <c r="AO174" s="39" t="inlineStr">
        <is>
          <t>30.04 (네이버웹툰 공정위 비유동자산취득결정 '자산총액 대비'; NAVER 거래소 공시 기준 NAVER 연결 자산총액 대비는 0.64)</t>
        </is>
      </c>
      <c r="AP174" s="39" t="inlineStr">
        <is>
          <t>56.82 (네이버웹툰 공정위 타법인주식취득결정 '자기자본대비', 자기자본 190,495,939,142원)</t>
        </is>
      </c>
      <c r="AQ174" s="39" t="inlineStr">
        <is>
          <t>계산: 65,541,094,605,000원(약 65.5조원) = NAVER 2021-09-09 종가 399,000원 × 발행주식 164,263,395주(2021-11 이익소각 전). 참고: 인수설 첫 보도 전 거래일(2021-04-14) 기준 391,500원 × 164,263,395 = 64,309,119,142,500원</t>
        </is>
      </c>
      <c r="AR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S174" s="39" t="inlineStr">
        <is>
          <t>KRX:035420</t>
        </is>
      </c>
      <c r="AT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U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V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W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주식교환(N075)으로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취득(N079)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X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6,944백만원(N075). 2026 상반기 WEBTOON 손상 없음</t>
        </is>
      </c>
      <c r="AY174" s="39" t="inlineStr">
        <is>
          <t>2020: 41,717백만원; 2021: 48,043백만원 (연결; 참고 2019: 28,719백만원)</t>
        </is>
      </c>
      <c r="AZ174" s="39" t="inlineStr">
        <is>
          <t>2022: 63,429백만원; 2023: 70,970백만원; 2025(최근): 85,530백만원 (연결, 2022-08부터 스튜디오JHS 포함; 2024: 74,947백만원)</t>
        </is>
      </c>
      <c r="BA174" s="39" t="inlineStr">
        <is>
          <t>2020: 7,315백만원; 2021: 5,073백만원 (연결; 참고 2019: 5,271백만원)</t>
        </is>
      </c>
      <c r="BB174" s="39" t="inlineStr">
        <is>
          <t>2022: 4,469백만원; 2023: 2,084백만원; 2025(최근): 8,186백만원 (연결; 2024: 4,661백만원)</t>
        </is>
      </c>
      <c r="BC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스튜디오JHS(N075) 실적이 섞여 플랫폼 단독 성과와 다름 — 별도 기준 영업수익 2020 39,731·2021 43,037·2022 47,246·2023 52,327·2024 56,262·2025 62,594백만원, 영업이익 6,770·3,681·2,189·1,049·3,344·5,284백만원.</t>
        </is>
      </c>
      <c r="BD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E174" s="38" t="inlineStr">
        <is>
          <t>완료</t>
        </is>
      </c>
      <c r="BF174" s="38" t="inlineStr">
        <is>
          <t>2026-10-26</t>
        </is>
      </c>
    </row>
    <row r="175" ht="72" customHeight="1">
      <c r="A175" s="38" t="inlineStr">
        <is>
          <t>N068</t>
        </is>
      </c>
      <c r="B175" s="38" t="inlineStr">
        <is>
          <t>Naver</t>
        </is>
      </c>
      <c r="C175" s="38" t="inlineStr">
        <is>
          <t>2021-10-13</t>
        </is>
      </c>
      <c r="D175" s="39" t="inlineStr">
        <is>
          <t>Suede One Inc.</t>
        </is>
      </c>
      <c r="E175" s="38" t="n">
        <v>104</v>
      </c>
      <c r="F175" s="38" t="inlineStr">
        <is>
          <t>False</t>
        </is>
      </c>
      <c r="G175" s="38" t="n"/>
      <c r="H175" s="38" t="inlineStr">
        <is>
          <t>MA①</t>
        </is>
      </c>
      <c r="I175" s="38" t="inlineStr">
        <is>
          <t>MA①</t>
        </is>
      </c>
      <c r="J175" s="38" t="inlineStr">
        <is>
          <t>같음</t>
        </is>
      </c>
      <c r="K175" s="38" t="inlineStr">
        <is>
          <t>확인 안 됨</t>
        </is>
      </c>
      <c r="L175" s="38" t="inlineStr">
        <is>
          <t>일치</t>
        </is>
      </c>
      <c r="M175" s="38" t="inlineStr">
        <is>
          <t>편입 전</t>
        </is>
      </c>
      <c r="N175" s="39" t="inlineStr">
        <is>
          <t>Commerce &amp; Marketing</t>
        </is>
      </c>
      <c r="O175" s="39" t="inlineStr">
        <is>
          <t>E-commerce / Marketplace</t>
        </is>
      </c>
      <c r="P175" s="38" t="inlineStr">
        <is>
          <t>Closed</t>
        </is>
      </c>
      <c r="Q175" s="40" t="n">
        <v>9.1</v>
      </c>
      <c r="R175" s="39" t="inlineStr">
        <is>
          <t>Poshmark, Inc.</t>
        </is>
      </c>
      <c r="S175" s="39" t="inlineStr">
        <is>
          <t>-</t>
        </is>
      </c>
      <c r="T175" s="39" t="inlineStr">
        <is>
          <t>Poshmark, Inc. (NasdaqGS:POSH) acquired Suede One Inc. on October 12, 2021. The Suede One team will join the Poshmark team.</t>
        </is>
      </c>
      <c r="U175" s="39" t="inlineStr">
        <is>
          <t>MA-1 그룹이 매수자</t>
        </is>
      </c>
      <c r="V175" s="39" t="inlineStr">
        <is>
          <t>지분율 미기재(대개 100%·사업양수)</t>
        </is>
      </c>
      <c r="W175" s="39" t="inlineStr">
        <is>
          <t>MA① 경영권 인수</t>
        </is>
      </c>
      <c r="X175" s="39" t="n"/>
      <c r="Y175" s="38" t="inlineStr">
        <is>
          <t>False</t>
        </is>
      </c>
      <c r="Z175" s="39" t="inlineStr">
        <is>
          <t>MA① 경영권 인수</t>
        </is>
      </c>
      <c r="AA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AB175" s="39" t="inlineStr">
        <is>
          <t>완료 (2021-10-12)</t>
        </is>
      </c>
      <c r="AC175" s="39" t="inlineStr">
        <is>
          <t>USD 6.6 million 현금 + 언아웃 최대 USD 2.5 million(2022-10-31까지 조건 충족 시). 회계상 이전대가 USD 8,116천(언아웃의 취득일 공정가치 USD 1.6 million 포함)</t>
        </is>
      </c>
      <c r="AD175" s="39" t="inlineStr">
        <is>
          <t>원자료와 일치 (원자료 9.1 = 현금 6.6 + 언아웃 최대 2.5). 회계상 이전대가 기준이면 8.116</t>
        </is>
      </c>
      <c r="AE175" s="39" t="inlineStr">
        <is>
          <t>2021-10-13</t>
        </is>
      </c>
      <c r="AF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G175" s="39" t="inlineStr">
        <is>
          <t>N078(NAVER의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H175" s="39" t="inlineStr">
        <is>
          <t>Poshmark, Inc.(당시 Nasdaq 상장 독립회사, NAVER 그룹 밖. 2023-01-05 NAVER의 미국 SPC Proton Parent, Inc.의 100% 자회사로 편입)</t>
        </is>
      </c>
      <c r="AI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J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K175" s="39" t="inlineStr">
        <is>
          <t>인접</t>
        </is>
      </c>
      <c r="AL175" s="39" t="inlineStr">
        <is>
          <t>Suede One은 머신러닝·컴퓨터비전·전문가 검수로 스니커즈 진위를 이미지로 가상 감정하는 기술 회사로, 마켓플레이스를 운영하지 않고 Poshmark의 거래 신뢰 서비스(Posh Protect, Posh Authenticate)를 보완하는 같은 가치사슬의 기능이다(FashionNetwork 2021-10-13, 10-Q 3Q21). 그룹 정점 NAVER 기준: 거래 당시에는 그룹 밖 거래(편입 전)라 해당 없음. 사후적으로 보면 NAVER 커머스(KREAM 등 C2C 리셀)와도 인접 영역.</t>
        </is>
      </c>
      <c r="AM175" s="39" t="inlineStr">
        <is>
          <t>USD 608,083천 (Poshmark 연결, 2021-09-30, 10-Q 3Q21)</t>
        </is>
      </c>
      <c r="AN175" s="39" t="inlineStr">
        <is>
          <t>편입 전이므로 당시 상장 지배회사는 Poshmark 자신. 직전 회계연도말(2020-12-31) 연결 총자산 USD 285,434천(2021-01 IPO 전). 인수 직전 분기말 기준은 acq_total_assets와 같음</t>
        </is>
      </c>
      <c r="AO175" s="39" t="inlineStr">
        <is>
          <t>계산: 1.33 (회계상 이전대가 USD 8,116천 ÷ 총자산 USD 608,083천, 2021-09-30) / 최대 대가 USD 9.1 million 기준 1.50</t>
        </is>
      </c>
      <c r="AP175" s="39" t="inlineStr">
        <is>
          <t>계산: 1.94 (USD 8,116천 ÷ 자본총계 USD 418,235천, 2021-09-30) / 최대 대가 기준 2.18</t>
        </is>
      </c>
      <c r="AQ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R175" s="39" t="inlineStr">
        <is>
          <t>총자산·자본·발행주식수: Poshmark 10-Q(2021-09-30 기준, 2021-11-12 제출) 연결 재무상태표. 대가: 10-K 2021 사업결합 주석. 시가총액은 월간 시세 기반 추정치(일별 종가 미확보).</t>
        </is>
      </c>
      <c r="AS175" s="39" t="inlineStr">
        <is>
          <t>NASDAQ:POSH</t>
        </is>
      </c>
      <c r="AT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U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V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W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합병계약(N078);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X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Y175" s="39" t="inlineStr">
        <is>
          <t>미확인 (Suede One 비상장·재무 미공개; Poshmark는 영향이 중요하지 않다며 pro forma·인수 후 매출을 제시하지 않음—10-K 2021)</t>
        </is>
      </c>
      <c r="AZ175" s="39" t="inlineStr">
        <is>
          <t>미확인 (Poshmark 내부 감정 기능으로 통합되어 별도 실적 미공시. 참고: 승계 회사 Poshmark 연결 순매출 2021년 USD 326,009천, 2022년 1~9월 USD 268,430천)</t>
        </is>
      </c>
      <c r="BA175" s="39" t="inlineStr">
        <is>
          <t>미확인 (같은 이유)</t>
        </is>
      </c>
      <c r="BB175" s="39" t="inlineStr">
        <is>
          <t>미확인 (참고: 승계 회사 Poshmark 연결 영업손실 2021년 USD (44,425)천, 2022년 1~9월 USD (61,632)천)</t>
        </is>
      </c>
      <c r="BC175" s="39" t="inlineStr">
        <is>
          <t>Suede One 별도 실적 공시 없음. 참고치는 승계 회사 Poshmark 연결(US GAAP, 12월 결산, USD 천; 10-K 2021·10-Q 3Q22)이며 Suede One 기여분은 구분할 수 없음.</t>
        </is>
      </c>
      <c r="BD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E175" s="38" t="inlineStr">
        <is>
          <t>부분</t>
        </is>
      </c>
      <c r="BF175" s="38" t="inlineStr">
        <is>
          <t>2026-10-25</t>
        </is>
      </c>
    </row>
    <row r="176" ht="72" customHeight="1">
      <c r="A176" s="38" t="inlineStr">
        <is>
          <t>N069</t>
        </is>
      </c>
      <c r="B176" s="38" t="inlineStr">
        <is>
          <t>Naver</t>
        </is>
      </c>
      <c r="C176" s="38" t="inlineStr">
        <is>
          <t>2021-12-31</t>
        </is>
      </c>
      <c r="D176" s="39" t="inlineStr">
        <is>
          <t>V.DO Inc</t>
        </is>
      </c>
      <c r="E176" s="38" t="n">
        <v>48</v>
      </c>
      <c r="F176" s="38" t="inlineStr">
        <is>
          <t>True</t>
        </is>
      </c>
      <c r="G176" s="38" t="n"/>
      <c r="H176" s="38" t="inlineStr">
        <is>
          <t>MA③</t>
        </is>
      </c>
      <c r="I176" s="38" t="inlineStr">
        <is>
          <t>MA②</t>
        </is>
      </c>
      <c r="J176" s="38" t="inlineStr">
        <is>
          <t>변경</t>
        </is>
      </c>
      <c r="K176" s="38" t="inlineStr">
        <is>
          <t>있음</t>
        </is>
      </c>
      <c r="L176" s="38" t="inlineStr">
        <is>
          <t>기타</t>
        </is>
      </c>
      <c r="M176" s="38" t="inlineStr">
        <is>
          <t>편입 후</t>
        </is>
      </c>
      <c r="N176" s="39" t="inlineStr">
        <is>
          <t>Communication &amp; Visual Effects Services</t>
        </is>
      </c>
      <c r="O176" s="39" t="inlineStr">
        <is>
          <t>Visual Communication Apps</t>
        </is>
      </c>
      <c r="P176" s="38" t="inlineStr">
        <is>
          <t>Closed</t>
        </is>
      </c>
      <c r="Q176" s="40" t="n">
        <v>38.07</v>
      </c>
      <c r="R176" s="39" t="inlineStr">
        <is>
          <t>NAVER WEBTOON Corp.</t>
        </is>
      </c>
      <c r="S176" s="39" t="inlineStr">
        <is>
          <t>-</t>
        </is>
      </c>
      <c r="T176" s="39" t="inlineStr">
        <is>
          <t>NAVER WEBTOON CORP. acquired 14.9% stake in from Kim, Dae-sik and others for CNY 240 million on December 31, 2021.</t>
        </is>
      </c>
      <c r="U176" s="39" t="inlineStr">
        <is>
          <t>MA-1 그룹이 매수자</t>
        </is>
      </c>
      <c r="V176" s="39" t="inlineStr">
        <is>
          <t>소수지분(&lt;50%)</t>
        </is>
      </c>
      <c r="W176" s="39" t="inlineStr">
        <is>
          <t>MA③ 소수지분 매입</t>
        </is>
      </c>
      <c r="X176" s="39" t="n"/>
      <c r="Y176" s="38" t="inlineStr">
        <is>
          <t>False</t>
        </is>
      </c>
      <c r="Z176" s="39" t="inlineStr">
        <is>
          <t>MA② 기존 지분 확대</t>
        </is>
      </c>
      <c r="AA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AB176" s="39" t="inlineStr">
        <is>
          <t>완료 (2021-12-31)</t>
        </is>
      </c>
      <c r="AC176" s="39" t="inlineStr">
        <is>
          <t>241,860,000원 (보통주 1,200주 × 주당 201,550원, 지분 14.86%)</t>
        </is>
      </c>
      <c r="AD176" s="39" t="inlineStr">
        <is>
          <t>0.203 (241,860,000원 ÷ 1,188.75원/USD, 2021-12-31 ECB 기준 교차환율[Frankfurter]); 원자료 38.07과 불일치</t>
        </is>
      </c>
      <c r="AE176" s="39" t="inlineStr">
        <is>
          <t>2021-12-31</t>
        </is>
      </c>
      <c r="AF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G176" s="39" t="inlineStr">
        <is>
          <t>N057(2021-01-04 공시, 2020-12-31 변동)과 같은 단계적 잔여지분 매입의 2단계: N057도 1,200주(14.86%)·241,860,000원·주당 201,550원(51.71%→66.57%)으로 동일 조건. 원자료 N057 value 0.223(USD)은 원화 금액과 맞고 N069만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경로(N057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H176" s="39" t="inlineStr">
        <is>
          <t>네이버웹툰 유한회사(NAVER의 100% 간접 자회사이자 WEBTOON Entertainment Inc.의 한국 자회사, 비상장; 비닷두 최대주주)</t>
        </is>
      </c>
      <c r="AI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J176" s="39" t="inlineStr">
        <is>
          <t>웹툰 플랫폼 서비스 개발·운영(네이버웹툰·네이버 시리즈). 2021 영업수익 355,326,026,540원(네이버웹툰(유) 별도, 2021 감사보고서)</t>
        </is>
      </c>
      <c r="AK176" s="39" t="inlineStr">
        <is>
          <t>인접</t>
        </is>
      </c>
      <c r="AL176" s="39" t="inlineStr">
        <is>
          <t>비닷두는 컴퓨터비전·영상검색 AI 기술 스타트업(공정위 공시 대표품목 '영상검색 솔루션')으로, 웹툰 플랫폼의 기술(콘텐츠 검색·제작 보조) 가치사슬에 붙은 영역. NAVER 그룹 기준으로도 AI·검색 기술 영역이라 인접.</t>
        </is>
      </c>
      <c r="AM176" s="39" t="inlineStr">
        <is>
          <t>317,994,800,044원 (네이버웹툰(유) 별도, 2020-12-31; 2020 감사보고서 및 2021-09-13 공정위 공시 '최근 사업연도말 자산총액')</t>
        </is>
      </c>
      <c r="AN176" s="39" t="inlineStr">
        <is>
          <t>17,014,238,663,770원 (NAVER 연결, 2020-12-31; NAVER 2020 사업보고서)</t>
        </is>
      </c>
      <c r="AO176" s="39" t="inlineStr">
        <is>
          <t>계산: 0.076 (241,860,000원 ÷ 네이버웹툰(유) 총자산 317,994,800,044원[2020-12-31])</t>
        </is>
      </c>
      <c r="AP176" s="39" t="inlineStr">
        <is>
          <t>계산: 0.127 (241,860,000원 ÷ 네이버웹툰(유) 자기자본 190,495,939,142원[2020-12-31])</t>
        </is>
      </c>
      <c r="AQ176" s="39" t="inlineStr">
        <is>
          <t>계산: 62,092,578,672,500원(약 62.1조원) = NAVER 2021-12-30 종가 378,500원 × 발행주식 164,049,085주(2021-11 이익소각 후)</t>
        </is>
      </c>
      <c r="AR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S176" s="39" t="inlineStr">
        <is>
          <t>KRX:035420</t>
        </is>
      </c>
      <c r="AT176" s="39" t="inlineStr">
        <is>
          <t>인수 주체 네이버웹툰(유) 비상장 → 상장 지배회사 NAVER. 대상 비닷두 비상장. WEBTOON Entertainment(NASDAQ:WBTN)는 2024-06 상장으로 당시 해당 없음. 금액이 극소해 주가 반응 기대 어려움.</t>
        </is>
      </c>
      <c r="AU176" s="39" t="inlineStr">
        <is>
          <t>2021-12-31 공정위 공시 '최대주주등의주식보유변동'(㈜비닷두 제출). 단계 매입 대상 회사 인수 자체는 2020-01-14 보도로 이미 알려짐.</t>
        </is>
      </c>
      <c r="AV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(N057)</t>
        </is>
      </c>
      <c r="AW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X176" s="39" t="inlineStr">
        <is>
          <t>있음 (2021, 비닷두 종속기업투자주식 손상차손 1,853백만원, 네이버웹툰(유) 2021 감사보고서 20220407002512 — '지속적인 영업손실 등'). NAVER 연결 영업권 손상은 확인 안 함(NAVER 사업보고서 미조회)</t>
        </is>
      </c>
      <c r="AY176" s="39" t="inlineStr">
        <is>
          <t>2019: 122백만원; 2020: 0백만원</t>
        </is>
      </c>
      <c r="AZ176" s="39" t="inlineStr">
        <is>
          <t>2021: 0백만원; 2022: 미확인; 2023: 청산(실적 없음)</t>
        </is>
      </c>
      <c r="BA176" s="39" t="inlineStr">
        <is>
          <t>2019: -966백만원; 2020: -27백만원</t>
        </is>
      </c>
      <c r="BB176" s="39" t="inlineStr">
        <is>
          <t>2021: -6백만원(순손실 -0백만원); 2022: 미확인; 2023: 청산</t>
        </is>
      </c>
      <c r="BC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D176" s="39" t="inlineStr">
        <is>
          <t>미확인 (거래 규모가 극소해 NAVER 실적발표·IR에서 비닷두 언급을 찾지 못함; 한국어 웹 검색까지 확인)</t>
        </is>
      </c>
      <c r="BE176" s="38" t="inlineStr">
        <is>
          <t>부분</t>
        </is>
      </c>
      <c r="BF176" s="38" t="inlineStr">
        <is>
          <t>2026-10-31</t>
        </is>
      </c>
    </row>
    <row r="177" ht="72" customHeight="1">
      <c r="A177" s="38" t="inlineStr">
        <is>
          <t>N070</t>
        </is>
      </c>
      <c r="B177" s="38" t="inlineStr">
        <is>
          <t>Naver</t>
        </is>
      </c>
      <c r="C177" s="38" t="inlineStr">
        <is>
          <t>2022-01-27</t>
        </is>
      </c>
      <c r="D177" s="39" t="inlineStr">
        <is>
          <t>Locus Co. Ltd</t>
        </is>
      </c>
      <c r="E177" s="38" t="n">
        <v>73</v>
      </c>
      <c r="F177" s="38" t="inlineStr">
        <is>
          <t>False</t>
        </is>
      </c>
      <c r="G177" s="38" t="n"/>
      <c r="H177" s="38" t="inlineStr">
        <is>
          <t>MA①</t>
        </is>
      </c>
      <c r="I177" s="38" t="inlineStr">
        <is>
          <t>MA①</t>
        </is>
      </c>
      <c r="J177" s="38" t="inlineStr">
        <is>
          <t>같음</t>
        </is>
      </c>
      <c r="K177" s="38" t="inlineStr">
        <is>
          <t>있음</t>
        </is>
      </c>
      <c r="L177" s="38" t="inlineStr">
        <is>
          <t>일치</t>
        </is>
      </c>
      <c r="M177" s="38" t="inlineStr">
        <is>
          <t>편입 후</t>
        </is>
      </c>
      <c r="N177" s="39" t="inlineStr">
        <is>
          <t>Content Production &amp; Investment</t>
        </is>
      </c>
      <c r="O177" s="39" t="inlineStr">
        <is>
          <t>Content Production Studio</t>
        </is>
      </c>
      <c r="P177" s="38" t="inlineStr">
        <is>
          <t>Closed</t>
        </is>
      </c>
      <c r="Q177" s="40" t="n">
        <v>19.52</v>
      </c>
      <c r="R177" s="39" t="inlineStr">
        <is>
          <t>Naver Webtoon Ltd.</t>
        </is>
      </c>
      <c r="S177" s="39" t="inlineStr">
        <is>
          <t>-</t>
        </is>
      </c>
      <c r="T177" s="39" t="inlineStr">
        <is>
          <t>Naver Webtoon Ltd. agreed to acquire 52.19% stake in Locus Co., Ltd. for KRW 23.48 billion on December 21, 2021. The deal is subject to approval from Naver Webtoon Ltd. board. As of December 21, 2021 Naver Webtoon Ltd. board approved the deal.</t>
        </is>
      </c>
      <c r="U177" s="39" t="inlineStr">
        <is>
          <t>MA-1 그룹이 매수자</t>
        </is>
      </c>
      <c r="V177" s="39" t="inlineStr">
        <is>
          <t>과반 인수(≥50%)</t>
        </is>
      </c>
      <c r="W177" s="39" t="inlineStr">
        <is>
          <t>MA① 경영권 인수</t>
        </is>
      </c>
      <c r="X177" s="39" t="n"/>
      <c r="Y177" s="38" t="inlineStr">
        <is>
          <t>False</t>
        </is>
      </c>
      <c r="Z177" s="39" t="inlineStr">
        <is>
          <t>MA① 경영권 인수</t>
        </is>
      </c>
      <c r="AA177" s="39" t="inlineStr">
        <is>
          <t>편입 후 (매수자 네이버웹툰(유)는 NAVER의 100% 간접 연결 종속회사; 로커스는 2022년 1분기 '신규취득에 따른 지배력 획득'으로 NAVER 연결 편입 — NAVER 2022 1분기보고서 20220513001543)</t>
        </is>
      </c>
      <c r="AB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C177" s="39" t="inlineStr">
        <is>
          <t>23,484,776,020원 (구주 92,318주, 52.19%, 주당 254,390원; 공정위 공시). 2022말 최종 보유 94,889주(53.6%) — 추가 2,571주 대가는 미확인</t>
        </is>
      </c>
      <c r="AD177" s="39" t="inlineStr">
        <is>
          <t>원자료와 일치 (19.72 = 23,484,776,020원 ÷ 1,191.14원/USD, 2021-12-21 ECB 기준 교차환율; 원자료 19.52)</t>
        </is>
      </c>
      <c r="AE177" s="39" t="inlineStr">
        <is>
          <t>2021-12-22</t>
        </is>
      </c>
      <c r="AF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G177" s="39" t="inlineStr">
        <is>
          <t>같은 묶음 N053·N057·N069·N071과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H177" s="39" t="inlineStr">
        <is>
          <t>네이버웹툰 유한회사(NAVER의 100% 간접 자회사이자 WEBTOON Entertainment Inc.의 한국 자회사, 비상장)</t>
        </is>
      </c>
      <c r="AI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J177" s="39" t="inlineStr">
        <is>
          <t>웹툰 플랫폼 서비스 개발·운영(네이버웹툰·네이버 시리즈). 2021 영업수익 355,326,026,540원(네이버웹툰(유) 별도, 2021 감사보고서)</t>
        </is>
      </c>
      <c r="AK177" s="39" t="inlineStr">
        <is>
          <t>인접</t>
        </is>
      </c>
      <c r="AL177" s="39" t="inlineStr">
        <is>
          <t>로커스는 3D 애니메이션·VFX 제작사(공시 주요사업 '영상, 오디오 기록물 제작 및 배급업'; 드라마 '유미의 세포들' 3D 애니메이션 제작)로, 웹툰 IP의 영상화라는 같은 가치사슬 하류 영역. NAVER 그룹 기준으로는 콘텐츠 부문의 영상 제작 역량 내재화로 인접~비핵심 경계(NAVER는 영상 제작을 직접 하지 않음).</t>
        </is>
      </c>
      <c r="AM177" s="39" t="inlineStr">
        <is>
          <t>317,994,800,044원 (네이버웹툰(유) 별도, 2020-12-31; 2020 감사보고서)</t>
        </is>
      </c>
      <c r="AN177" s="39" t="inlineStr">
        <is>
          <t>17,014,238,663,770원 (NAVER 연결, 2020-12-31; NAVER 2020 사업보고서)</t>
        </is>
      </c>
      <c r="AO177" s="39" t="inlineStr">
        <is>
          <t>계산: 7.39 (23,484,776,020원 ÷ 네이버웹툰(유) 총자산 317,994,800,044원[2020-12-31]); NAVER 연결 자산 대비 계산 0.14</t>
        </is>
      </c>
      <c r="AP177" s="39" t="inlineStr">
        <is>
          <t>12.33 (공정위 공시 '자기자본대비', 자기자본 190,495,939,142원)</t>
        </is>
      </c>
      <c r="AQ177" s="39" t="inlineStr">
        <is>
          <t>계산: 61,518,406,875,000원(약 61.5조원) = NAVER 2021-12-21 종가 375,000원 × 발행주식 164,049,085주(2021-11 이익소각 후)</t>
        </is>
      </c>
      <c r="AR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S177" s="39" t="inlineStr">
        <is>
          <t>KRX:035420</t>
        </is>
      </c>
      <c r="AT177" s="39" t="inlineStr">
        <is>
          <t>인수 주체 네이버웹툰(유) 비상장 → 상장 지배회사 NAVER. 대상 로커스 비상장(2025 IPO 추진, 대신증권 주관). WEBTOON Entertainment(NASDAQ:WBTN)는 2024-06 상장으로 당시 해당 없음.</t>
        </is>
      </c>
      <c r="AU177" s="39" t="inlineStr">
        <is>
          <t>2021-12-22 공정위 공시 '타법인주식및출자증권취득결정'(네이버웹툰(유)) 및 같은 날 19:00 딜사이트 보도. 사전 인수설 보도는 찾지 못함.</t>
        </is>
      </c>
      <c r="AV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W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X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Y177" s="39" t="inlineStr">
        <is>
          <t>2020: 17,960,519,677원; 2021: 19,181,677,056원(일반기업회계기준; K-IFRS 재작성 18,975,984,882원)</t>
        </is>
      </c>
      <c r="AZ177" s="39" t="inlineStr">
        <is>
          <t>2022: 16,986,333,946원; 2023: 20,052,548,640원; 2024: 20,221,283,139원(2025 감사보고서 비교표시 재작성 20,732,970,088원); 2025: 21,984,300,322원</t>
        </is>
      </c>
      <c r="BA177" s="39" t="inlineStr">
        <is>
          <t>2020: -881,268,200원; 2021: -2,233,860,401원(일반기업회계기준; K-IFRS 재작성 -2,991,257,903원)</t>
        </is>
      </c>
      <c r="BB177" s="39" t="inlineStr">
        <is>
          <t>2022: -3,329,511,444원; 2023: 4,251,590,428원; 2024: 381,816,939원(재작성 16,768,652원); 2025: 1,334,588,699원</t>
        </is>
      </c>
      <c r="BC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D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E177" s="38" t="inlineStr">
        <is>
          <t>부분</t>
        </is>
      </c>
      <c r="BF177" s="38" t="inlineStr">
        <is>
          <t>2026-10-31</t>
        </is>
      </c>
    </row>
    <row r="178" ht="72" customHeight="1">
      <c r="A178" s="38" t="inlineStr">
        <is>
          <t>N071</t>
        </is>
      </c>
      <c r="B178" s="38" t="inlineStr">
        <is>
          <t>Naver</t>
        </is>
      </c>
      <c r="C178" s="38" t="inlineStr">
        <is>
          <t>2022-02-25</t>
        </is>
      </c>
      <c r="D178" s="39" t="inlineStr">
        <is>
          <t>Watong Entertainment Limited</t>
        </is>
      </c>
      <c r="E178" s="38" t="n">
        <v>135</v>
      </c>
      <c r="F178" s="38" t="inlineStr">
        <is>
          <t>False</t>
        </is>
      </c>
      <c r="G178" s="38" t="n"/>
      <c r="H178" s="38" t="inlineStr">
        <is>
          <t>MA①</t>
        </is>
      </c>
      <c r="I178" s="38" t="inlineStr">
        <is>
          <t>MA④</t>
        </is>
      </c>
      <c r="J178" s="38" t="inlineStr">
        <is>
          <t>변경</t>
        </is>
      </c>
      <c r="K178" s="38" t="inlineStr">
        <is>
          <t>있음</t>
        </is>
      </c>
      <c r="L178" s="38" t="inlineStr">
        <is>
          <t>일치</t>
        </is>
      </c>
      <c r="M178" s="38" t="inlineStr">
        <is>
          <t>편입 후</t>
        </is>
      </c>
      <c r="N178" s="39" t="inlineStr">
        <is>
          <t>Music &amp; Fan Entertainment</t>
        </is>
      </c>
      <c r="O178" s="39" t="inlineStr">
        <is>
          <t>Music / Artist Management</t>
        </is>
      </c>
      <c r="P178" s="38" t="inlineStr">
        <is>
          <t>Closed</t>
        </is>
      </c>
      <c r="Q178" s="40" t="n">
        <v>3.34</v>
      </c>
      <c r="R178" s="39" t="inlineStr">
        <is>
          <t>NAVER WEBTOON Corp.</t>
        </is>
      </c>
      <c r="S178" s="39" t="inlineStr">
        <is>
          <t>-</t>
        </is>
      </c>
      <c r="T178" s="39" t="inlineStr">
        <is>
          <t>NAVER WEBTOON CORP. agreed to acquire unknown stake in Watong Entertainment Limited for KRW 4 billion on February 21, 2022. The transaction is expected to close on March 31, 2022.</t>
        </is>
      </c>
      <c r="U178" s="39" t="inlineStr">
        <is>
          <t>MA-1 그룹이 매수자</t>
        </is>
      </c>
      <c r="V178" s="39" t="inlineStr">
        <is>
          <t>지분율 미기재(대개 100%·사업양수)</t>
        </is>
      </c>
      <c r="W178" s="39" t="inlineStr">
        <is>
          <t>MA① 경영권 인수</t>
        </is>
      </c>
      <c r="X178" s="39" t="n"/>
      <c r="Y178" s="38" t="inlineStr">
        <is>
          <t>False</t>
        </is>
      </c>
      <c r="Z178" s="39" t="inlineStr">
        <is>
          <t>MA④ 그룹 내부 재편</t>
        </is>
      </c>
      <c r="AA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AB178" s="39" t="inlineStr">
        <is>
          <t>완료 (2022년 중 납입. 취득예정일 2022-03-31, 정확한 납입일 미확인. 네이버웹툰컴퍼니 2023 감사보고서상 2022년 Watong 출자·취득 6,222,258천원 기록)</t>
        </is>
      </c>
      <c r="AC178" s="39" t="inlineStr">
        <is>
          <t>4,000,000,000원 (Watong 보통주 신주 2,610만 주 인수, 집행 통화는 HKD)</t>
        </is>
      </c>
      <c r="AD178" s="39" t="inlineStr">
        <is>
          <t>원자료와 일치 (4,000,000,000원 ÷ 1,195.07원/USD(2022-02-21, Yahoo Finance KRW=X) = USD 3.35백만)</t>
        </is>
      </c>
      <c r="AE178" s="39" t="inlineStr">
        <is>
          <t>2022-02-21</t>
        </is>
      </c>
      <c r="AF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G178" s="39" t="inlineStr">
        <is>
          <t>같은 묶음(NV-H)의 N053(YLAB)·N057/N069(비닷두)·N070(로커스)과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H178" s="39" t="inlineStr">
        <is>
          <t>네이버웹툰컴퍼니㈜(당시 사명, 옛 네이버웹툰㈜; NAVER 100% 비상장 자회사. 2020-08-01 인적분할 후 중국 자회사 관리·중국사업만 영위). 원자료 'NAVER WEBTOON Corp.'</t>
        </is>
      </c>
      <c r="AI178" s="39" t="inlineStr">
        <is>
          <t>"현지 사업운영 및 투자" (공정거래법 비유동자산취득결정 공시, 취득목적)</t>
        </is>
      </c>
      <c r="AJ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K178" s="39" t="inlineStr">
        <is>
          <t>핵심</t>
        </is>
      </c>
      <c r="AL178" s="39" t="inlineStr">
        <is>
          <t>인수 주체의 유일한 사업이 Watong(→Broccoli→Dongman) 계열의 중국 웹툰 사업 관리이므로 대상과 같은 영역. 그룹 정점 NAVER 기준으로는 검색·커머스 중심 플랫폼에 콘텐츠(웹툰)를 공급하는 사업이라 '인접'.</t>
        </is>
      </c>
      <c r="AM178" s="39" t="inlineStr">
        <is>
          <t>28,250,898,333원 (네이버웹툰컴퍼니 별도, 2021-12-31; 비유동자산취득결정 공시의 '최근 사업연도말 자산총액')</t>
        </is>
      </c>
      <c r="AN178" s="39" t="inlineStr">
        <is>
          <t>33,691,006백만원 (NAVER 연결, 2021-12-31; NAVER 2021 사업보고서 요약재무정보)</t>
        </is>
      </c>
      <c r="AO178" s="39" t="inlineStr">
        <is>
          <t>14.16</t>
        </is>
      </c>
      <c r="AP178" s="39" t="inlineStr">
        <is>
          <t>계산: 20.70 (4,000,000,000원 ÷ 2021-12-31 자본총계 19,326,104,167원; 네이버웹툰컴퍼니 2023 감사보고서 자본변동표 '2022.1.1(전기초)'). 참고: NAVER 연결 총자산 대비 0.012%</t>
        </is>
      </c>
      <c r="AQ178" s="39" t="inlineStr">
        <is>
          <t>계산: 52,167,609,030,000원(약 52.2조원) = NAVER 2022-02-18 종가 318,000원 × 발행주식 164,049,085주 (이사회일 2022-02-21 직전 거래일). 공시일 2022-02-25 직전 거래일(2022-02-24) 기준: 302,500원 × 164,049,085주 = 49,624,848,212,500원</t>
        </is>
      </c>
      <c r="AR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S178" s="39" t="inlineStr">
        <is>
          <t>KRX:035420</t>
        </is>
      </c>
      <c r="AT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U178" s="39" t="inlineStr">
        <is>
          <t>2022-02-25 DART 공정거래법 비상장사 중요사항 공시 '비유동자산취득결정'(네이버웹툰컴퍼니, 20220225005923). 사전 보도·조회공시는 찾지 못함</t>
        </is>
      </c>
      <c r="AV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W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X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Y178" s="39" t="inlineStr">
        <is>
          <t>미확인 (Watong 단독·연결 매출 공시 없음. 참고: Watong 총자산 2021-12-31 21,206백만원, NAVER 2021 사업보고서 상세표)</t>
        </is>
      </c>
      <c r="AZ178" s="39" t="inlineStr">
        <is>
          <t>미확인 (참고: Watong 총자산 2022: 24,631백만원; 2023: 24,287백만원; 2024: 27,867백만원; 2025: 167백만원, NAVER 각 연도 사업보고서 상세표)</t>
        </is>
      </c>
      <c r="BA178" s="39" t="inlineStr">
        <is>
          <t>미확인 (금액 공시 없음. 네이버웹툰컴퍼니 2020 감사보고서가 Watong의 '지속적인 영업손실'을 손상 사유로 기재)</t>
        </is>
      </c>
      <c r="BB178" s="39" t="inlineStr">
        <is>
          <t>미확인 (금액 공시 없음. 네이버웹툰컴퍼니 2023 감사보고서가 Watong의 '지속적인 영업손실'을 손상 사유로 기재)</t>
        </is>
      </c>
      <c r="BC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D178" s="39" t="inlineStr">
        <is>
          <t>미확인 (한국어·영어·중국어 웹 검색에서 NAVER IR·어닝콜의 Watong 또는 중국 웹툰(咚漫) 사업 언급을 찾지 못함. NAVER 분기 IR PDF 개별 검토는 하지 않음)</t>
        </is>
      </c>
      <c r="BE178" s="38" t="inlineStr">
        <is>
          <t>부분</t>
        </is>
      </c>
      <c r="BF178" s="38" t="inlineStr">
        <is>
          <t>2026-10-31</t>
        </is>
      </c>
    </row>
    <row r="179" ht="72" customHeight="1">
      <c r="A179" s="38" t="inlineStr">
        <is>
          <t>N072</t>
        </is>
      </c>
      <c r="B179" s="38" t="inlineStr">
        <is>
          <t>Naver</t>
        </is>
      </c>
      <c r="C179" s="38" t="inlineStr">
        <is>
          <t>2022-05-17</t>
        </is>
      </c>
      <c r="D179" s="39" t="inlineStr">
        <is>
          <t>CHEXCAR Inc.</t>
        </is>
      </c>
      <c r="E179" s="38" t="n">
        <v>154</v>
      </c>
      <c r="F179" s="38" t="inlineStr">
        <is>
          <t>False</t>
        </is>
      </c>
      <c r="G179" s="38" t="n"/>
      <c r="H179" s="38" t="inlineStr">
        <is>
          <t>MA③</t>
        </is>
      </c>
      <c r="I179" s="38" t="inlineStr">
        <is>
          <t>MA③</t>
        </is>
      </c>
      <c r="J179" s="38" t="inlineStr">
        <is>
          <t>같음</t>
        </is>
      </c>
      <c r="K179" s="38" t="inlineStr">
        <is>
          <t>해당 없음</t>
        </is>
      </c>
      <c r="L179" s="38" t="inlineStr">
        <is>
          <t>일치</t>
        </is>
      </c>
      <c r="M179" s="38" t="inlineStr">
        <is>
          <t>편입 후</t>
        </is>
      </c>
      <c r="N179" s="39" t="inlineStr">
        <is>
          <t>Mobility &amp; Transportation</t>
        </is>
      </c>
      <c r="O179" s="39" t="inlineStr">
        <is>
          <t>Mobility / Transportation</t>
        </is>
      </c>
      <c r="P179" s="38" t="inlineStr">
        <is>
          <t>Announced</t>
        </is>
      </c>
      <c r="Q179" s="40" t="n">
        <v>1.18</v>
      </c>
      <c r="R179" s="39" t="inlineStr">
        <is>
          <t>Kream Corporation</t>
        </is>
      </c>
      <c r="S179" s="39" t="inlineStr">
        <is>
          <t>-</t>
        </is>
      </c>
      <c r="T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U179" s="39" t="inlineStr">
        <is>
          <t>MA-1 그룹이 매수자</t>
        </is>
      </c>
      <c r="V179" s="39" t="inlineStr">
        <is>
          <t>소수지분(&lt;50%)</t>
        </is>
      </c>
      <c r="W179" s="39" t="inlineStr">
        <is>
          <t>MA③ 소수지분 매입</t>
        </is>
      </c>
      <c r="X179" s="39" t="n"/>
      <c r="Y179" s="38" t="inlineStr">
        <is>
          <t>False</t>
        </is>
      </c>
      <c r="Z179" s="39" t="inlineStr">
        <is>
          <t>MA③ 소수지분 매입</t>
        </is>
      </c>
      <c r="AA179" s="39" t="inlineStr">
        <is>
          <t>편입 후 (매수자 크림㈜는 스노우㈜ 53.13% 자회사(2021-12-31, 크림 2021 감사보고서 주주현황)로 NAVER 연결 종속회사; 대상 ㈜체카는 지분 3%의 외부 회사로 그룹 편입 대상 아님)</t>
        </is>
      </c>
      <c r="AB179" s="39" t="inlineStr">
        <is>
          <t>완료 (취득예정일 2022-05-27; 크림 2022 감사보고서에 2022-12-31 기타포괄손익-공정가치 측정 금융자산 ㈜체카 보통주 1,499,971천원으로 계상되어 이행 확인. 정확한 납입일 문서는 미확인)</t>
        </is>
      </c>
      <c r="AC179" s="39" t="inlineStr">
        <is>
          <t>1,499,971,284원 (보통주 25,956주, 현금 취득)</t>
        </is>
      </c>
      <c r="AD179" s="39" t="inlineStr">
        <is>
          <t>원자료와 일치 (1,499,971,284원 ÷ 1,283.73원/USD(2022-05-16 ECB 기준 교차환율, Frankfurter API) = USD 1.17백만)</t>
        </is>
      </c>
      <c r="AE179" s="39" t="inlineStr">
        <is>
          <t>2022-05-17</t>
        </is>
      </c>
      <c r="AF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G179" s="39" t="inlineStr">
        <is>
          <t>단독 거래(같은 묶음 NV-J2의 다른 크림 거래와 대상이 다름). 크림의 2022년 연쇄 투자 중 하나: 2022-04 두 건, 2022-05 체카(이 거래), 2022-07 SHAKE HANDS(N076),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H179" s="39" t="inlineStr">
        <is>
          <t>크림㈜ (KREAM Corporation; 스노우㈜ 자회사, NAVER 손자회사, 비상장)</t>
        </is>
      </c>
      <c r="AI179" s="39" t="inlineStr">
        <is>
          <t>"전략적 사업 시너지 강화" (크림 공정위 공시 타법인주식및출자증권취득결정)</t>
        </is>
      </c>
      <c r="AJ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79" s="39" t="inlineStr">
        <is>
          <t>비핵심</t>
        </is>
      </c>
      <c r="AL179" s="39" t="inlineStr">
        <is>
          <t>크림은 패션·스니커즈 등 한정판 상품 리셀 중개 플랫폼인데, 체카는 중고차 검수·정비·상품화(공시 주요사업은 '전자상거래업') 업체로 크림이 당시 하지 않던 중고차 영역이다. 다만 '검수 기반 중고 거래'라는 모델은 크림과 닮아 있어 인접으로 볼 여지도 있다(크림은 2023-08 사업목적에 자동차매매업 추가). NAVER 기준으로도 중고차 매매는 커머스 본업 밖의 비핵심 영역이다. 지분 3%의 소액 투자다.</t>
        </is>
      </c>
      <c r="AM179" s="39" t="inlineStr">
        <is>
          <t>129,045,181,994원 (크림 별도, 2021-12-31; 크림 2021 감사보고서 재무상태표. 자본총계 -64,811,378,593원, 자본금 642,855,000원)</t>
        </is>
      </c>
      <c r="AN179" s="39" t="inlineStr">
        <is>
          <t>33,691,006백만원 (NAVER 연결, 2021-12-31; NAVER 2021 사업보고서 요약재무정보)</t>
        </is>
      </c>
      <c r="AO179" s="39" t="inlineStr">
        <is>
          <t>계산: 1.16 (1,499,971,284원 ÷ 크림 2021말 별도 자산총계 129,045,181,994원). 공시에는 총자산대비 항목 없음</t>
        </is>
      </c>
      <c r="AP179" s="39" t="inlineStr">
        <is>
          <t>233.33 (공시값이나 분모 642,855,000원은 크림 2021말 '자본금'이라 의미 없음. 실제 자본총계는 -64,811,378,593원이라 계산 불가)</t>
        </is>
      </c>
      <c r="AQ179" s="39" t="inlineStr">
        <is>
          <t>계산: 45,031,473,832,500원(약 45.0조원) = NAVER 2022-05-13(이사회 2022-05-16 직전 거래일) 종가 274,500원 × 발행주식 164,049,085주. 크림은 비상장이라 상장 지배회사 NAVER 기준</t>
        </is>
      </c>
      <c r="AR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S179" s="39" t="inlineStr">
        <is>
          <t>KRX:035420</t>
        </is>
      </c>
      <c r="AT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U179" s="39" t="inlineStr">
        <is>
          <t>2022-05-17 크림 공정위 공시(대규모기업집단 비상장사 중요사항, DART). 이보다 앞선 보도는 찾지 못함; 언론은 2023-08-05 아이뉴스24가 사후에 처음 언급</t>
        </is>
      </c>
      <c r="AV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W179" s="39" t="inlineStr">
        <is>
          <t>2022-05-27: 취득 예정일(2022말 FVOCI 금융자산 1,499,971천원 계상); 2022-07: 크림 말레이시아 SHAKE HANDS 22.47% 취득(N076);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X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Y179" s="39" t="inlineStr">
        <is>
          <t>2020: 2,214백만원; 2021: 5,775백만원</t>
        </is>
      </c>
      <c r="AZ179" s="39" t="inlineStr">
        <is>
          <t>2022: 미확인; 2023: 20,097,838,303원; 2024: 39,819,916,495원; 2025: 34,875,415,817원</t>
        </is>
      </c>
      <c r="BA179" s="39" t="inlineStr">
        <is>
          <t>미확인 (공시 요약재무에는 순이익만 있음: 2020: -267백만원; 2021: 42백만원)</t>
        </is>
      </c>
      <c r="BB179" s="39" t="inlineStr">
        <is>
          <t>2022: 미확인; 2023: -2,153,472,701원; 2024: 275,856,491원; 2025: 521,039,885원</t>
        </is>
      </c>
      <c r="BC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D179" s="39" t="inlineStr">
        <is>
          <t>미확인 (NAVER 2022 실적발표·컨퍼런스콜에서 체카 언급을 찾지 못함. 지분 3% 소액 투자라 IR 언급 가능성 낮음)</t>
        </is>
      </c>
      <c r="BE179" s="38" t="inlineStr">
        <is>
          <t>완료</t>
        </is>
      </c>
      <c r="BF179" s="38" t="inlineStr">
        <is>
          <t>2026-10-31</t>
        </is>
      </c>
    </row>
    <row r="180" ht="72" customHeight="1">
      <c r="A180" s="38" t="inlineStr">
        <is>
          <t>N073</t>
        </is>
      </c>
      <c r="B180" s="38" t="inlineStr">
        <is>
          <t>Naver</t>
        </is>
      </c>
      <c r="C180" s="38" t="inlineStr">
        <is>
          <t>2022-06-22</t>
        </is>
      </c>
      <c r="D180" s="39" t="inlineStr">
        <is>
          <t>Sublime Artist Agency Inc.</t>
        </is>
      </c>
      <c r="E180" s="38" t="n">
        <v>163</v>
      </c>
      <c r="F180" s="38" t="inlineStr">
        <is>
          <t>False</t>
        </is>
      </c>
      <c r="G180" s="38" t="n"/>
      <c r="H180" s="38" t="inlineStr">
        <is>
          <t>MA⑦</t>
        </is>
      </c>
      <c r="I180" s="38" t="inlineStr">
        <is>
          <t>MA⑤</t>
        </is>
      </c>
      <c r="J180" s="38" t="inlineStr">
        <is>
          <t>변경</t>
        </is>
      </c>
      <c r="K180" s="38" t="inlineStr">
        <is>
          <t>해당 없음</t>
        </is>
      </c>
      <c r="L180" s="38" t="inlineStr">
        <is>
          <t>일치</t>
        </is>
      </c>
      <c r="M180" s="38" t="inlineStr">
        <is>
          <t>편입 후</t>
        </is>
      </c>
      <c r="N180" s="39" t="inlineStr">
        <is>
          <t>Music &amp; Fan Entertainment</t>
        </is>
      </c>
      <c r="O180" s="39" t="inlineStr">
        <is>
          <t>Music / Artist Management</t>
        </is>
      </c>
      <c r="P180" s="38" t="inlineStr">
        <is>
          <t>Closed</t>
        </is>
      </c>
      <c r="Q180" s="40" t="n">
        <v>0.835</v>
      </c>
      <c r="R180" s="39" t="inlineStr">
        <is>
          <t>-</t>
        </is>
      </c>
      <c r="S180" s="39" t="inlineStr">
        <is>
          <t>Playlist Corporation</t>
        </is>
      </c>
      <c r="T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U180" s="39" t="inlineStr">
        <is>
          <t>MA-5 매수자 미기재</t>
        </is>
      </c>
      <c r="V180" s="39" t="n"/>
      <c r="W180" s="39" t="inlineStr">
        <is>
          <t>MA⑦ 매수자 미기재</t>
        </is>
      </c>
      <c r="X180" s="39" t="n"/>
      <c r="Y180" s="38" t="inlineStr">
        <is>
          <t>False</t>
        </is>
      </c>
      <c r="Z180" s="39" t="inlineStr">
        <is>
          <t>MA⑤ 그룹의 지분 매각</t>
        </is>
      </c>
      <c r="AA180" s="39" t="inlineStr">
        <is>
          <t>편입 후 (매도자 플레이리스트는 NAVER 연결 종속회사: NAVER 2021·2022 사업보고서 연결주석 지분율 58.04%)</t>
        </is>
      </c>
      <c r="AB180" s="39" t="inlineStr">
        <is>
          <t>완료 (처분예정일 2022-06-30; 플레이리스트 2022 감사보고서에 매도 444,837천원·처분이익 636,481천원 반영)</t>
        </is>
      </c>
      <c r="AC180" s="39" t="inlineStr">
        <is>
          <t>1,081,317,560원 (172주, 주당 6,286,730원)</t>
        </is>
      </c>
      <c r="AD180" s="39" t="inlineStr">
        <is>
          <t>원자료와 일치</t>
        </is>
      </c>
      <c r="AE180" s="39" t="inlineStr">
        <is>
          <t>2022-06-20</t>
        </is>
      </c>
      <c r="AF180" s="39"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N074 거래의 일부다. 처분목적은 '양사 합의에 의한 보유주식 처분'.</t>
        </is>
      </c>
      <c r="AG180" s="39" t="inlineStr">
        <is>
          <t>N049(2019-09 취득, 3.01억원)의 회수 거래다. 약 2년 9개월 만에 3.6배를 회수했다(처분이익 6.36억원). N074(에이치엘엘중앙의 써브라임 42% 취득, 원자료 14.91백만 달러)와 이중 집계일 가능성이 있다(단가가 같고, 처분예정일 6-30과 취득예정일 7-01이 이어짐). 써브라임은 NAVER 계열이 된 적이 없으므로, 이 묶음(NV-N)의 N047·N074·N077은 NAVER 표본에 넣을 근거가 약하다. 공시의 '자기자본'은 주석에 따르면 플레이리스트의 2021년말 자본금(1,230,450,000원)으로 작성됐으므로, 자기자본대비 87.88%는 실제 자기자본 대비 비율이 아니다.</t>
        </is>
      </c>
      <c r="AH180" s="39" t="inlineStr">
        <is>
          <t>매도 주체: 플레이리스트(주) (NAVER 연결 종속회사, 2022년 말 스노우·네이버웹툰이 각 29.02% 보유, 비상장 웹드라마 제작사). 매수자: 추정 에이치엘엘중앙(주)(중앙그룹, 그룹 밖)</t>
        </is>
      </c>
      <c r="AI180" s="39" t="inlineStr">
        <is>
          <t>"양사 합의에 의한 보유주식 처분" (공정위 공시 타법인주식및출자증권처분결정)</t>
        </is>
      </c>
      <c r="AJ180" s="39" t="inlineStr">
        <is>
          <t>동영상(웹드라마) 콘텐츠 생산·유통 (플레이리스트 2022 감사보고서의 '동영상 콘텐츠의 생산과 유통 등의 사업')</t>
        </is>
      </c>
      <c r="AK180" s="39" t="inlineStr">
        <is>
          <t>인접</t>
        </is>
      </c>
      <c r="AL180" s="39" t="inlineStr">
        <is>
          <t>매각 대상 써브라임은 배우·아티스트 매니지먼트사로, 웹드라마 제작에 출연진을 공급하는 같은 가치사슬에 있다. NAVER 정점 기준으로도 콘텐츠 사업에 인접한 소수지분 투자를 정리한 거래다.</t>
        </is>
      </c>
      <c r="AM180" s="39" t="inlineStr">
        <is>
          <t>26,901백만원 (플레이리스트 2021-12-31 자산총액, NAVER 2021 사업보고서 연결대상 종속회사 개황)</t>
        </is>
      </c>
      <c r="AN180" s="39" t="inlineStr">
        <is>
          <t>33,691,006백만원 (NAVER 연결 2021-12-31)</t>
        </is>
      </c>
      <c r="AO180" s="39" t="inlineStr">
        <is>
          <t>계산: 4.02 (1,081백만원 / 플레이리스트 자산 26,901백만원); NAVER 연결 기준 0.003</t>
        </is>
      </c>
      <c r="AP180" s="39" t="inlineStr">
        <is>
          <t>87.88 (공시값이나 분모가 자기자본이 아니라 2021년말 자본금 1,230,450,000원)</t>
        </is>
      </c>
      <c r="AQ180" s="39" t="inlineStr">
        <is>
          <t>계산: 약 38.96조원 (NAVER 2022-06-17 종가 237,500원 × 2021년 말 발행주식총수 164,049,085주)</t>
        </is>
      </c>
      <c r="AR180" s="39" t="inlineStr">
        <is>
          <t>처분 공시(20220622000191), NAVER 2021 사업보고서(20220304000687)의 연결대상 종속회사 개황·요약연결재무·주식의 총수, Yahoo Finance 035420.KS 종가(이사회 결의일 2022-06-20 직전 거래일).</t>
        </is>
      </c>
      <c r="AS180" s="39" t="inlineStr">
        <is>
          <t>KRX:035420</t>
        </is>
      </c>
      <c r="AT180" s="39" t="inlineStr">
        <is>
          <t>매도 주체 플레이리스트는 비상장이라 상장 지배회사 NAVER를 쓴다. 대상회사 써브라임은 비상장이다. 거래 규모가 10.8억원으로 NAVER 시가총액에 비해 극히 작아 이벤트 분석의 의미가 낮다.</t>
        </is>
      </c>
      <c r="AU180" s="39" t="inlineStr">
        <is>
          <t>2022-06-22 DART 공정위 공시(플레이리스트 '타법인주식및출자증권처분결정', 이사회 결의 2022-06-20). 앞선 보도는 찾지 못함.</t>
        </is>
      </c>
      <c r="AV180" s="39" t="inlineStr">
        <is>
          <t>2019-06: 써브라임이 나일론코리아미디어 93.67% 인수(N047); 2019-09-09: 플레이리스트가 써브라임 신주 172주(3.63%)를 3.01억원에 취득(N049); 2020-12-31: 공정가치 258,478천원; 2021: 써브라임 매출 25,006백만원, 영업이익 780백만원; 2021-12-31: 공정가치 444,837천원(평가이익 186,359천원); 2022-06 이전: 사명 써브라임(주)로 변경, 발행주식총수 7,317주로 증가</t>
        </is>
      </c>
      <c r="AW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X180" s="39" t="inlineStr">
        <is>
          <t>해당 없음 (매각 거래이며, 플레이리스트는 당기손익-공정가치 측정 금융자산으로 처리해 손상 대신 처분이익 636,481천원을 인식)</t>
        </is>
      </c>
      <c r="AY180" s="39" t="inlineStr">
        <is>
          <t>2020: 미확인 (감사 수치 없음); 2021: 25,006백만원</t>
        </is>
      </c>
      <c r="AZ180" s="39" t="inlineStr">
        <is>
          <t>2022: 20,648백만원; 2023: 18,849백만원; 2025(최근): 22,659백만원 (2024: 14,216백만원)</t>
        </is>
      </c>
      <c r="BA180" s="39" t="inlineStr">
        <is>
          <t>2020: 미확인; 2021: 780백만원</t>
        </is>
      </c>
      <c r="BB180" s="39" t="inlineStr">
        <is>
          <t>2022: -3,043백만원; 2023: -1,381백만원; 2025(최근): 526백만원 (2024: -1,970백만원)</t>
        </is>
      </c>
      <c r="BC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D180" s="39" t="inlineStr">
        <is>
          <t>미확인 (거래 규모 10.8억원으로 NAVER 실적발표에서 언급될 가능성이 낮아 검색하지 않음)</t>
        </is>
      </c>
      <c r="BE180" s="38" t="inlineStr">
        <is>
          <t>완료</t>
        </is>
      </c>
      <c r="BF180" s="38" t="inlineStr">
        <is>
          <t>2026-10-31</t>
        </is>
      </c>
    </row>
    <row r="181" ht="72" customHeight="1">
      <c r="A181" s="38" t="inlineStr">
        <is>
          <t>N074</t>
        </is>
      </c>
      <c r="B181" s="38" t="inlineStr">
        <is>
          <t>Naver</t>
        </is>
      </c>
      <c r="C181" s="38" t="inlineStr">
        <is>
          <t>2022-07-04</t>
        </is>
      </c>
      <c r="D181" s="39" t="inlineStr">
        <is>
          <t>Sublime Artist Agency Inc.</t>
        </is>
      </c>
      <c r="E181" s="38" t="n">
        <v>82</v>
      </c>
      <c r="F181" s="38" t="inlineStr">
        <is>
          <t>False</t>
        </is>
      </c>
      <c r="G181" s="38" t="n"/>
      <c r="H181" s="38" t="inlineStr">
        <is>
          <t>MA⑥</t>
        </is>
      </c>
      <c r="I181" s="38" t="inlineStr">
        <is>
          <t>MA⑤</t>
        </is>
      </c>
      <c r="J181" s="38" t="inlineStr">
        <is>
          <t>변경</t>
        </is>
      </c>
      <c r="K181" s="38" t="inlineStr">
        <is>
          <t>확인 안 됨</t>
        </is>
      </c>
      <c r="L181" s="38" t="inlineStr">
        <is>
          <t>일치</t>
        </is>
      </c>
      <c r="M181" s="38" t="inlineStr">
        <is>
          <t>편입 후</t>
        </is>
      </c>
      <c r="N181" s="39" t="inlineStr">
        <is>
          <t>Music &amp; Fan Entertainment</t>
        </is>
      </c>
      <c r="O181" s="39" t="inlineStr">
        <is>
          <t>Music / Artist Management</t>
        </is>
      </c>
      <c r="P181" s="38" t="inlineStr">
        <is>
          <t>Announced</t>
        </is>
      </c>
      <c r="Q181" s="40" t="n">
        <v>14.91</v>
      </c>
      <c r="R181" s="39" t="inlineStr">
        <is>
          <t>HLL JoongAng Co., Ltd.</t>
        </is>
      </c>
      <c r="S181" s="39" t="inlineStr">
        <is>
          <t>-</t>
        </is>
      </c>
      <c r="T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U181" s="39" t="inlineStr">
        <is>
          <t>MA-4 외부자 간 거래</t>
        </is>
      </c>
      <c r="V181" s="39" t="n"/>
      <c r="W181" s="39" t="inlineStr">
        <is>
          <t>MA⑥ 외부자 간 거래</t>
        </is>
      </c>
      <c r="X181" s="39" t="n"/>
      <c r="Y181" s="38" t="inlineStr">
        <is>
          <t>False</t>
        </is>
      </c>
      <c r="Z181" s="39" t="inlineStr">
        <is>
          <t>MA⑤ 그룹의 지분 매각</t>
        </is>
      </c>
      <c r="AA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AB181" s="39" t="inlineStr">
        <is>
          <t>완료 (2022-07-01, 취득예정일; 콘텐트리중앙 2022 사업보고서에서 2022년 중 지분 취득과 연결 편입 확인)</t>
        </is>
      </c>
      <c r="AC181" s="39" t="inlineStr">
        <is>
          <t>19,319,121,290원 (3,073주, 주당 6,286,730원; 이 중 계열사 SLL중앙으로부터 1,076주 6,765백만원)</t>
        </is>
      </c>
      <c r="AD181" s="39" t="inlineStr">
        <is>
          <t>원자료와 일치</t>
        </is>
      </c>
      <c r="AE181" s="39" t="inlineStr">
        <is>
          <t>2022-06-28</t>
        </is>
      </c>
      <c r="AF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N073으로 따로 기록돼 있다. 나머지 2,901주(약 182억원)는 라강윤·SLL중앙(1,076주, 6,765백만원)·넷마블·레페리가 판 것으로 NAVER와 무관하다. 따라서 N074 금액 전체를 NAVER의 지분 매각 규모로 쓰면 안 되며, N073과 N074는 이중 집계다(N073이 N074에 포함됨). status는 원자료 Announced를 완료로 고친 수집 판정을 유지한다.</t>
        </is>
      </c>
      <c r="AG181" s="39" t="inlineStr">
        <is>
          <t>N073(플레이리스트 172주 처분)은 이 거래의 일부이고(이중 집계), N077과 함께 같은 인수의 단계다. HLL중앙의 써브라임 취득은 2022-07-01 42%(N074), 2022-07-14 798주 추가로 52.9%(6,216,482,244원, 접수번호 20220714000425; 이 단계에서 과반을 처음 얻었으며 Capital IQ 목록에 없음), 2022-07-22 483주 추가로 59.5%(N077)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N073(플레이리스트의 소수지분 매각)뿐이므로, 분석에는 N073을 쓰고 N074·N077은 제외하는 것을 권한다. 공시의 자산총액·자기자본 16,000,000,000원은 설립 당시 납입자본금이다.</t>
        </is>
      </c>
      <c r="AH181" s="39" t="inlineStr">
        <is>
          <t>에이치엘엘중앙㈜(HLL중앙, 콘텐트리중앙 100% 자회사, 비상장, 기업집단 중앙; NAVER 그룹 밖)</t>
        </is>
      </c>
      <c r="AI181" s="39" t="inlineStr">
        <is>
          <t>"광고 및 콘텐트 사업 역량 강화" (HLL중앙 타법인주식및출자증권취득결정, 공정거래법 공시)</t>
        </is>
      </c>
      <c r="AJ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1" s="39" t="inlineStr">
        <is>
          <t>인접</t>
        </is>
      </c>
      <c r="AL181"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N181" s="39" t="inlineStr">
        <is>
          <t>2,245,640,002,695원 (콘텐트리중앙 2021-12-31 연결 총자산, 2022 사업보고서 전기)</t>
        </is>
      </c>
      <c r="AO181" s="39" t="inlineStr">
        <is>
          <t>120.74 (비유동자산취득결정 공시 "자산총액 대비(%)", 분모는 설립 당시 납입자본금 16,000,000,000원); 참고 계산: 19,319,121,290 / 콘텐트리중앙 2021말 연결 총자산 2,245,640,002,695 = 0.86%</t>
        </is>
      </c>
      <c r="AP181" s="39" t="inlineStr">
        <is>
          <t>120.74</t>
        </is>
      </c>
      <c r="AQ181" s="39" t="inlineStr">
        <is>
          <t>계산: 콘텐트리중앙 2022-07-01 종가 32,850원 × 발행주식총수 19,262,308주 = 약 6,328억원</t>
        </is>
      </c>
      <c r="AR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N073을 본다.</t>
        </is>
      </c>
      <c r="AS181" s="39" t="inlineStr">
        <is>
          <t>KRX:036420</t>
        </is>
      </c>
      <c r="AT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N073(KRX:035420)으로 한다.</t>
        </is>
      </c>
      <c r="AU181" s="39" t="inlineStr">
        <is>
          <t>2022-06-22 플레이리스트 '타법인주식및출자증권처분결정'(써브라임 172주 처분, 매수자 미기재)이 먼저 공시됨; HLL중앙 취득 공시는 2022-07-04(DART 공정거래법 공시). 언론 선행 보도는 찾지 못함</t>
        </is>
      </c>
      <c r="AV181" s="39" t="inlineStr">
        <is>
          <t>2019-06: 써브라임이 크리스피스튜디오 등으로부터 나일론코리아미디어 94% 인수(N047, 원자료); 2019-06-14: 써브라임 1차 상환전환우선주 572주 발행(1,001,000,000원); 2019-09-11: 플레이리스트(NAVER 연결 종속회사)가 써브라임 3차 전환상환우선주 172주를 301,000,000원에 신주로 인수, 취득 후 3.63%(N049,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처분'(N073)</t>
        </is>
      </c>
      <c r="AW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X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1" s="39" t="inlineStr">
        <is>
          <t>2020: 22,193백만원(HLL중앙 공시 요약재무); 2021: 7,737백만원(같은 공시) 또는 25,006백만원(써브라임 2022 감사보고서 비교표시 전기, 감사받지 아니한 재무제표)</t>
        </is>
      </c>
      <c r="AZ181" s="39" t="inlineStr">
        <is>
          <t>2022: 20,648백만원; 2023: 18,849백만원; 2024: 14,216백만원; 2025: 22,659백만원</t>
        </is>
      </c>
      <c r="BA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BB181" s="39" t="inlineStr">
        <is>
          <t>2022: -3,043백만원; 2023: -1,381백만원; 2024: -1,970백만원; 2025: 526백만원</t>
        </is>
      </c>
      <c r="BC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D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E181" s="38" t="inlineStr">
        <is>
          <t>부분</t>
        </is>
      </c>
      <c r="BF181" s="38" t="inlineStr">
        <is>
          <t>2026-10-31</t>
        </is>
      </c>
    </row>
    <row r="182" ht="72" customHeight="1">
      <c r="A182" s="38" t="inlineStr">
        <is>
          <t>N075</t>
        </is>
      </c>
      <c r="B182" s="38" t="inlineStr">
        <is>
          <t>Naver</t>
        </is>
      </c>
      <c r="C182" s="38" t="inlineStr">
        <is>
          <t>2022-07-05</t>
        </is>
      </c>
      <c r="D182" s="39" t="inlineStr">
        <is>
          <t>Studio JHS Co., Ltd.</t>
        </is>
      </c>
      <c r="E182" s="38" t="n">
        <v>53</v>
      </c>
      <c r="F182" s="38" t="inlineStr">
        <is>
          <t>False</t>
        </is>
      </c>
      <c r="G182" s="38" t="n"/>
      <c r="H182" s="38" t="inlineStr">
        <is>
          <t>MA①</t>
        </is>
      </c>
      <c r="I182" s="38" t="inlineStr">
        <is>
          <t>MA②</t>
        </is>
      </c>
      <c r="J182" s="38" t="inlineStr">
        <is>
          <t>변경</t>
        </is>
      </c>
      <c r="K182" s="38" t="inlineStr">
        <is>
          <t>있음</t>
        </is>
      </c>
      <c r="L182" s="38" t="inlineStr">
        <is>
          <t>일치</t>
        </is>
      </c>
      <c r="M182" s="38" t="inlineStr">
        <is>
          <t>편입 후</t>
        </is>
      </c>
      <c r="N182" s="39" t="inlineStr">
        <is>
          <t>Content Production &amp; Investment</t>
        </is>
      </c>
      <c r="O182" s="39" t="inlineStr">
        <is>
          <t>Content Production Studio</t>
        </is>
      </c>
      <c r="P182" s="38" t="inlineStr">
        <is>
          <t>Closed</t>
        </is>
      </c>
      <c r="Q182" s="40" t="n">
        <v>31.97</v>
      </c>
      <c r="R182" s="39" t="inlineStr">
        <is>
          <t>Munpia Inc.</t>
        </is>
      </c>
      <c r="S182" s="39" t="inlineStr">
        <is>
          <t>-</t>
        </is>
      </c>
      <c r="T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U182" s="39" t="inlineStr">
        <is>
          <t>MA-1 그룹이 매수자</t>
        </is>
      </c>
      <c r="V182" s="39" t="inlineStr">
        <is>
          <t>지분율 미기재(대개 100%·사업양수)</t>
        </is>
      </c>
      <c r="W182" s="39" t="inlineStr">
        <is>
          <t>MA① 경영권 인수</t>
        </is>
      </c>
      <c r="X182" s="39" t="n"/>
      <c r="Y182" s="38" t="inlineStr">
        <is>
          <t>False</t>
        </is>
      </c>
      <c r="Z182" s="39" t="inlineStr">
        <is>
          <t>MA② 기존 지분 확대</t>
        </is>
      </c>
      <c r="AA182" s="39" t="inlineStr">
        <is>
          <t>편입 후 (매수자 ㈜문피아는 2022-02-09부터 NAVER 연결 종속회사(네이버웹툰 56.26%, N067); 대상 스튜디오JHS는 그 전부터 네이버웹툰의 35% 지분법 관계기업이었고, 이 거래 후 2022-09-30 공정위 기준 네이버 기업집단 계열 편입)</t>
        </is>
      </c>
      <c r="AB182" s="39" t="inlineStr">
        <is>
          <t>완료 (2022-08-22)</t>
        </is>
      </c>
      <c r="AC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D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E182" s="39" t="inlineStr">
        <is>
          <t>2022-06-30</t>
        </is>
      </c>
      <c r="AF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N015와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G182" s="39" t="inlineStr">
        <is>
          <t>N067(2022-02 문피아 지배력 획득)으로 편입된 문피아가 매수자인 첫 인수. 이 주식교환 신주 발행으로 네이버웹툰의 문피아 지분이 56.26% → 53.65%로 희석됐고, 이 지분율이 N079(2022-12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H182" s="39" t="inlineStr">
        <is>
          <t>㈜문피아(네이버웹툰(유)의 자회사, 지분 56.26%; NAVER 연결 종속회사, 비상장)</t>
        </is>
      </c>
      <c r="AI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J182" s="39" t="inlineStr">
        <is>
          <t>㈜문피아: 웹소설 연재 플랫폼 운영(인터넷 정보제공 서비스업, 인터넷 이북제작 및 배포업). 2021 별도 영업수익 43,037백만원·영업이익 3,681백만원</t>
        </is>
      </c>
      <c r="AK182" s="39" t="inlineStr">
        <is>
          <t>인접</t>
        </is>
      </c>
      <c r="AL182" s="39" t="inlineStr">
        <is>
          <t>스튜디오JHS는 웹소설·웹툰 콘텐츠를 만드는 제작사(J5811 서적출판업, 대표품목 콘텐츠)로, 플랫폼인 문피아에 작품을 공급하는 쪽의 가치사슬이다 — 플랫폼 회사가 공급 콘텐츠사를 인수한 인접 영역. 그룹 정점 NAVER 기준으로도 콘텐츠 부문 안의 제작 기능이라 인접(네이버웹툰은 2018년부터 관계기업으로 보유).</t>
        </is>
      </c>
      <c r="AM182" s="39" t="inlineStr">
        <is>
          <t>46,773,286,994원 (문피아 별도, 2021-12-31; 비유동자산취득결정 '최근 사업연도말 자산총액')</t>
        </is>
      </c>
      <c r="AN182" s="39" t="inlineStr">
        <is>
          <t>33,691,006백만원 (NAVER 연결, 2021-12-31; 2021 사업보고서 요약재무)</t>
        </is>
      </c>
      <c r="AO182" s="39" t="inlineStr">
        <is>
          <t>89.79 (문피아 공정위 비유동자산취득결정 '자산총액 대비'). 참고 계산: NAVER 연결 자산 대비 0.12</t>
        </is>
      </c>
      <c r="AP182" s="39" t="inlineStr">
        <is>
          <t>117.58 (문피아 공정위 타법인주식및출자증권취득결정 '자기자본대비', 자기자본 35,720,479,328원)</t>
        </is>
      </c>
      <c r="AQ182" s="39" t="inlineStr">
        <is>
          <t>계산: 38,551,534,975,000원(약 38.6조원) = NAVER 2022-07-04 종가 235,000원 × 발행주식 164,049,085주. 참고: 이사회일 전 거래일(2022-06-29) 종가 246,500원 기준 40,438,099,452,500원</t>
        </is>
      </c>
      <c r="AR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S182" s="39" t="inlineStr">
        <is>
          <t>KRX:035420</t>
        </is>
      </c>
      <c r="AT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U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V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편입(N067); 2022-06-30: 문피아 이사회 주식교환 결의</t>
        </is>
      </c>
      <c r="AW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N067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X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Y182" s="39" t="inlineStr">
        <is>
          <t>2020: 4,593백만원; 2021: 11,454백만원 (JHS 별도, 문피아 2022-07-05 공시 요약재무)</t>
        </is>
      </c>
      <c r="AZ182" s="39" t="inlineStr">
        <is>
          <t>2022: 19,186백만원; 2023: 17,909백만원; 2025(최근): 23,836백만원 (JHS 개별; 2024: 19,568백만원)</t>
        </is>
      </c>
      <c r="BA182" s="39" t="inlineStr">
        <is>
          <t>미확인 (JHS 비외감·영업이익 미공시. 참고 당기순이익 2020: 49백만원, 2021: 1,669백만원)</t>
        </is>
      </c>
      <c r="BB182" s="39" t="inlineStr">
        <is>
          <t>2022: 1,084백만원; 2023: 1,609백만원; 2025(최근): 4,013백만원 (JHS 개별; 2024: 2,364백만원)</t>
        </is>
      </c>
      <c r="BC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D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E182" s="38" t="inlineStr">
        <is>
          <t>부분</t>
        </is>
      </c>
      <c r="BF182" s="38" t="inlineStr">
        <is>
          <t>2026-10-26</t>
        </is>
      </c>
    </row>
    <row r="183" ht="72" customHeight="1">
      <c r="A183" s="38" t="inlineStr">
        <is>
          <t>N076</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MA③</t>
        </is>
      </c>
      <c r="J183" s="38" t="inlineStr">
        <is>
          <t>같음</t>
        </is>
      </c>
      <c r="K183" s="38" t="inlineStr">
        <is>
          <t>있음</t>
        </is>
      </c>
      <c r="L183" s="38" t="inlineStr">
        <is>
          <t>일치</t>
        </is>
      </c>
      <c r="M183" s="38" t="inlineStr">
        <is>
          <t>편입 후</t>
        </is>
      </c>
      <c r="N183" s="39" t="inlineStr">
        <is>
          <t>Commerce &amp; Marketing</t>
        </is>
      </c>
      <c r="O183" s="39" t="inlineStr">
        <is>
          <t>E-commerce / Marketplace</t>
        </is>
      </c>
      <c r="P183" s="38" t="inlineStr">
        <is>
          <t>Announced</t>
        </is>
      </c>
      <c r="Q183" s="40" t="n">
        <v>1.7</v>
      </c>
      <c r="R183" s="39" t="inlineStr">
        <is>
          <t>Kream Corporation</t>
        </is>
      </c>
      <c r="S183" s="39" t="inlineStr">
        <is>
          <t>-</t>
        </is>
      </c>
      <c r="T183" s="39" t="inlineStr">
        <is>
          <t>Kream Corporation agreed to acquire 22.47% stake in Shake Hands Sdn Bhd for KRW 2.232 billion on July 18, 2022. Transaction is expected to be completed on July 29, 2022.</t>
        </is>
      </c>
      <c r="U183" s="39" t="inlineStr">
        <is>
          <t>MA-1 그룹이 매수자</t>
        </is>
      </c>
      <c r="V183" s="39" t="inlineStr">
        <is>
          <t>소수지분(&lt;50%)</t>
        </is>
      </c>
      <c r="W183" s="39" t="inlineStr">
        <is>
          <t>MA③ 소수지분 매입</t>
        </is>
      </c>
      <c r="X183" s="39" t="n"/>
      <c r="Y183" s="38" t="inlineStr">
        <is>
          <t>False</t>
        </is>
      </c>
      <c r="Z183" s="39" t="inlineStr">
        <is>
          <t>MA③ 소수지분 매입</t>
        </is>
      </c>
      <c r="AA183" s="39" t="inlineStr">
        <is>
          <t>편입 후 (매수자 크림㈜는 스노우㈜ 자회사로 NAVER 연결 종속회사(크림 2021 감사보고서: 스노우 53.13%). 대상 SHAKE HANDS SDN BHD는 크림의 지분법 관계기업(22.47%)으로 NAVER 연결 대상 아님)</t>
        </is>
      </c>
      <c r="AB183" s="39" t="inlineStr">
        <is>
          <t>완료 (송금예정일 2022-07-29; 크림 2022 감사보고서에 2022-12-31 관계기업 SHAKE HANDS SDN BHD 22.47%, 장부금액 2,216,898천원 계상. Malay Mail/Yahoo 2022-08-26 보도 '22.47 per cent share stake was acquired')</t>
        </is>
      </c>
      <c r="AC183" s="39" t="inlineStr">
        <is>
          <t>USD 1,700,075 (공시 원화 환산 2,232,028,468원, USD 1 = 1,312.90원 이사회 결의일 매매기준율); 5,462주 현금 취득</t>
        </is>
      </c>
      <c r="AD183" s="39" t="inlineStr">
        <is>
          <t>원자료와 일치 (USD 1.70백만)</t>
        </is>
      </c>
      <c r="AE183" s="39" t="inlineStr">
        <is>
          <t>2022-07-13 (크림 이사회 결의일; 공개 공시는 2022-07-18 DART 공정위 공시 '타법인주식및출자증권취득결정')</t>
        </is>
      </c>
      <c r="AF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G183" s="39" t="inlineStr">
        <is>
          <t>단독 거래. 크림의 2022년 아시아 리셀 플랫폼 지분 투자 연쇄의 하나: 2021-07 일본 SODA(N064),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H183" s="39" t="inlineStr">
        <is>
          <t>크림㈜ (KREAM Corporation; 스노우㈜ 자회사, NAVER 손자회사, 비상장)</t>
        </is>
      </c>
      <c r="AI183" s="39" t="inlineStr">
        <is>
          <t>"전략적 사업 시너지 강화" (크림 공정위 공시 타법인주식및출자증권취득결정) / "Naver expects to build an Asia-wide, borderless resale platform" (KED Global 보도)</t>
        </is>
      </c>
      <c r="AJ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83" s="39" t="inlineStr">
        <is>
          <t>핵심</t>
        </is>
      </c>
      <c r="AL183" s="39" t="inlineStr">
        <is>
          <t>SHAKE HANDS(SneakerLAH)는 말레이시아 최대 스니커즈 리셀 커뮤니티·마켓플레이스로, 크림의 주력인 스니커즈 리셀 중개와 같은 영역을 다른 지역에서 하는 회사다. NAVER 기준으로는 커머스 부문의 해외 C2C 확장으로 인접 영역이다.</t>
        </is>
      </c>
      <c r="AM183" s="39" t="inlineStr">
        <is>
          <t>129,045,181,994원 (크림 별도, 2021-12-31; 크림 2021 감사보고서 재무상태표. 자본총계 -64,811,378,593원, 자본금 642,855,000원)</t>
        </is>
      </c>
      <c r="AN183" s="39" t="inlineStr">
        <is>
          <t>33,691,006백만원 (NAVER 연결, 2021-12-31; NAVER 2021 사업보고서 요약재무정보)</t>
        </is>
      </c>
      <c r="AO183" s="39" t="inlineStr">
        <is>
          <t>계산: 1.73 (2,232,028,468원 ÷ 크림 2021말 별도 자산총계 129,045,181,994원). 공시에는 총자산대비 항목 없음</t>
        </is>
      </c>
      <c r="AP183" s="39" t="inlineStr">
        <is>
          <t>347.21 (공시값이나 분모 642,855,000원은 크림 2021말 '자본금'이라 의미 없음. 실제 자본총계는 -64,811,378,593원이라 계산 불가)</t>
        </is>
      </c>
      <c r="AQ183" s="39" t="inlineStr">
        <is>
          <t>계산: 38,305,461,347,500원(약 38.3조원) = NAVER 2022-07-12(이사회 2022-07-13 직전 거래일) 종가 233,500원 × 발행주식 164,049,085주. 참고: 공시일 2022-07-18 직전 거래일(2022-07-15) 종가 231,000원 기준 37,895,338,635,000원</t>
        </is>
      </c>
      <c r="AR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S183" s="39" t="inlineStr">
        <is>
          <t>KRX:035420</t>
        </is>
      </c>
      <c r="AT183" s="39" t="inlineStr">
        <is>
          <t>인수 주체 크림㈜와 중간 지배회사 스노우㈜가 비상장이라 상장 지배회사 NAVER를 쓴다. 대상 SHAKE HANDS SDN BHD는 말레이시아 비상장사. 거래 규모가 극히 작아 주가 반응 분석에는 부적합하다.</t>
        </is>
      </c>
      <c r="AU183" s="39" t="inlineStr">
        <is>
          <t>2022-07-18 크림 공정위 공시(DART)와 같은 날 이후 보도(KED Global 2022-07-19). 공식 발표 전 보도는 찾지 못함</t>
        </is>
      </c>
      <c r="AV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투자(N064); 2022-04: 크림 싱가포르 Quista Technology 2.71% 등 해외 리셀 투자 시작; 2022-07-13: 크림 이사회 SHAKE HANDS 22.47% 취득 결의</t>
        </is>
      </c>
      <c r="AW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X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Y183" s="39" t="inlineStr">
        <is>
          <t>FY2020/6: 842백만원; FY2021/6: 244백만원 (추정: FY2022/6은 69,857천원, 크림 2022 감사보고서 요약재무)</t>
        </is>
      </c>
      <c r="AZ183" s="39" t="inlineStr">
        <is>
          <t>크림 2023 감사보고서 기준(추정: FY2023/6): 85,229천원; 크림 2024 감사보고서 기준(추정: FY2024/6): 622,410천원; 크림 2025 감사보고서 기준(추정: FY2025/6): 591,026천원</t>
        </is>
      </c>
      <c r="BA183" s="39" t="inlineStr">
        <is>
          <t>미확인 (순이익만 공시: FY2020/6: 183백만원; FY2021/6: -17백만원)</t>
        </is>
      </c>
      <c r="BB183" s="39" t="inlineStr">
        <is>
          <t>미확인 (당기순손익만 확인: 크림 2023 감사보고서 기준 -344,564천원; 2024 기준 -431,071천원; 2025 기준 -679,900천원)</t>
        </is>
      </c>
      <c r="BC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D183" s="39" t="inlineStr">
        <is>
          <t>미확인 (NAVER 2022 실적발표·컨퍼런스콜에서 SHAKE HANDS 언급을 찾지 못함. 관련 언급은 언론 보도뿐: KED Global 2022-07-19 'Naver expects to build an Asia-wide, borderless resale platform')</t>
        </is>
      </c>
      <c r="BE183" s="38" t="inlineStr">
        <is>
          <t>완료</t>
        </is>
      </c>
      <c r="BF183" s="38" t="inlineStr">
        <is>
          <t>2026-10-31</t>
        </is>
      </c>
    </row>
    <row r="184" ht="72" customHeight="1">
      <c r="A184" s="38" t="inlineStr">
        <is>
          <t>N077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MA⑥</t>
        </is>
      </c>
      <c r="J184" s="38" t="inlineStr">
        <is>
          <t>같음</t>
        </is>
      </c>
      <c r="K184" s="38" t="inlineStr">
        <is>
          <t>확인 안 됨</t>
        </is>
      </c>
      <c r="L184" s="38" t="inlineStr">
        <is>
          <t>일치</t>
        </is>
      </c>
      <c r="M184" s="38" t="inlineStr">
        <is>
          <t>편입 전</t>
        </is>
      </c>
      <c r="N184" s="39" t="inlineStr">
        <is>
          <t>Music &amp; Fan Entertainment</t>
        </is>
      </c>
      <c r="O184" s="39" t="inlineStr">
        <is>
          <t>Music / Artist Management</t>
        </is>
      </c>
      <c r="P184" s="38" t="inlineStr">
        <is>
          <t>Closed</t>
        </is>
      </c>
      <c r="Q184" s="40" t="n">
        <v>3.07</v>
      </c>
      <c r="R184" s="39" t="inlineStr">
        <is>
          <t>HLL JoongAng Co., Ltd.</t>
        </is>
      </c>
      <c r="S184" s="39" t="inlineStr">
        <is>
          <t>-</t>
        </is>
      </c>
      <c r="T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U184" s="39" t="inlineStr">
        <is>
          <t>MA-4 외부자 간 거래</t>
        </is>
      </c>
      <c r="V184" s="39" t="n"/>
      <c r="W184" s="39" t="inlineStr">
        <is>
          <t>MA⑥ 외부자 간 거래</t>
        </is>
      </c>
      <c r="X184" s="39" t="n"/>
      <c r="Y184" s="38" t="inlineStr">
        <is>
          <t>False</t>
        </is>
      </c>
      <c r="Z184" s="39" t="inlineStr">
        <is>
          <t>MA⑥ 외부자 간 거래</t>
        </is>
      </c>
      <c r="AA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AB184" s="39" t="inlineStr">
        <is>
          <t>완료 (2022-07-22, 취득예정일; 콘텐트리중앙 2022 사업보고서 기말 지분 59.51% = 4,354/7,317주와 일치)</t>
        </is>
      </c>
      <c r="AC184" s="39" t="inlineStr">
        <is>
          <t>4,013,447,928원 (483주, 주당 약 8,309,416원)</t>
        </is>
      </c>
      <c r="AD184" s="39" t="inlineStr">
        <is>
          <t>원자료와 일치</t>
        </is>
      </c>
      <c r="AE184" s="39" t="inlineStr">
        <is>
          <t>2022-07-20</t>
        </is>
      </c>
      <c r="AF184" s="39" t="inlineStr">
        <is>
          <t>기준 분류 유지: 매수자 HLL중앙(중앙그룹)이 NAVER 계보 밖이고, NAVER 쪽 매도자도 없다(플레이리스트는 2022-06에 이미 전량 처분). 원자료의 '6.6%'는 483/7,317주 = 6.60%로 맞다. 매도자는 공시에 없어 미확인.</t>
        </is>
      </c>
      <c r="AG184" s="39" t="inlineStr">
        <is>
          <t>N074와 같은 인수의 3단계다(2022-07-01 42%, 2022-07-14 52.9%(Capital IQ 목록에 없음), 2022-07-22 59.5%). 따라서 이 거래 직전에 HLL중앙은 이미 과반(52.9%)을 가진 지배주주였고, 중앙그룹 쪽에서 보면 '기존 지분 확대'에 해당한다. 주당 가격이 N074(6,286,730원)보다 약 32% 높다(8,309,416원). 매도자와 가격 차이의 이유는 공시와 보도에서 확인하지 못했다. NAVER 분석 대상으로는 부적합하다(분석 제외 후보).</t>
        </is>
      </c>
      <c r="AH184" s="39" t="inlineStr">
        <is>
          <t>에이치엘엘중앙㈜(HLL중앙, 콘텐트리중앙 100% 자회사, 비상장, 기업집단 중앙; NAVER 그룹 밖)</t>
        </is>
      </c>
      <c r="AI184" s="39" t="inlineStr">
        <is>
          <t>"광고 및 콘텐트 사업 역량 강화" (HLL중앙 타법인주식및출자증권취득결정, 공정거래법 공시)</t>
        </is>
      </c>
      <c r="AJ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4" s="39" t="inlineStr">
        <is>
          <t>인접</t>
        </is>
      </c>
      <c r="AL184"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4" s="39" t="inlineStr">
        <is>
          <t>미확인 (공시에는 자기자본 16,000,000,000원(설립일 납입자본금)만 있음; 참고: HLL중앙 2022-12-31 총자산 67,006,877천원, 콘텐트리중앙 2022 사업보고서 종속기업 요약재무)</t>
        </is>
      </c>
      <c r="AN184" s="39" t="inlineStr">
        <is>
          <t>2,245,640,002,695원 (콘텐트리중앙 2021-12-31 연결 총자산, 2022 사업보고서 전기)</t>
        </is>
      </c>
      <c r="AO184" s="39" t="inlineStr">
        <is>
          <t>미확인 (공시에 총자산대비 없음); 참고 계산: 4,013,447,928 / 콘텐트리중앙 2021말 연결 총자산 2,245,640,002,695 = 0.18%</t>
        </is>
      </c>
      <c r="AP184" s="39" t="inlineStr">
        <is>
          <t>25.0</t>
        </is>
      </c>
      <c r="AQ184" s="39" t="inlineStr">
        <is>
          <t>계산: 콘텐트리중앙 2022-07-21 종가 37,300원 × 발행주식총수 19,262,308주 = 약 7,185억원</t>
        </is>
      </c>
      <c r="AR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S184" s="39" t="inlineStr">
        <is>
          <t>KRX:036420</t>
        </is>
      </c>
      <c r="AT184" s="39" t="inlineStr">
        <is>
          <t>인수 주체 HLL중앙은 비상장이며 상장 지배회사는 콘텐트리중앙(KRX:036420). NAVER(KRX:035420)는 거래 당사자가 아니므로 NAVER 이벤트 분석에는 쓰지 않는다. 대상회사 써브라임은 비상장.</t>
        </is>
      </c>
      <c r="AU184" s="39" t="inlineStr">
        <is>
          <t>2022-07-22 HLL중앙 타법인주식및출자증권취득결정(DART 공정거래법 공시). 언론 선행 보도는 찾지 못함</t>
        </is>
      </c>
      <c r="AV184" s="39" t="inlineStr">
        <is>
          <t>2019-06: 써브라임이 크리스피스튜디오 등으로부터 나일론코리아미디어 94% 인수(N047, 원자료); 2019-09: 플레이리스트(NAVER 연결 종속회사, 2021말 NAVER 보유 58.04%)가 써브라임 172주(3.76%)를 약 3억원에 취득(N049,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처분'(N073); 2022-07-01: HLL중앙 42% 취득(N074); 2022-07-14: 798주 추가로 52.9% 과반 취득</t>
        </is>
      </c>
      <c r="AW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X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4" s="39" t="inlineStr">
        <is>
          <t>2020: 22,193백만원(HLL중앙 공시 요약재무); 2021: 7,737백만원(같은 공시) 또는 25,006백만원(써브라임 2022 감사보고서 비교표시 전기, 감사받지 아니한 재무제표)</t>
        </is>
      </c>
      <c r="AZ184" s="39" t="inlineStr">
        <is>
          <t>2022: 20,648백만원; 2023: 18,849백만원; 2024: 14,216백만원; 2025: 22,659백만원</t>
        </is>
      </c>
      <c r="BA184" s="39" t="inlineStr">
        <is>
          <t>2020: 미확인(순이익 685백만원); 2021: 780백만원(써브라임 2022 감사보고서 비교표시, 감사받지 아니함; 순이익 680백만원)</t>
        </is>
      </c>
      <c r="BB184" s="39" t="inlineStr">
        <is>
          <t>2022: -3,043백만원; 2023: -1,381백만원; 2024: -1,970백만원; 2025: 526백만원</t>
        </is>
      </c>
      <c r="BC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D184" s="39" t="inlineStr">
        <is>
          <t>미확인 (콘텐트리중앙 IR·실적발표에서 써브라임 언급은 찾아보지 않음; 인수 주체가 NAVER 그룹 밖이어서 우선순위를 낮춤)</t>
        </is>
      </c>
      <c r="BE184" s="38" t="inlineStr">
        <is>
          <t>부분</t>
        </is>
      </c>
      <c r="BF184" s="38" t="inlineStr">
        <is>
          <t>2026-10-31</t>
        </is>
      </c>
    </row>
    <row r="185" ht="72" customHeight="1">
      <c r="A185" s="38" t="inlineStr">
        <is>
          <t>N078</t>
        </is>
      </c>
      <c r="B185" s="38" t="inlineStr">
        <is>
          <t>Naver</t>
        </is>
      </c>
      <c r="C185" s="38" t="inlineStr">
        <is>
          <t>2022-10-03</t>
        </is>
      </c>
      <c r="D185" s="39" t="inlineStr">
        <is>
          <t>Poshmark, Inc.</t>
        </is>
      </c>
      <c r="E185" s="38" t="n">
        <v>2</v>
      </c>
      <c r="F185" s="38" t="inlineStr">
        <is>
          <t>True</t>
        </is>
      </c>
      <c r="G185" s="38" t="n"/>
      <c r="H185" s="38" t="inlineStr">
        <is>
          <t>MA①</t>
        </is>
      </c>
      <c r="I185" s="38" t="inlineStr">
        <is>
          <t>MA①</t>
        </is>
      </c>
      <c r="J185" s="38" t="inlineStr">
        <is>
          <t>같음</t>
        </is>
      </c>
      <c r="K185" s="38" t="inlineStr">
        <is>
          <t>확인 안 됨</t>
        </is>
      </c>
      <c r="L185" s="38" t="inlineStr">
        <is>
          <t>일치</t>
        </is>
      </c>
      <c r="M185" s="38" t="inlineStr">
        <is>
          <t>편입 후</t>
        </is>
      </c>
      <c r="N185" s="39" t="inlineStr">
        <is>
          <t>Commerce &amp; Marketing</t>
        </is>
      </c>
      <c r="O185" s="39" t="inlineStr">
        <is>
          <t>E-commerce / Marketplace</t>
        </is>
      </c>
      <c r="P185" s="38" t="inlineStr">
        <is>
          <t>Closed</t>
        </is>
      </c>
      <c r="Q185" s="40" t="n">
        <v>1637.54</v>
      </c>
      <c r="R185" s="39" t="inlineStr">
        <is>
          <t>NAVER Corporation (KOSE:A035420)</t>
        </is>
      </c>
      <c r="S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T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U185" s="39" t="inlineStr">
        <is>
          <t>MA-1 그룹이 매수자</t>
        </is>
      </c>
      <c r="V185" s="39" t="inlineStr">
        <is>
          <t>과반 인수(≥50%)</t>
        </is>
      </c>
      <c r="W185" s="39" t="inlineStr">
        <is>
          <t>MA① 경영권 인수</t>
        </is>
      </c>
      <c r="X185" s="39" t="n"/>
      <c r="Y185" s="38" t="inlineStr">
        <is>
          <t>False</t>
        </is>
      </c>
      <c r="Z185" s="39" t="inlineStr">
        <is>
          <t>MA① 경영권 인수</t>
        </is>
      </c>
      <c r="AA185" s="39" t="inlineStr">
        <is>
          <t>편입 후 (매수자는 그룹 지배회사 NAVER㈜ 본체와 그 신설 SPC. 이 거래로 Poshmark가 2023-01-05 NAVER 종속기업으로 편입 — NAVER 2022 사업보고서 보고기간 후 사건 주석)</t>
        </is>
      </c>
      <c r="AB185" s="39" t="inlineStr">
        <is>
          <t>완료 (2023-01-05, 미국 시간 기준 합병 효력 발생·Nasdaq 거래정지)</t>
        </is>
      </c>
      <c r="AC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D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E185" s="39" t="inlineStr">
        <is>
          <t>2022-10-03</t>
        </is>
      </c>
      <c r="AF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G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N078 인수대가(합계 1,875,140,721,155원)의 NAVER 부담분이며, 별도 M&amp;A·투자로 집계하면 이중 집계다. 원자료 날짜 2022-10-03은 이사회 결의일, 금액은 종결 시 확정액이다. [그 밖] (1) N068(Suede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H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I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J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K185" s="39" t="inlineStr">
        <is>
          <t>핵심</t>
        </is>
      </c>
      <c r="AL185" s="39" t="inlineStr">
        <is>
          <t>Poshmark는 미국 C2C 패션 리커머스 마켓플레이스(판매자 수수료 20% 모델)로, NAVER의 2대 주력 부문인 커머스(중개·판매 수수료)와 같은 영역이다. NAVER는 이미 C2C 리셀 플랫폼 KREAM을 2022년 1분기부터 커머스 부문에 포함하고 있었다. 차이는 지역(미국 신규 진출)과 중고 패션 특화. 인수 후 NAVER 사업보고서도 Poshmark를 커머스 부문의 'C2C 플랫폼(KREAM, Poshmark)'으로 분류했다(2026년부터 IR상 '글로벌 도전-C2C'로 재편). 인수 주체가 그룹 정점 NAVER 자신이므로 정점 기준 판단도 같다.</t>
        </is>
      </c>
      <c r="AM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N185" s="39" t="inlineStr">
        <is>
          <t>acq_total_assets와 같음</t>
        </is>
      </c>
      <c r="AO185" s="39" t="inlineStr">
        <is>
          <t>6.96 (2022-10-04 최초 공시: 취득예정금액 2,344,147,113,560원 ÷ 자산총액 33,691,006,757,040원) / 종결 정정공시: NAVER 출자액 기준 4.95, Proton Parent의 Poshmark 취득금액(1,875,140,721,155원) 기준 5.57</t>
        </is>
      </c>
      <c r="AP185" s="39" t="inlineStr">
        <is>
          <t>9.76 (2022-10-04 최초 공시, 자기자본 24,027,376,349,275원 기준) / 종결 정정공시(NAVER 출자 1,667,307,600,000원 기준) 6.94</t>
        </is>
      </c>
      <c r="AQ185" s="39" t="inlineStr">
        <is>
          <t>계산: 31,743,497,947,500원 (NAVER 2022-09-30 종가 193,500원 × 발행주식총수 164,049,085주; 2022-10-03 개천절 휴장으로 9-30이 발표 직전 거래일. 자기주식 14,079,543주를 뺀 유통주식 기준 29,019,106,377,000원)</t>
        </is>
      </c>
      <c r="AR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S185" s="39" t="inlineStr">
        <is>
          <t>KRX:035420</t>
        </is>
      </c>
      <c r="AT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U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V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인수(N068);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W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X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Y185" s="39" t="inlineStr">
        <is>
          <t>2020: USD 261,601천; 2021: USD 326,009천 (NAVER 공시 원화 환산 467,758백만원, 1,434.80원); 2022: 1~9월 USD 268,430천 (연간 미확인 — Poshmark는 2023-01-17 등록 말소로 2022 10-K 미제출)</t>
        </is>
      </c>
      <c r="AZ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BA185" s="39" t="inlineStr">
        <is>
          <t>2020: USD 25,191천; 2021: USD (44,425)천 (영업손실; 순손실 USD (98,329)천, NAVER 공시 환산 (141,082)백만원); 2022: 1~9월 USD (61,632)천 (연간 미확인; NAVER는 2022년 연간 조정 EBITDA 손실 약 300억원이라고 설명 — 뉴시스 2023-02-03)</t>
        </is>
      </c>
      <c r="BB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BC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D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E185" s="38" t="inlineStr">
        <is>
          <t>부분</t>
        </is>
      </c>
      <c r="BF185" s="38" t="inlineStr">
        <is>
          <t>2026-10-25</t>
        </is>
      </c>
    </row>
    <row r="186" ht="72" customHeight="1">
      <c r="A186" s="38" t="inlineStr">
        <is>
          <t>N079</t>
        </is>
      </c>
      <c r="B186" s="38" t="inlineStr">
        <is>
          <t>Naver</t>
        </is>
      </c>
      <c r="C186" s="38" t="inlineStr">
        <is>
          <t>2022-12-21</t>
        </is>
      </c>
      <c r="D186" s="39" t="inlineStr">
        <is>
          <t>Munpia Inc.</t>
        </is>
      </c>
      <c r="E186" s="38" t="n">
        <v>166</v>
      </c>
      <c r="F186" s="38" t="inlineStr">
        <is>
          <t>False</t>
        </is>
      </c>
      <c r="G186" s="38" t="n"/>
      <c r="H186" s="38" t="inlineStr">
        <is>
          <t>MA①</t>
        </is>
      </c>
      <c r="I186" s="38" t="inlineStr">
        <is>
          <t>MA②</t>
        </is>
      </c>
      <c r="J186" s="38" t="inlineStr">
        <is>
          <t>변경</t>
        </is>
      </c>
      <c r="K186" s="38" t="inlineStr">
        <is>
          <t>있음</t>
        </is>
      </c>
      <c r="L186" s="38" t="inlineStr">
        <is>
          <t>불일치</t>
        </is>
      </c>
      <c r="M186" s="38" t="inlineStr">
        <is>
          <t>편입 후</t>
        </is>
      </c>
      <c r="N186" s="39" t="inlineStr">
        <is>
          <t>Story IP Platforms</t>
        </is>
      </c>
      <c r="O186" s="39" t="inlineStr">
        <is>
          <t>Story / Webtoon / Web Novel Platform</t>
        </is>
      </c>
      <c r="P186" s="38" t="inlineStr">
        <is>
          <t>Closed</t>
        </is>
      </c>
      <c r="Q186" s="40" t="n">
        <v>0.527</v>
      </c>
      <c r="R186" s="39" t="inlineStr">
        <is>
          <t>Naver Webtoon Ltd.</t>
        </is>
      </c>
      <c r="S186" s="39" t="inlineStr">
        <is>
          <t>Cloudary Holdings Limited</t>
        </is>
      </c>
      <c r="T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U186" s="39" t="inlineStr">
        <is>
          <t>MA-1 그룹이 매수자</t>
        </is>
      </c>
      <c r="V186" s="39" t="inlineStr">
        <is>
          <t>과반 인수(≥50%)</t>
        </is>
      </c>
      <c r="W186" s="39" t="inlineStr">
        <is>
          <t>MA① 경영권 인수</t>
        </is>
      </c>
      <c r="X186" s="39" t="n"/>
      <c r="Y186" s="38" t="inlineStr">
        <is>
          <t>True</t>
        </is>
      </c>
      <c r="Z186" s="39" t="inlineStr">
        <is>
          <t>MA② 기존 지분 확대</t>
        </is>
      </c>
      <c r="AA186" s="39" t="inlineStr">
        <is>
          <t>편입 후 (매수자 네이버웹툰(유)는 NAVER의 100% 간접 연결 종속회사; 대상 문피아는 2022-02-09부터 NAVER 연결 종속회사, 거래 직전 네이버웹툰 지분 53.65%)</t>
        </is>
      </c>
      <c r="AB186" s="39" t="inlineStr">
        <is>
          <t>완료 (2022-12-23)</t>
        </is>
      </c>
      <c r="AC186" s="39" t="inlineStr">
        <is>
          <t>14,132,207,016원 (문피아 보통주 425,016주 × 33,251원; 공정위 공시 취득금액 14,132백만원, 최대주주등 변동 공시 14,132,207천원)</t>
        </is>
      </c>
      <c r="AD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E186" s="39" t="inlineStr">
        <is>
          <t>2022-12-21</t>
        </is>
      </c>
      <c r="AF186" s="39" t="inlineStr">
        <is>
          <t>분류 수정 MA① → MA②: 이 거래 전 네이버웹툰은 이미 문피아 지분 53.65%(5,517,684주)를 가진 지배주주였고(2022-02-09 지배력 획득, N067),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G186" s="39" t="inlineStr">
        <is>
          <t>N067(2022-02 문피아 지배력 획득)의 후속 잔여지분 매입이며, 매도자 Cloudary는 2021-09 20.17%(N067의 다른 다리)를 판 같은 주주다. 이 거래 직전 지분율 53.65%는 N075(2022-08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H186" s="39" t="inlineStr">
        <is>
          <t>네이버웹툰 유한회사(NAVER의 100% 간접 자회사이자 WEBTOON Entertainment Inc.의 한국 자회사, 비상장; 문피아 최대주주)</t>
        </is>
      </c>
      <c r="AI186" s="39" t="inlineStr">
        <is>
          <t>"거래상대방의 Put option 행사에 따른 주식 인수" (네이버웹툰 공정위 공시 '특수관계인으로부터 주식의 취득' 취득목적, 2022-12-21)</t>
        </is>
      </c>
      <c r="AJ186" s="39" t="inlineStr">
        <is>
          <t>네이버웹툰(유): 웹툰 서비스 개발·운영(WEBTOON·WEBTOON Korea·네이버 시리즈 웹소설). 2021 영업수익 355,326백만원, 2022 548,854백만원(별도)</t>
        </is>
      </c>
      <c r="AK186" s="39" t="inlineStr">
        <is>
          <t>핵심</t>
        </is>
      </c>
      <c r="AL186" s="39" t="inlineStr">
        <is>
          <t>이미 지배하던 웹소설 플랫폼 문피아의 잔여지분 매입으로, 문피아 사업은 네이버웹툰이 운영하는 네이버 시리즈(웹소설)와 같은 플랫폼 사업이다. 그룹 정점 NAVER 기준으로는 콘텐츠 부문(2022 매출 비중 15.4%)에 속해 주력인 검색·커머스 대비 인접.</t>
        </is>
      </c>
      <c r="AM186" s="39" t="inlineStr">
        <is>
          <t>699,088,160,355원 (네이버웹툰(유) 별도, 2021-12-31 감사보고서; 이 거래 공시에는 총자산 기재 없음)</t>
        </is>
      </c>
      <c r="AN186" s="39" t="inlineStr">
        <is>
          <t>33,691,006백만원 (NAVER 연결, 2021-12-31; 2021 사업보고서 요약재무)</t>
        </is>
      </c>
      <c r="AO186" s="39" t="inlineStr">
        <is>
          <t>계산: 2.02 (14,132,207,016원 ÷ 699,088,160,355원, 네이버웹툰 2021말 별도). NAVER 연결 자산 대비 0.04</t>
        </is>
      </c>
      <c r="AP186" s="39" t="inlineStr">
        <is>
          <t>계산: 2.65 (14,132,207,016원 ÷ 자본총계 533,017,578,054원, 네이버웹툰 2021말 별도)</t>
        </is>
      </c>
      <c r="AQ186" s="39" t="inlineStr">
        <is>
          <t>계산: 29,610,859,842,500원(약 29.6조원) = NAVER 2022-12-20 종가 180,500원 × 발행주식 164,049,085주(2022-12-31 기준, 2021-11 이익소각 반영)</t>
        </is>
      </c>
      <c r="AR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S186" s="39" t="inlineStr">
        <is>
          <t>KRX:035420</t>
        </is>
      </c>
      <c r="AT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U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V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획득(N067),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주식교환(N075) 신주 발행으로 네이버웹툰 지분 53.65%로 희석; 2022-08-31: 자기주식 561,647주 취득(추정: 엔씨소프트 매수청구); 2022(거래 연도): 연결 영업수익 63,429백만원·영업이익 4,469백만원</t>
        </is>
      </c>
      <c r="AW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X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전체(N067)에 관한 것</t>
        </is>
      </c>
      <c r="AY186" s="39" t="inlineStr">
        <is>
          <t>2020: 41,717백만원; 2021: 48,043백만원 (연결; 거래 연도 2022: 63,429백만원)</t>
        </is>
      </c>
      <c r="AZ186" s="39" t="inlineStr">
        <is>
          <t>2023: 70,970백만원; 2024: 74,947백만원; 2025(최근): 85,530백만원 (연결)</t>
        </is>
      </c>
      <c r="BA186" s="39" t="inlineStr">
        <is>
          <t>2020: 7,315백만원; 2021: 5,073백만원 (연결; 거래 연도 2022: 4,469백만원)</t>
        </is>
      </c>
      <c r="BB186" s="39" t="inlineStr">
        <is>
          <t>2023: 2,084백만원; 2024: 4,661백만원; 2025(최근): 8,186백만원 (연결)</t>
        </is>
      </c>
      <c r="BC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D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E186" s="38" t="inlineStr">
        <is>
          <t>완료</t>
        </is>
      </c>
      <c r="BF186" s="38" t="inlineStr">
        <is>
          <t>2026-10-26</t>
        </is>
      </c>
    </row>
    <row r="187" ht="72" customHeight="1">
      <c r="A187" s="38" t="inlineStr">
        <is>
          <t>N080</t>
        </is>
      </c>
      <c r="B187" s="38" t="inlineStr">
        <is>
          <t>Naver</t>
        </is>
      </c>
      <c r="C187" s="38" t="inlineStr">
        <is>
          <t>2023-02-23</t>
        </is>
      </c>
      <c r="D187" s="39" t="inlineStr">
        <is>
          <t>Team Plus Co., Ltd</t>
        </is>
      </c>
      <c r="E187" s="38" t="n">
        <v>134</v>
      </c>
      <c r="F187" s="38" t="inlineStr">
        <is>
          <t>False</t>
        </is>
      </c>
      <c r="G187" s="38" t="n"/>
      <c r="H187" s="38" t="inlineStr">
        <is>
          <t>MA①</t>
        </is>
      </c>
      <c r="I187" s="38" t="inlineStr">
        <is>
          <t>MA③</t>
        </is>
      </c>
      <c r="J187" s="38" t="inlineStr">
        <is>
          <t>변경</t>
        </is>
      </c>
      <c r="K187" s="38" t="inlineStr">
        <is>
          <t>확인 안 됨</t>
        </is>
      </c>
      <c r="L187" s="38" t="inlineStr">
        <is>
          <t>일치</t>
        </is>
      </c>
      <c r="M187" s="38" t="inlineStr">
        <is>
          <t>편입 후</t>
        </is>
      </c>
      <c r="N187" s="39" t="inlineStr">
        <is>
          <t>Commerce &amp; Marketing</t>
        </is>
      </c>
      <c r="O187" s="39" t="inlineStr">
        <is>
          <t>E-commerce / Marketplace</t>
        </is>
      </c>
      <c r="P187" s="38" t="inlineStr">
        <is>
          <t>Closed</t>
        </is>
      </c>
      <c r="Q187" s="40" t="n">
        <v>3.37</v>
      </c>
      <c r="R187" s="39" t="inlineStr">
        <is>
          <t>Kream Corporation</t>
        </is>
      </c>
      <c r="S187" s="39" t="inlineStr">
        <is>
          <t>-</t>
        </is>
      </c>
      <c r="T187" s="39" t="inlineStr">
        <is>
          <t>Kream Corporation entered into an agreement to acquire 51.75% stake in Team Plus Co., Ltd for KRW 4.4 million on February 22, 2023. The deal is expected to complete on March 3, 2023.</t>
        </is>
      </c>
      <c r="U187" s="39" t="inlineStr">
        <is>
          <t>MA-1 그룹이 매수자</t>
        </is>
      </c>
      <c r="V187" s="39" t="inlineStr">
        <is>
          <t>과반 인수(≥50%)</t>
        </is>
      </c>
      <c r="W187" s="39" t="inlineStr">
        <is>
          <t>MA① 경영권 인수</t>
        </is>
      </c>
      <c r="X187" s="39" t="n"/>
      <c r="Y187" s="38" t="inlineStr">
        <is>
          <t>True</t>
        </is>
      </c>
      <c r="Z187" s="39" t="inlineStr">
        <is>
          <t>MA③ 소수지분 매입</t>
        </is>
      </c>
      <c r="AA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AB187" s="39" t="inlineStr">
        <is>
          <t>완료 (2023-03-03)</t>
        </is>
      </c>
      <c r="AC187" s="39" t="inlineStr">
        <is>
          <t>4,372,500,000원 (보통주 구주 63,500주 2,372,500,000원 + 상환·전환우선주 신주 40,000주 2,000,000,000원[주당 50,000원])</t>
        </is>
      </c>
      <c r="AD187" s="39" t="inlineStr">
        <is>
          <t>원자료와 일치 (4,372.5백만원 ÷ 약 1,298원/USD[2023-02-22 무렵] ≈ USD 3.37백만)</t>
        </is>
      </c>
      <c r="AE187" s="39" t="inlineStr">
        <is>
          <t>2023-02-23</t>
        </is>
      </c>
      <c r="AF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G187" s="39" t="inlineStr">
        <is>
          <t>같은 묶음의 N065·N066(나매인), N072(CHEXCAR), N076(Shake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H187" s="39" t="inlineStr">
        <is>
          <t>크림㈜(KREAM, NAVER 연결 종속회사, 비상장; 2022말 주주 스노우 43.31%·NAVER 5.43% 등)</t>
        </is>
      </c>
      <c r="AI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J187" s="39" t="inlineStr">
        <is>
          <t>한정판 스니커즈 중심 C2C 리셀 중개 플랫폼(KREAM) 운영. 크림 2022 감사보고서: '한정판 스니커즈 중개 앱 개발 및 운영', 2022 영업수익 45,958백만원, 영업손실 86,061백만원(별도)</t>
        </is>
      </c>
      <c r="AK187" s="39" t="inlineStr">
        <is>
          <t>인접</t>
        </is>
      </c>
      <c r="AL187" s="39" t="inlineStr">
        <is>
          <t>티켓베이는 공연·스포츠 티켓의 개인간(C2C) 재판매 중개 플랫폼으로, 크림과 같은 C2C 중개수수료 모델이지만 상품군(티켓)이 다르다. 언론은 크림의 거래 분야가 스니커즈·명품에서 티켓으로 확장될 것으로 봤다(머니투데이 2023-03-01). NAVER 기준으로도 커머스 부문의 C2C 확장(포쉬마크 등)에 붙는 인접 영역이다.</t>
        </is>
      </c>
      <c r="AM187" s="39" t="inlineStr">
        <is>
          <t>228,119,442,693원 (크림 별도, 2022-12-31; 크림 2022 감사보고서). 같은 시점 자본총계는 (-)275,232,213,484원(상환전환우선주를 부채로 분류)</t>
        </is>
      </c>
      <c r="AN187" s="39" t="inlineStr">
        <is>
          <t>33,899,043백만원 (NAVER 연결, 2022-12-31; NAVER 2022 사업보고서 요약재무정보)</t>
        </is>
      </c>
      <c r="AO187" s="39" t="inlineStr">
        <is>
          <t>계산: 1.92 (4,372.5백만원 ÷ 크림 2022말 총자산 228,119.4백만원)</t>
        </is>
      </c>
      <c r="AP187" s="39" t="inlineStr">
        <is>
          <t>680.17 (공시값. 단 공시의 '자기자본'은 크림의 2021말 자본금 642,855,000원이라고 공시 비고에 적혀 있음. 크림의 실제 자본총계는 2022말 음수라 비율을 다시 계산할 수 없음)</t>
        </is>
      </c>
      <c r="AQ187" s="39" t="inlineStr">
        <is>
          <t>계산: 34,696,381,477,500원(약 34.7조원) = NAVER 2023-02-22(발표 직전 거래일) 종가 211,500원 × 발행주식 164,049,085주(2023-11 자기주식 소각 전)</t>
        </is>
      </c>
      <c r="AR187" s="39" t="inlineStr">
        <is>
          <t>크림 총자산·자본은 2022 감사보고서(20230410000641), NAVER 총자산은 2022 사업보고서 요약재무(기록 N082와 같은 값), 종가는 Yahoo Finance 035420.KS(NAVER는 2018 액면분할 이후 분할 없음), 거래금액·자기자본대비는 크림 공정거래법 공시(20230223003310)</t>
        </is>
      </c>
      <c r="AS187" s="39" t="inlineStr">
        <is>
          <t>KRX:035420</t>
        </is>
      </c>
      <c r="AT187" s="39" t="inlineStr">
        <is>
          <t>인수 주체 크림은 비상장이므로 상장 지배회사 NAVER를 쓴다. 대상회사 팀플러스도 비상장이다. 거래 규모가 NAVER 시가총액의 약 0.01%로 매우 작아 주가 반응을 기대하기 어렵다.</t>
        </is>
      </c>
      <c r="AU187" s="39" t="inlineStr">
        <is>
          <t>2023-02-23 DART 크림 '타법인주식및출자증권취득결정'(공정거래법 공시). 언론 보도는 2023-02-28 아이뉴스24 단독, 2023-03-01 머니투데이 단독</t>
        </is>
      </c>
      <c r="AV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W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X187" s="39" t="inlineStr">
        <is>
          <t>확인 안 됨 (크림 별도 감사보고서 2023·2024·2025 회계연도: 팀플러스 장부금액 4,372,500천원 불변이며, 손상차손 기재는 팹·Shake Hands 등 다른 회사만 해당)</t>
        </is>
      </c>
      <c r="AY187" s="39" t="inlineStr">
        <is>
          <t>2020: 1,021백만원; 2021: 1,341백만원 (2022 회계연도: 미확인)</t>
        </is>
      </c>
      <c r="AZ187" s="39" t="inlineStr">
        <is>
          <t>2023: 4,902,535,102원; 2024: 10,417,932,640원; 2025: 17,199,138,033원 (영업수익)</t>
        </is>
      </c>
      <c r="BA187" s="39" t="inlineStr">
        <is>
          <t>미확인 (공시 요약재무는 순이익만 제공: 2020 순손실 1,384백만원; 2021 순손실 457백만원)</t>
        </is>
      </c>
      <c r="BB187" s="39" t="inlineStr">
        <is>
          <t>2023: 1,624,139,097원; 2024: 3,559,293,302원; 2025: 7,339,542,437원</t>
        </is>
      </c>
      <c r="BC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D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E187" s="38" t="inlineStr">
        <is>
          <t>부분</t>
        </is>
      </c>
      <c r="BF187" s="38" t="inlineStr">
        <is>
          <t>2026-10-31</t>
        </is>
      </c>
    </row>
    <row r="188" ht="72" customHeight="1">
      <c r="A188" s="38" t="inlineStr">
        <is>
          <t>N081</t>
        </is>
      </c>
      <c r="B188" s="38" t="inlineStr">
        <is>
          <t>Naver</t>
        </is>
      </c>
      <c r="C188" s="38" t="inlineStr">
        <is>
          <t>2023-07-12</t>
        </is>
      </c>
      <c r="D188" s="39" t="inlineStr">
        <is>
          <t>Needs Games Inc.</t>
        </is>
      </c>
      <c r="E188" s="38" t="n">
        <v>156</v>
      </c>
      <c r="F188" s="38" t="inlineStr">
        <is>
          <t>False</t>
        </is>
      </c>
      <c r="G188" s="38" t="n"/>
      <c r="H188" s="38" t="inlineStr">
        <is>
          <t>MA⑦</t>
        </is>
      </c>
      <c r="I188" s="38" t="inlineStr">
        <is>
          <t>MA④</t>
        </is>
      </c>
      <c r="J188" s="38" t="inlineStr">
        <is>
          <t>변경</t>
        </is>
      </c>
      <c r="K188" s="38" t="inlineStr">
        <is>
          <t>확인 안 됨</t>
        </is>
      </c>
      <c r="L188" s="38" t="inlineStr">
        <is>
          <t>일치</t>
        </is>
      </c>
      <c r="M188" s="38" t="inlineStr">
        <is>
          <t>지분법 합작 계열</t>
        </is>
      </c>
      <c r="N188" s="39" t="inlineStr">
        <is>
          <t>Gaming &amp; Sport</t>
        </is>
      </c>
      <c r="O188" s="39" t="inlineStr">
        <is>
          <t>Game Development / Operating</t>
        </is>
      </c>
      <c r="P188" s="38" t="inlineStr">
        <is>
          <t>Closed</t>
        </is>
      </c>
      <c r="Q188" s="40" t="n">
        <v>1.06</v>
      </c>
      <c r="R188" s="39" t="inlineStr">
        <is>
          <t>-</t>
        </is>
      </c>
      <c r="S188" s="39" t="inlineStr">
        <is>
          <t>LINE GAMES Corporation</t>
        </is>
      </c>
      <c r="T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U188" s="39" t="inlineStr">
        <is>
          <t>MA-5 매수자 미기재</t>
        </is>
      </c>
      <c r="V188" s="39" t="n"/>
      <c r="W188" s="39" t="inlineStr">
        <is>
          <t>MA⑦ 매수자 미기재</t>
        </is>
      </c>
      <c r="X188" s="39" t="n"/>
      <c r="Y188" s="38" t="inlineStr">
        <is>
          <t>False</t>
        </is>
      </c>
      <c r="Z188" s="39" t="inlineStr">
        <is>
          <t>MA④ 그룹 내부 재편</t>
        </is>
      </c>
      <c r="AA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N062 기록과 같은 판단). 공정거래법상으로는 기업집단 '네이버' 소속회사로 공시한다(2023-07-12 공시 '기업집단명 네이버'). 매수(소각) 주체 니즈게임즈는 거래 당시 라인게임즈의 연결 종속회사(53.30%)였다)</t>
        </is>
      </c>
      <c r="AB188" s="39" t="inlineStr">
        <is>
          <t>완료 (2023-08-05)</t>
        </is>
      </c>
      <c r="AC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D188" s="39" t="inlineStr">
        <is>
          <t>원자료와 일치 (계산: 1,354,144,107원 ÷ 1,302.97원/USD[2023-07-05, Yahoo Finance KRW=X] = USD 1.04백만, 원자료 1.06 대비 -2%)</t>
        </is>
      </c>
      <c r="AE188" s="39" t="inlineStr">
        <is>
          <t>2023-07-05</t>
        </is>
      </c>
      <c r="AF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G188" s="39" t="inlineStr">
        <is>
          <t>[관계] N083(2024-01,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H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I188" s="39" t="inlineStr">
        <is>
          <t>"니즈게임즈㈜의 유상감자로 인한 보유주식 처분" (라인게임즈 타법인주식및출자증권처분결정 공시 처분목적)</t>
        </is>
      </c>
      <c r="AJ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K188" s="39" t="inlineStr">
        <is>
          <t>해당 없음</t>
        </is>
      </c>
      <c r="AL188" s="39" t="inlineStr">
        <is>
          <t>매수 주체가 대상회사 자신(자기주식 유상소각)이라 사업 영역 비교가 성립하지 않는다. 그룹 쪽에서 보면 라인게임즈(게임 개발·퍼블리싱)가 자기 퍼블리싱작 개발 자회사의 지분 일부를 현금으로 회수한 것이고, 지분율이 그대로라 사업 범위 변화는 없다. 그룹 정점 NAVER 기준으로도 라인게임즈는 지분법 계열의 더 아래 단계라 직접 관련이 없다</t>
        </is>
      </c>
      <c r="AM188" s="39" t="inlineStr">
        <is>
          <t>11,724,371천원 (니즈게임즈 별도 총자산, 2022-12-31; 라인게임즈 2022 연결감사보고서 종속기업 요약재무정보, 니즈게임즈 2023 감사보고서 전기 수치와 같음)</t>
        </is>
      </c>
      <c r="AN188" s="39" t="inlineStr">
        <is>
          <t>해당 없음 (상장 지배회사 없음: 니즈게임즈의 지배회사 라인게임즈는 비상장이고 지배주주가 없으며, 최대주주 LINE Corporation[LY 계열]은 유의적 영향력만 있는 관계)</t>
        </is>
      </c>
      <c r="AO188" s="39" t="inlineStr">
        <is>
          <t>계산: 11.55 (1,354,144,107원 ÷ 니즈게임즈 총자산 11,724,371천원, 2022-12-31). 유상감자 전체(약 2,548백만원) 기준 21.73. 공시에 총자산대비 항목 없음</t>
        </is>
      </c>
      <c r="AP188" s="39" t="inlineStr">
        <is>
          <t>15.97 (라인게임즈 처분결정 공시 '자기자본대비'; 분모는 매도자 라인게임즈 2022년말 별도 자본 8,476,934,767원). 참고 계산: 매수(소각) 주체 니즈게임즈 자본총계 2,689,671천원(2022-12-31) 대비 50.35</t>
        </is>
      </c>
      <c r="AQ188" s="39" t="inlineStr">
        <is>
          <t>해당 없음 (니즈게임즈·라인게임즈 모두 비상장, 상장 지배회사 없음)</t>
        </is>
      </c>
      <c r="AR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S188" s="39" t="inlineStr">
        <is>
          <t>해당 없음</t>
        </is>
      </c>
      <c r="AT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U188" s="39" t="inlineStr">
        <is>
          <t>2023-07-12 (라인게임즈 공정거래법 공시 '타법인주식및출자증권처분결정', 이사회 결의 2023-07-05). 그 전 보도는 찾지 못함</t>
        </is>
      </c>
      <c r="AV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W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결정(N083);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X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Y188" s="39" t="inlineStr">
        <is>
          <t>2021: 0원 (매출 없음, '-'); 2022: 17,852,240,387원</t>
        </is>
      </c>
      <c r="AZ188" s="39" t="inlineStr">
        <is>
          <t>2023: 6,817,762,506원; 2024: 4,925백만원 (별도; 맥스트 연결 편입 후 2024-02~12 게임콘텐츠 부문 4,411,300,911원); 2025 상반기: 1,029,221천원 (최근 확인)</t>
        </is>
      </c>
      <c r="BA188" s="39" t="inlineStr">
        <is>
          <t>2021: 미확인 (당기순손실 5,557백만원만 확인); 2022: 7,713,776,516원</t>
        </is>
      </c>
      <c r="BB188" s="39" t="inlineStr">
        <is>
          <t>2023: -1,361,962,739원; 2024: 미확인 (별도 당기순손실 969백만원; 맥스트 게임콘텐츠 부문 2024-02~12 영업손실 1,031,298,111원); 2025 상반기: 미확인 (반기순손실 2,094,478천원)</t>
        </is>
      </c>
      <c r="BC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D188" s="39" t="inlineStr">
        <is>
          <t>확인 안 됨 (라인게임즈·니즈게임즈는 비상장이라 IR·어닝콜이 없음. 이 소규모 자본 환원을 NAVER·LY IR에서 다뤘을 가능성이 낮아 그 자료는 열지 않음)</t>
        </is>
      </c>
      <c r="BE188" s="38" t="inlineStr">
        <is>
          <t>완료</t>
        </is>
      </c>
      <c r="BF188" s="38" t="inlineStr">
        <is>
          <t>2026-10-26</t>
        </is>
      </c>
    </row>
    <row r="189" ht="72" customHeight="1">
      <c r="A189" s="38" t="inlineStr">
        <is>
          <t>N082</t>
        </is>
      </c>
      <c r="B189" s="38" t="inlineStr">
        <is>
          <t>Naver</t>
        </is>
      </c>
      <c r="C189" s="38" t="inlineStr">
        <is>
          <t>2023-12-22</t>
        </is>
      </c>
      <c r="D189" s="39" t="inlineStr">
        <is>
          <t>SODA inc.</t>
        </is>
      </c>
      <c r="E189" s="38" t="n">
        <v>91</v>
      </c>
      <c r="F189" s="38" t="inlineStr">
        <is>
          <t>False</t>
        </is>
      </c>
      <c r="G189" s="38" t="n"/>
      <c r="H189" s="38" t="inlineStr">
        <is>
          <t>MA②</t>
        </is>
      </c>
      <c r="I189" s="38" t="inlineStr">
        <is>
          <t>MA②</t>
        </is>
      </c>
      <c r="J189" s="38" t="inlineStr">
        <is>
          <t>같음</t>
        </is>
      </c>
      <c r="K189" s="38" t="inlineStr">
        <is>
          <t>확인 안 됨</t>
        </is>
      </c>
      <c r="L189" s="38" t="inlineStr">
        <is>
          <t>일치</t>
        </is>
      </c>
      <c r="M189" s="38" t="inlineStr">
        <is>
          <t>편입 후</t>
        </is>
      </c>
      <c r="N189" s="39" t="inlineStr">
        <is>
          <t>Communication &amp; Visual Effects Services</t>
        </is>
      </c>
      <c r="O189" s="39" t="inlineStr">
        <is>
          <t>Visual Communication Apps</t>
        </is>
      </c>
      <c r="P189" s="38" t="inlineStr">
        <is>
          <t>Announced</t>
        </is>
      </c>
      <c r="Q189" s="40" t="n">
        <v>12.15</v>
      </c>
      <c r="R189" s="39" t="inlineStr">
        <is>
          <t>Kream Corporation</t>
        </is>
      </c>
      <c r="S189" s="39" t="inlineStr">
        <is>
          <t>-</t>
        </is>
      </c>
      <c r="T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U189" s="39" t="inlineStr">
        <is>
          <t>MA-1 그룹이 매수자</t>
        </is>
      </c>
      <c r="V189" s="39" t="inlineStr">
        <is>
          <t>추가지분</t>
        </is>
      </c>
      <c r="W189" s="39" t="inlineStr">
        <is>
          <t>MA② 기존 지분 확대</t>
        </is>
      </c>
      <c r="X189" s="39" t="n"/>
      <c r="Y189" s="38" t="inlineStr">
        <is>
          <t>False</t>
        </is>
      </c>
      <c r="Z189" s="39" t="inlineStr">
        <is>
          <t>MA② 기존 지분 확대</t>
        </is>
      </c>
      <c r="AA189" s="39" t="inlineStr">
        <is>
          <t>편입 후 (매수자 크림㈜는 NAVER 연결 종속회사. 크림 2023 감사보고서 주석: 지배기업 스노우㈜(보통주 82.66%), 최상위 지배기업 네이버㈜)</t>
        </is>
      </c>
      <c r="AB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C189" s="39" t="inlineStr">
        <is>
          <t>15,769,137,061원 (2,163주; 2023-12-15 서울외국환중개 JPY 1 = 9.1204원 적용 환산액. 역산 시 약 JPY 1,729백만, 주당 7,290,401원)</t>
        </is>
      </c>
      <c r="AD189" s="39" t="inlineStr">
        <is>
          <t>원자료와 일치 (15,769,137,061원 ÷ 1,302.93원/달러[Yahoo Finance KRW=X 2023-12-19 종가, 이사회결의일] ≈ USD 12.10백만 vs 원자료 12.15, 차이 0.4%)</t>
        </is>
      </c>
      <c r="AE189" s="39" t="inlineStr">
        <is>
          <t>2023-12-19</t>
        </is>
      </c>
      <c r="AF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N084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N084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G189" s="39" t="inlineStr">
        <is>
          <t>같은 대상의 거래: N064(2021-07 크림 SODA 신주 4,409주, 35,576백만원, 관계기업 편입), N084(2023-09-27 SPA 9,752주 97,667,665,598원; 2023-12-27 6,769주·2024-03-28 2,983주 분할 취득. N084의 2023-12 1차분과 이 거래가 함께 지배력 획득을 이룸). NAVER 사업결합 이전대가 210,027,413천원 = 현금 53,226,261 + 사업결합전 보유지분 공정가치 108,625,015 + 선도계약(N084 2차분) 48,176,137(2023 잠정); 현금 53,226백만원은 N084 1차분 6,769주와 이 거래 중 외부분 539주(합 7,308주 × 약 728만원)와 맞아떨어져 1,624주 내부 이전 추정과 정합적. 단, N084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8,932주[N084 1차 6,769 + 이 거래 2,163] × 약 728.8만원)이다. 이 경우 N084 2차분 2,983주는 약 4.83십억원(주당 약 1,620만원)으로 NAVER의 선도계약 48,176백만원과 비슷하고, 현금 53,226 + 선도계약 48,176 = 101,402백만원 ≈ N084 총액 97,668 + 이 거래 외부분 3,930 = 101,597백만원(차이 0.19%)이다(검토자 계산). N084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H189" s="39" t="inlineStr">
        <is>
          <t>크림㈜ (KREAM Corporation; 스노우㈜ 자회사, NAVER 손자회사, 비상장)</t>
        </is>
      </c>
      <c r="AI189" s="39" t="inlineStr">
        <is>
          <t>"해외 사업 역량 강화 목적" / "당사의 해외 역량을 강화함으로써 통신판매중개 사업자로서의 역량을 강화하고자 합니다" (DART 타법인주식및출자증권취득결정, 공정위 공시)</t>
        </is>
      </c>
      <c r="AJ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K189" s="39" t="inlineStr">
        <is>
          <t>핵심</t>
        </is>
      </c>
      <c r="AL189" s="39" t="inlineStr">
        <is>
          <t>SODA는 일본 한정판 커머스(스니커즈 리셀) 플랫폼 스니커덩크 운영사로 크림과 같은 사업(공시: '일본 한정판 커머스 플랫폼 SODA inc.'). NAVER(그룹 정점) 기준으로는 커머스 부문에 붙은 인접 영역이며, 2024Q1부터 NAVER 커머스 매출에 'SODA 편입 영향'으로 반영되고 2026Q1부터 C2C 부문으로 분리 공시.</t>
        </is>
      </c>
      <c r="AM189" s="39" t="inlineStr">
        <is>
          <t>228,119,442,693원 (크림 별도, 2022-12-31; 크림 2022 감사보고서 재무상태표. 자본총계 -275,232,213,484원)</t>
        </is>
      </c>
      <c r="AN189" s="39" t="inlineStr">
        <is>
          <t>33,899,043백만원 (NAVER 연결, 2022-12-31; NAVER 2022 사업보고서 요약재무정보)</t>
        </is>
      </c>
      <c r="AO189" s="39" t="inlineStr">
        <is>
          <t>계산: 6.91 (15,769,137,061원 ÷ 크림 2022말 별도 자산총계 228,119,442,693원)</t>
        </is>
      </c>
      <c r="AP189" s="39" t="inlineStr">
        <is>
          <t>2,198.59 (공시값. 분모 717,240,000원은 공시 주석상 '2022년 12월 말 개별 재무제표 자본금 기준'이며 크림의 실제 자본총계는 음수라 자기자본 대비 비율은 의미가 없음)</t>
        </is>
      </c>
      <c r="AQ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R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S189" s="39" t="inlineStr">
        <is>
          <t>KRX:035420</t>
        </is>
      </c>
      <c r="AT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U189" s="39" t="inlineStr">
        <is>
          <t>2023-12-22 DART 공정위 공시(크림 '타법인 주식 및 출자증권 취득결정'). 사전 신호로 2023-10-04 크림 공시(N084)와 '크림-소다 경영 통합, 연결 자회사 편입' 보도(딜사이트)가 있었음.</t>
        </is>
      </c>
      <c r="AV189" s="39" t="inlineStr">
        <is>
          <t>2018-07: SODA 설립, 스니커덩크 운영; 2021-01: 시리즈A·B 누적 약 25억엔 조달 공표(시리즈B 약 22억엔, SoftBank Ventures Asia 리드); 2021-07: 크림이 SODA 신주 4,409주 35,576백만원 취득(N064),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97,668백만원(N084); 2023-10-04: 크림-소다 경영통합·연결 자회사 편입 발표(2024 상반기 통합 목표, 일본 상장 추진 유지); 2023-12-19: 이 거래 SPA 체결, 같은 날 크림 이사회가 Altos Korea Opportunity Fund 6 대상 RCPS 499.99억원 발행 결의</t>
        </is>
      </c>
      <c r="AW189" s="39" t="inlineStr">
        <is>
          <t>2023-12-27~28: 대금 지급, N084 1차분 6,769주와 함께 지배력 획득; 2023-12: NAVER 연결 사업결합(선도계약 포함 64.85%, 잠정 영업권 200,270백만원), 크림 2023말 SODA 55.77% 종속기업 분류; 2024-03-28: N084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X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Y189" s="39" t="inlineStr">
        <is>
          <t>역년 기준(크림 감사보고서 주석): 2021: 19,123백만원; 2022: 45,540백만원. 결산월(5월) 기준: FY2022/5: 32,941백만원(2023-12 공시, JPY1=9.1204원 환산); FY2023/5: 미확인</t>
        </is>
      </c>
      <c r="AZ189" s="39" t="inlineStr">
        <is>
          <t>2023(인수 연도): 82,001백만원; 2024: 121,264백만원; 2025(최근): 190,393백만원 (역년, 크림 감사보고서 주석)</t>
        </is>
      </c>
      <c r="BA189" s="39" t="inlineStr">
        <is>
          <t>미확인 (영업이익 미공시). 당기순손익: 2021: -42,432백만원; 2022: -40,050백만원(역년, 크림 감사보고서 주석); FY2022/5: -55,202백만원(2023-12 공시)</t>
        </is>
      </c>
      <c r="BB189" s="39" t="inlineStr">
        <is>
          <t>미확인 (영업이익 미공시). 당기순손익: 2023: -7,943백만원; 2024: -5,704백만원; 2025: -5,857백만원 (역년, 크림 감사보고서 주석)</t>
        </is>
      </c>
      <c r="BC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D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E189" s="38" t="inlineStr">
        <is>
          <t>완료</t>
        </is>
      </c>
      <c r="BF189" s="38" t="inlineStr">
        <is>
          <t>2026-10-26</t>
        </is>
      </c>
    </row>
    <row r="190" ht="72" customHeight="1">
      <c r="A190" s="38" t="inlineStr">
        <is>
          <t>N083</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MA⑤</t>
        </is>
      </c>
      <c r="J190" s="38" t="inlineStr">
        <is>
          <t>같음</t>
        </is>
      </c>
      <c r="K190" s="38" t="inlineStr">
        <is>
          <t>있음</t>
        </is>
      </c>
      <c r="L190" s="38" t="inlineStr">
        <is>
          <t>일치</t>
        </is>
      </c>
      <c r="M190" s="38" t="inlineStr">
        <is>
          <t>지분법 합작 계열</t>
        </is>
      </c>
      <c r="N190" s="39" t="inlineStr">
        <is>
          <t>Gaming &amp; Sport</t>
        </is>
      </c>
      <c r="O190" s="39" t="inlineStr">
        <is>
          <t>Game Development / Operating</t>
        </is>
      </c>
      <c r="P190" s="38" t="inlineStr">
        <is>
          <t>Announced</t>
        </is>
      </c>
      <c r="Q190" s="40" t="n">
        <v>4.48</v>
      </c>
      <c r="R190" s="39" t="inlineStr">
        <is>
          <t>MAXST Co., Ltd. (KOSDAQ:A377030)</t>
        </is>
      </c>
      <c r="S190" s="39" t="inlineStr">
        <is>
          <t>LINE GAMES Corporation</t>
        </is>
      </c>
      <c r="T190" s="39" t="inlineStr">
        <is>
          <t>MAXST Co., Ltd. (KOSDAQ:A377030) agreed to acquire a 70.76% stake in Needs Games Inc. from LINE GAMES Corporation for KRW 6 billion on January 22, 2024.</t>
        </is>
      </c>
      <c r="U190" s="39" t="inlineStr">
        <is>
          <t>MA-3 그룹의 지분 매각</t>
        </is>
      </c>
      <c r="V190" s="39" t="n"/>
      <c r="W190" s="39" t="inlineStr">
        <is>
          <t>MA⑤ 그룹의 지분 매각</t>
        </is>
      </c>
      <c r="X190" s="39" t="n"/>
      <c r="Y190" s="38" t="inlineStr">
        <is>
          <t>False</t>
        </is>
      </c>
      <c r="Z190" s="39" t="inlineStr">
        <is>
          <t>MA⑤ 그룹의 지분 매각</t>
        </is>
      </c>
      <c r="AA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N062 기록과 같은 판단). 공정거래법상으로는 기업집단 '네이버' 소속회사로 공시한다(2024-01-22 공시 '기업집단명 네이버'). 매수자 맥스트는 그룹 밖)</t>
        </is>
      </c>
      <c r="AB190" s="39" t="inlineStr">
        <is>
          <t>완료 (2024-02-05)</t>
        </is>
      </c>
      <c r="AC190" s="39" t="inlineStr">
        <is>
          <t>6,000,000,000원 (구주 72,927주 현금 취득, 주당 약 82,274원)</t>
        </is>
      </c>
      <c r="AD190" s="39" t="inlineStr">
        <is>
          <t>원자료와 일치 (계산: 6,000,000,000원 ÷ 1,333.21원/USD[2024-01-22, Yahoo Finance KRW=X] = USD 4.50백만, 원자료 4.48 대비 +0.5%)</t>
        </is>
      </c>
      <c r="AE190" s="39" t="inlineStr">
        <is>
          <t>2024-01-19</t>
        </is>
      </c>
      <c r="AF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G190" s="39" t="inlineStr">
        <is>
          <t>[관계] N081(2023-07~08,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H190" s="39" t="inlineStr">
        <is>
          <t>㈜맥스트 (MAXST Co., Ltd., 코스닥 377030, DART 01409095; 그룹 밖 매수자. AR·공간컴퓨팅 소프트웨어 회사. 2025-02 비트맥스㈜로 사명 변경)</t>
        </is>
      </c>
      <c r="AI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J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K190" s="39" t="inlineStr">
        <is>
          <t>비핵심</t>
        </is>
      </c>
      <c r="AL190" s="39" t="inlineStr">
        <is>
          <t>맥스트는 인수 당시 게임 개발·서비스를 하지 않았고, 매출의 80%가 B2B 산업용 AR 솔루션이었다. 게임 엔진·실감형 콘텐츠 기술은 겹치지만 사업 모델(B2B 솔루션 대 퍼블리셔 정산형 게임 개발)과 고객이 다르고, 공시 목적도 '사업영역 확장'이다. 인수 후 맥스트는 '게임콘텐츠 부문'을 새 영업부문으로 두었다(맥스트 2024 사업보고서 부문정보). 그룹(라인게임즈·NAVER) 쪽에서는 게임 개발 자회사의 매각이라 사업 범위가 줄어든 거래다</t>
        </is>
      </c>
      <c r="AM190" s="39" t="inlineStr">
        <is>
          <t>66,914,355,361원 (맥스트 연결 '최근 사업연도말 자산총액', 2022-12-31 기준; 맥스트 취득결정 공시 2024-01-22)</t>
        </is>
      </c>
      <c r="AN190" s="39" t="inlineStr">
        <is>
          <t>acq_total_assets와 같음 (인수 주체 맥스트가 상장사 자신)</t>
        </is>
      </c>
      <c r="AO190" s="39" t="inlineStr">
        <is>
          <t>8.97 (맥스트 취득결정 공시 '취득가액/자산총액(%)')</t>
        </is>
      </c>
      <c r="AP190" s="39" t="inlineStr">
        <is>
          <t>15.79 (맥스트 취득결정 공시 '자기자본대비(%)'; 자기자본 37,989,913,659원, 2022년말 연결)</t>
        </is>
      </c>
      <c r="AQ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R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S190" s="39" t="inlineStr">
        <is>
          <t>KOSDAQ:377030</t>
        </is>
      </c>
      <c r="AT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U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V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8,908주(N081),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W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X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Y190" s="39" t="inlineStr">
        <is>
          <t>2022: 17,852,240,387원 (별도, 감사받지 아니한 전기 비교수치); 2023: 6,817,762,506원 (별도, 감사 적정)</t>
        </is>
      </c>
      <c r="AZ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BA190" s="39" t="inlineStr">
        <is>
          <t>2022: 7,713,776,516원 (별도, 감사받지 아니한 전기 비교수치); 2023: -1,361,962,739원 (별도, 감사 적정)</t>
        </is>
      </c>
      <c r="BB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BC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D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E190" s="38" t="inlineStr">
        <is>
          <t>완료</t>
        </is>
      </c>
      <c r="BF190" s="38" t="inlineStr">
        <is>
          <t>2026-10-26</t>
        </is>
      </c>
    </row>
    <row r="191" ht="72" customHeight="1">
      <c r="A191" s="38" t="inlineStr">
        <is>
          <t>N084</t>
        </is>
      </c>
      <c r="B191" s="38" t="inlineStr">
        <is>
          <t>Naver</t>
        </is>
      </c>
      <c r="C191" s="38" t="inlineStr">
        <is>
          <t>2024-03-19</t>
        </is>
      </c>
      <c r="D191" s="39" t="inlineStr">
        <is>
          <t>SODA inc.</t>
        </is>
      </c>
      <c r="E191" s="38" t="n">
        <v>36</v>
      </c>
      <c r="F191" s="38" t="inlineStr">
        <is>
          <t>True</t>
        </is>
      </c>
      <c r="G191" s="38" t="n"/>
      <c r="H191" s="38" t="inlineStr">
        <is>
          <t>MA③</t>
        </is>
      </c>
      <c r="I191" s="38" t="inlineStr">
        <is>
          <t>MA②</t>
        </is>
      </c>
      <c r="J191" s="38" t="inlineStr">
        <is>
          <t>변경</t>
        </is>
      </c>
      <c r="K191" s="38" t="inlineStr">
        <is>
          <t>확인 안 됨</t>
        </is>
      </c>
      <c r="L191" s="38" t="inlineStr">
        <is>
          <t>일치</t>
        </is>
      </c>
      <c r="M191" s="38" t="inlineStr">
        <is>
          <t>편입 후</t>
        </is>
      </c>
      <c r="N191" s="39" t="inlineStr">
        <is>
          <t>Communication &amp; Visual Effects Services</t>
        </is>
      </c>
      <c r="O191" s="39" t="inlineStr">
        <is>
          <t>Visual Communication Apps</t>
        </is>
      </c>
      <c r="P191" s="38" t="inlineStr">
        <is>
          <t>Closed</t>
        </is>
      </c>
      <c r="Q191" s="40" t="n">
        <v>73.01000000000001</v>
      </c>
      <c r="R191" s="39" t="inlineStr">
        <is>
          <t>Kream Corporation</t>
        </is>
      </c>
      <c r="S191" s="39" t="inlineStr">
        <is>
          <t>-</t>
        </is>
      </c>
      <c r="T191" s="39" t="inlineStr">
        <is>
          <t>Kream Corporation agreed to acquire 29.67% stake in SODA inc. for KRW 97.7 billion on September 27, 2023. Prior to the transaction, Kream Corporation held 43.1%. The transaction is expected to close on March 28, 2024.</t>
        </is>
      </c>
      <c r="U191" s="39" t="inlineStr">
        <is>
          <t>MA-1 그룹이 매수자</t>
        </is>
      </c>
      <c r="V191" s="39" t="inlineStr">
        <is>
          <t>소수지분(&lt;50%)</t>
        </is>
      </c>
      <c r="W191" s="39" t="inlineStr">
        <is>
          <t>MA③ 소수지분 매입</t>
        </is>
      </c>
      <c r="X191" s="39" t="n"/>
      <c r="Y191" s="38" t="inlineStr">
        <is>
          <t>False</t>
        </is>
      </c>
      <c r="Z191" s="39" t="inlineStr">
        <is>
          <t>MA② 기존 지분 확대</t>
        </is>
      </c>
      <c r="AA191" s="39" t="inlineStr">
        <is>
          <t>편입 후 (매수자 크림㈜는 NAVER→스노우㈜→크림 구조의 NAVER 연결 종속회사. 크림 감사보고서 특수관계자 주석에 최상위 지배기업 네이버㈜, 지배기업 스노우㈜로 기재. 대상 SODA는 2023-12 NAVER 연결 편입)</t>
        </is>
      </c>
      <c r="AB191" s="39" t="inlineStr">
        <is>
          <t>완료 (1차 2023-12-27 6,769주, 2차 2024-03-28 2,983주. 2차 이행은 크림 2024년 감사보고서에서 SODA 직접 지분율이 40.59%(2023말)→49.85%(2024말)로 늘어난 것으로 확인)</t>
        </is>
      </c>
      <c r="AC191" s="39" t="inlineStr">
        <is>
          <t>97,667,665,598원 (9,752주. 공시상 원화 환산액이며 적용환율은 JPY=8.9621원(2023-09-26), USD=1,323.70원(2023-09-20)로 JPY·USD 혼합 지급으로 보임)</t>
        </is>
      </c>
      <c r="AD191" s="39" t="inlineStr">
        <is>
          <t>원자료와 일치 (97,667,665,598원 ÷ 1,323.70원/USD(공시 적용 USD 환율, 2023-09-20) = 약 USD 73.78백만, 원자료 73.01 대비 +1.1%)</t>
        </is>
      </c>
      <c r="AE191" s="39" t="inlineStr">
        <is>
          <t>2023-09-27</t>
        </is>
      </c>
      <c r="AF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G191" s="39" t="inlineStr">
        <is>
          <t>N064(2021-07 크림의 SODA 최초 투자)·N082(2023-12-19 결의 2,163주 15,769,137,061원 추가 취득, 2023-12-27·28 이행)와 같은 단계적 인수의 연속이다. NAVER는 N084 1차분·N082·선도계약(N084 2차분)을 묶어 2023-12 하나의 사업결합으로 처리했다(이전대가 210,027,413천원, 영업권 확정 157,108,688천원). 엄밀히 50% 초과 시점은 N082 이행(2023-12-28) 직후이며 N084 2차분은 선도계약으로 지배력 판단에 포함됐다. 둘을 따로 세면 경영권 인수가 이중 집계될 수 있으니 분석 시 N082와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H191" s="39" t="inlineStr">
        <is>
          <t>크림㈜ (KREAM, 비상장. NAVER 연결 종속회사로 스노우㈜의 자회사, NAVER 손자회사)</t>
        </is>
      </c>
      <c r="AI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J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K191" s="39" t="inlineStr">
        <is>
          <t>핵심</t>
        </is>
      </c>
      <c r="AL191" s="39" t="inlineStr">
        <is>
          <t>SODA는 일본 최대 한정판 거래 플랫폼 스니커덩크(SNKRDUNK)를 운영해 크림의 주력인 한정판 리셀 중개와 같은 사업을 일본에서 한다(공시 주요사업 '전자상거래업', NAVER 주석 '일본 지역 한정판 커머스 플랫폼'). 그룹 정점 NAVER 기준으로는 커머스 부문 안의 글로벌 C2C 포트폴리오(Poshmark 2023-01 인수 등) 확장이므로 인접~핵심 영역이다.</t>
        </is>
      </c>
      <c r="AM191" s="39" t="inlineStr">
        <is>
          <t>228,119,442,693원 (크림㈜ 2022-12-31 별도 재무상태표 자산총계, 감사보고서 20230410000641)</t>
        </is>
      </c>
      <c r="AN191" s="39" t="inlineStr">
        <is>
          <t>33,899,043백만원 (NAVER 2022-12-31 연결 자산총계, 2022 사업보고서 요약재무정보 20230314001049)</t>
        </is>
      </c>
      <c r="AO191" s="39" t="inlineStr">
        <is>
          <t>계산: 42.81 (97,667,665,598원 ÷ 크림 2022말 자산총계 228,119,442,693원). NAVER 연결 자산총계 대비는 0.29%</t>
        </is>
      </c>
      <c r="AP191" s="39" t="inlineStr">
        <is>
          <t>13,617.15 (공시 기재값이나 분모 717,240,000원은 크림 자본금이라 무의미). 계산 불가: 크림 2022말 자본총계 -275,232,213,484원(자본잠식). NAVER 2022말 연결 자본총계 23,450,323백만원 대비 계산: 0.42</t>
        </is>
      </c>
      <c r="AQ191" s="39" t="inlineStr">
        <is>
          <t>계산: 32,973,866,085,000원 (NAVER 2023-09-26 종가 201,000원 × 발행주식총수 164,049,085주(2023 반기보고서). 크림 비상장이라 상장 지배회사 NAVER 기준)</t>
        </is>
      </c>
      <c r="AR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S191" s="39" t="inlineStr">
        <is>
          <t>KRX:035420</t>
        </is>
      </c>
      <c r="AT191" s="39" t="inlineStr">
        <is>
          <t>인수 주체 크림㈜는 비상장이고 상장 지배회사는 NAVER(중간 지배회사 스노우㈜도 비상장). 대상회사 SODA inc.는 비상장(일본 별도 상장 추진 계획만 보도)이라 대상 종목코드 없음.</t>
        </is>
      </c>
      <c r="AU191" s="39" t="inlineStr">
        <is>
          <t>2023-10-04 DART 공정위 공시 '타법인 주식 및 출자증권 취득결정'(크림, 20231004000004)과 같은 날 보도(이투데이 16:18, 딜사이트 17:27, FASHIONSNAP). 공식 발표 전 인수설 보도는 찾지 못함</t>
        </is>
      </c>
      <c r="AV191" s="39" t="inlineStr">
        <is>
          <t>2018: SODA가 한정판 거래 플랫폼 스니커덩크 출시(이투데이 2023-10-04 보도); 2021-01: 크림㈜ 스노우에서 물적분할 설립; 2021-07: 크림이 SODA에 첫 투자(NAVER 보도자료 2021-10-14 '지난 7월 300억 원 규모를 투자', 원자료 N064는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W191" s="39" t="inlineStr">
        <is>
          <t>2023-10-04: 공시·발표(연결자회사 편입, 기존 경영진 유지, 일본 별도 상장 추진, 우치야마 유타 대표 크림 이사 합류 예정); 2023-12-19: 2,163주 추가 매입 결의(N082,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X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Y191" s="39" t="inlineStr">
        <is>
          <t>FY20/21(2021-05 결산): 8,455백만원; FY21/22(2022-05 결산): 32,370백만원 (원화 환산, JPY=8.9621원). 참고(크림 감사보고서 관계기업 요약재무정보, 기간 미기재): 2021: 19,123,022천원; 2022: 45,539,700천원</t>
        </is>
      </c>
      <c r="AZ191" s="39" t="inlineStr">
        <is>
          <t>2023: 82,000,608천원; 2024: 121,263,666천원; 2025: 190,393,066천원</t>
        </is>
      </c>
      <c r="BA191" s="39" t="inlineStr">
        <is>
          <t>미확인 (영업이익 공시 없음). 당기순이익: FY20/21 -25,558백만원; FY21/22 -54,244백만원; 2021(크림 주석) -42,431,522천원; 2022(크림 주석) -40,049,823천원</t>
        </is>
      </c>
      <c r="BB191" s="39" t="inlineStr">
        <is>
          <t>미확인 (영업이익 공시 없음). 당기순이익: 2023 -7,943,098천원; 2024 -5,703,962천원; 2025 -5,857,109천원</t>
        </is>
      </c>
      <c r="BC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D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E191" s="38" t="inlineStr">
        <is>
          <t>완료</t>
        </is>
      </c>
      <c r="BF191" s="38" t="inlineStr">
        <is>
          <t>2026-10-26</t>
        </is>
      </c>
    </row>
  </sheetData>
  <autoFilter ref="A3:BF191"/>
  <mergeCells count="10">
    <mergeCell ref="AV1:AX1"/>
    <mergeCell ref="H1:M1"/>
    <mergeCell ref="A1:G1"/>
    <mergeCell ref="AS1:AU1"/>
    <mergeCell ref="Z1:AG1"/>
    <mergeCell ref="AY1:BD1"/>
    <mergeCell ref="BE1:BF1"/>
    <mergeCell ref="AH1:AL1"/>
    <mergeCell ref="AM1:AR1"/>
    <mergeCell ref="N1:Y1"/>
  </mergeCells>
  <conditionalFormatting sqref="K4:K191">
    <cfRule type="expression" priority="1" dxfId="0">
      <formula>$K4="있음"</formula>
    </cfRule>
    <cfRule type="expression" priority="2" dxfId="1">
      <formula>$K4="확인 안 됨"</formula>
    </cfRule>
  </conditionalFormatting>
  <conditionalFormatting sqref="I4:I191">
    <cfRule type="expression" priority="3" dxfId="2">
      <formula>$J4="변경"</formula>
    </cfRule>
  </conditionalFormatting>
  <conditionalFormatting sqref="J4:J191">
    <cfRule type="expression" priority="4" dxfId="2">
      <formula>$J4="변경"</formula>
    </cfRule>
  </conditionalFormatting>
  <conditionalFormatting sqref="L4:L191">
    <cfRule type="expression" priority="5" dxfId="0">
      <formula>$L4="불일치"</formula>
    </cfRule>
  </conditionalFormatting>
  <conditionalFormatting sqref="BE4:BE191">
    <cfRule type="expression" priority="6" dxfId="3">
      <formula>$BE4="완료"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거래</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C001</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C001</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C001</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C001</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C001</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C001</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C001</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C001</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C001</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C001</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C001</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C001</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C001</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C001</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C001</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C001</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C001</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C001</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C001</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C001</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C001</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C001</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C001</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C001</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C005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C002</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C002</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C002</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C002</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C002</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C002</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C002</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C002</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C002</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C002</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C002</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C002</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C002</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C002</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C002</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C002</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C002</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C002</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C003</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C003</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C003</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C003</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C003</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C003</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C003</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C003</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C003</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C003</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C003</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C003</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C003</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C003</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C003</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C003</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C003</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C003</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C003</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C004</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C004</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C004</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C004</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C004</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C004</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C004</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C004</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C004</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C004</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C004</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C004</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C004</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C004</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C004</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C004</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C004</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C004</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C004</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C004</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C004</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C004</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C004</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C004</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C004</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C004</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C004</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C004</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C004</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C004</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C004</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C004</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C004</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C004</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C004</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C004</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C004</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C005</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C005</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C005</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C005</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C005</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C005</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C005</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C005</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C005</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C005</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C005</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C005</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C005</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C005</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C005</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C005</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C005</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C005</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C005</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C005</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C005</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C005</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C005</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C005</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C005</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C006</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C006</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C006</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C006</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C006</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C006</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C006</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C006</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C006</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C006</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C006</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C006</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C006</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C006</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C006</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C006</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C006</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C006</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C006</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C006</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C006</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C006</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C006</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C006</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C006</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C006</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C006</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C006</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C006</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C006</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C006</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C007</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C007</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C007</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C007</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C007</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C007</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C007</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C007</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C007</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C007</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C007</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C007</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C007</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C007</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C007</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C007</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C007</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C007</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C007</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C007</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C007</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C007</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C007</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C007</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C007</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C007</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C007</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C007</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C007</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C007</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C008</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C008</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C008</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C008</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C008</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C008</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C008</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C008</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C008</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C008</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C008</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C008</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C008</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C008</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C008</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C008</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C008</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C008</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C008</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C008</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C008</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C008</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C008</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C008</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C008</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C008</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C008</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C008</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C008</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C008</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C008</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C008</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C008</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C009</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C009</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C009</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C009</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C009</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C009</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C009</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C009</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C009</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C009</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C009</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C009</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C009</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C009</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C009</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C009</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C009</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C009</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C010</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C010</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C010</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C010</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C010</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C010</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C010</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C010</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C010</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C010</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C010</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C010</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C010</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C010</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C010</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C010</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C010</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C011</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C011</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C011</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C011</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C011</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C011</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C011</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C011</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C011</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C011</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C011</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C011</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C011</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C011</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C012</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C012</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C012</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C012</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C012</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C012</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C012</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C012</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C012</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C012</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C012</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C012</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C012</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C013</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C013</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C013</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C013</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C013</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C013</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C013</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C013</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C013</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C013</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C013</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C013</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C013</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C013</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C013</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C013</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C014</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C014</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C014</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C014</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C014</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C014</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C014</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C014</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C014</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C014</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C015</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C015</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C015</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C015</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C015</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C015</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C015</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C015</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C015</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C015</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C015</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C015</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C016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C016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C016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C016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C016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C016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C016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C016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C016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C016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C016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C016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C016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C016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C016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C017</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C017</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C017</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C017</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C017</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C017</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C017</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C017</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C017</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C017</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C018</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C018</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C018</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C018</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C018</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C018</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C018</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C018</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C018</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C018</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C018</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C018</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C018</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C018</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C018</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C018</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C018</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C018</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C018</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C018</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C019</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C019</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C019</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C019</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C019</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C019</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C019</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C019</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C019</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C019</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C019</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C019</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C019</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C019</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C019</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C019</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C019</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C019</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C020</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C020</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C020</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C020</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C020</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C020</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C020</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C020</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C020</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C020</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C020</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C020</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C020</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C020</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C020</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C020</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C020</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C020</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C020</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C020</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C020</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C020</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C020</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C020</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C020</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C020</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C020</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C020</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C020</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C020</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C020</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C020</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C020</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C020</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C020</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C020</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C020</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C020</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C020</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C020</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C020</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C021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C021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C021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C021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C021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C021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C021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C021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C021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C021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C021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C021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C021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C022</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C022</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C022</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C022</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C022</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C022</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C022</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C022</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C022</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C022</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C022</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C022</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C022</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C022</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C022</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C022</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C022</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C022</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C023</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C023</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C023</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C023</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C023</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C023</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C023</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C023</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C023</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C023</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C023</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C023</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C023</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C023</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C023</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C023</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C023</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C023</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C023</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C024</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C024</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C024</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C024</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C024</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C024</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C024</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C024</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C024</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C024</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C024</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C024</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C024</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C024</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C025</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C025</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C025</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C025</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C025</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C025</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C025</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C025</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C025</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C025</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C025</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C025</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C025</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C025</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C026</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C026</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C026</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C026</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C026</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C026</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C026</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C026</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C026</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C026</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C027</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C027</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C027</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C027</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C027</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C027</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C027</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C027</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C027</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C027</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C027</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C027</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C027</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C027</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C027</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C027</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C028</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C028</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C028</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C028</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C028</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C028</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C028</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C028</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C028</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C028</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C028</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C028</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C028</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C029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C029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C029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C029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C029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C029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C029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C029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C029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C029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C029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C029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C029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C029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C030</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C030</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C030</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C030</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C030</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C030</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C030</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C030</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C030</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C030</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C030</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C030</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C030</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C030</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C030</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C030</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C030</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C030</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C030</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C030</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C030</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C030</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C030</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C030</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C030</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K001</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K001</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K001</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K001</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K001</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K001</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K001</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K001</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K001</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K001</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K001</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K001</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K001</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K001</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K001</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K001</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K001</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K002</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K002</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K002</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K002</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K002</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K002</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K002</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K002</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K002</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K002</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K002</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K002</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K002</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K002</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K002</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K002</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K003</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K003</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K003</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K003</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K003</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K003</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K003</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K003</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K003</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K003</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K003</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K003</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K003</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(K061)</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K003</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(K065)</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K003</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K003</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K003</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K003</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K003</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K003</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K004</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K004</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K004</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K004</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K004</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K004</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K004</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K004</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K004</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K004</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K004</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K004</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K004</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K004</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K004</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K004</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K005</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K005</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K005</t>
        </is>
      </c>
      <c r="B650" s="39" t="inlineStr">
        <is>
          <t>Kakao M Corp.</t>
        </is>
      </c>
      <c r="C650" s="38" t="inlineStr">
        <is>
          <t>인수 전</t>
        </is>
      </c>
      <c r="D650" s="38" t="inlineStr">
        <is>
          <t>2013-09-10</t>
        </is>
      </c>
      <c r="E650" s="39" t="inlineStr">
        <is>
          <t>완료</t>
        </is>
      </c>
      <c r="F650" s="39" t="inlineStr">
        <is>
          <t>최대주주 변경(K004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K005</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K005</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K005</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K005</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K005</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K005</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K005</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K005</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K005</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K006</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K006</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K006</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K006</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K006</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K006</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K006</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K006</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K006</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K006</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K006</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K006</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K006</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K006</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K006</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K007</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K007</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K007</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K007</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K007</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K007</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K007</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K007</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K007</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K007</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K008</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K008</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K008</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K008</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K008</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K008</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K008</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K008</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K008</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K008</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K008</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K008</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K009</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K009</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K009</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K009</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K009</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K009</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K009</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K009</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K009</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K009</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K009</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K009</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K009</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K009</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K009</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K009</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K009</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K009</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K009</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K009</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K009</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K009</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K009</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K009</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K009</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K009</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K009</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K009</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K009</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K009</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K009</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K009</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K009</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K010</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K010</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K010</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K010</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K010</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K010</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K010</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K010</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K010</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K010</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K011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K011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K011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K011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K011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K011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K011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K011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K011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K011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K011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K011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K011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K011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K011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K011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K011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K012</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K012</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K012</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K012</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K012</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K012</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K012</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K012</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K012</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K012</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K012</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K012</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K012</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K012</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K012</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K012</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K012</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K012</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K012</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K012</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K012</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K012</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K012</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K012</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K012</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K012</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K013</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K013</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K013</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K013</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K013</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K013</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K013</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K013</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K013</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K013</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K013</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완료(K020).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K013</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K013</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K013</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K013</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K013</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K013</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K013</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K013</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K013</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K013</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K013</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K013</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K013</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K013</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K013</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K013</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K013</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K014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K014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K014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K014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K014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K014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K014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K014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K014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K014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K014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K014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K014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K015</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K015</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K015</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K015</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244주(K017)</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K015</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K015</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K015</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K015</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K015</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K015</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K015</t>
        </is>
      </c>
      <c r="B834" s="39" t="inlineStr">
        <is>
          <t>Metabora</t>
        </is>
      </c>
      <c r="C834" s="38" t="inlineStr">
        <is>
          <t>발표</t>
        </is>
      </c>
      <c r="D834" s="38" t="inlineStr">
        <is>
          <t>2017-08-16</t>
        </is>
      </c>
      <c r="E834" s="39" t="inlineStr">
        <is>
          <t>기타</t>
        </is>
      </c>
      <c r="F834" s="39" t="inlineStr">
        <is>
          <t>㈜카카오 2016-12-31 연결 자산총액 5,484,117,180,416원(같은 묶음 K014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K016</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K016</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K016</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K016</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K016</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K016</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K016</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K016</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K016</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K016</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K016</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K016</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K016</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K016</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K016</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K016</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K016</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K016</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K016</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K016</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K016</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K017</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K017</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K017</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K017</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K017</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K017</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K017</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K017</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K017</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K017</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K017</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K017</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K018</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K018</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K018</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K018</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K018</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K018</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K018</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K018</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K018</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K018</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K018</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K018</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K018</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K018</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K018</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K018</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K018</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K018</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K019</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K019</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K019</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K019</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K019</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K019</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K019</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K019</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K019</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K019</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K019</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K019</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K019</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K020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K020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K020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K020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K020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완료(K020).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K020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K020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K020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K020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K020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K020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K020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K020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K020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K020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K020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K020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K020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K020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K021</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K021</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K021</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K021</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K021</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K021</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K021</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K021</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K021</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K021</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K021</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K021</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K021</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K021</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K021</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K021</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K021</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K021</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K022</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K022</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K022</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K022</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K022</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K022</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K022</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K022</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K022</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K022</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K022</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K022</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K023</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K023</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K023</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취득(K024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K023</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K023</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K023</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K023</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K023</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K023</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K023</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K023</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K023</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K023</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K023</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K023</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K023</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K023</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K023</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K023</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K023</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K023</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K023</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K023</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K023</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K023</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K023</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K023</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K024</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K024</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K024</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K024</t>
        </is>
      </c>
      <c r="B978" s="39" t="inlineStr">
        <is>
          <t>Sonnori Corp.</t>
        </is>
      </c>
      <c r="C978" s="38" t="inlineStr">
        <is>
          <t>발표</t>
        </is>
      </c>
      <c r="D978" s="38" t="inlineStr">
        <is>
          <t>2018-03-30</t>
        </is>
      </c>
      <c r="E978" s="39" t="inlineStr">
        <is>
          <t>기타</t>
        </is>
      </c>
      <c r="F978" s="39" t="inlineStr">
        <is>
          <t>같은 날 엔글 51.22%(305백만원, K023)도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K024</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K024</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K024</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K024</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K024</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K024</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K024</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K024</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K024</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K024</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K024</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K024</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K024</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K025</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K025</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K025</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K025</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K025</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K025</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K025</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K025</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K025</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K025</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K025</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K025</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K025</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K025</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K025</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K025</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K025</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K025</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K025</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K025</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K025</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K025</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K025</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K025</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K025</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K025</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K025</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K025</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K026</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K026</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K026</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K026</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K026</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K026</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K026</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K026</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K026</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K026</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K026</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K026</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K026</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(K019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K026</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K026</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(K019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K027</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K027</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K027</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K027</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K027</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K027</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K027</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K027</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K027</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K027</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K027</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K027</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K027</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K027</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K027</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K027</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K027</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K027</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K027</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K027</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K027</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K027</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K027</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K027</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K027</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K027</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K027</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K027</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K027</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K027</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K028</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K028</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K028</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K028</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K028</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K028</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K028</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K028</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K028</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K028</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K029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K029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K029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K029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K029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K029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82,250→31,500주(K028)</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K029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강화'(K024)</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K029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K029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K029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K029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K029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K029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K029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K029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K029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K029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K029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K029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K029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K030</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K030</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K030</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K030</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K030</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K030</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K030</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K030</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K030</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K030</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K030</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K030</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K030</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K030</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K030</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K030</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K031</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K031</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K031</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K031</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K031</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K031</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K031</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K031</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K031</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K031</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K031</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K031</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K031</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K031</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K031</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K031</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K031</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K031</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K031</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K031</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K031</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K031</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K031</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K031</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K031</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K031</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K031</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K031</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K032</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K032</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K032</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K032</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K032</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K032</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K032</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K032</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K032</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K032</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K032</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K032</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K032</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K032</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K032</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K033</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K033</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K033</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K033</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K033</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K033</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K033</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K033</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K033</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K033</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K033</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K033</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K033</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K033</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K033</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K033</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K033</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K033</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K033</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K033</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K033</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K033</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K033</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K033</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K033</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K033</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K034</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K034</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K034</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K034</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K034</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K034</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K034</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K034</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K034</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K034</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K034</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K034</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K034</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K034</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K035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K035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K035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K035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K035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거래(K033).</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K035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K035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K035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K035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K035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K036</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K036</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K036</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K036</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K036</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K036</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K036</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K036</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K036</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K036</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K036</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K036</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K036</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K036</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K036</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K036</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K036</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K036</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K037</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K037</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K037</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K037</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K037</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K037</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K037</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K037</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K037</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K037</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K037</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K037</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K037</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K037</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K038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K038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K038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K038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K038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K038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K038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K038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K038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K038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K038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K038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K038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K038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K038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K038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K038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K038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K038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K038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K038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K038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K038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K038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K038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K038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K038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K038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K038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K038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K038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K038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K038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K038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K038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K038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K039</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K039</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K039</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K039</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K039</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K039</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K039</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K039</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K039</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K039</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K039</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K039</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K039</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K039</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K039</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K039</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K039</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K040</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K040</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K040</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K040</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K040</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K040</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K040</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K040</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K040</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K040</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K040</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K041</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K041</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K041</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K041</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K041</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K041</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K041</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K041</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K041</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K041</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K041</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K041</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K041</t>
        </is>
      </c>
      <c r="B1312" s="39" t="inlineStr">
        <is>
          <t>Zip Cinema Co., Ltd.</t>
        </is>
      </c>
      <c r="C1312" s="38" t="inlineStr">
        <is>
          <t>발표</t>
        </is>
      </c>
      <c r="D1312" s="38" t="inlineStr">
        <is>
          <t>2020-12-31</t>
        </is>
      </c>
      <c r="E1312" s="39" t="inlineStr">
        <is>
          <t>기타</t>
        </is>
      </c>
      <c r="F1312" s="39" t="inlineStr">
        <is>
          <t>K055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K041</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K041</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K041</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K041</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K041</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K041</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K041</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K041</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K041</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K041</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K042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K042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K042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K042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K042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K042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K042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K042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K042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K042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K042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K042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K043</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K043</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K043</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K043</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K043</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K043</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K043</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K043</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K043</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K043</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K043</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K043</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K043</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K043</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K043</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K043</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K043</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K043</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K043</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K043</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K043</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K043</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K043</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K044</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K044</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K044</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K044</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K044</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K044</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K044</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K044</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K044</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K044</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K044</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K045</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K045</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K045</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K045</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K045</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K045</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K045</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K045</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K045</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K045</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K045</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K045</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K045</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K045</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K045</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K045</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K045</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K045</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K046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K046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K046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K046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K046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K046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K046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K046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K046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K046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K046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K046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K046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K046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K046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K046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K047</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K047</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K047</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K047</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K047</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K047</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K047</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K047</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K047</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K047</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K047</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K047</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K047</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K047</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K047</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K048</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K048</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K048</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K048</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K048</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K048</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K048</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K048</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K048</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K048</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K048</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K048</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K048</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K048</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K048</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K049</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K049</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K049</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K049</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K049</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K049</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K049</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K049</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K049</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K049</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K049</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K049</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K049</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K049</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K049</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K049</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K049</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K049</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K049</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K049</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K049</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K050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K050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K050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K050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K050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K050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K050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K050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K050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K050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K050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K050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K050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K050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K050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K050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K050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K050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K050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K050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K050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K050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K050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K050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K050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K051</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K051</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K051</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K051</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K051</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K051</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K051</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K051</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K051</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K051</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K051</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K051</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K051</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K051</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K051</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K052</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K052</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K052</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K052</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K052</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K052</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K052</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K052</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K052</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K052</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K052</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K052</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K053</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K053</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K053</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K053</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K053</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K053</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K053</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K053</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K053</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K053</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K053</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K053</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K054</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K054</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K054</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K054</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K054</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K054</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K054</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K054</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K054</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K054</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K054</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K054</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K054</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K054</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K054</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K054</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K054</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K055</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K055</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K055</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K055</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K055</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K055</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K055</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K055</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K055</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K055</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K055</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K055</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K055</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K055</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K055</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K055</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K055</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K055</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K055</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K055</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K055</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K055</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K055</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K055</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K055</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K055</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K055</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K055</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K055</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K055</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K055</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K055</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K055</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K055</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K055</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K055</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K055</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K055</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K056</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K056</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K056</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K056</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K056</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K056</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K056</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K056</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K056</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K056</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K056</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K056</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K056</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K056</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K056</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K056</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K056</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K056</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K056</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K056</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K056</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K056</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K056</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K056</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K056</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K056</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K056</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K056</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K056</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K056</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K056</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K056</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K056</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K056</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K056</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K056</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K056</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K056</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K056</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K056</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K056</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K057</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K057</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K057</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K057</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K057</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K057</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K057</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K057</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K057</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K057</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K057</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K057</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K057</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K057</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K058</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K058</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K058</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K058</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K058</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K058</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K058</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K058</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K058</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K058</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K058</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K058</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K058</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K058</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K058</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K058</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K058</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K058</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K058</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K058</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K058</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K058</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K058</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K058</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K058</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K058</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K058</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K058</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K058</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K058</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K058</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K058</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K058</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K059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K059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K059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K059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K059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K059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K059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K059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K059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K059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K059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K059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K059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K059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K059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K059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K059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K059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K059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K059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K059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K059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K059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K059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K059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K059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K059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K059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K059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K059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K059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K059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K059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K059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K059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K059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K059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K059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K059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K059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K059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K059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K059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K060</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K060</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K060</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K060</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K060</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K060</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K060</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K060</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K060</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K060</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K060</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K060</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K060</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K060</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K060</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K060</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K060</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K060</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K060</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K060</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K060</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K060</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K060</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K060</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K060</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K060</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K060</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K060</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K060</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K060</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K060</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K060</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K060</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K060</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K060</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K060</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K060</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K060</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K060</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K061</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K061</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K061</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K061</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K061</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K061</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K061</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K061</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K061</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K061</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K061</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K061</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K061</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K061</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K061</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K061</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K061</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K062</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K062</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K062</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K062</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K062</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K062</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K062</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K062</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K062</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K062</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K062</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K063</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K063</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K063</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K063</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K063</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K063</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K063</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K063</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K063</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K063</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K063</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K063</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K063</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K063</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K063</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K063</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K063</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K063</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K063</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K063</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K063</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K063</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K063</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K063</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K063</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K063</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K063</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K063</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K063</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K063</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K063</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K063</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K063</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K063</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K063</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K063</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K063</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K063</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K063</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K063</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K063</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K063</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K063</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K063</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K063</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K064</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K064</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K064</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K064</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K064</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K064</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K064</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K064</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K064</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K064</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K064</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K064</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K064</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K064</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K065</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K065</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K065</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K061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K065</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K065</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K065</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K065</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K065</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K065</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K065</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K065</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K065</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K065</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K065</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K065</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K065</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K065</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K065</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K065</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K065</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K065</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K065</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K065</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K065</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K066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K066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K066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K066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K066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K066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K066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K066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K066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K066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K066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K066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K066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K066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K066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K066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K066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K066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K066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K066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K066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K066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K066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K066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K066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K066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K066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K067</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K067</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K067</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K067</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K067</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K067</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K067</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K067</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K067</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K067</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K067</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K067</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K068</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K068</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K068</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K068</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K068</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K068</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K068</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K068</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K068</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K068</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K069</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K069</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K069</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K069</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K069</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K069</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K069</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K069</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K069</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K069</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K069</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K069</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K069</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K069</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K069</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K069</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K070</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K070</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K070</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K070</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K070</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K070</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K070</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K070</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K070</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K070</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K070</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K070</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K070</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K070</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K070</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K070</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K070</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K070</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K070</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K070</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K070</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K070</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K070</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K070</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K070</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K070</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K071</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K071</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K071</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K071</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K071</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K071</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K071</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K072</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K072</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K072</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K072</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K072</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K072</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K072</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K072</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K072</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K072</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K072</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K072</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K072</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K072</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K072</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K073</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K073</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K073</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K073</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K073</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K073</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K073</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K073</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K073</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K073</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K073</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K073</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K073</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K073</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K073</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K073</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K074</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K074</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K074</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K074</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K074</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K074</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K074</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K074</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K074</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K074</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K074</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K074</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K074</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K074</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K074</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K074</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K074</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K074</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N001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N001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N001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N001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N001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N001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N001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N001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N001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N001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N001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N001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N001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N001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N001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N001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N001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N001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N001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N001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N001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N002</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N002</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N002</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N002</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N002</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N002</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N002</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N003</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N003</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N003</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N003</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N003</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N003</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N003</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N003</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N003</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N003</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N003</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N003</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N004</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N004</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N004</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N004</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N004</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N004</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N004</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N004</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N004</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N004</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N005</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N005</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N005</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N005</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N005</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N005</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N005</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N005</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N005</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N005</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N005</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N005</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N005</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N005</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N005</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N006</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N006</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N006</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(N007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N006</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N006</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N006</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N006</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N006</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N006</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N006</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N006</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N007</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N007</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N007</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N007</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N007</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N007</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N007</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N007</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N007</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N007</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N007</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N007</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N007</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N007</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N007</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N007</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N007</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N007</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N008</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N008</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N008</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N008</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N008</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N008</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N008</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N008</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N008</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N009</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N009</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N009</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N009</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N009</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N009</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N009</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N009</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N009</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N009</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N010</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N010</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N010</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N010</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N010</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N010</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N010</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N010</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N010</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N010</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N011</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N011</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N011</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N011</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N011</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N011</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N011</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N011</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N011</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N011</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N011</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N011</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N011</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N012</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N012</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N012</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N012</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N012</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N012</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N012</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N012</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N012</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N012</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N012</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N013</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N013</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N013</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N013</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N013</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N013</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N013</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N013</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N013</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N013</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N013</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N013</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N013</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N013</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N013</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N013</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N013</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N013</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N013</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N014</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N014</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N014</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N014</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N014</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N014</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N014</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N014</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N014</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N014</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N014</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N014</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N015</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N015</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N015</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N015</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N015</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N015</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N015</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N015</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N015</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N015</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N015</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N015</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N015</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N015</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N015</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N015</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N015</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N015</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N015</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N015</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N015</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N015</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N015</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N015</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N016</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N016</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N016</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N016</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N016</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N016</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N016</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N016</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N016</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N016</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N016</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N017</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N017</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N017</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N017</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N017</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N017</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N017</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N017</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N018</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N018</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N018</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N018</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N018</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N018</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N018</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N018</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N018</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N018</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N019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N019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N019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N019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N019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N019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N019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N019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N019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N019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N019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N019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N019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N020</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N020</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N020</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N020</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N020</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N020</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N020</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N020</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N020</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N020</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N020</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N020</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N020</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N020</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N020</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N020</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N020</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N020</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N020</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N020</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N020</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N020</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N020</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N020</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N020</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N021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N021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N021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N021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N021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N021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N021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N021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N021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N021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N021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N021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N021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N022</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N022</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N022</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N022</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N022</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N022</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N022</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N022</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N022</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N022</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N022</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N022</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N022</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N022</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N022</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N022</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N023</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N023</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N023</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N023</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N023</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N023</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N023</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N023</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N023</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N023</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N023</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N024</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N024</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N024</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N024</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N024</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N024</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N024</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N024</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N024</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N024</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N024</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N024</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N024</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N024</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N024</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N024</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N024</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N024</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N024</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N024</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N024</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N024</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N024</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N024</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N024</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N024</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N024</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N024</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N025</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N025</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N025</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N025</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N025</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N025</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N025</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N025</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N025</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N025</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N025</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N025</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N025</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N025</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N025</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N025</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N025</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N025</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N025</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N025</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N025</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N025</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N025</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N025</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N025</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N025</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N026</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N026</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N026</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N026</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N026</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N026</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N026</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N026</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N026</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N026</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N026</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N026</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N026</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N026</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N026</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N027</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N027</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N027</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N027</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N027</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N027</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N027</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N027</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N027</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N027</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N027</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N028</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N028</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N028</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N028</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N028</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N028</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N028</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N028</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N028</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N028</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N028</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N028</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N028</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N028</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N029</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N029</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N029</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N029</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N029</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N029</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N029</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N029</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N030</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N030</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N030</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N030</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N030</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N030</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N030</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N030</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N030</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N030</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N030</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N030</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N030</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N030</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N030</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N030</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N030</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N031</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N031</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N031</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N031</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N031</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N031</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N031</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N031</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N031</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N031</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N031</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N031</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N031</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N031</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N031</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N031</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N031</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N031</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N031</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N031</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N031</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N031</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N031</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N031</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N032</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N032</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N032</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N032</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N032</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N032</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N032</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N032</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N032</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N032</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N032</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N032</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N032</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N032</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N032</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N032</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N032</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N032</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N032</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N032</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N032</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N032</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N032</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N032</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N032</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N032</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N032</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N032</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N032</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N032</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N032</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N033</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N033</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N033</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N033</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N033</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N033</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N033</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N033</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N033</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N033</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N033</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N033</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N033</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N033</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N033</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N033</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N033</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N033</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N033</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N033</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N033</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N033</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N034</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N034</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N034</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N034</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N034</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N034</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N034</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N034</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N034</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N034</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N034</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N035</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N035</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N035</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N035</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N035</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N035</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N035</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N035</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N035</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N035</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N035</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N036</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N036</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N036</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N036</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N036</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N036</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N036</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N036</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N036</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N036</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N037</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N037</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N037</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N037</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N037</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N037</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N037</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N037</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N037</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N037</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N037</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N037</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N037</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N037</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N037</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N037</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N037</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N037</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N037</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N037</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N037</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N037</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N037</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N037</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N037</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N037</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N037</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N037</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N037</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N037</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N037</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N038</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N038</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N038</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N038</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N038</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N038</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N038</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N038</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N038</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N038</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N038</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N038</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N038</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N038</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N038</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N038</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N038</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N038</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N038</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N038</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N038</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N038</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N038</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N038</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N039</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N039</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N039</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N039</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N039</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N039</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N039</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N039</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N039</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N039</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N039</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N039</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N039</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N039</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N040</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N040</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N040</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N040</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N040</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N040</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N040</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N040</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N040</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N040</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N040</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N041</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N041</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N041</t>
        </is>
      </c>
      <c r="B2620" s="39" t="inlineStr">
        <is>
          <t>Publishing Investing in Games Co.,Ltd.</t>
        </is>
      </c>
      <c r="C2620" s="38" t="inlineStr">
        <is>
          <t>인수 전</t>
        </is>
      </c>
      <c r="D2620" s="38" t="inlineStr">
        <is>
          <t>2017-09-01</t>
        </is>
      </c>
      <c r="E2620" s="39" t="inlineStr">
        <is>
          <t>지분취득</t>
        </is>
      </c>
      <c r="F2620" s="39" t="inlineStr">
        <is>
          <t>N037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N041</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N041</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N041</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N041</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N041</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N041</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N041</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N041</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N041</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N041</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N041</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N041</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N041</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N041</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N041</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N041</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N041</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N041</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N041</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N041</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N041</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N041</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N041</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N041</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N041</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N041</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N041</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N042</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N042</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N042</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N042</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N042</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N042</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N042</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N042</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N042</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(N048에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N042</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N042</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N042</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N042</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(N056에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N042</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N042</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N042</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N043</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N043</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N043</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N043</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N043</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N043</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N043</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N043</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N043</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N043</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N043</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N043</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N043</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N043</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N043</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N044</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N044</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N044</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N044</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N044</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N044</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N044</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N044</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N044</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N044</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N044</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N044</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N044</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N044</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(N055).</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N044</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N044</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N044</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N044</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N044</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N044</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N044</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N044</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N044</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N044</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N044</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N044</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N045</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N045</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N045</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N045</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N045</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N045</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N045</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N045</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N045</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N045</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N045</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N045</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N045</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N045</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N045</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N045</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N045</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N046</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N046</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N046</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N046</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N046</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N046</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N046</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N046</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N046</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N046</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N046</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N046</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N046</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N046</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N046</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N046</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N046</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N046</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N046</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N046</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N046</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N046</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N046</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N046</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N046</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N046</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N046</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N046</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N047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N047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N047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N047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N047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N047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N047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N047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N048</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N048</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N048</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N048</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N048</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N048</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N048</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N048</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N048</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N048</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N048</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(N056)</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N048</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N048</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N048</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N049</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N049</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N049</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N049</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N049</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N049</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N049</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N049</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N049</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N049</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N049</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N050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N050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N050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N050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N050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N050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N050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N050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N050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N050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N050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N050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N050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N050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N050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N050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N050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N050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N050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N050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N050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N050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N050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N050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N050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N050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N050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N050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N050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N051</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N051</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N051</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N051</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N051</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N051</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N051</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N051</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N051</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N051</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N051</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N051</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N051</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N051</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N051</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N051</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N051</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N051</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N051</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N051</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N051</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N052</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N052</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N052</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N052</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N052</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N052</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N052</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N052</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N052</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N052</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N052</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N052</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N052</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N052</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N052</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N052</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N052</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N052</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N052</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N052</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N052</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N052</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N052</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N052</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N052</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N053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N053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N053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N053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N053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N053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N053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N053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N053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N053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N053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N053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N053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N053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N054</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N054</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N054</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N054</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N054</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N054</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N054</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N054</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N054</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N054</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N054</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N054</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N054</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N054</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N054</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N054</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N055</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N055</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N055</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N055</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N055</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N055</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N055</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N055</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N055</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N055</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N055</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N055</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N055</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N055</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N055</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N055</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N055</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N055</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N055</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N055</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N055</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N055</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N055</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N055</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N055</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N055</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N055</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N055</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N055</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N056</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N056</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N056</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N056</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N056</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N056</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N056</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N056</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N056</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N056</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N056</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N056</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N056</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N056</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N056</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N057</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N057</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N057</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N057</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N057</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N057</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N057</t>
        </is>
      </c>
      <c r="B2938" s="39" t="inlineStr">
        <is>
          <t>V.DO Inc</t>
        </is>
      </c>
      <c r="C2938" s="38" t="inlineStr">
        <is>
          <t>인수 후</t>
        </is>
      </c>
      <c r="D2938" s="38" t="inlineStr">
        <is>
          <t>2021-12-31</t>
        </is>
      </c>
      <c r="E2938" s="39" t="inlineStr">
        <is>
          <t>추가취득</t>
        </is>
      </c>
      <c r="F2938" s="39" t="inlineStr">
        <is>
          <t>N069: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N057</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N057</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N057</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N057</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N057</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N057</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N057</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N057</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N058</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N058</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N058</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N058</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N058</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N058</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N058</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N058</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N058</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N058</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N058</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N058</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N058</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N058</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N058</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N058</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N058</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N058</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N058</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N058</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N058</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N058</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N058</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N058</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N058</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N058</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N058</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N058</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N058</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N058</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N059</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N059</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N059</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N059</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N059</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N059</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N059</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N059</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N059</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N059</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N059</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N059</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N059</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N059</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N059</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N059</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N059</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N059</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N059</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N059</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N059</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N059</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N059</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N059</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N059</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N059</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N059</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N059</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N059</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N059</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N059</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N060</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N060</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N060</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N060</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N060</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N060</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N060</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N060</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N060</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N060</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N060</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N060</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N060</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N060</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N060</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N060</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N060</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N060</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N060</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N060</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N060</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N060</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N060</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N060</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N060</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N060</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N060</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N060</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N060</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N060</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N060</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N060</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N060</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N060</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N060</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N060</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N060</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N060</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N060</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N061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N061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N061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N061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N061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N061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N061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N061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N061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N061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N061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N061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N061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N061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N061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N061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N061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N062</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N062</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N062</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N062</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N062</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N062</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N062</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N062</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N062</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N062</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N062</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N062</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N062</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N062</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N062</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N062</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N062</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N062</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N062</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N062</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N062</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N062</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N062</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N062</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N063</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N063</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N063</t>
        </is>
      </c>
      <c r="B3090" s="39" t="inlineStr">
        <is>
          <t>GrayLab</t>
        </is>
      </c>
      <c r="C3090" s="38" t="inlineStr">
        <is>
          <t>인수 전</t>
        </is>
      </c>
      <c r="D3090" s="38" t="inlineStr">
        <is>
          <t>2020-06-12</t>
        </is>
      </c>
      <c r="E3090" s="39" t="inlineStr">
        <is>
          <t>추가취득</t>
        </is>
      </c>
      <c r="F3090" s="39" t="inlineStr">
        <is>
          <t>라인플러스 2,490주(18.48%) 취득, 1,015,920,000원, 58.51%→76.99% (N054)</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N063</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N063</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N063</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N063</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N063</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N063</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N063</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N063</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N063</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N063</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N064</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N064</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N064</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N064</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N064</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N064</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N064</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N064</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N064</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N064</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N064</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N064</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N064</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N064</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N064</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N064</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N064</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N064</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N064</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N064</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N064</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N064</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N064</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N064</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N065</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N065</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N065</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N065</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N065</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N065</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N065</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N065</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N065</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N065</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N065</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N065</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N065</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N065</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N065</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N066</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N066</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N066</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N066</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N066</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N066</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N066</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N066</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N066</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N066</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N066</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N066</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N066</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N066</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N066</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N067</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N067</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N067</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N067</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N067</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N067</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N067</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N067</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N067</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N067</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N067</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N067</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N067</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N067</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N067</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N067</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N067</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N067</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N067</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N067</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N067</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N067</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N067</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N067</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N067</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N067</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N067</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N067</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N067</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N067</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N067</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N067</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N067</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N067</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N067</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N067</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N067</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N067</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N067</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N067</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N067</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N067</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N067</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N067</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N067</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N067</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N067</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N067</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N068</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N068</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N068</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N068</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N068</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N068</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N068</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N068</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N068</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N068</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N068</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N068</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N068</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N068</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N068</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N068</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N068</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됨(N078).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N068</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N068</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N069</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N069</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(N057).</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N069</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N069</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N069</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N069</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N069</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N069</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N069</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N069</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N069</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N069</t>
        </is>
      </c>
      <c r="B3233" s="39" t="inlineStr">
        <is>
          <t>V.DO Inc</t>
        </is>
      </c>
      <c r="C3233" s="38" t="inlineStr">
        <is>
          <t>발표</t>
        </is>
      </c>
      <c r="D3233" s="38" t="inlineStr">
        <is>
          <t>2021-12-31</t>
        </is>
      </c>
      <c r="E3233" s="39" t="inlineStr">
        <is>
          <t>기타</t>
        </is>
      </c>
      <c r="F3233" s="39" t="inlineStr">
        <is>
          <t>NAVER 2020 사업보고서 연결 자산총계 17,014,239백만원(N067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N069</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N069</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N070</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N070</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N070</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N070</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N070</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N070</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N070</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N070</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N070</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N070</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N070</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N070</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N070</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N070</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N070</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N070</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N070</t>
        </is>
      </c>
      <c r="B3252" s="39" t="inlineStr">
        <is>
          <t>Locus Co. Ltd</t>
        </is>
      </c>
      <c r="C3252" s="38" t="inlineStr">
        <is>
          <t>발표</t>
        </is>
      </c>
      <c r="D3252" s="38" t="inlineStr">
        <is>
          <t>2021-12-21</t>
        </is>
      </c>
      <c r="E3252" s="39" t="inlineStr">
        <is>
          <t>기타</t>
        </is>
      </c>
      <c r="F3252" s="39" t="inlineStr">
        <is>
          <t>NAVER 2020 사업보고서 연결 자산총계 17,014,239백만원(N067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N070</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N070</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N071</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N071</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N071</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N071</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N071</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N071</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N071</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N071</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N071</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N071</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N071</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N071</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N072</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N072</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N072</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N072</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N072</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N072</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N072</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N072</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N072</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N072</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N073</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N073</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N073</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N073</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N073</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N073</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N073</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N074</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N074</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N074</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N074</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N074</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N074</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N074</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N074</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N074</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N074</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N074</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N074</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N074</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N074</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N074</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N074</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N075</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N075</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N075</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N075</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N075</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N075</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N075</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N075</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N075</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N075</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N075</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N075</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N075</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N075</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N075</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N075</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N075</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N075</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N075</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N075</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N075</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N075</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N075</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N075</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N075</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N075</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N075</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N075</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N075</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N075</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N067).</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N075</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N075</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N076</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N076</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N076</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N076</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N076</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N076</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N076</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N076</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N076</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N077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N077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N077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취득결정(N074).</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N077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N077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N077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N077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N077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N077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N077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N077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N077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N077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N077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N077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N077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N078</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N078</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N078</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N078</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N078</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N078</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N078</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N078</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N078</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N078</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N078</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N078</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N078</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N078</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N078</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N078</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N078</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N078</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N078</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N078</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N078</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N078</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N078</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N078</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N078</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N078</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N078</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N078</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N078</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N078</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N078</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N078</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N078</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N078</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N078</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N078</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N078</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N078</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N078</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N078</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N078</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N078</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N078</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N078</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N078</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N078</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N079</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N079</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N079</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N079</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N079</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N079</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N079</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N079</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N079</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N079</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N079</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N079</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N079</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N079</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N079</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N079</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N079</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N079</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N079</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N079</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N079</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N079</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N079</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N079</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N079</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N079</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N079</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N079</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N079</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N079</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N079</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N079</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N079</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N079</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N079</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N079</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N079</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N079</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N079</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N079</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N079</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N079</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N079</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N079</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N079</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N079</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N079</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N079</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N079</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N080</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N080</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N080</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N080</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N080</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N080</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N080</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N080</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N080</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N080</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N080</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N080</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N081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N081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N081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N081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N081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N081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N081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N081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N081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N081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처분(N083),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N081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N081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N081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N081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N082</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N082</t>
        </is>
      </c>
      <c r="B3479" s="39" t="inlineStr">
        <is>
          <t>SODA inc.</t>
        </is>
      </c>
      <c r="C3479" s="38" t="inlineStr">
        <is>
          <t>인수 전</t>
        </is>
      </c>
      <c r="D3479" s="38" t="inlineStr">
        <is>
          <t>2023-09-27</t>
        </is>
      </c>
      <c r="E3479" s="39" t="inlineStr">
        <is>
          <t>지분취득</t>
        </is>
      </c>
      <c r="F3479" s="39" t="inlineStr">
        <is>
          <t>크림 타법인주식취득결정(N084):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N082</t>
        </is>
      </c>
      <c r="B3480" s="39" t="inlineStr">
        <is>
          <t>SODA inc.</t>
        </is>
      </c>
      <c r="C3480" s="38" t="inlineStr">
        <is>
          <t>인수 후</t>
        </is>
      </c>
      <c r="D3480" s="38" t="inlineStr">
        <is>
          <t>2024-03-28</t>
        </is>
      </c>
      <c r="E3480" s="39" t="inlineStr">
        <is>
          <t>추가취득</t>
        </is>
      </c>
      <c r="F3480" s="39" t="inlineStr">
        <is>
          <t>N084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N082</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N082</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N082</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N082</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N082</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N082</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N082</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N082</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N082</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N082</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N082</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N082</t>
        </is>
      </c>
      <c r="B3492" s="39" t="inlineStr">
        <is>
          <t>SODA inc.</t>
        </is>
      </c>
      <c r="C3492" s="38" t="inlineStr">
        <is>
          <t>인수 전</t>
        </is>
      </c>
      <c r="D3492" s="38" t="inlineStr">
        <is>
          <t>2021-07-01</t>
        </is>
      </c>
      <c r="E3492" s="39" t="inlineStr">
        <is>
          <t>지분취득</t>
        </is>
      </c>
      <c r="F3492" s="39" t="inlineStr">
        <is>
          <t>크림 타법인주식취득결정(N064):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N082</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N082</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N082</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N082</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N082</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N082</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N082</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N083</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N083</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N083</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N083</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N083</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N083</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N083</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N083</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N083</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N083</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N083</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N083</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N083</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N083</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N083</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N083</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N083</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N083</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N084</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N084</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N084</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(N082)</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N084</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N084</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N084</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N084</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N084</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N084</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N084</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N084</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N084</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N084</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N084</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N084</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N084</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N084</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N084</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N084</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N084</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N084</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N084</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C001</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C001</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C001</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C001</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C001</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C001</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C002</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C002</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C003</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C003</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C003</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C003</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C003</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C003</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C003</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C003</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C004</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C004</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C004</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C004</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C004</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C004</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C005</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C005</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C005</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C005</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C006</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C006</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C006</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C006</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C006</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C006</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C007</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C007</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C007</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C007</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C007</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C007</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C007</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C008</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C008</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C008</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C008</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C008</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C008</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C008</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C009</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C009</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(C004의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C009</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C009</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C009</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C009</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C010</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C011</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C011</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C012</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C012</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C012</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C012</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C012</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C012</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C012</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C012</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C014</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C014</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C016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C016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C016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C016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C016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C016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C017</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C017</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C018</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C019</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C019</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C019</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C019</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C019</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C019</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C019</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C020</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C020</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C020</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C020</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C020</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C020</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C020</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C020</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C020</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C020</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C020</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C020</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C020</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C020</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C020</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C020</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C020</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C020</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C020</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C021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C022</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C022</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C022</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C022</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C022</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C023</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C023</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C023</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C023</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C023</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C024</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C025</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C025</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C025</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C025</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C026</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C026</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C026</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C026</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C026</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C026</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C026</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C026</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C026</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C026</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C027</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C027</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C027</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C027</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C027</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C027</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C028</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C029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C029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C029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C029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C029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C029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C030</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C030</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C030</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C030</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C030</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C030</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C030</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C030</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C030</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C030</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C030</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C030</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C030</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C030</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C030</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K001</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K001</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K001</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K001</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K001</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K001</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K001</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K001</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K001</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K001</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K001</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K002</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K002</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K002</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K002</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K004</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K004</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K004</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K004</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K005</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K005</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K006</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K006</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K006</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K006</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K006</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K006</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K006</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K006</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K006</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K006</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K007</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K007</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K007</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K007</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K007</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K007</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K007</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K007</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K007</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K007</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K007</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K007</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K008</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K026과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K008</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K008</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K008</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K008</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K008</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K008</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K009</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K009</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K009</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K009</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K009</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K009</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K009</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K009</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K009</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K009</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K009</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K009</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K009</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K009</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K009</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K009</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K011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K011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K013</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K013</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K013</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K013</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K013</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K013</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K013</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K014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K014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K014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K014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K014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K014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K014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K014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K014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K014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K014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K014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K014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K015</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K016</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K016</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K016</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K016</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K016</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K016</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K016</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K016</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K016</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K016</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K016</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K016</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K016</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K016</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K017</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K017</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K019</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K019</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K019</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K020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K020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K020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K020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K020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K020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K021</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K021</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K021</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K021</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K022</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K022</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K022</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K022</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K022</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K022</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K022</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K022</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K022</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K022</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K023</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K025</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K025</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K025</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K025</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K025</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K025</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K027</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K027</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K027</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K027</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K028</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K029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K030</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K030</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K030</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K030</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K030</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K030</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K030</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K030</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K030</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K030</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K030</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K031</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K032</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K032</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K032</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K033</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K034</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K034</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K034</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K034</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K034</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K034</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K034</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K034</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K035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K036</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K036</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K036</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K036</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K036</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K036</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K036</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K037</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K037</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K037</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K037</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K037</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K038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K038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K038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K038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K038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K038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K038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K038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K038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K038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K038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K038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K038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K039</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K039</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K039</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K039</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K039</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K039</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K039</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K039</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K039</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K039</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K039</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K039</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K039</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K039</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K039</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K039</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K039</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K039</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K039</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K039</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K039</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K039</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K039</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K039</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K039</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K039</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K039</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K039</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K040</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K041</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K041</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K041</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K041</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K043</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K046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K046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K046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K046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K046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K046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K046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K047</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K047</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K047</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K047</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K047</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K047</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K047</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K047</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K047</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K047</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K047</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K047</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K047</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K047</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K047</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K048</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K048</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K048</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K048</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K048</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K050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K050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K050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K050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K050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K050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K050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K050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K050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K050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K050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K052</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K052</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K053</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K055</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K055</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K055</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K055</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K055</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K055</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K055</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K055</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K055</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K056</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K056</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K056</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K056</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K056</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K056</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K056</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K056</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K057</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K057</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K057</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K057</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K057</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K057</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K057</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K057</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K058</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K058</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K058</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K058</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K058</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K058</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K058</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K058</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K058</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K059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K059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K059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K059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K059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K059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K059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K059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K060</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K060</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K060</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K060</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K060</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K060</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K060</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K061</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K063</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K063</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K063</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K063</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K063</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K063</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K063</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K063</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K063</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K064</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K065</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K065</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K065</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K065</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K065</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K065</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K065</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K065</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K065</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K065</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K065</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(K003)</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K066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K066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K066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K066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K066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K066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K066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K066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K068</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K069</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K069</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K069</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K069</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K069</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K069</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K070</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K070</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K070</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K070</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K070</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K070</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K071</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K071</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K071</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K071</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K071</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K072</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K072</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K073</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K074</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K074</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K074</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K074</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K074</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K074</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K074</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K074</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K074</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K074</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K074</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N001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N001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N001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N001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N001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N001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N003</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N003</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N004</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N005</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N005</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N005</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N005</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N005</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N005</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N005</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N006</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N006</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N006</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N007</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N007</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N007</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N008</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N008</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N008</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N009</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N010</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N011</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N011</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N012</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N013</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N013</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N013</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N013</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N014</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N014</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N015</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N015</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N015</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N015</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N016</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N017</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N017</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N017</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N017</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N018</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N018</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N018</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N018</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N018</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N019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N019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N019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N019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N019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N019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N020</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N020</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N020</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N020</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N020</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N022</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N024</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N024</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N024</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N024</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N025</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N025</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N025</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N025</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N025</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N025</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N025</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N025</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N025</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N025</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N025</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N026</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N026</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N026</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N026</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N026</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N026</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N027</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N027</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N027</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N027</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N027</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N027</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N027</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N028</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N028</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N028</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N028</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N028</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N028</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N028</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N028</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N028</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N030</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N030</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N030</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N030</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N030</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N030</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N030</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N031</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N031</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N031</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N031</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N032</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N032</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N032</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N032</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N033</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N033</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N033</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N033</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N033</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N033</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N033</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N033</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N033</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N035</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N035</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N035</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N035</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N038</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N040</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N040</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N040</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N040</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N042</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N042</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N043</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N043</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N044</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N044</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N044</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N044</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N044</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N044</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N044</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N045</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N045</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N045</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N045</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N045</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N046</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N046</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N046</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N049</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N050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N050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N050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N050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N050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N050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N050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N050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N050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N050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N051</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N051</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N051</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N051</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N051</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N051</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N051</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N051</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N051</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(N030)</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N051</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N052</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N052</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N052</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N052</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N052</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N052</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N055</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N055</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N055</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N055</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N055</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N058</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N058</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N058</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N058</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N058</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N058</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N058</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N058</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N058</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N058</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N059</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N059</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N059</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N059</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N060</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N060</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N060</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N060</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N060</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N060</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N060</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N060</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N060</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N060</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N061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N062</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N062</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N064</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N064</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N064</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N064</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N064</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N064</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N084 예정분 포함) → 기존 보유 4,409주(N064분)와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N067</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N067</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N067</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N067</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N067</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N067</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N067</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N067</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N067</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N067</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N068</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N068</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N068</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N068</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N068</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N068</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N068</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N069</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N069</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N069</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N069</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N070</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N070</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N070</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N070</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N070</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N070</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N070</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N073</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N074</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N074</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N074</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N074</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N074</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N075</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N075</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N075</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N075</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N075</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N075</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N075</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N075</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N076</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N076</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N078</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N078</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N078</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N078</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N078</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N078</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N078</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N078</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N078</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N078</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N078</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N078</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N078</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N078</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N078</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N078</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N079</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N079</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N079</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N079</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N079</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N080</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N080</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N080</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N081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N081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N081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N082</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N082</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N082</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N082</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N082</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N083</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N083</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N083</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N084</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N084</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N084</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N084</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N084</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N084</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N084</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4">
      <formula>$C2="인수 전"</formula>
    </cfRule>
    <cfRule type="expression" priority="2" dxfId="2">
      <formula>$C2="발표"</formula>
    </cfRule>
    <cfRule type="expression" priority="3" dxfId="1">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2026-10-31T04:24:04Z</dcterms:created>
  <dcterms:modified xmlns:dcterms="http://purl.org/dc/terms/" xmlns:xsi="http://www.w3.org/2001/XMLSchema-instance" xsi:type="dcterms:W3CDTF">2026-10-31T04:24:07Z</dcterms:modified>
</cp:coreProperties>
</file>