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hecr\Desktop\Data Science\Third Quarter\Management Science\"/>
    </mc:Choice>
  </mc:AlternateContent>
  <xr:revisionPtr revIDLastSave="0" documentId="13_ncr:1_{7930C405-F825-45FE-8520-9887A2AE1559}" xr6:coauthVersionLast="44" xr6:coauthVersionMax="44" xr10:uidLastSave="{00000000-0000-0000-0000-000000000000}"/>
  <bookViews>
    <workbookView xWindow="-120" yWindow="-120" windowWidth="29040" windowHeight="15840" xr2:uid="{1C92C3A2-D058-4920-BC7D-F27FF867857A}"/>
  </bookViews>
  <sheets>
    <sheet name="Q1-2" sheetId="3" r:id="rId1"/>
    <sheet name="Q3" sheetId="4" r:id="rId2"/>
    <sheet name="Q4" sheetId="5" r:id="rId3"/>
    <sheet name="Q5" sheetId="6" r:id="rId4"/>
    <sheet name="Q6" sheetId="7" r:id="rId5"/>
  </sheets>
  <definedNames>
    <definedName name="solver_adj" localSheetId="0" hidden="1">'Q1-2'!$B$18:$F$27</definedName>
    <definedName name="solver_adj" localSheetId="1" hidden="1">'Q3'!$D$19:$H$28</definedName>
    <definedName name="solver_adj" localSheetId="2" hidden="1">'Q4'!$D$19:$H$28</definedName>
    <definedName name="solver_adj" localSheetId="3" hidden="1">'Q5'!$D$19:$H$28,'Q5'!$N$37</definedName>
    <definedName name="solver_adj" localSheetId="4" hidden="1">'Q6'!$D$19:$H$28,'Q6'!$N$37</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0" hidden="1">2</definedName>
    <definedName name="solver_drv" localSheetId="1" hidden="1">2</definedName>
    <definedName name="solver_drv" localSheetId="2" hidden="1">2</definedName>
    <definedName name="solver_drv" localSheetId="3" hidden="1">2</definedName>
    <definedName name="solver_drv" localSheetId="4" hidden="1">2</definedName>
    <definedName name="solver_eng" localSheetId="0" hidden="1">2</definedName>
    <definedName name="solver_eng" localSheetId="1" hidden="1">1</definedName>
    <definedName name="solver_eng" localSheetId="2" hidden="1">2</definedName>
    <definedName name="solver_eng" localSheetId="3" hidden="1">2</definedName>
    <definedName name="solver_eng" localSheetId="4"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0" hidden="1">'Q1-2'!$B$18:$F$27</definedName>
    <definedName name="solver_lhs1" localSheetId="1" hidden="1">'Q3'!$D$29:$H$29</definedName>
    <definedName name="solver_lhs1" localSheetId="2" hidden="1">'Q4'!$D$29:$H$29</definedName>
    <definedName name="solver_lhs1" localSheetId="3" hidden="1">'Q5'!$D$29:$H$29</definedName>
    <definedName name="solver_lhs1" localSheetId="4" hidden="1">'Q6'!$D$29:$H$29</definedName>
    <definedName name="solver_lhs2" localSheetId="0" hidden="1">'Q1-2'!$B$32</definedName>
    <definedName name="solver_lhs2" localSheetId="1" hidden="1">'Q3'!$I$19:$I$28</definedName>
    <definedName name="solver_lhs2" localSheetId="2" hidden="1">'Q4'!$I$19:$I$28</definedName>
    <definedName name="solver_lhs2" localSheetId="3" hidden="1">'Q5'!$I$19:$I$28</definedName>
    <definedName name="solver_lhs2" localSheetId="4" hidden="1">'Q6'!$I$19:$I$28</definedName>
    <definedName name="solver_lhs3" localSheetId="0" hidden="1">'Q1-2'!$C$32</definedName>
    <definedName name="solver_lhs3" localSheetId="3" hidden="1">'Q5'!$N$34:$O$35</definedName>
    <definedName name="solver_lhs3" localSheetId="4" hidden="1">'Q6'!$P$34:$P$35</definedName>
    <definedName name="solver_lhs4" localSheetId="0" hidden="1">'Q1-2'!$D$32</definedName>
    <definedName name="solver_lhs4" localSheetId="3" hidden="1">'Q5'!$N$35</definedName>
    <definedName name="solver_lhs4" localSheetId="4" hidden="1">'Q6'!$N$35</definedName>
    <definedName name="solver_lhs5" localSheetId="0" hidden="1">'Q1-2'!$E$32</definedName>
    <definedName name="solver_lhs6" localSheetId="0" hidden="1">'Q1-2'!$F$32</definedName>
    <definedName name="solver_lhs7" localSheetId="0" hidden="1">'Q1-2'!$G$18:$G$27</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0" hidden="1">7</definedName>
    <definedName name="solver_num" localSheetId="1" hidden="1">2</definedName>
    <definedName name="solver_num" localSheetId="2" hidden="1">2</definedName>
    <definedName name="solver_num" localSheetId="3" hidden="1">3</definedName>
    <definedName name="solver_num" localSheetId="4" hidden="1">3</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0" hidden="1">'Q1-2'!$O$29</definedName>
    <definedName name="solver_opt" localSheetId="1" hidden="1">'Q3'!$S$29</definedName>
    <definedName name="solver_opt" localSheetId="2" hidden="1">'Q4'!$V$24</definedName>
    <definedName name="solver_opt" localSheetId="3" hidden="1">'Q5'!$N$37</definedName>
    <definedName name="solver_opt" localSheetId="4" hidden="1">'Q6'!$N$37</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0" hidden="1">2</definedName>
    <definedName name="solver_rbv" localSheetId="1" hidden="1">2</definedName>
    <definedName name="solver_rbv" localSheetId="2" hidden="1">2</definedName>
    <definedName name="solver_rbv" localSheetId="3" hidden="1">2</definedName>
    <definedName name="solver_rbv" localSheetId="4" hidden="1">2</definedName>
    <definedName name="solver_rel1" localSheetId="0" hidden="1">5</definedName>
    <definedName name="solver_rel1" localSheetId="1" hidden="1">1</definedName>
    <definedName name="solver_rel1" localSheetId="2" hidden="1">1</definedName>
    <definedName name="solver_rel1" localSheetId="3" hidden="1">1</definedName>
    <definedName name="solver_rel1" localSheetId="4" hidden="1">1</definedName>
    <definedName name="solver_rel2" localSheetId="0" hidden="1">1</definedName>
    <definedName name="solver_rel2" localSheetId="1" hidden="1">2</definedName>
    <definedName name="solver_rel2" localSheetId="2" hidden="1">2</definedName>
    <definedName name="solver_rel2" localSheetId="3" hidden="1">2</definedName>
    <definedName name="solver_rel2" localSheetId="4" hidden="1">2</definedName>
    <definedName name="solver_rel3" localSheetId="0" hidden="1">1</definedName>
    <definedName name="solver_rel3" localSheetId="3" hidden="1">1</definedName>
    <definedName name="solver_rel3" localSheetId="4" hidden="1">1</definedName>
    <definedName name="solver_rel4" localSheetId="0" hidden="1">1</definedName>
    <definedName name="solver_rel4" localSheetId="3" hidden="1">1</definedName>
    <definedName name="solver_rel4" localSheetId="4" hidden="1">1</definedName>
    <definedName name="solver_rel5" localSheetId="0" hidden="1">1</definedName>
    <definedName name="solver_rel6" localSheetId="0" hidden="1">1</definedName>
    <definedName name="solver_rel7" localSheetId="0" hidden="1">2</definedName>
    <definedName name="solver_rhs1" localSheetId="0" hidden="1">binary</definedName>
    <definedName name="solver_rhs1" localSheetId="1" hidden="1">'Q3'!$B$2:$B$6</definedName>
    <definedName name="solver_rhs1" localSheetId="2" hidden="1">'Q4'!$B$2:$B$6</definedName>
    <definedName name="solver_rhs1" localSheetId="3" hidden="1">'Q5'!$B$2:$B$6</definedName>
    <definedName name="solver_rhs1" localSheetId="4" hidden="1">'Q6'!$B$2:$B$6</definedName>
    <definedName name="solver_rhs2" localSheetId="0" hidden="1">'Q1-2'!$B$2</definedName>
    <definedName name="solver_rhs2" localSheetId="1" hidden="1">'Q3'!$P$2:$P$11</definedName>
    <definedName name="solver_rhs2" localSheetId="2" hidden="1">'Q4'!$P$2:$P$11</definedName>
    <definedName name="solver_rhs2" localSheetId="3" hidden="1">'Q5'!$P$2:$P$11</definedName>
    <definedName name="solver_rhs2" localSheetId="4" hidden="1">'Q6'!$P$2:$P$11</definedName>
    <definedName name="solver_rhs3" localSheetId="0" hidden="1">'Q1-2'!$B$3</definedName>
    <definedName name="solver_rhs3" localSheetId="3" hidden="1">'Q5'!$N$37</definedName>
    <definedName name="solver_rhs3" localSheetId="4" hidden="1">'Q6'!$N$37</definedName>
    <definedName name="solver_rhs4" localSheetId="0" hidden="1">'Q1-2'!$B$4</definedName>
    <definedName name="solver_rhs4" localSheetId="3" hidden="1">'Q5'!$N$37</definedName>
    <definedName name="solver_rhs4" localSheetId="4" hidden="1">'Q6'!$N$37</definedName>
    <definedName name="solver_rhs5" localSheetId="0" hidden="1">'Q1-2'!$B$5</definedName>
    <definedName name="solver_rhs6" localSheetId="0" hidden="1">'Q1-2'!$B$6</definedName>
    <definedName name="solver_rhs7" localSheetId="0" hidden="1">1</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0" hidden="1">2</definedName>
    <definedName name="solver_scl" localSheetId="1" hidden="1">2</definedName>
    <definedName name="solver_scl" localSheetId="2" hidden="1">2</definedName>
    <definedName name="solver_scl" localSheetId="3" hidden="1">2</definedName>
    <definedName name="solver_scl" localSheetId="4"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0" hidden="1">2</definedName>
    <definedName name="solver_typ" localSheetId="1" hidden="1">2</definedName>
    <definedName name="solver_typ" localSheetId="2" hidden="1">1</definedName>
    <definedName name="solver_typ" localSheetId="3" hidden="1">2</definedName>
    <definedName name="solver_typ" localSheetId="4"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9" i="7" l="1"/>
  <c r="V23" i="7" s="1"/>
  <c r="G29" i="7"/>
  <c r="V22" i="7" s="1"/>
  <c r="F29" i="7"/>
  <c r="V21" i="7" s="1"/>
  <c r="E29" i="7"/>
  <c r="V20" i="7" s="1"/>
  <c r="D29" i="7"/>
  <c r="V19" i="7" s="1"/>
  <c r="I28" i="7"/>
  <c r="R27" i="7"/>
  <c r="Q27" i="7"/>
  <c r="P27" i="7"/>
  <c r="O27" i="7"/>
  <c r="N27" i="7"/>
  <c r="I27" i="7"/>
  <c r="R26" i="7"/>
  <c r="Q26" i="7"/>
  <c r="P26" i="7"/>
  <c r="O26" i="7"/>
  <c r="N26" i="7"/>
  <c r="I26" i="7"/>
  <c r="R25" i="7"/>
  <c r="Q25" i="7"/>
  <c r="P25" i="7"/>
  <c r="O25" i="7"/>
  <c r="N25" i="7"/>
  <c r="I25" i="7"/>
  <c r="R24" i="7"/>
  <c r="Q24" i="7"/>
  <c r="P24" i="7"/>
  <c r="O24" i="7"/>
  <c r="N24" i="7"/>
  <c r="I24" i="7"/>
  <c r="R23" i="7"/>
  <c r="Q23" i="7"/>
  <c r="P23" i="7"/>
  <c r="O23" i="7"/>
  <c r="N23" i="7"/>
  <c r="I23" i="7"/>
  <c r="R22" i="7"/>
  <c r="Q22" i="7"/>
  <c r="P22" i="7"/>
  <c r="O22" i="7"/>
  <c r="N22" i="7"/>
  <c r="I22" i="7"/>
  <c r="R21" i="7"/>
  <c r="Q21" i="7"/>
  <c r="P21" i="7"/>
  <c r="O21" i="7"/>
  <c r="N21" i="7"/>
  <c r="I21" i="7"/>
  <c r="R20" i="7"/>
  <c r="Q20" i="7"/>
  <c r="P20" i="7"/>
  <c r="O20" i="7"/>
  <c r="N20" i="7"/>
  <c r="I20" i="7"/>
  <c r="R19" i="7"/>
  <c r="Q19" i="7"/>
  <c r="P19" i="7"/>
  <c r="O19" i="7"/>
  <c r="N19" i="7"/>
  <c r="I19" i="7"/>
  <c r="R18" i="7"/>
  <c r="Q18" i="7"/>
  <c r="P18" i="7"/>
  <c r="O18" i="7"/>
  <c r="N18" i="7"/>
  <c r="S20" i="7" l="1"/>
  <c r="S22" i="7"/>
  <c r="S25" i="7"/>
  <c r="S19" i="7"/>
  <c r="S24" i="7"/>
  <c r="S26" i="7"/>
  <c r="S27" i="7"/>
  <c r="S21" i="7"/>
  <c r="S23" i="7"/>
  <c r="S18" i="7"/>
  <c r="V24" i="7"/>
  <c r="L35" i="7" s="1"/>
  <c r="M35" i="7" s="1"/>
  <c r="N35" i="7" s="1"/>
  <c r="P35" i="7" s="1"/>
  <c r="S28" i="7" l="1"/>
  <c r="S29" i="7" s="1"/>
  <c r="L34" i="7" s="1"/>
  <c r="M34" i="7" s="1"/>
  <c r="N34" i="7" s="1"/>
  <c r="P34" i="7" s="1"/>
  <c r="H29" i="6" l="1"/>
  <c r="V23" i="6" s="1"/>
  <c r="G29" i="6"/>
  <c r="V22" i="6" s="1"/>
  <c r="F29" i="6"/>
  <c r="V21" i="6" s="1"/>
  <c r="E29" i="6"/>
  <c r="V20" i="6" s="1"/>
  <c r="D29" i="6"/>
  <c r="V19" i="6" s="1"/>
  <c r="I28" i="6"/>
  <c r="R27" i="6"/>
  <c r="Q27" i="6"/>
  <c r="P27" i="6"/>
  <c r="O27" i="6"/>
  <c r="N27" i="6"/>
  <c r="I27" i="6"/>
  <c r="R26" i="6"/>
  <c r="Q26" i="6"/>
  <c r="P26" i="6"/>
  <c r="O26" i="6"/>
  <c r="N26" i="6"/>
  <c r="I26" i="6"/>
  <c r="R25" i="6"/>
  <c r="Q25" i="6"/>
  <c r="P25" i="6"/>
  <c r="O25" i="6"/>
  <c r="N25" i="6"/>
  <c r="I25" i="6"/>
  <c r="R24" i="6"/>
  <c r="Q24" i="6"/>
  <c r="P24" i="6"/>
  <c r="O24" i="6"/>
  <c r="N24" i="6"/>
  <c r="I24" i="6"/>
  <c r="R23" i="6"/>
  <c r="Q23" i="6"/>
  <c r="P23" i="6"/>
  <c r="O23" i="6"/>
  <c r="N23" i="6"/>
  <c r="I23" i="6"/>
  <c r="R22" i="6"/>
  <c r="Q22" i="6"/>
  <c r="P22" i="6"/>
  <c r="O22" i="6"/>
  <c r="N22" i="6"/>
  <c r="I22" i="6"/>
  <c r="R21" i="6"/>
  <c r="Q21" i="6"/>
  <c r="P21" i="6"/>
  <c r="O21" i="6"/>
  <c r="N21" i="6"/>
  <c r="I21" i="6"/>
  <c r="R20" i="6"/>
  <c r="Q20" i="6"/>
  <c r="P20" i="6"/>
  <c r="O20" i="6"/>
  <c r="N20" i="6"/>
  <c r="I20" i="6"/>
  <c r="R19" i="6"/>
  <c r="Q19" i="6"/>
  <c r="P19" i="6"/>
  <c r="O19" i="6"/>
  <c r="N19" i="6"/>
  <c r="I19" i="6"/>
  <c r="R18" i="6"/>
  <c r="Q18" i="6"/>
  <c r="P18" i="6"/>
  <c r="O18" i="6"/>
  <c r="N18" i="6"/>
  <c r="H29" i="5"/>
  <c r="V23" i="5" s="1"/>
  <c r="G29" i="5"/>
  <c r="V22" i="5" s="1"/>
  <c r="F29" i="5"/>
  <c r="V21" i="5" s="1"/>
  <c r="E29" i="5"/>
  <c r="V20" i="5" s="1"/>
  <c r="D29" i="5"/>
  <c r="V19" i="5" s="1"/>
  <c r="I28" i="5"/>
  <c r="R27" i="5"/>
  <c r="Q27" i="5"/>
  <c r="P27" i="5"/>
  <c r="O27" i="5"/>
  <c r="N27" i="5"/>
  <c r="I27" i="5"/>
  <c r="R26" i="5"/>
  <c r="Q26" i="5"/>
  <c r="P26" i="5"/>
  <c r="O26" i="5"/>
  <c r="N26" i="5"/>
  <c r="I26" i="5"/>
  <c r="R25" i="5"/>
  <c r="Q25" i="5"/>
  <c r="P25" i="5"/>
  <c r="O25" i="5"/>
  <c r="N25" i="5"/>
  <c r="I25" i="5"/>
  <c r="R24" i="5"/>
  <c r="Q24" i="5"/>
  <c r="P24" i="5"/>
  <c r="O24" i="5"/>
  <c r="N24" i="5"/>
  <c r="I24" i="5"/>
  <c r="R23" i="5"/>
  <c r="Q23" i="5"/>
  <c r="P23" i="5"/>
  <c r="O23" i="5"/>
  <c r="N23" i="5"/>
  <c r="I23" i="5"/>
  <c r="R22" i="5"/>
  <c r="Q22" i="5"/>
  <c r="P22" i="5"/>
  <c r="O22" i="5"/>
  <c r="N22" i="5"/>
  <c r="I22" i="5"/>
  <c r="R21" i="5"/>
  <c r="Q21" i="5"/>
  <c r="P21" i="5"/>
  <c r="O21" i="5"/>
  <c r="N21" i="5"/>
  <c r="I21" i="5"/>
  <c r="R20" i="5"/>
  <c r="Q20" i="5"/>
  <c r="P20" i="5"/>
  <c r="O20" i="5"/>
  <c r="N20" i="5"/>
  <c r="I20" i="5"/>
  <c r="R19" i="5"/>
  <c r="Q19" i="5"/>
  <c r="P19" i="5"/>
  <c r="O19" i="5"/>
  <c r="N19" i="5"/>
  <c r="I19" i="5"/>
  <c r="R18" i="5"/>
  <c r="Q18" i="5"/>
  <c r="P18" i="5"/>
  <c r="O18" i="5"/>
  <c r="N18" i="5"/>
  <c r="N19" i="4"/>
  <c r="O19" i="4"/>
  <c r="P19" i="4"/>
  <c r="Q19" i="4"/>
  <c r="R19" i="4"/>
  <c r="N20" i="4"/>
  <c r="O20" i="4"/>
  <c r="P20" i="4"/>
  <c r="Q20" i="4"/>
  <c r="R20" i="4"/>
  <c r="N21" i="4"/>
  <c r="O21" i="4"/>
  <c r="P21" i="4"/>
  <c r="Q21" i="4"/>
  <c r="R21" i="4"/>
  <c r="N22" i="4"/>
  <c r="O22" i="4"/>
  <c r="P22" i="4"/>
  <c r="Q22" i="4"/>
  <c r="R22" i="4"/>
  <c r="N23" i="4"/>
  <c r="O23" i="4"/>
  <c r="P23" i="4"/>
  <c r="Q23" i="4"/>
  <c r="R23" i="4"/>
  <c r="N24" i="4"/>
  <c r="O24" i="4"/>
  <c r="P24" i="4"/>
  <c r="Q24" i="4"/>
  <c r="R24" i="4"/>
  <c r="N25" i="4"/>
  <c r="O25" i="4"/>
  <c r="P25" i="4"/>
  <c r="Q25" i="4"/>
  <c r="R25" i="4"/>
  <c r="N26" i="4"/>
  <c r="O26" i="4"/>
  <c r="P26" i="4"/>
  <c r="Q26" i="4"/>
  <c r="R26" i="4"/>
  <c r="N27" i="4"/>
  <c r="O27" i="4"/>
  <c r="P27" i="4"/>
  <c r="Q27" i="4"/>
  <c r="R27" i="4"/>
  <c r="O18" i="4"/>
  <c r="P18" i="4"/>
  <c r="Q18" i="4"/>
  <c r="R18" i="4"/>
  <c r="N18" i="4"/>
  <c r="E29" i="4"/>
  <c r="F29" i="4"/>
  <c r="G29" i="4"/>
  <c r="H29" i="4"/>
  <c r="D29" i="4"/>
  <c r="I20" i="4"/>
  <c r="I21" i="4"/>
  <c r="I22" i="4"/>
  <c r="I23" i="4"/>
  <c r="I24" i="4"/>
  <c r="I25" i="4"/>
  <c r="I26" i="4"/>
  <c r="I27" i="4"/>
  <c r="I28" i="4"/>
  <c r="I19" i="4"/>
  <c r="S18" i="6" l="1"/>
  <c r="S27" i="6"/>
  <c r="S22" i="6"/>
  <c r="S26" i="6"/>
  <c r="S23" i="6"/>
  <c r="S24" i="6"/>
  <c r="S20" i="6"/>
  <c r="S19" i="6"/>
  <c r="S21" i="6"/>
  <c r="S25" i="6"/>
  <c r="V24" i="6"/>
  <c r="L35" i="6" s="1"/>
  <c r="M35" i="6" s="1"/>
  <c r="N35" i="6" s="1"/>
  <c r="S20" i="5"/>
  <c r="S22" i="5"/>
  <c r="S26" i="5"/>
  <c r="S24" i="5"/>
  <c r="S23" i="5"/>
  <c r="S21" i="5"/>
  <c r="V24" i="5"/>
  <c r="S19" i="5"/>
  <c r="S18" i="5"/>
  <c r="S25" i="5"/>
  <c r="S27" i="5"/>
  <c r="S19" i="4"/>
  <c r="S20" i="4"/>
  <c r="S25" i="4"/>
  <c r="S23" i="4"/>
  <c r="S26" i="4"/>
  <c r="S27" i="4"/>
  <c r="S24" i="4"/>
  <c r="S22" i="4"/>
  <c r="S21" i="4"/>
  <c r="S18" i="4"/>
  <c r="F32" i="3"/>
  <c r="E32" i="3"/>
  <c r="D32" i="3"/>
  <c r="C32" i="3"/>
  <c r="B32" i="3"/>
  <c r="K27" i="3"/>
  <c r="L27" i="3"/>
  <c r="M27" i="3"/>
  <c r="N27" i="3"/>
  <c r="K26" i="3"/>
  <c r="L26" i="3"/>
  <c r="M26" i="3"/>
  <c r="N26" i="3"/>
  <c r="K25" i="3"/>
  <c r="L25" i="3"/>
  <c r="M25" i="3"/>
  <c r="N25" i="3"/>
  <c r="K24" i="3"/>
  <c r="L24" i="3"/>
  <c r="M24" i="3"/>
  <c r="N24" i="3"/>
  <c r="K23" i="3"/>
  <c r="L23" i="3"/>
  <c r="M23" i="3"/>
  <c r="N23" i="3"/>
  <c r="K22" i="3"/>
  <c r="L22" i="3"/>
  <c r="M22" i="3"/>
  <c r="N22" i="3"/>
  <c r="K21" i="3"/>
  <c r="L21" i="3"/>
  <c r="M21" i="3"/>
  <c r="N21" i="3"/>
  <c r="K20" i="3"/>
  <c r="L20" i="3"/>
  <c r="M20" i="3"/>
  <c r="N20" i="3"/>
  <c r="K19" i="3"/>
  <c r="L19" i="3"/>
  <c r="M19" i="3"/>
  <c r="N19" i="3"/>
  <c r="J27" i="3"/>
  <c r="J26" i="3"/>
  <c r="J25" i="3"/>
  <c r="J24" i="3"/>
  <c r="J23" i="3"/>
  <c r="J22" i="3"/>
  <c r="J21" i="3"/>
  <c r="O21" i="3" s="1"/>
  <c r="J20" i="3"/>
  <c r="J19" i="3"/>
  <c r="K18" i="3"/>
  <c r="L18" i="3"/>
  <c r="M18" i="3"/>
  <c r="N18" i="3"/>
  <c r="J18" i="3"/>
  <c r="G19" i="3"/>
  <c r="G20" i="3"/>
  <c r="G21" i="3"/>
  <c r="G22" i="3"/>
  <c r="G23" i="3"/>
  <c r="G24" i="3"/>
  <c r="G25" i="3"/>
  <c r="G26" i="3"/>
  <c r="G27" i="3"/>
  <c r="G18" i="3"/>
  <c r="S28" i="6" l="1"/>
  <c r="S29" i="6" s="1"/>
  <c r="L34" i="6" s="1"/>
  <c r="S28" i="5"/>
  <c r="S29" i="5" s="1"/>
  <c r="S28" i="4"/>
  <c r="S29" i="4" s="1"/>
  <c r="O24" i="3"/>
  <c r="O26" i="3"/>
  <c r="O27" i="3"/>
  <c r="O25" i="3"/>
  <c r="O19" i="3"/>
  <c r="O20" i="3"/>
  <c r="O18" i="3"/>
  <c r="O22" i="3"/>
  <c r="O23" i="3"/>
  <c r="M34" i="6" l="1"/>
  <c r="N34" i="6" s="1"/>
  <c r="O28" i="3"/>
  <c r="O29" i="3" s="1"/>
</calcChain>
</file>

<file path=xl/sharedStrings.xml><?xml version="1.0" encoding="utf-8"?>
<sst xmlns="http://schemas.openxmlformats.org/spreadsheetml/2006/main" count="131" uniqueCount="30">
  <si>
    <t>Disposal Site Capacities</t>
  </si>
  <si>
    <t>Site 1</t>
  </si>
  <si>
    <t>Site 2</t>
  </si>
  <si>
    <t>Site 3</t>
  </si>
  <si>
    <t>Site 4</t>
  </si>
  <si>
    <t>Site 5</t>
  </si>
  <si>
    <t>Contanimnant Removal Capacities (In Percentages):</t>
  </si>
  <si>
    <t>Sector</t>
  </si>
  <si>
    <t>Disposal Site</t>
  </si>
  <si>
    <t>Cost:</t>
  </si>
  <si>
    <t>Sector Costs:</t>
  </si>
  <si>
    <t>Snow Removed to locations (Calculated)</t>
  </si>
  <si>
    <t>Requirements</t>
  </si>
  <si>
    <t>Sector Removal Sites</t>
  </si>
  <si>
    <t>Totals:</t>
  </si>
  <si>
    <t>Amount of Snow Per Site and Disposal Site</t>
  </si>
  <si>
    <t>Amount of Snow Per Sector and Disposal Site</t>
  </si>
  <si>
    <t>Contaminant Removal Capacities (In Percentages):</t>
  </si>
  <si>
    <t>Contaminant Removed</t>
  </si>
  <si>
    <t>Site</t>
  </si>
  <si>
    <t>Contaminant Removed / 1000 cubic meters</t>
  </si>
  <si>
    <t>Minimize the Maximum Percentage Deviation Calculations</t>
  </si>
  <si>
    <t>Contaminant Removal:</t>
  </si>
  <si>
    <t>Baseline</t>
  </si>
  <si>
    <t>Test</t>
  </si>
  <si>
    <t>Difference</t>
  </si>
  <si>
    <t>Percent Deviation</t>
  </si>
  <si>
    <t>Minimax:</t>
  </si>
  <si>
    <t>Weight:</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</si>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</sst>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applyNumberFormat="0" applyAlignment="0" applyProtection="0"/>
    <xf numFmtId="0" fontId="3" fillId="3" borderId="2" applyNumberFormat="0" applyAlignment="0" applyProtection="0"/>
    <xf numFmtId="0" fontId="4" fillId="3" borderId="1" applyNumberFormat="0" applyAlignment="0" applyProtection="0"/>
  </cellStyleXfs>
  <cellXfs count="21">
    <xf numFmtId="0" fontId="0" fillId="0" borderId="0" xfId="0"/>
    <xf numFmtId="0" fontId="1" fillId="0" borderId="0" xfId="0" applyFont="1" applyAlignment="1">
      <alignment horizontal="center"/>
    </xf>
    <xf numFmtId="0" fontId="1" fillId="0" borderId="0" xfId="0" applyFont="1" applyAlignment="1">
      <alignment horizontal="center"/>
    </xf>
    <xf numFmtId="0" fontId="1" fillId="0" borderId="3" xfId="0" applyFont="1" applyBorder="1" applyAlignment="1">
      <alignment horizontal="center"/>
    </xf>
    <xf numFmtId="0" fontId="0" fillId="0" borderId="3" xfId="0" applyBorder="1"/>
    <xf numFmtId="0" fontId="1" fillId="0" borderId="3" xfId="0" applyFont="1" applyBorder="1" applyAlignment="1">
      <alignment horizontal="center"/>
    </xf>
    <xf numFmtId="0" fontId="1" fillId="0" borderId="3" xfId="0" applyFont="1" applyBorder="1"/>
    <xf numFmtId="0" fontId="2" fillId="2" borderId="1" xfId="1"/>
    <xf numFmtId="0" fontId="4" fillId="3" borderId="1" xfId="3"/>
    <xf numFmtId="0" fontId="3" fillId="3" borderId="2" xfId="2"/>
    <xf numFmtId="0" fontId="0" fillId="0" borderId="3" xfId="0" applyFill="1" applyBorder="1"/>
    <xf numFmtId="0" fontId="1" fillId="0" borderId="0" xfId="0" applyFont="1" applyAlignment="1"/>
    <xf numFmtId="0" fontId="1" fillId="0" borderId="3" xfId="0" applyFont="1" applyBorder="1" applyAlignment="1">
      <alignment horizontal="right"/>
    </xf>
    <xf numFmtId="0" fontId="1" fillId="0" borderId="3" xfId="0" applyFont="1" applyBorder="1" applyAlignment="1"/>
    <xf numFmtId="0" fontId="0" fillId="0" borderId="3" xfId="0" applyBorder="1" applyAlignment="1"/>
    <xf numFmtId="0" fontId="1" fillId="0" borderId="0" xfId="0" applyFont="1" applyBorder="1"/>
    <xf numFmtId="0" fontId="0" fillId="0" borderId="0" xfId="0" applyBorder="1"/>
    <xf numFmtId="0" fontId="1" fillId="0" borderId="0" xfId="0" applyFont="1" applyBorder="1" applyAlignment="1"/>
    <xf numFmtId="0" fontId="0" fillId="0" borderId="0" xfId="0" applyBorder="1" applyAlignment="1"/>
    <xf numFmtId="0" fontId="1" fillId="0" borderId="3" xfId="0" applyFont="1" applyFill="1" applyBorder="1" applyAlignment="1">
      <alignment horizontal="center"/>
    </xf>
    <xf numFmtId="0" fontId="0" fillId="0" borderId="3" xfId="0" applyFont="1" applyBorder="1" applyAlignment="1"/>
  </cellXfs>
  <cellStyles count="4">
    <cellStyle name="Calculation" xfId="3" builtinId="22"/>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123825</xdr:colOff>
      <xdr:row>25</xdr:row>
      <xdr:rowOff>66676</xdr:rowOff>
    </xdr:from>
    <xdr:to>
      <xdr:col>22</xdr:col>
      <xdr:colOff>390525</xdr:colOff>
      <xdr:row>29</xdr:row>
      <xdr:rowOff>123826</xdr:rowOff>
    </xdr:to>
    <xdr:sp macro="" textlink="">
      <xdr:nvSpPr>
        <xdr:cNvPr id="2" name="TextBox 1">
          <a:extLst>
            <a:ext uri="{FF2B5EF4-FFF2-40B4-BE49-F238E27FC236}">
              <a16:creationId xmlns:a16="http://schemas.microsoft.com/office/drawing/2014/main" id="{BFC68E31-7248-49FD-B03B-6E75D32E1083}"/>
            </a:ext>
          </a:extLst>
        </xdr:cNvPr>
        <xdr:cNvSpPr txBox="1"/>
      </xdr:nvSpPr>
      <xdr:spPr>
        <a:xfrm>
          <a:off x="9915525" y="4829176"/>
          <a:ext cx="4533900" cy="8191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a:t>
          </a:r>
          <a:r>
            <a:rPr lang="en-US" sz="1100" baseline="0"/>
            <a:t> The optimal solution is displayed in the model.  We can see that each sector removes sonw to the locations shown in the 'Sector Removal Sites' table, and the optimal cost is 191,450</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152400</xdr:colOff>
      <xdr:row>27</xdr:row>
      <xdr:rowOff>76200</xdr:rowOff>
    </xdr:from>
    <xdr:to>
      <xdr:col>15</xdr:col>
      <xdr:colOff>419100</xdr:colOff>
      <xdr:row>31</xdr:row>
      <xdr:rowOff>95250</xdr:rowOff>
    </xdr:to>
    <xdr:sp macro="" textlink="">
      <xdr:nvSpPr>
        <xdr:cNvPr id="2" name="TextBox 1">
          <a:extLst>
            <a:ext uri="{FF2B5EF4-FFF2-40B4-BE49-F238E27FC236}">
              <a16:creationId xmlns:a16="http://schemas.microsoft.com/office/drawing/2014/main" id="{15A7FF4D-0195-4B81-B55C-B9A7335D6ECA}"/>
            </a:ext>
          </a:extLst>
        </xdr:cNvPr>
        <xdr:cNvSpPr txBox="1"/>
      </xdr:nvSpPr>
      <xdr:spPr>
        <a:xfrm>
          <a:off x="6010275" y="5219700"/>
          <a:ext cx="4162425" cy="7810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can see in th</a:t>
          </a:r>
          <a:r>
            <a:rPr lang="en-US" sz="1100" baseline="0"/>
            <a:t>e 'Amount of Snow Per Sector and Disposal Site' the breakdown of where sectors are sending their snow and the costs table to the right snows that the cost in this case is 167,471.50.</a:t>
          </a:r>
          <a:r>
            <a:rPr lang="en-US" sz="110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285750</xdr:colOff>
      <xdr:row>24</xdr:row>
      <xdr:rowOff>38100</xdr:rowOff>
    </xdr:from>
    <xdr:to>
      <xdr:col>23</xdr:col>
      <xdr:colOff>276225</xdr:colOff>
      <xdr:row>28</xdr:row>
      <xdr:rowOff>161925</xdr:rowOff>
    </xdr:to>
    <xdr:sp macro="" textlink="">
      <xdr:nvSpPr>
        <xdr:cNvPr id="3" name="TextBox 2">
          <a:extLst>
            <a:ext uri="{FF2B5EF4-FFF2-40B4-BE49-F238E27FC236}">
              <a16:creationId xmlns:a16="http://schemas.microsoft.com/office/drawing/2014/main" id="{8101333D-6EA1-4DC0-B3D6-64811CB54ADB}"/>
            </a:ext>
          </a:extLst>
        </xdr:cNvPr>
        <xdr:cNvSpPr txBox="1"/>
      </xdr:nvSpPr>
      <xdr:spPr>
        <a:xfrm>
          <a:off x="12477750" y="4610100"/>
          <a:ext cx="4133850" cy="8858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can see that when we maximize</a:t>
          </a:r>
          <a:r>
            <a:rPr lang="en-US" sz="1100" baseline="0"/>
            <a:t> the amount of contaminant that is removed, we remove 612.8 contaminants from the snow.  Maximizing the contaminant that is removed costs more though, with a cost of 269437.00</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295275</xdr:colOff>
      <xdr:row>30</xdr:row>
      <xdr:rowOff>142876</xdr:rowOff>
    </xdr:from>
    <xdr:to>
      <xdr:col>21</xdr:col>
      <xdr:colOff>428625</xdr:colOff>
      <xdr:row>35</xdr:row>
      <xdr:rowOff>9526</xdr:rowOff>
    </xdr:to>
    <xdr:sp macro="" textlink="">
      <xdr:nvSpPr>
        <xdr:cNvPr id="3" name="TextBox 2">
          <a:extLst>
            <a:ext uri="{FF2B5EF4-FFF2-40B4-BE49-F238E27FC236}">
              <a16:creationId xmlns:a16="http://schemas.microsoft.com/office/drawing/2014/main" id="{3913B81F-6A89-4E35-8796-9D0FC8DC2198}"/>
            </a:ext>
          </a:extLst>
        </xdr:cNvPr>
        <xdr:cNvSpPr txBox="1"/>
      </xdr:nvSpPr>
      <xdr:spPr>
        <a:xfrm>
          <a:off x="10467975" y="5857876"/>
          <a:ext cx="4638675" cy="8191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can see that to minimize the maximum percentage deviation from the optimal value</a:t>
          </a:r>
          <a:r>
            <a:rPr lang="en-US" sz="1100" baseline="0"/>
            <a:t> we end up with a percent deviation of about 5.41 percent, and the cost total is 176526.90 and the contaminant removed is 579.67.</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16</xdr:col>
      <xdr:colOff>247650</xdr:colOff>
      <xdr:row>30</xdr:row>
      <xdr:rowOff>123825</xdr:rowOff>
    </xdr:from>
    <xdr:to>
      <xdr:col>21</xdr:col>
      <xdr:colOff>2057400</xdr:colOff>
      <xdr:row>34</xdr:row>
      <xdr:rowOff>104775</xdr:rowOff>
    </xdr:to>
    <xdr:sp macro="" textlink="">
      <xdr:nvSpPr>
        <xdr:cNvPr id="3" name="TextBox 2">
          <a:extLst>
            <a:ext uri="{FF2B5EF4-FFF2-40B4-BE49-F238E27FC236}">
              <a16:creationId xmlns:a16="http://schemas.microsoft.com/office/drawing/2014/main" id="{C4A860B5-D533-491E-9274-66E534E51A54}"/>
            </a:ext>
          </a:extLst>
        </xdr:cNvPr>
        <xdr:cNvSpPr txBox="1"/>
      </xdr:nvSpPr>
      <xdr:spPr>
        <a:xfrm>
          <a:off x="11877675" y="5838825"/>
          <a:ext cx="4857750" cy="7429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we make removing</a:t>
          </a:r>
          <a:r>
            <a:rPr lang="en-US" sz="1100" baseline="0"/>
            <a:t> contaminants 7 times as important as the cost of snow removal, we end up with a percent deviation of 8.13%, the cost is 181080.60, and the amount of contaminant removed is 605.67.</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4C3A-597F-410A-AEDF-B7BBA4ADD5E2}">
  <dimension ref="A1:T32"/>
  <sheetViews>
    <sheetView tabSelected="1" workbookViewId="0">
      <selection activeCell="Q8" sqref="Q8"/>
    </sheetView>
  </sheetViews>
  <sheetFormatPr defaultRowHeight="15" x14ac:dyDescent="0.25"/>
  <cols>
    <col min="2" max="2" width="13.85546875" customWidth="1"/>
    <col min="9" max="9" width="14.140625" customWidth="1"/>
  </cols>
  <sheetData>
    <row r="1" spans="1:20" x14ac:dyDescent="0.25">
      <c r="A1" s="3" t="s">
        <v>0</v>
      </c>
      <c r="B1" s="3"/>
      <c r="G1" s="4"/>
      <c r="H1" s="3" t="s">
        <v>8</v>
      </c>
      <c r="I1" s="3"/>
      <c r="J1" s="3"/>
      <c r="K1" s="3"/>
      <c r="L1" s="3"/>
      <c r="O1" s="3" t="s">
        <v>12</v>
      </c>
      <c r="P1" s="3"/>
    </row>
    <row r="2" spans="1:20" x14ac:dyDescent="0.25">
      <c r="A2" s="4" t="s">
        <v>1</v>
      </c>
      <c r="B2" s="7">
        <v>350</v>
      </c>
      <c r="G2" s="5" t="s">
        <v>7</v>
      </c>
      <c r="H2" s="6">
        <v>1</v>
      </c>
      <c r="I2" s="6">
        <v>2</v>
      </c>
      <c r="J2" s="6">
        <v>3</v>
      </c>
      <c r="K2" s="6">
        <v>4</v>
      </c>
      <c r="L2" s="6">
        <v>5</v>
      </c>
      <c r="O2" s="4">
        <v>1</v>
      </c>
      <c r="P2" s="7">
        <v>153</v>
      </c>
      <c r="S2" s="6" t="s">
        <v>9</v>
      </c>
      <c r="T2" s="7">
        <v>35</v>
      </c>
    </row>
    <row r="3" spans="1:20" x14ac:dyDescent="0.25">
      <c r="A3" s="4" t="s">
        <v>2</v>
      </c>
      <c r="B3" s="7">
        <v>250</v>
      </c>
      <c r="G3" s="5">
        <v>1</v>
      </c>
      <c r="H3" s="7">
        <v>3.4</v>
      </c>
      <c r="I3" s="7">
        <v>1.4</v>
      </c>
      <c r="J3" s="7">
        <v>4.9000000000000004</v>
      </c>
      <c r="K3" s="7">
        <v>7.4</v>
      </c>
      <c r="L3" s="7">
        <v>9.3000000000000007</v>
      </c>
      <c r="O3" s="4">
        <v>2</v>
      </c>
      <c r="P3" s="7">
        <v>152</v>
      </c>
    </row>
    <row r="4" spans="1:20" x14ac:dyDescent="0.25">
      <c r="A4" s="4" t="s">
        <v>3</v>
      </c>
      <c r="B4" s="7">
        <v>500</v>
      </c>
      <c r="G4" s="5">
        <v>2</v>
      </c>
      <c r="H4" s="7">
        <v>2.4</v>
      </c>
      <c r="I4" s="7">
        <v>2.1</v>
      </c>
      <c r="J4" s="7">
        <v>8.3000000000000007</v>
      </c>
      <c r="K4" s="7">
        <v>9.1</v>
      </c>
      <c r="L4" s="7">
        <v>8.8000000000000007</v>
      </c>
      <c r="O4" s="4">
        <v>3</v>
      </c>
      <c r="P4" s="7">
        <v>154</v>
      </c>
    </row>
    <row r="5" spans="1:20" x14ac:dyDescent="0.25">
      <c r="A5" s="4" t="s">
        <v>4</v>
      </c>
      <c r="B5" s="7">
        <v>400</v>
      </c>
      <c r="G5" s="5">
        <v>3</v>
      </c>
      <c r="H5" s="7">
        <v>1.4</v>
      </c>
      <c r="I5" s="7">
        <v>2.9</v>
      </c>
      <c r="J5" s="7">
        <v>3.7</v>
      </c>
      <c r="K5" s="7">
        <v>9.4</v>
      </c>
      <c r="L5" s="7">
        <v>8.6</v>
      </c>
      <c r="O5" s="4">
        <v>4</v>
      </c>
      <c r="P5" s="7">
        <v>138</v>
      </c>
    </row>
    <row r="6" spans="1:20" x14ac:dyDescent="0.25">
      <c r="A6" s="4" t="s">
        <v>5</v>
      </c>
      <c r="B6" s="7">
        <v>200</v>
      </c>
      <c r="G6" s="5">
        <v>4</v>
      </c>
      <c r="H6" s="7">
        <v>2.6</v>
      </c>
      <c r="I6" s="7">
        <v>3.6</v>
      </c>
      <c r="J6" s="7">
        <v>4.5</v>
      </c>
      <c r="K6" s="7">
        <v>8.1999999999999993</v>
      </c>
      <c r="L6" s="7">
        <v>8.9</v>
      </c>
      <c r="O6" s="4">
        <v>5</v>
      </c>
      <c r="P6" s="7">
        <v>127</v>
      </c>
    </row>
    <row r="7" spans="1:20" x14ac:dyDescent="0.25">
      <c r="G7" s="5">
        <v>5</v>
      </c>
      <c r="H7" s="7">
        <v>1.5</v>
      </c>
      <c r="I7" s="7">
        <v>3.1</v>
      </c>
      <c r="J7" s="7">
        <v>2.1</v>
      </c>
      <c r="K7" s="7">
        <v>7.9</v>
      </c>
      <c r="L7" s="7">
        <v>8.8000000000000007</v>
      </c>
      <c r="O7" s="4">
        <v>6</v>
      </c>
      <c r="P7" s="7">
        <v>129</v>
      </c>
    </row>
    <row r="8" spans="1:20" x14ac:dyDescent="0.25">
      <c r="A8" s="2" t="s">
        <v>6</v>
      </c>
      <c r="B8" s="2"/>
      <c r="C8" s="2"/>
      <c r="D8" s="2"/>
      <c r="E8" s="2"/>
      <c r="G8" s="5">
        <v>6</v>
      </c>
      <c r="H8" s="7">
        <v>4.2</v>
      </c>
      <c r="I8" s="7">
        <v>4.9000000000000004</v>
      </c>
      <c r="J8" s="7">
        <v>6.5</v>
      </c>
      <c r="K8" s="7">
        <v>7.7</v>
      </c>
      <c r="L8" s="7">
        <v>6.1</v>
      </c>
      <c r="O8" s="4">
        <v>7</v>
      </c>
      <c r="P8" s="7">
        <v>111</v>
      </c>
    </row>
    <row r="9" spans="1:20" x14ac:dyDescent="0.25">
      <c r="A9" s="4" t="s">
        <v>1</v>
      </c>
      <c r="B9" s="4">
        <v>30</v>
      </c>
      <c r="G9" s="5">
        <v>7</v>
      </c>
      <c r="H9" s="7">
        <v>4.8</v>
      </c>
      <c r="I9" s="7">
        <v>6.2</v>
      </c>
      <c r="J9" s="7">
        <v>9.9</v>
      </c>
      <c r="K9" s="7">
        <v>6.2</v>
      </c>
      <c r="L9" s="7">
        <v>5.7</v>
      </c>
      <c r="O9" s="4">
        <v>8</v>
      </c>
      <c r="P9" s="7">
        <v>110</v>
      </c>
    </row>
    <row r="10" spans="1:20" x14ac:dyDescent="0.25">
      <c r="A10" s="4" t="s">
        <v>2</v>
      </c>
      <c r="B10" s="4">
        <v>40</v>
      </c>
      <c r="G10" s="5">
        <v>8</v>
      </c>
      <c r="H10" s="7">
        <v>5.4</v>
      </c>
      <c r="I10" s="7">
        <v>6</v>
      </c>
      <c r="J10" s="7">
        <v>5.2</v>
      </c>
      <c r="K10" s="7">
        <v>7.6</v>
      </c>
      <c r="L10" s="7">
        <v>4.9000000000000004</v>
      </c>
      <c r="O10" s="4">
        <v>9</v>
      </c>
      <c r="P10" s="7">
        <v>130</v>
      </c>
    </row>
    <row r="11" spans="1:20" x14ac:dyDescent="0.25">
      <c r="A11" s="4" t="s">
        <v>3</v>
      </c>
      <c r="B11" s="4">
        <v>20</v>
      </c>
      <c r="G11" s="5">
        <v>9</v>
      </c>
      <c r="H11" s="7">
        <v>3.1</v>
      </c>
      <c r="I11" s="7">
        <v>4.0999999999999996</v>
      </c>
      <c r="J11" s="7">
        <v>6.6</v>
      </c>
      <c r="K11" s="7">
        <v>7.5</v>
      </c>
      <c r="L11" s="7">
        <v>7.2</v>
      </c>
      <c r="O11" s="4">
        <v>10</v>
      </c>
      <c r="P11" s="7">
        <v>135</v>
      </c>
    </row>
    <row r="12" spans="1:20" x14ac:dyDescent="0.25">
      <c r="A12" s="4" t="s">
        <v>4</v>
      </c>
      <c r="B12" s="4">
        <v>70</v>
      </c>
      <c r="G12" s="5">
        <v>10</v>
      </c>
      <c r="H12" s="7">
        <v>3.2</v>
      </c>
      <c r="I12" s="7">
        <v>6.5</v>
      </c>
      <c r="J12" s="7">
        <v>7.1</v>
      </c>
      <c r="K12" s="7">
        <v>6</v>
      </c>
      <c r="L12" s="7">
        <v>8.3000000000000007</v>
      </c>
    </row>
    <row r="16" spans="1:20" x14ac:dyDescent="0.25">
      <c r="B16" s="3" t="s">
        <v>13</v>
      </c>
      <c r="C16" s="3"/>
      <c r="D16" s="3"/>
      <c r="E16" s="3"/>
      <c r="F16" s="3"/>
    </row>
    <row r="17" spans="1:15" x14ac:dyDescent="0.25">
      <c r="A17" s="5" t="s">
        <v>7</v>
      </c>
      <c r="B17" s="6">
        <v>1</v>
      </c>
      <c r="C17" s="6">
        <v>2</v>
      </c>
      <c r="D17" s="6">
        <v>3</v>
      </c>
      <c r="E17" s="6">
        <v>4</v>
      </c>
      <c r="F17" s="6">
        <v>5</v>
      </c>
      <c r="G17" s="4"/>
      <c r="I17" s="6" t="s">
        <v>10</v>
      </c>
      <c r="J17" s="6">
        <v>1</v>
      </c>
      <c r="K17" s="6">
        <v>2</v>
      </c>
      <c r="L17" s="6">
        <v>3</v>
      </c>
      <c r="M17" s="6">
        <v>4</v>
      </c>
      <c r="N17" s="6">
        <v>5</v>
      </c>
      <c r="O17" s="5" t="s">
        <v>14</v>
      </c>
    </row>
    <row r="18" spans="1:15" x14ac:dyDescent="0.25">
      <c r="A18" s="6">
        <v>1</v>
      </c>
      <c r="B18" s="4">
        <v>0</v>
      </c>
      <c r="C18" s="4">
        <v>1</v>
      </c>
      <c r="D18" s="4">
        <v>0</v>
      </c>
      <c r="E18" s="4">
        <v>0</v>
      </c>
      <c r="F18" s="4">
        <v>0</v>
      </c>
      <c r="G18" s="4">
        <f>SUM(B18:F18)</f>
        <v>1</v>
      </c>
      <c r="I18" s="6">
        <v>1</v>
      </c>
      <c r="J18" s="8">
        <f>B18*H3*$P$2</f>
        <v>0</v>
      </c>
      <c r="K18" s="8">
        <f t="shared" ref="K18:N18" si="0">C18*I3*$P$2</f>
        <v>214.2</v>
      </c>
      <c r="L18" s="8">
        <f t="shared" si="0"/>
        <v>0</v>
      </c>
      <c r="M18" s="8">
        <f t="shared" si="0"/>
        <v>0</v>
      </c>
      <c r="N18" s="8">
        <f t="shared" si="0"/>
        <v>0</v>
      </c>
      <c r="O18" s="8">
        <f>SUM(J18:N18)</f>
        <v>214.2</v>
      </c>
    </row>
    <row r="19" spans="1:15" x14ac:dyDescent="0.25">
      <c r="A19" s="6">
        <v>2</v>
      </c>
      <c r="B19" s="4">
        <v>1</v>
      </c>
      <c r="C19" s="4">
        <v>0</v>
      </c>
      <c r="D19" s="4">
        <v>0</v>
      </c>
      <c r="E19" s="4">
        <v>0</v>
      </c>
      <c r="F19" s="4">
        <v>0</v>
      </c>
      <c r="G19" s="4">
        <f t="shared" ref="G19:G27" si="1">SUM(B19:F19)</f>
        <v>1</v>
      </c>
      <c r="I19" s="6">
        <v>2</v>
      </c>
      <c r="J19" s="8">
        <f>B19*H4*$P$3</f>
        <v>364.8</v>
      </c>
      <c r="K19" s="8">
        <f t="shared" ref="K19:N19" si="2">C19*I4*$P$3</f>
        <v>0</v>
      </c>
      <c r="L19" s="8">
        <f t="shared" si="2"/>
        <v>0</v>
      </c>
      <c r="M19" s="8">
        <f t="shared" si="2"/>
        <v>0</v>
      </c>
      <c r="N19" s="8">
        <f t="shared" si="2"/>
        <v>0</v>
      </c>
      <c r="O19" s="8">
        <f t="shared" ref="O19:O27" si="3">SUM(J19:N19)</f>
        <v>364.8</v>
      </c>
    </row>
    <row r="20" spans="1:15" x14ac:dyDescent="0.25">
      <c r="A20" s="6">
        <v>3</v>
      </c>
      <c r="B20" s="4">
        <v>0</v>
      </c>
      <c r="C20" s="4">
        <v>0</v>
      </c>
      <c r="D20" s="4">
        <v>1</v>
      </c>
      <c r="E20" s="4">
        <v>0</v>
      </c>
      <c r="F20" s="4">
        <v>0</v>
      </c>
      <c r="G20" s="4">
        <f t="shared" si="1"/>
        <v>1</v>
      </c>
      <c r="I20" s="6">
        <v>3</v>
      </c>
      <c r="J20" s="8">
        <f>B20*H5*$P$4</f>
        <v>0</v>
      </c>
      <c r="K20" s="8">
        <f t="shared" ref="K20:N20" si="4">C20*I5*$P$4</f>
        <v>0</v>
      </c>
      <c r="L20" s="8">
        <f t="shared" si="4"/>
        <v>569.80000000000007</v>
      </c>
      <c r="M20" s="8">
        <f t="shared" si="4"/>
        <v>0</v>
      </c>
      <c r="N20" s="8">
        <f t="shared" si="4"/>
        <v>0</v>
      </c>
      <c r="O20" s="8">
        <f t="shared" si="3"/>
        <v>569.80000000000007</v>
      </c>
    </row>
    <row r="21" spans="1:15" x14ac:dyDescent="0.25">
      <c r="A21" s="6">
        <v>4</v>
      </c>
      <c r="B21" s="4">
        <v>0</v>
      </c>
      <c r="C21" s="4">
        <v>0</v>
      </c>
      <c r="D21" s="4">
        <v>1</v>
      </c>
      <c r="E21" s="4">
        <v>0</v>
      </c>
      <c r="F21" s="4">
        <v>0</v>
      </c>
      <c r="G21" s="4">
        <f t="shared" si="1"/>
        <v>1</v>
      </c>
      <c r="I21" s="6">
        <v>4</v>
      </c>
      <c r="J21" s="8">
        <f>B21*H6*$P$5</f>
        <v>0</v>
      </c>
      <c r="K21" s="8">
        <f t="shared" ref="K21:N21" si="5">C21*I6*$P$5</f>
        <v>0</v>
      </c>
      <c r="L21" s="8">
        <f t="shared" si="5"/>
        <v>621</v>
      </c>
      <c r="M21" s="8">
        <f t="shared" si="5"/>
        <v>0</v>
      </c>
      <c r="N21" s="8">
        <f t="shared" si="5"/>
        <v>0</v>
      </c>
      <c r="O21" s="8">
        <f t="shared" si="3"/>
        <v>621</v>
      </c>
    </row>
    <row r="22" spans="1:15" x14ac:dyDescent="0.25">
      <c r="A22" s="6">
        <v>5</v>
      </c>
      <c r="B22" s="4">
        <v>0</v>
      </c>
      <c r="C22" s="4">
        <v>0</v>
      </c>
      <c r="D22" s="4">
        <v>1</v>
      </c>
      <c r="E22" s="4">
        <v>0</v>
      </c>
      <c r="F22" s="4">
        <v>0</v>
      </c>
      <c r="G22" s="4">
        <f t="shared" si="1"/>
        <v>1</v>
      </c>
      <c r="I22" s="6">
        <v>5</v>
      </c>
      <c r="J22" s="8">
        <f>B22*H7*$P$6</f>
        <v>0</v>
      </c>
      <c r="K22" s="8">
        <f t="shared" ref="K22:N22" si="6">C22*I7*$P$6</f>
        <v>0</v>
      </c>
      <c r="L22" s="8">
        <f t="shared" si="6"/>
        <v>266.7</v>
      </c>
      <c r="M22" s="8">
        <f t="shared" si="6"/>
        <v>0</v>
      </c>
      <c r="N22" s="8">
        <f t="shared" si="6"/>
        <v>0</v>
      </c>
      <c r="O22" s="8">
        <f t="shared" si="3"/>
        <v>266.7</v>
      </c>
    </row>
    <row r="23" spans="1:15" x14ac:dyDescent="0.25">
      <c r="A23" s="6">
        <v>6</v>
      </c>
      <c r="B23" s="4">
        <v>0</v>
      </c>
      <c r="C23" s="4">
        <v>0</v>
      </c>
      <c r="D23" s="4">
        <v>0</v>
      </c>
      <c r="E23" s="4">
        <v>1</v>
      </c>
      <c r="F23" s="4">
        <v>0</v>
      </c>
      <c r="G23" s="4">
        <f t="shared" si="1"/>
        <v>1</v>
      </c>
      <c r="I23" s="6">
        <v>6</v>
      </c>
      <c r="J23" s="8">
        <f>B23*H8*$P$7</f>
        <v>0</v>
      </c>
      <c r="K23" s="8">
        <f t="shared" ref="K23:N23" si="7">C23*I8*$P$7</f>
        <v>0</v>
      </c>
      <c r="L23" s="8">
        <f t="shared" si="7"/>
        <v>0</v>
      </c>
      <c r="M23" s="8">
        <f t="shared" si="7"/>
        <v>993.30000000000007</v>
      </c>
      <c r="N23" s="8">
        <f t="shared" si="7"/>
        <v>0</v>
      </c>
      <c r="O23" s="8">
        <f t="shared" si="3"/>
        <v>993.30000000000007</v>
      </c>
    </row>
    <row r="24" spans="1:15" x14ac:dyDescent="0.25">
      <c r="A24" s="6">
        <v>7</v>
      </c>
      <c r="B24" s="4">
        <v>0</v>
      </c>
      <c r="C24" s="4">
        <v>0</v>
      </c>
      <c r="D24" s="4">
        <v>0</v>
      </c>
      <c r="E24" s="4">
        <v>1</v>
      </c>
      <c r="F24" s="4">
        <v>0</v>
      </c>
      <c r="G24" s="4">
        <f t="shared" si="1"/>
        <v>1</v>
      </c>
      <c r="I24" s="6">
        <v>7</v>
      </c>
      <c r="J24" s="8">
        <f>B24*H9*$P$8</f>
        <v>0</v>
      </c>
      <c r="K24" s="8">
        <f t="shared" ref="K24:N24" si="8">C24*I9*$P$8</f>
        <v>0</v>
      </c>
      <c r="L24" s="8">
        <f t="shared" si="8"/>
        <v>0</v>
      </c>
      <c r="M24" s="8">
        <f t="shared" si="8"/>
        <v>688.2</v>
      </c>
      <c r="N24" s="8">
        <f t="shared" si="8"/>
        <v>0</v>
      </c>
      <c r="O24" s="8">
        <f t="shared" si="3"/>
        <v>688.2</v>
      </c>
    </row>
    <row r="25" spans="1:15" x14ac:dyDescent="0.25">
      <c r="A25" s="6">
        <v>8</v>
      </c>
      <c r="B25" s="4">
        <v>0</v>
      </c>
      <c r="C25" s="4">
        <v>0</v>
      </c>
      <c r="D25" s="4">
        <v>0</v>
      </c>
      <c r="E25" s="4">
        <v>0</v>
      </c>
      <c r="F25" s="4">
        <v>1</v>
      </c>
      <c r="G25" s="4">
        <f t="shared" si="1"/>
        <v>1</v>
      </c>
      <c r="I25" s="6">
        <v>8</v>
      </c>
      <c r="J25" s="8">
        <f>B25*H10*$P$9</f>
        <v>0</v>
      </c>
      <c r="K25" s="8">
        <f t="shared" ref="K25:N25" si="9">C25*I10*$P$9</f>
        <v>0</v>
      </c>
      <c r="L25" s="8">
        <f t="shared" si="9"/>
        <v>0</v>
      </c>
      <c r="M25" s="8">
        <f t="shared" si="9"/>
        <v>0</v>
      </c>
      <c r="N25" s="8">
        <f t="shared" si="9"/>
        <v>539</v>
      </c>
      <c r="O25" s="8">
        <f t="shared" si="3"/>
        <v>539</v>
      </c>
    </row>
    <row r="26" spans="1:15" x14ac:dyDescent="0.25">
      <c r="A26" s="6">
        <v>9</v>
      </c>
      <c r="B26" s="4">
        <v>1</v>
      </c>
      <c r="C26" s="4">
        <v>0</v>
      </c>
      <c r="D26" s="4">
        <v>0</v>
      </c>
      <c r="E26" s="4">
        <v>0</v>
      </c>
      <c r="F26" s="4">
        <v>0</v>
      </c>
      <c r="G26" s="4">
        <f t="shared" si="1"/>
        <v>1</v>
      </c>
      <c r="I26" s="6">
        <v>9</v>
      </c>
      <c r="J26" s="8">
        <f>B26*H11*$P$10</f>
        <v>403</v>
      </c>
      <c r="K26" s="8">
        <f t="shared" ref="K26:N26" si="10">C26*I11*$P$10</f>
        <v>0</v>
      </c>
      <c r="L26" s="8">
        <f t="shared" si="10"/>
        <v>0</v>
      </c>
      <c r="M26" s="8">
        <f t="shared" si="10"/>
        <v>0</v>
      </c>
      <c r="N26" s="8">
        <f t="shared" si="10"/>
        <v>0</v>
      </c>
      <c r="O26" s="8">
        <f t="shared" si="3"/>
        <v>403</v>
      </c>
    </row>
    <row r="27" spans="1:15" x14ac:dyDescent="0.25">
      <c r="A27" s="6">
        <v>10</v>
      </c>
      <c r="B27" s="4">
        <v>0</v>
      </c>
      <c r="C27" s="4">
        <v>0</v>
      </c>
      <c r="D27" s="4">
        <v>0</v>
      </c>
      <c r="E27" s="4">
        <v>1</v>
      </c>
      <c r="F27" s="4">
        <v>0</v>
      </c>
      <c r="G27" s="4">
        <f t="shared" si="1"/>
        <v>1</v>
      </c>
      <c r="I27" s="6">
        <v>10</v>
      </c>
      <c r="J27" s="8">
        <f>B27*H12*$P$11</f>
        <v>0</v>
      </c>
      <c r="K27" s="8">
        <f t="shared" ref="K27:N27" si="11">C27*I12*$P$11</f>
        <v>0</v>
      </c>
      <c r="L27" s="8">
        <f t="shared" si="11"/>
        <v>0</v>
      </c>
      <c r="M27" s="8">
        <f t="shared" si="11"/>
        <v>810</v>
      </c>
      <c r="N27" s="8">
        <f t="shared" si="11"/>
        <v>0</v>
      </c>
      <c r="O27" s="8">
        <f t="shared" si="3"/>
        <v>810</v>
      </c>
    </row>
    <row r="28" spans="1:15" x14ac:dyDescent="0.25">
      <c r="O28" s="8">
        <f>O18+O19+O20+O21+O22+O23+O24+O25+O26+O27</f>
        <v>5470</v>
      </c>
    </row>
    <row r="29" spans="1:15" x14ac:dyDescent="0.25">
      <c r="O29" s="9">
        <f>O28*T2</f>
        <v>191450</v>
      </c>
    </row>
    <row r="30" spans="1:15" x14ac:dyDescent="0.25">
      <c r="B30" s="3" t="s">
        <v>11</v>
      </c>
      <c r="C30" s="3"/>
      <c r="D30" s="3"/>
      <c r="E30" s="3"/>
      <c r="F30" s="3"/>
    </row>
    <row r="31" spans="1:15" x14ac:dyDescent="0.25">
      <c r="B31" s="4">
        <v>1</v>
      </c>
      <c r="C31" s="4">
        <v>2</v>
      </c>
      <c r="D31" s="4">
        <v>3</v>
      </c>
      <c r="E31" s="4">
        <v>4</v>
      </c>
      <c r="F31" s="4">
        <v>5</v>
      </c>
    </row>
    <row r="32" spans="1:15" x14ac:dyDescent="0.25">
      <c r="B32" s="8">
        <f>SUMPRODUCT(B18:B27,P2:P11)</f>
        <v>282</v>
      </c>
      <c r="C32" s="8">
        <f>SUMPRODUCT(C18:C27,P2:P11)</f>
        <v>153</v>
      </c>
      <c r="D32" s="8">
        <f>SUMPRODUCT(D18:D27,P2:P11)</f>
        <v>419</v>
      </c>
      <c r="E32" s="8">
        <f>SUMPRODUCT(E18:E27,P2:P11)</f>
        <v>375</v>
      </c>
      <c r="F32" s="8">
        <f>SUMPRODUCT(F18:F27,P2:P11)</f>
        <v>110</v>
      </c>
    </row>
  </sheetData>
  <mergeCells count="6">
    <mergeCell ref="B30:F30"/>
    <mergeCell ref="H1:L1"/>
    <mergeCell ref="A1:B1"/>
    <mergeCell ref="A8:E8"/>
    <mergeCell ref="O1:P1"/>
    <mergeCell ref="B16:F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7CDE-6D55-4351-9710-DF1CC1B5DCD5}">
  <dimension ref="A1:T29"/>
  <sheetViews>
    <sheetView workbookViewId="0">
      <selection activeCell="S29" sqref="S29"/>
    </sheetView>
  </sheetViews>
  <sheetFormatPr defaultRowHeight="15" x14ac:dyDescent="0.25"/>
  <cols>
    <col min="2" max="2" width="14.7109375" customWidth="1"/>
    <col min="13" max="13" width="12.7109375" customWidth="1"/>
  </cols>
  <sheetData>
    <row r="1" spans="1:20" x14ac:dyDescent="0.25">
      <c r="A1" s="3" t="s">
        <v>0</v>
      </c>
      <c r="B1" s="3"/>
      <c r="G1" s="4"/>
      <c r="H1" s="3" t="s">
        <v>8</v>
      </c>
      <c r="I1" s="3"/>
      <c r="J1" s="3"/>
      <c r="K1" s="3"/>
      <c r="L1" s="3"/>
      <c r="O1" s="3" t="s">
        <v>12</v>
      </c>
      <c r="P1" s="3"/>
    </row>
    <row r="2" spans="1:20" x14ac:dyDescent="0.25">
      <c r="A2" s="4" t="s">
        <v>1</v>
      </c>
      <c r="B2" s="7">
        <v>350</v>
      </c>
      <c r="G2" s="5" t="s">
        <v>7</v>
      </c>
      <c r="H2" s="6">
        <v>1</v>
      </c>
      <c r="I2" s="6">
        <v>2</v>
      </c>
      <c r="J2" s="6">
        <v>3</v>
      </c>
      <c r="K2" s="6">
        <v>4</v>
      </c>
      <c r="L2" s="6">
        <v>5</v>
      </c>
      <c r="O2" s="4">
        <v>1</v>
      </c>
      <c r="P2" s="7">
        <v>153</v>
      </c>
      <c r="S2" s="6" t="s">
        <v>9</v>
      </c>
      <c r="T2" s="7">
        <v>35</v>
      </c>
    </row>
    <row r="3" spans="1:20" x14ac:dyDescent="0.25">
      <c r="A3" s="4" t="s">
        <v>2</v>
      </c>
      <c r="B3" s="7">
        <v>250</v>
      </c>
      <c r="G3" s="5">
        <v>1</v>
      </c>
      <c r="H3" s="7">
        <v>3.4</v>
      </c>
      <c r="I3" s="7">
        <v>1.4</v>
      </c>
      <c r="J3" s="7">
        <v>4.9000000000000004</v>
      </c>
      <c r="K3" s="7">
        <v>7.4</v>
      </c>
      <c r="L3" s="7">
        <v>9.3000000000000007</v>
      </c>
      <c r="O3" s="4">
        <v>2</v>
      </c>
      <c r="P3" s="7">
        <v>152</v>
      </c>
    </row>
    <row r="4" spans="1:20" x14ac:dyDescent="0.25">
      <c r="A4" s="4" t="s">
        <v>3</v>
      </c>
      <c r="B4" s="7">
        <v>500</v>
      </c>
      <c r="G4" s="5">
        <v>2</v>
      </c>
      <c r="H4" s="7">
        <v>2.4</v>
      </c>
      <c r="I4" s="7">
        <v>2.1</v>
      </c>
      <c r="J4" s="7">
        <v>8.3000000000000007</v>
      </c>
      <c r="K4" s="7">
        <v>9.1</v>
      </c>
      <c r="L4" s="7">
        <v>8.8000000000000007</v>
      </c>
      <c r="O4" s="4">
        <v>3</v>
      </c>
      <c r="P4" s="7">
        <v>154</v>
      </c>
    </row>
    <row r="5" spans="1:20" x14ac:dyDescent="0.25">
      <c r="A5" s="4" t="s">
        <v>4</v>
      </c>
      <c r="B5" s="7">
        <v>400</v>
      </c>
      <c r="G5" s="5">
        <v>3</v>
      </c>
      <c r="H5" s="7">
        <v>1.4</v>
      </c>
      <c r="I5" s="7">
        <v>2.9</v>
      </c>
      <c r="J5" s="7">
        <v>3.7</v>
      </c>
      <c r="K5" s="7">
        <v>9.4</v>
      </c>
      <c r="L5" s="7">
        <v>8.6</v>
      </c>
      <c r="O5" s="4">
        <v>4</v>
      </c>
      <c r="P5" s="7">
        <v>138</v>
      </c>
    </row>
    <row r="6" spans="1:20" x14ac:dyDescent="0.25">
      <c r="A6" s="4" t="s">
        <v>5</v>
      </c>
      <c r="B6" s="7">
        <v>200</v>
      </c>
      <c r="G6" s="5">
        <v>4</v>
      </c>
      <c r="H6" s="7">
        <v>2.6</v>
      </c>
      <c r="I6" s="7">
        <v>3.6</v>
      </c>
      <c r="J6" s="7">
        <v>4.5</v>
      </c>
      <c r="K6" s="7">
        <v>8.1999999999999993</v>
      </c>
      <c r="L6" s="7">
        <v>8.9</v>
      </c>
      <c r="O6" s="4">
        <v>5</v>
      </c>
      <c r="P6" s="7">
        <v>127</v>
      </c>
    </row>
    <row r="7" spans="1:20" x14ac:dyDescent="0.25">
      <c r="G7" s="5">
        <v>5</v>
      </c>
      <c r="H7" s="7">
        <v>1.5</v>
      </c>
      <c r="I7" s="7">
        <v>3.1</v>
      </c>
      <c r="J7" s="7">
        <v>2.1</v>
      </c>
      <c r="K7" s="7">
        <v>7.9</v>
      </c>
      <c r="L7" s="7">
        <v>8.8000000000000007</v>
      </c>
      <c r="O7" s="4">
        <v>6</v>
      </c>
      <c r="P7" s="7">
        <v>129</v>
      </c>
    </row>
    <row r="8" spans="1:20" x14ac:dyDescent="0.25">
      <c r="A8" s="2" t="s">
        <v>6</v>
      </c>
      <c r="B8" s="2"/>
      <c r="C8" s="2"/>
      <c r="D8" s="2"/>
      <c r="E8" s="2"/>
      <c r="G8" s="5">
        <v>6</v>
      </c>
      <c r="H8" s="7">
        <v>4.2</v>
      </c>
      <c r="I8" s="7">
        <v>4.9000000000000004</v>
      </c>
      <c r="J8" s="7">
        <v>6.5</v>
      </c>
      <c r="K8" s="7">
        <v>7.7</v>
      </c>
      <c r="L8" s="7">
        <v>6.1</v>
      </c>
      <c r="O8" s="4">
        <v>7</v>
      </c>
      <c r="P8" s="7">
        <v>111</v>
      </c>
    </row>
    <row r="9" spans="1:20" x14ac:dyDescent="0.25">
      <c r="A9" s="4" t="s">
        <v>1</v>
      </c>
      <c r="B9" s="4">
        <v>30</v>
      </c>
      <c r="G9" s="5">
        <v>7</v>
      </c>
      <c r="H9" s="7">
        <v>4.8</v>
      </c>
      <c r="I9" s="7">
        <v>6.2</v>
      </c>
      <c r="J9" s="7">
        <v>9.9</v>
      </c>
      <c r="K9" s="7">
        <v>6.2</v>
      </c>
      <c r="L9" s="7">
        <v>5.7</v>
      </c>
      <c r="O9" s="4">
        <v>8</v>
      </c>
      <c r="P9" s="7">
        <v>110</v>
      </c>
    </row>
    <row r="10" spans="1:20" x14ac:dyDescent="0.25">
      <c r="A10" s="4" t="s">
        <v>2</v>
      </c>
      <c r="B10" s="4">
        <v>40</v>
      </c>
      <c r="G10" s="5">
        <v>8</v>
      </c>
      <c r="H10" s="7">
        <v>5.4</v>
      </c>
      <c r="I10" s="7">
        <v>6</v>
      </c>
      <c r="J10" s="7">
        <v>5.2</v>
      </c>
      <c r="K10" s="7">
        <v>7.6</v>
      </c>
      <c r="L10" s="7">
        <v>4.9000000000000004</v>
      </c>
      <c r="O10" s="4">
        <v>9</v>
      </c>
      <c r="P10" s="7">
        <v>130</v>
      </c>
    </row>
    <row r="11" spans="1:20" x14ac:dyDescent="0.25">
      <c r="A11" s="4" t="s">
        <v>3</v>
      </c>
      <c r="B11" s="4">
        <v>20</v>
      </c>
      <c r="G11" s="5">
        <v>9</v>
      </c>
      <c r="H11" s="7">
        <v>3.1</v>
      </c>
      <c r="I11" s="7">
        <v>4.0999999999999996</v>
      </c>
      <c r="J11" s="7">
        <v>6.6</v>
      </c>
      <c r="K11" s="7">
        <v>7.5</v>
      </c>
      <c r="L11" s="7">
        <v>7.2</v>
      </c>
      <c r="O11" s="4">
        <v>10</v>
      </c>
      <c r="P11" s="7">
        <v>135</v>
      </c>
    </row>
    <row r="12" spans="1:20" x14ac:dyDescent="0.25">
      <c r="A12" s="4" t="s">
        <v>4</v>
      </c>
      <c r="B12" s="4">
        <v>70</v>
      </c>
      <c r="G12" s="5">
        <v>10</v>
      </c>
      <c r="H12" s="7">
        <v>3.2</v>
      </c>
      <c r="I12" s="7">
        <v>6.5</v>
      </c>
      <c r="J12" s="7">
        <v>7.1</v>
      </c>
      <c r="K12" s="7">
        <v>6</v>
      </c>
      <c r="L12" s="7">
        <v>8.3000000000000007</v>
      </c>
    </row>
    <row r="13" spans="1:20" x14ac:dyDescent="0.25">
      <c r="A13" s="10" t="s">
        <v>5</v>
      </c>
      <c r="B13" s="10">
        <v>50</v>
      </c>
    </row>
    <row r="16" spans="1:20" x14ac:dyDescent="0.25">
      <c r="C16" s="3" t="s">
        <v>15</v>
      </c>
      <c r="D16" s="3"/>
      <c r="E16" s="3"/>
      <c r="F16" s="3"/>
      <c r="G16" s="3"/>
      <c r="H16" s="3"/>
      <c r="I16" s="4"/>
    </row>
    <row r="17" spans="3:19" x14ac:dyDescent="0.25">
      <c r="C17" s="6"/>
      <c r="D17" s="3" t="s">
        <v>8</v>
      </c>
      <c r="E17" s="3"/>
      <c r="F17" s="3"/>
      <c r="G17" s="3"/>
      <c r="H17" s="3"/>
      <c r="I17" s="4"/>
      <c r="M17" s="6" t="s">
        <v>10</v>
      </c>
      <c r="N17" s="6">
        <v>1</v>
      </c>
      <c r="O17" s="6">
        <v>2</v>
      </c>
      <c r="P17" s="6">
        <v>3</v>
      </c>
      <c r="Q17" s="6">
        <v>4</v>
      </c>
      <c r="R17" s="6">
        <v>5</v>
      </c>
      <c r="S17" s="5" t="s">
        <v>14</v>
      </c>
    </row>
    <row r="18" spans="3:19" x14ac:dyDescent="0.25">
      <c r="C18" s="5" t="s">
        <v>7</v>
      </c>
      <c r="D18" s="5">
        <v>1</v>
      </c>
      <c r="E18" s="5">
        <v>2</v>
      </c>
      <c r="F18" s="5">
        <v>3</v>
      </c>
      <c r="G18" s="5">
        <v>4</v>
      </c>
      <c r="H18" s="5">
        <v>5</v>
      </c>
      <c r="I18" s="4"/>
      <c r="M18" s="6">
        <v>1</v>
      </c>
      <c r="N18" s="8">
        <f>D19*H3</f>
        <v>0</v>
      </c>
      <c r="O18" s="8">
        <f t="shared" ref="O18:R18" si="0">E19*I3</f>
        <v>214.1999999999999</v>
      </c>
      <c r="P18" s="8">
        <f t="shared" si="0"/>
        <v>0</v>
      </c>
      <c r="Q18" s="8">
        <f t="shared" si="0"/>
        <v>0</v>
      </c>
      <c r="R18" s="8">
        <f t="shared" si="0"/>
        <v>0</v>
      </c>
      <c r="S18" s="8">
        <f>SUM(N18:R18)</f>
        <v>214.1999999999999</v>
      </c>
    </row>
    <row r="19" spans="3:19" x14ac:dyDescent="0.25">
      <c r="C19" s="5">
        <v>1</v>
      </c>
      <c r="D19" s="4">
        <v>0</v>
      </c>
      <c r="E19" s="4">
        <v>152.99999999999994</v>
      </c>
      <c r="F19" s="4">
        <v>0</v>
      </c>
      <c r="G19" s="4">
        <v>0</v>
      </c>
      <c r="H19" s="4">
        <v>0</v>
      </c>
      <c r="I19" s="4">
        <f>SUM(D19:H19)</f>
        <v>152.99999999999994</v>
      </c>
      <c r="M19" s="6">
        <v>2</v>
      </c>
      <c r="N19" s="8">
        <f t="shared" ref="N19:N27" si="1">D20*H4</f>
        <v>131.99999999999991</v>
      </c>
      <c r="O19" s="8">
        <f t="shared" ref="O19:O27" si="2">E20*I4</f>
        <v>203.70000000000019</v>
      </c>
      <c r="P19" s="8">
        <f t="shared" ref="P19:P27" si="3">F20*J4</f>
        <v>0</v>
      </c>
      <c r="Q19" s="8">
        <f t="shared" ref="Q19:Q27" si="4">G20*K4</f>
        <v>0</v>
      </c>
      <c r="R19" s="8">
        <f t="shared" ref="R19:R27" si="5">H20*L4</f>
        <v>0</v>
      </c>
      <c r="S19" s="8">
        <f t="shared" ref="S19:S27" si="6">SUM(N19:R19)</f>
        <v>335.7000000000001</v>
      </c>
    </row>
    <row r="20" spans="3:19" x14ac:dyDescent="0.25">
      <c r="C20" s="5">
        <v>2</v>
      </c>
      <c r="D20" s="4">
        <v>54.999999999999964</v>
      </c>
      <c r="E20" s="4">
        <v>97.000000000000085</v>
      </c>
      <c r="F20" s="4">
        <v>0</v>
      </c>
      <c r="G20" s="4">
        <v>0</v>
      </c>
      <c r="H20" s="4">
        <v>0</v>
      </c>
      <c r="I20" s="4">
        <f t="shared" ref="I20:I28" si="7">SUM(D20:H20)</f>
        <v>152.00000000000006</v>
      </c>
      <c r="M20" s="6">
        <v>3</v>
      </c>
      <c r="N20" s="8">
        <f t="shared" si="1"/>
        <v>42.000000007319379</v>
      </c>
      <c r="O20" s="8">
        <f t="shared" si="2"/>
        <v>0</v>
      </c>
      <c r="P20" s="8">
        <f t="shared" si="3"/>
        <v>458.79999998065608</v>
      </c>
      <c r="Q20" s="8">
        <f t="shared" si="4"/>
        <v>0</v>
      </c>
      <c r="R20" s="8">
        <f t="shared" si="5"/>
        <v>0</v>
      </c>
      <c r="S20" s="8">
        <f t="shared" si="6"/>
        <v>500.79999998797547</v>
      </c>
    </row>
    <row r="21" spans="3:19" x14ac:dyDescent="0.25">
      <c r="C21" s="5">
        <v>3</v>
      </c>
      <c r="D21" s="4">
        <v>30.000000005228127</v>
      </c>
      <c r="E21" s="4">
        <v>0</v>
      </c>
      <c r="F21" s="4">
        <v>123.99999999477191</v>
      </c>
      <c r="G21" s="4">
        <v>0</v>
      </c>
      <c r="H21" s="4">
        <v>0</v>
      </c>
      <c r="I21" s="4">
        <f t="shared" si="7"/>
        <v>154.00000000000003</v>
      </c>
      <c r="M21" s="6">
        <v>4</v>
      </c>
      <c r="N21" s="8">
        <f t="shared" si="1"/>
        <v>0</v>
      </c>
      <c r="O21" s="8">
        <f t="shared" si="2"/>
        <v>0</v>
      </c>
      <c r="P21" s="8">
        <f t="shared" si="3"/>
        <v>620.99999999999989</v>
      </c>
      <c r="Q21" s="8">
        <f t="shared" si="4"/>
        <v>0</v>
      </c>
      <c r="R21" s="8">
        <f t="shared" si="5"/>
        <v>0</v>
      </c>
      <c r="S21" s="8">
        <f t="shared" si="6"/>
        <v>620.99999999999989</v>
      </c>
    </row>
    <row r="22" spans="3:19" x14ac:dyDescent="0.25">
      <c r="C22" s="5">
        <v>4</v>
      </c>
      <c r="D22" s="4">
        <v>0</v>
      </c>
      <c r="E22" s="4">
        <v>0</v>
      </c>
      <c r="F22" s="4">
        <v>137.99999999999997</v>
      </c>
      <c r="G22" s="4">
        <v>0</v>
      </c>
      <c r="H22" s="4">
        <v>0</v>
      </c>
      <c r="I22" s="4">
        <f t="shared" si="7"/>
        <v>137.99999999999997</v>
      </c>
      <c r="M22" s="6">
        <v>5</v>
      </c>
      <c r="N22" s="8">
        <f t="shared" si="1"/>
        <v>0</v>
      </c>
      <c r="O22" s="8">
        <f t="shared" si="2"/>
        <v>0</v>
      </c>
      <c r="P22" s="8">
        <f t="shared" si="3"/>
        <v>266.69999999999993</v>
      </c>
      <c r="Q22" s="8">
        <f t="shared" si="4"/>
        <v>0</v>
      </c>
      <c r="R22" s="8">
        <f t="shared" si="5"/>
        <v>0</v>
      </c>
      <c r="S22" s="8">
        <f t="shared" si="6"/>
        <v>266.69999999999993</v>
      </c>
    </row>
    <row r="23" spans="3:19" x14ac:dyDescent="0.25">
      <c r="C23" s="5">
        <v>5</v>
      </c>
      <c r="D23" s="4">
        <v>0</v>
      </c>
      <c r="E23" s="4">
        <v>0</v>
      </c>
      <c r="F23" s="4">
        <v>126.99999999999997</v>
      </c>
      <c r="G23" s="4">
        <v>0</v>
      </c>
      <c r="H23" s="4">
        <v>0</v>
      </c>
      <c r="I23" s="4">
        <f t="shared" si="7"/>
        <v>126.99999999999997</v>
      </c>
      <c r="M23" s="6">
        <v>6</v>
      </c>
      <c r="N23" s="8">
        <f t="shared" si="1"/>
        <v>0</v>
      </c>
      <c r="O23" s="8">
        <f t="shared" si="2"/>
        <v>0</v>
      </c>
      <c r="P23" s="8">
        <f t="shared" si="3"/>
        <v>6.5000000339826656</v>
      </c>
      <c r="Q23" s="8">
        <f t="shared" si="4"/>
        <v>0</v>
      </c>
      <c r="R23" s="8">
        <f t="shared" si="5"/>
        <v>780.79999996810841</v>
      </c>
      <c r="S23" s="8">
        <f t="shared" si="6"/>
        <v>787.30000000209111</v>
      </c>
    </row>
    <row r="24" spans="3:19" x14ac:dyDescent="0.25">
      <c r="C24" s="5">
        <v>6</v>
      </c>
      <c r="D24" s="4">
        <v>0</v>
      </c>
      <c r="E24" s="4">
        <v>0</v>
      </c>
      <c r="F24" s="4">
        <v>1.0000000052281024</v>
      </c>
      <c r="G24" s="4">
        <v>0</v>
      </c>
      <c r="H24" s="4">
        <v>127.99999999477188</v>
      </c>
      <c r="I24" s="4">
        <f t="shared" si="7"/>
        <v>129</v>
      </c>
      <c r="M24" s="6">
        <v>7</v>
      </c>
      <c r="N24" s="8">
        <f t="shared" si="1"/>
        <v>0</v>
      </c>
      <c r="O24" s="8">
        <f t="shared" si="2"/>
        <v>0</v>
      </c>
      <c r="P24" s="8">
        <f t="shared" si="3"/>
        <v>0</v>
      </c>
      <c r="Q24" s="8">
        <f t="shared" si="4"/>
        <v>241.79999996758559</v>
      </c>
      <c r="R24" s="8">
        <f t="shared" si="5"/>
        <v>410.40000002980071</v>
      </c>
      <c r="S24" s="8">
        <f t="shared" si="6"/>
        <v>652.19999999738627</v>
      </c>
    </row>
    <row r="25" spans="3:19" x14ac:dyDescent="0.25">
      <c r="C25" s="5">
        <v>7</v>
      </c>
      <c r="D25" s="4">
        <v>0</v>
      </c>
      <c r="E25" s="4">
        <v>0</v>
      </c>
      <c r="F25" s="4">
        <v>0</v>
      </c>
      <c r="G25" s="4">
        <v>38.999999994771869</v>
      </c>
      <c r="H25" s="4">
        <v>72.000000005228188</v>
      </c>
      <c r="I25" s="4">
        <f t="shared" si="7"/>
        <v>111.00000000000006</v>
      </c>
      <c r="M25" s="6">
        <v>8</v>
      </c>
      <c r="N25" s="8">
        <f t="shared" si="1"/>
        <v>0</v>
      </c>
      <c r="O25" s="8">
        <f t="shared" si="2"/>
        <v>0</v>
      </c>
      <c r="P25" s="8">
        <f t="shared" si="3"/>
        <v>572.00000000000011</v>
      </c>
      <c r="Q25" s="8">
        <f t="shared" si="4"/>
        <v>0</v>
      </c>
      <c r="R25" s="8">
        <f t="shared" si="5"/>
        <v>0</v>
      </c>
      <c r="S25" s="8">
        <f t="shared" si="6"/>
        <v>572.00000000000011</v>
      </c>
    </row>
    <row r="26" spans="3:19" x14ac:dyDescent="0.25">
      <c r="C26" s="5">
        <v>8</v>
      </c>
      <c r="D26" s="4">
        <v>0</v>
      </c>
      <c r="E26" s="4">
        <v>0</v>
      </c>
      <c r="F26" s="4">
        <v>110.00000000000001</v>
      </c>
      <c r="G26" s="4">
        <v>0</v>
      </c>
      <c r="H26" s="4">
        <v>0</v>
      </c>
      <c r="I26" s="4">
        <f t="shared" si="7"/>
        <v>110.00000000000001</v>
      </c>
      <c r="M26" s="6">
        <v>9</v>
      </c>
      <c r="N26" s="8">
        <f t="shared" si="1"/>
        <v>403</v>
      </c>
      <c r="O26" s="8">
        <f t="shared" si="2"/>
        <v>0</v>
      </c>
      <c r="P26" s="8">
        <f t="shared" si="3"/>
        <v>0</v>
      </c>
      <c r="Q26" s="8">
        <f t="shared" si="4"/>
        <v>0</v>
      </c>
      <c r="R26" s="8">
        <f t="shared" si="5"/>
        <v>0</v>
      </c>
      <c r="S26" s="8">
        <f t="shared" si="6"/>
        <v>403</v>
      </c>
    </row>
    <row r="27" spans="3:19" x14ac:dyDescent="0.25">
      <c r="C27" s="5">
        <v>9</v>
      </c>
      <c r="D27" s="4">
        <v>130</v>
      </c>
      <c r="E27" s="4">
        <v>0</v>
      </c>
      <c r="F27" s="4">
        <v>0</v>
      </c>
      <c r="G27" s="4">
        <v>0</v>
      </c>
      <c r="H27" s="4">
        <v>0</v>
      </c>
      <c r="I27" s="4">
        <f t="shared" si="7"/>
        <v>130</v>
      </c>
      <c r="M27" s="6">
        <v>10</v>
      </c>
      <c r="N27" s="8">
        <f t="shared" si="1"/>
        <v>432.00000000000011</v>
      </c>
      <c r="O27" s="8">
        <f t="shared" si="2"/>
        <v>0</v>
      </c>
      <c r="P27" s="8">
        <f t="shared" si="3"/>
        <v>0</v>
      </c>
      <c r="Q27" s="8">
        <f t="shared" si="4"/>
        <v>0</v>
      </c>
      <c r="R27" s="8">
        <f t="shared" si="5"/>
        <v>0</v>
      </c>
      <c r="S27" s="8">
        <f t="shared" si="6"/>
        <v>432.00000000000011</v>
      </c>
    </row>
    <row r="28" spans="3:19" x14ac:dyDescent="0.25">
      <c r="C28" s="5">
        <v>10</v>
      </c>
      <c r="D28" s="4">
        <v>135.00000000000003</v>
      </c>
      <c r="E28" s="4">
        <v>0</v>
      </c>
      <c r="F28" s="4">
        <v>0</v>
      </c>
      <c r="G28" s="4">
        <v>0</v>
      </c>
      <c r="H28" s="4">
        <v>0</v>
      </c>
      <c r="I28" s="4">
        <f t="shared" si="7"/>
        <v>135.00000000000003</v>
      </c>
      <c r="S28" s="8">
        <f>S18+S19+S20+S21+S22+S23+S24+S25+S26+S27</f>
        <v>4784.8999999874522</v>
      </c>
    </row>
    <row r="29" spans="3:19" x14ac:dyDescent="0.25">
      <c r="C29" s="4"/>
      <c r="D29" s="4">
        <f>SUM(D19:D28)</f>
        <v>350.00000000522812</v>
      </c>
      <c r="E29" s="4">
        <f t="shared" ref="E29:H29" si="8">SUM(E19:E28)</f>
        <v>250.00000000000003</v>
      </c>
      <c r="F29" s="4">
        <f t="shared" si="8"/>
        <v>500</v>
      </c>
      <c r="G29" s="4">
        <f t="shared" si="8"/>
        <v>38.999999994771869</v>
      </c>
      <c r="H29" s="4">
        <f t="shared" si="8"/>
        <v>200.00000000000006</v>
      </c>
      <c r="I29" s="4"/>
      <c r="S29" s="9">
        <f>S28*T2</f>
        <v>167471.49999956082</v>
      </c>
    </row>
  </sheetData>
  <mergeCells count="6">
    <mergeCell ref="A1:B1"/>
    <mergeCell ref="H1:L1"/>
    <mergeCell ref="O1:P1"/>
    <mergeCell ref="A8:E8"/>
    <mergeCell ref="D17:H17"/>
    <mergeCell ref="C16:H16"/>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75526-11FD-4FB1-AE3A-B199CE2BDF7D}">
  <dimension ref="A1:W29"/>
  <sheetViews>
    <sheetView workbookViewId="0">
      <selection activeCell="K23" sqref="K23"/>
    </sheetView>
  </sheetViews>
  <sheetFormatPr defaultRowHeight="15" x14ac:dyDescent="0.25"/>
  <cols>
    <col min="2" max="2" width="14.7109375" customWidth="1"/>
    <col min="13" max="13" width="12.7109375" customWidth="1"/>
    <col min="22" max="22" width="34.7109375" customWidth="1"/>
  </cols>
  <sheetData>
    <row r="1" spans="1:20" x14ac:dyDescent="0.25">
      <c r="A1" s="3" t="s">
        <v>0</v>
      </c>
      <c r="B1" s="3"/>
      <c r="G1" s="4"/>
      <c r="H1" s="3" t="s">
        <v>8</v>
      </c>
      <c r="I1" s="3"/>
      <c r="J1" s="3"/>
      <c r="K1" s="3"/>
      <c r="L1" s="3"/>
      <c r="O1" s="3" t="s">
        <v>12</v>
      </c>
      <c r="P1" s="3"/>
    </row>
    <row r="2" spans="1:20" x14ac:dyDescent="0.25">
      <c r="A2" s="4" t="s">
        <v>1</v>
      </c>
      <c r="B2" s="7">
        <v>350</v>
      </c>
      <c r="G2" s="5" t="s">
        <v>7</v>
      </c>
      <c r="H2" s="6">
        <v>1</v>
      </c>
      <c r="I2" s="6">
        <v>2</v>
      </c>
      <c r="J2" s="6">
        <v>3</v>
      </c>
      <c r="K2" s="6">
        <v>4</v>
      </c>
      <c r="L2" s="6">
        <v>5</v>
      </c>
      <c r="O2" s="4">
        <v>1</v>
      </c>
      <c r="P2" s="7">
        <v>153</v>
      </c>
      <c r="S2" s="6" t="s">
        <v>9</v>
      </c>
      <c r="T2" s="7">
        <v>35</v>
      </c>
    </row>
    <row r="3" spans="1:20" x14ac:dyDescent="0.25">
      <c r="A3" s="4" t="s">
        <v>2</v>
      </c>
      <c r="B3" s="7">
        <v>250</v>
      </c>
      <c r="G3" s="5">
        <v>1</v>
      </c>
      <c r="H3" s="7">
        <v>3.4</v>
      </c>
      <c r="I3" s="7">
        <v>1.4</v>
      </c>
      <c r="J3" s="7">
        <v>4.9000000000000004</v>
      </c>
      <c r="K3" s="7">
        <v>7.4</v>
      </c>
      <c r="L3" s="7">
        <v>9.3000000000000007</v>
      </c>
      <c r="O3" s="4">
        <v>2</v>
      </c>
      <c r="P3" s="7">
        <v>152</v>
      </c>
    </row>
    <row r="4" spans="1:20" x14ac:dyDescent="0.25">
      <c r="A4" s="4" t="s">
        <v>3</v>
      </c>
      <c r="B4" s="7">
        <v>500</v>
      </c>
      <c r="G4" s="5">
        <v>2</v>
      </c>
      <c r="H4" s="7">
        <v>2.4</v>
      </c>
      <c r="I4" s="7">
        <v>2.1</v>
      </c>
      <c r="J4" s="7">
        <v>8.3000000000000007</v>
      </c>
      <c r="K4" s="7">
        <v>9.1</v>
      </c>
      <c r="L4" s="7">
        <v>8.8000000000000007</v>
      </c>
      <c r="O4" s="4">
        <v>3</v>
      </c>
      <c r="P4" s="7">
        <v>154</v>
      </c>
    </row>
    <row r="5" spans="1:20" x14ac:dyDescent="0.25">
      <c r="A5" s="4" t="s">
        <v>4</v>
      </c>
      <c r="B5" s="7">
        <v>400</v>
      </c>
      <c r="G5" s="5">
        <v>3</v>
      </c>
      <c r="H5" s="7">
        <v>1.4</v>
      </c>
      <c r="I5" s="7">
        <v>2.9</v>
      </c>
      <c r="J5" s="7">
        <v>3.7</v>
      </c>
      <c r="K5" s="7">
        <v>9.4</v>
      </c>
      <c r="L5" s="7">
        <v>8.6</v>
      </c>
      <c r="O5" s="4">
        <v>4</v>
      </c>
      <c r="P5" s="7">
        <v>138</v>
      </c>
    </row>
    <row r="6" spans="1:20" x14ac:dyDescent="0.25">
      <c r="A6" s="4" t="s">
        <v>5</v>
      </c>
      <c r="B6" s="7">
        <v>200</v>
      </c>
      <c r="G6" s="5">
        <v>4</v>
      </c>
      <c r="H6" s="7">
        <v>2.6</v>
      </c>
      <c r="I6" s="7">
        <v>3.6</v>
      </c>
      <c r="J6" s="7">
        <v>4.5</v>
      </c>
      <c r="K6" s="7">
        <v>8.1999999999999993</v>
      </c>
      <c r="L6" s="7">
        <v>8.9</v>
      </c>
      <c r="O6" s="4">
        <v>5</v>
      </c>
      <c r="P6" s="7">
        <v>127</v>
      </c>
    </row>
    <row r="7" spans="1:20" x14ac:dyDescent="0.25">
      <c r="G7" s="5">
        <v>5</v>
      </c>
      <c r="H7" s="7">
        <v>1.5</v>
      </c>
      <c r="I7" s="7">
        <v>3.1</v>
      </c>
      <c r="J7" s="7">
        <v>2.1</v>
      </c>
      <c r="K7" s="7">
        <v>7.9</v>
      </c>
      <c r="L7" s="7">
        <v>8.8000000000000007</v>
      </c>
      <c r="O7" s="4">
        <v>6</v>
      </c>
      <c r="P7" s="7">
        <v>129</v>
      </c>
    </row>
    <row r="8" spans="1:20" x14ac:dyDescent="0.25">
      <c r="A8" s="2" t="s">
        <v>17</v>
      </c>
      <c r="B8" s="2"/>
      <c r="C8" s="2"/>
      <c r="D8" s="2"/>
      <c r="E8" s="2"/>
      <c r="G8" s="5">
        <v>6</v>
      </c>
      <c r="H8" s="7">
        <v>4.2</v>
      </c>
      <c r="I8" s="7">
        <v>4.9000000000000004</v>
      </c>
      <c r="J8" s="7">
        <v>6.5</v>
      </c>
      <c r="K8" s="7">
        <v>7.7</v>
      </c>
      <c r="L8" s="7">
        <v>6.1</v>
      </c>
      <c r="O8" s="4">
        <v>7</v>
      </c>
      <c r="P8" s="7">
        <v>111</v>
      </c>
    </row>
    <row r="9" spans="1:20" x14ac:dyDescent="0.25">
      <c r="A9" s="4" t="s">
        <v>1</v>
      </c>
      <c r="B9" s="4">
        <v>0.3</v>
      </c>
      <c r="G9" s="5">
        <v>7</v>
      </c>
      <c r="H9" s="7">
        <v>4.8</v>
      </c>
      <c r="I9" s="7">
        <v>6.2</v>
      </c>
      <c r="J9" s="7">
        <v>9.9</v>
      </c>
      <c r="K9" s="7">
        <v>6.2</v>
      </c>
      <c r="L9" s="7">
        <v>5.7</v>
      </c>
      <c r="O9" s="4">
        <v>8</v>
      </c>
      <c r="P9" s="7">
        <v>110</v>
      </c>
    </row>
    <row r="10" spans="1:20" x14ac:dyDescent="0.25">
      <c r="A10" s="4" t="s">
        <v>2</v>
      </c>
      <c r="B10" s="4">
        <v>0.4</v>
      </c>
      <c r="G10" s="5">
        <v>8</v>
      </c>
      <c r="H10" s="7">
        <v>5.4</v>
      </c>
      <c r="I10" s="7">
        <v>6</v>
      </c>
      <c r="J10" s="7">
        <v>5.2</v>
      </c>
      <c r="K10" s="7">
        <v>7.6</v>
      </c>
      <c r="L10" s="7">
        <v>4.9000000000000004</v>
      </c>
      <c r="O10" s="4">
        <v>9</v>
      </c>
      <c r="P10" s="7">
        <v>130</v>
      </c>
    </row>
    <row r="11" spans="1:20" x14ac:dyDescent="0.25">
      <c r="A11" s="4" t="s">
        <v>3</v>
      </c>
      <c r="B11" s="4">
        <v>0.2</v>
      </c>
      <c r="G11" s="5">
        <v>9</v>
      </c>
      <c r="H11" s="7">
        <v>3.1</v>
      </c>
      <c r="I11" s="7">
        <v>4.0999999999999996</v>
      </c>
      <c r="J11" s="7">
        <v>6.6</v>
      </c>
      <c r="K11" s="7">
        <v>7.5</v>
      </c>
      <c r="L11" s="7">
        <v>7.2</v>
      </c>
      <c r="O11" s="4">
        <v>10</v>
      </c>
      <c r="P11" s="7">
        <v>135</v>
      </c>
    </row>
    <row r="12" spans="1:20" x14ac:dyDescent="0.25">
      <c r="A12" s="4" t="s">
        <v>4</v>
      </c>
      <c r="B12" s="4">
        <v>0.7</v>
      </c>
      <c r="G12" s="5">
        <v>10</v>
      </c>
      <c r="H12" s="7">
        <v>3.2</v>
      </c>
      <c r="I12" s="7">
        <v>6.5</v>
      </c>
      <c r="J12" s="7">
        <v>7.1</v>
      </c>
      <c r="K12" s="7">
        <v>6</v>
      </c>
      <c r="L12" s="7">
        <v>8.3000000000000007</v>
      </c>
    </row>
    <row r="13" spans="1:20" x14ac:dyDescent="0.25">
      <c r="A13" s="10" t="s">
        <v>5</v>
      </c>
      <c r="B13" s="10">
        <v>0.5</v>
      </c>
    </row>
    <row r="16" spans="1:20" x14ac:dyDescent="0.25">
      <c r="C16" s="3" t="s">
        <v>16</v>
      </c>
      <c r="D16" s="3"/>
      <c r="E16" s="3"/>
      <c r="F16" s="3"/>
      <c r="G16" s="3"/>
      <c r="H16" s="3"/>
      <c r="I16" s="4"/>
    </row>
    <row r="17" spans="3:23" x14ac:dyDescent="0.25">
      <c r="C17" s="6"/>
      <c r="D17" s="3" t="s">
        <v>8</v>
      </c>
      <c r="E17" s="3"/>
      <c r="F17" s="3"/>
      <c r="G17" s="3"/>
      <c r="H17" s="3"/>
      <c r="I17" s="4"/>
      <c r="M17" s="6" t="s">
        <v>10</v>
      </c>
      <c r="N17" s="6">
        <v>1</v>
      </c>
      <c r="O17" s="6">
        <v>2</v>
      </c>
      <c r="P17" s="6">
        <v>3</v>
      </c>
      <c r="Q17" s="6">
        <v>4</v>
      </c>
      <c r="R17" s="6">
        <v>5</v>
      </c>
      <c r="S17" s="5" t="s">
        <v>14</v>
      </c>
      <c r="U17" s="3" t="s">
        <v>20</v>
      </c>
      <c r="V17" s="3"/>
      <c r="W17" s="11"/>
    </row>
    <row r="18" spans="3:23" x14ac:dyDescent="0.25">
      <c r="C18" s="5" t="s">
        <v>7</v>
      </c>
      <c r="D18" s="5">
        <v>1</v>
      </c>
      <c r="E18" s="5">
        <v>2</v>
      </c>
      <c r="F18" s="5">
        <v>3</v>
      </c>
      <c r="G18" s="5">
        <v>4</v>
      </c>
      <c r="H18" s="5">
        <v>5</v>
      </c>
      <c r="I18" s="4"/>
      <c r="M18" s="6">
        <v>1</v>
      </c>
      <c r="N18" s="8">
        <f>D19*H3</f>
        <v>0</v>
      </c>
      <c r="O18" s="8">
        <f t="shared" ref="O18:R27" si="0">E19*I3</f>
        <v>0</v>
      </c>
      <c r="P18" s="8">
        <f t="shared" si="0"/>
        <v>0</v>
      </c>
      <c r="Q18" s="8">
        <f t="shared" si="0"/>
        <v>1132.2</v>
      </c>
      <c r="R18" s="8">
        <f t="shared" si="0"/>
        <v>0</v>
      </c>
      <c r="S18" s="8">
        <f>SUM(N18:R18)</f>
        <v>1132.2</v>
      </c>
      <c r="U18" s="5" t="s">
        <v>19</v>
      </c>
      <c r="V18" s="5" t="s">
        <v>18</v>
      </c>
    </row>
    <row r="19" spans="3:23" x14ac:dyDescent="0.25">
      <c r="C19" s="5">
        <v>1</v>
      </c>
      <c r="D19" s="4">
        <v>0</v>
      </c>
      <c r="E19" s="4">
        <v>0</v>
      </c>
      <c r="F19" s="4">
        <v>0</v>
      </c>
      <c r="G19" s="4">
        <v>153</v>
      </c>
      <c r="H19" s="4">
        <v>0</v>
      </c>
      <c r="I19" s="4">
        <f>SUM(D19:H19)</f>
        <v>153</v>
      </c>
      <c r="M19" s="6">
        <v>2</v>
      </c>
      <c r="N19" s="8">
        <f t="shared" ref="N19:N27" si="1">D20*H4</f>
        <v>31.2</v>
      </c>
      <c r="O19" s="8">
        <f t="shared" si="0"/>
        <v>0</v>
      </c>
      <c r="P19" s="8">
        <f t="shared" si="0"/>
        <v>1153.7</v>
      </c>
      <c r="Q19" s="8">
        <f t="shared" si="0"/>
        <v>0</v>
      </c>
      <c r="R19" s="8">
        <f t="shared" si="0"/>
        <v>0</v>
      </c>
      <c r="S19" s="8">
        <f t="shared" ref="S19:S27" si="2">SUM(N19:R19)</f>
        <v>1184.9000000000001</v>
      </c>
      <c r="U19" s="5">
        <v>1</v>
      </c>
      <c r="V19" s="8">
        <f>D29*B9</f>
        <v>105</v>
      </c>
    </row>
    <row r="20" spans="3:23" x14ac:dyDescent="0.25">
      <c r="C20" s="5">
        <v>2</v>
      </c>
      <c r="D20" s="4">
        <v>13</v>
      </c>
      <c r="E20" s="4">
        <v>0</v>
      </c>
      <c r="F20" s="4">
        <v>139</v>
      </c>
      <c r="G20" s="4">
        <v>0</v>
      </c>
      <c r="H20" s="4">
        <v>0</v>
      </c>
      <c r="I20" s="4">
        <f t="shared" ref="I20:I28" si="3">SUM(D20:H20)</f>
        <v>152</v>
      </c>
      <c r="M20" s="6">
        <v>3</v>
      </c>
      <c r="N20" s="8">
        <f t="shared" si="1"/>
        <v>116.19999999999999</v>
      </c>
      <c r="O20" s="8">
        <f t="shared" si="0"/>
        <v>0</v>
      </c>
      <c r="P20" s="8">
        <f t="shared" si="0"/>
        <v>0</v>
      </c>
      <c r="Q20" s="8">
        <f t="shared" si="0"/>
        <v>667.4</v>
      </c>
      <c r="R20" s="8">
        <f t="shared" si="0"/>
        <v>0</v>
      </c>
      <c r="S20" s="8">
        <f t="shared" si="2"/>
        <v>783.59999999999991</v>
      </c>
      <c r="U20" s="5">
        <v>2</v>
      </c>
      <c r="V20" s="8">
        <f>E29*B10</f>
        <v>100</v>
      </c>
    </row>
    <row r="21" spans="3:23" x14ac:dyDescent="0.25">
      <c r="C21" s="5">
        <v>3</v>
      </c>
      <c r="D21" s="4">
        <v>83</v>
      </c>
      <c r="E21" s="4">
        <v>0</v>
      </c>
      <c r="F21" s="4">
        <v>0</v>
      </c>
      <c r="G21" s="4">
        <v>71</v>
      </c>
      <c r="H21" s="4">
        <v>0</v>
      </c>
      <c r="I21" s="4">
        <f t="shared" si="3"/>
        <v>154</v>
      </c>
      <c r="M21" s="6">
        <v>4</v>
      </c>
      <c r="N21" s="8">
        <f t="shared" si="1"/>
        <v>0</v>
      </c>
      <c r="O21" s="8">
        <f t="shared" si="0"/>
        <v>496.8</v>
      </c>
      <c r="P21" s="8">
        <f t="shared" si="0"/>
        <v>0</v>
      </c>
      <c r="Q21" s="8">
        <f t="shared" si="0"/>
        <v>0</v>
      </c>
      <c r="R21" s="8">
        <f t="shared" si="0"/>
        <v>0</v>
      </c>
      <c r="S21" s="8">
        <f t="shared" si="2"/>
        <v>496.8</v>
      </c>
      <c r="U21" s="5">
        <v>3</v>
      </c>
      <c r="V21" s="8">
        <f>F29*B11</f>
        <v>27.8</v>
      </c>
    </row>
    <row r="22" spans="3:23" x14ac:dyDescent="0.25">
      <c r="C22" s="5">
        <v>4</v>
      </c>
      <c r="D22" s="4">
        <v>0</v>
      </c>
      <c r="E22" s="4">
        <v>138</v>
      </c>
      <c r="F22" s="4">
        <v>0</v>
      </c>
      <c r="G22" s="4">
        <v>0</v>
      </c>
      <c r="H22" s="4">
        <v>0</v>
      </c>
      <c r="I22" s="4">
        <f t="shared" si="3"/>
        <v>138</v>
      </c>
      <c r="M22" s="6">
        <v>5</v>
      </c>
      <c r="N22" s="8">
        <f t="shared" si="1"/>
        <v>22.5</v>
      </c>
      <c r="O22" s="8">
        <f t="shared" si="0"/>
        <v>347.2</v>
      </c>
      <c r="P22" s="8">
        <f t="shared" si="0"/>
        <v>0</v>
      </c>
      <c r="Q22" s="8">
        <f t="shared" si="0"/>
        <v>0</v>
      </c>
      <c r="R22" s="8">
        <f t="shared" si="0"/>
        <v>0</v>
      </c>
      <c r="S22" s="8">
        <f t="shared" si="2"/>
        <v>369.7</v>
      </c>
      <c r="U22" s="5">
        <v>4</v>
      </c>
      <c r="V22" s="8">
        <f>G29*B12</f>
        <v>280</v>
      </c>
    </row>
    <row r="23" spans="3:23" x14ac:dyDescent="0.25">
      <c r="C23" s="5">
        <v>5</v>
      </c>
      <c r="D23" s="4">
        <v>15</v>
      </c>
      <c r="E23" s="4">
        <v>112</v>
      </c>
      <c r="F23" s="4">
        <v>0</v>
      </c>
      <c r="G23" s="4">
        <v>0</v>
      </c>
      <c r="H23" s="4">
        <v>0</v>
      </c>
      <c r="I23" s="4">
        <f t="shared" si="3"/>
        <v>127</v>
      </c>
      <c r="M23" s="6">
        <v>6</v>
      </c>
      <c r="N23" s="8">
        <f t="shared" si="1"/>
        <v>541.80000000000007</v>
      </c>
      <c r="O23" s="8">
        <f t="shared" si="0"/>
        <v>0</v>
      </c>
      <c r="P23" s="8">
        <f t="shared" si="0"/>
        <v>0</v>
      </c>
      <c r="Q23" s="8">
        <f t="shared" si="0"/>
        <v>0</v>
      </c>
      <c r="R23" s="8">
        <f t="shared" si="0"/>
        <v>0</v>
      </c>
      <c r="S23" s="8">
        <f t="shared" si="2"/>
        <v>541.80000000000007</v>
      </c>
      <c r="U23" s="5">
        <v>5</v>
      </c>
      <c r="V23" s="8">
        <f>H29*B13</f>
        <v>100</v>
      </c>
    </row>
    <row r="24" spans="3:23" x14ac:dyDescent="0.25">
      <c r="C24" s="5">
        <v>6</v>
      </c>
      <c r="D24" s="4">
        <v>129</v>
      </c>
      <c r="E24" s="4">
        <v>0</v>
      </c>
      <c r="F24" s="4">
        <v>0</v>
      </c>
      <c r="G24" s="4">
        <v>0</v>
      </c>
      <c r="H24" s="4">
        <v>0</v>
      </c>
      <c r="I24" s="4">
        <f t="shared" si="3"/>
        <v>129</v>
      </c>
      <c r="M24" s="6">
        <v>7</v>
      </c>
      <c r="N24" s="8">
        <f t="shared" si="1"/>
        <v>0</v>
      </c>
      <c r="O24" s="8">
        <f t="shared" si="0"/>
        <v>0</v>
      </c>
      <c r="P24" s="8">
        <f t="shared" si="0"/>
        <v>0</v>
      </c>
      <c r="Q24" s="8">
        <f t="shared" si="0"/>
        <v>688.2</v>
      </c>
      <c r="R24" s="8">
        <f t="shared" si="0"/>
        <v>0</v>
      </c>
      <c r="S24" s="8">
        <f t="shared" si="2"/>
        <v>688.2</v>
      </c>
      <c r="U24" s="1"/>
      <c r="V24" s="9">
        <f>SUM(V19:V23)</f>
        <v>612.79999999999995</v>
      </c>
    </row>
    <row r="25" spans="3:23" x14ac:dyDescent="0.25">
      <c r="C25" s="5">
        <v>7</v>
      </c>
      <c r="D25" s="4">
        <v>0</v>
      </c>
      <c r="E25" s="4">
        <v>0</v>
      </c>
      <c r="F25" s="4">
        <v>0</v>
      </c>
      <c r="G25" s="4">
        <v>111</v>
      </c>
      <c r="H25" s="4">
        <v>0</v>
      </c>
      <c r="I25" s="4">
        <f t="shared" si="3"/>
        <v>111</v>
      </c>
      <c r="M25" s="6">
        <v>8</v>
      </c>
      <c r="N25" s="8">
        <f t="shared" si="1"/>
        <v>594</v>
      </c>
      <c r="O25" s="8">
        <f t="shared" si="0"/>
        <v>0</v>
      </c>
      <c r="P25" s="8">
        <f t="shared" si="0"/>
        <v>0</v>
      </c>
      <c r="Q25" s="8">
        <f t="shared" si="0"/>
        <v>0</v>
      </c>
      <c r="R25" s="8">
        <f t="shared" si="0"/>
        <v>0</v>
      </c>
      <c r="S25" s="8">
        <f t="shared" si="2"/>
        <v>594</v>
      </c>
      <c r="U25" s="1"/>
    </row>
    <row r="26" spans="3:23" x14ac:dyDescent="0.25">
      <c r="C26" s="5">
        <v>8</v>
      </c>
      <c r="D26" s="4">
        <v>110</v>
      </c>
      <c r="E26" s="4">
        <v>0</v>
      </c>
      <c r="F26" s="4">
        <v>0</v>
      </c>
      <c r="G26" s="4">
        <v>0</v>
      </c>
      <c r="H26" s="4">
        <v>0</v>
      </c>
      <c r="I26" s="4">
        <f t="shared" si="3"/>
        <v>110</v>
      </c>
      <c r="M26" s="6">
        <v>9</v>
      </c>
      <c r="N26" s="8">
        <f t="shared" si="1"/>
        <v>0</v>
      </c>
      <c r="O26" s="8">
        <f t="shared" si="0"/>
        <v>0</v>
      </c>
      <c r="P26" s="8">
        <f t="shared" si="0"/>
        <v>0</v>
      </c>
      <c r="Q26" s="8">
        <f t="shared" si="0"/>
        <v>0</v>
      </c>
      <c r="R26" s="8">
        <f t="shared" si="0"/>
        <v>936</v>
      </c>
      <c r="S26" s="8">
        <f t="shared" si="2"/>
        <v>936</v>
      </c>
      <c r="U26" s="1"/>
    </row>
    <row r="27" spans="3:23" x14ac:dyDescent="0.25">
      <c r="C27" s="5">
        <v>9</v>
      </c>
      <c r="D27" s="4">
        <v>0</v>
      </c>
      <c r="E27" s="4">
        <v>0</v>
      </c>
      <c r="F27" s="4">
        <v>0</v>
      </c>
      <c r="G27" s="4">
        <v>0</v>
      </c>
      <c r="H27" s="4">
        <v>130</v>
      </c>
      <c r="I27" s="4">
        <f t="shared" si="3"/>
        <v>130</v>
      </c>
      <c r="M27" s="6">
        <v>10</v>
      </c>
      <c r="N27" s="8">
        <f t="shared" si="1"/>
        <v>0</v>
      </c>
      <c r="O27" s="8">
        <f t="shared" si="0"/>
        <v>0</v>
      </c>
      <c r="P27" s="8">
        <f t="shared" si="0"/>
        <v>0</v>
      </c>
      <c r="Q27" s="8">
        <f t="shared" si="0"/>
        <v>390</v>
      </c>
      <c r="R27" s="8">
        <f t="shared" si="0"/>
        <v>581</v>
      </c>
      <c r="S27" s="8">
        <f t="shared" si="2"/>
        <v>971</v>
      </c>
      <c r="U27" s="1"/>
    </row>
    <row r="28" spans="3:23" x14ac:dyDescent="0.25">
      <c r="C28" s="5">
        <v>10</v>
      </c>
      <c r="D28" s="4">
        <v>0</v>
      </c>
      <c r="E28" s="4">
        <v>0</v>
      </c>
      <c r="F28" s="4">
        <v>0</v>
      </c>
      <c r="G28" s="4">
        <v>65</v>
      </c>
      <c r="H28" s="4">
        <v>70</v>
      </c>
      <c r="I28" s="4">
        <f t="shared" si="3"/>
        <v>135</v>
      </c>
      <c r="S28" s="8">
        <f>S18+S19+S20+S21+S22+S23+S24+S25+S26+S27</f>
        <v>7698.2</v>
      </c>
    </row>
    <row r="29" spans="3:23" x14ac:dyDescent="0.25">
      <c r="C29" s="4"/>
      <c r="D29" s="4">
        <f>SUM(D19:D28)</f>
        <v>350</v>
      </c>
      <c r="E29" s="4">
        <f t="shared" ref="E29:H29" si="4">SUM(E19:E28)</f>
        <v>250</v>
      </c>
      <c r="F29" s="4">
        <f t="shared" si="4"/>
        <v>139</v>
      </c>
      <c r="G29" s="4">
        <f t="shared" si="4"/>
        <v>400</v>
      </c>
      <c r="H29" s="4">
        <f t="shared" si="4"/>
        <v>200</v>
      </c>
      <c r="I29" s="4"/>
      <c r="S29" s="8">
        <f>S28*T2</f>
        <v>269437</v>
      </c>
    </row>
  </sheetData>
  <mergeCells count="7">
    <mergeCell ref="U17:V17"/>
    <mergeCell ref="A1:B1"/>
    <mergeCell ref="H1:L1"/>
    <mergeCell ref="O1:P1"/>
    <mergeCell ref="A8:E8"/>
    <mergeCell ref="C16:H16"/>
    <mergeCell ref="D17:H17"/>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8D8E3-75B5-4E28-BC91-1D6FCFBC3C5C}">
  <dimension ref="A1:W37"/>
  <sheetViews>
    <sheetView topLeftCell="A10" workbookViewId="0">
      <selection activeCell="N41" sqref="N41"/>
    </sheetView>
  </sheetViews>
  <sheetFormatPr defaultRowHeight="15" x14ac:dyDescent="0.25"/>
  <cols>
    <col min="2" max="2" width="14.7109375" customWidth="1"/>
    <col min="11" max="11" width="10.28515625" customWidth="1"/>
    <col min="13" max="13" width="12.7109375" customWidth="1"/>
    <col min="14" max="14" width="23.42578125" customWidth="1"/>
    <col min="15" max="15" width="12.7109375" customWidth="1"/>
    <col min="22" max="22" width="34.7109375" customWidth="1"/>
  </cols>
  <sheetData>
    <row r="1" spans="1:20" x14ac:dyDescent="0.25">
      <c r="A1" s="3" t="s">
        <v>0</v>
      </c>
      <c r="B1" s="3"/>
      <c r="G1" s="4"/>
      <c r="H1" s="3" t="s">
        <v>8</v>
      </c>
      <c r="I1" s="3"/>
      <c r="J1" s="3"/>
      <c r="K1" s="3"/>
      <c r="L1" s="3"/>
      <c r="O1" s="3" t="s">
        <v>12</v>
      </c>
      <c r="P1" s="3"/>
    </row>
    <row r="2" spans="1:20" x14ac:dyDescent="0.25">
      <c r="A2" s="4" t="s">
        <v>1</v>
      </c>
      <c r="B2" s="7">
        <v>350</v>
      </c>
      <c r="G2" s="5" t="s">
        <v>7</v>
      </c>
      <c r="H2" s="6">
        <v>1</v>
      </c>
      <c r="I2" s="6">
        <v>2</v>
      </c>
      <c r="J2" s="6">
        <v>3</v>
      </c>
      <c r="K2" s="6">
        <v>4</v>
      </c>
      <c r="L2" s="6">
        <v>5</v>
      </c>
      <c r="O2" s="4">
        <v>1</v>
      </c>
      <c r="P2" s="7">
        <v>153</v>
      </c>
      <c r="S2" s="6" t="s">
        <v>9</v>
      </c>
      <c r="T2" s="7">
        <v>35</v>
      </c>
    </row>
    <row r="3" spans="1:20" x14ac:dyDescent="0.25">
      <c r="A3" s="4" t="s">
        <v>2</v>
      </c>
      <c r="B3" s="7">
        <v>250</v>
      </c>
      <c r="G3" s="5">
        <v>1</v>
      </c>
      <c r="H3" s="7">
        <v>3.4</v>
      </c>
      <c r="I3" s="7">
        <v>1.4</v>
      </c>
      <c r="J3" s="7">
        <v>4.9000000000000004</v>
      </c>
      <c r="K3" s="7">
        <v>7.4</v>
      </c>
      <c r="L3" s="7">
        <v>9.3000000000000007</v>
      </c>
      <c r="O3" s="4">
        <v>2</v>
      </c>
      <c r="P3" s="7">
        <v>152</v>
      </c>
    </row>
    <row r="4" spans="1:20" x14ac:dyDescent="0.25">
      <c r="A4" s="4" t="s">
        <v>3</v>
      </c>
      <c r="B4" s="7">
        <v>500</v>
      </c>
      <c r="G4" s="5">
        <v>2</v>
      </c>
      <c r="H4" s="7">
        <v>2.4</v>
      </c>
      <c r="I4" s="7">
        <v>2.1</v>
      </c>
      <c r="J4" s="7">
        <v>8.3000000000000007</v>
      </c>
      <c r="K4" s="7">
        <v>9.1</v>
      </c>
      <c r="L4" s="7">
        <v>8.8000000000000007</v>
      </c>
      <c r="O4" s="4">
        <v>3</v>
      </c>
      <c r="P4" s="7">
        <v>154</v>
      </c>
    </row>
    <row r="5" spans="1:20" x14ac:dyDescent="0.25">
      <c r="A5" s="4" t="s">
        <v>4</v>
      </c>
      <c r="B5" s="7">
        <v>400</v>
      </c>
      <c r="G5" s="5">
        <v>3</v>
      </c>
      <c r="H5" s="7">
        <v>1.4</v>
      </c>
      <c r="I5" s="7">
        <v>2.9</v>
      </c>
      <c r="J5" s="7">
        <v>3.7</v>
      </c>
      <c r="K5" s="7">
        <v>9.4</v>
      </c>
      <c r="L5" s="7">
        <v>8.6</v>
      </c>
      <c r="O5" s="4">
        <v>4</v>
      </c>
      <c r="P5" s="7">
        <v>138</v>
      </c>
    </row>
    <row r="6" spans="1:20" x14ac:dyDescent="0.25">
      <c r="A6" s="4" t="s">
        <v>5</v>
      </c>
      <c r="B6" s="7">
        <v>200</v>
      </c>
      <c r="G6" s="5">
        <v>4</v>
      </c>
      <c r="H6" s="7">
        <v>2.6</v>
      </c>
      <c r="I6" s="7">
        <v>3.6</v>
      </c>
      <c r="J6" s="7">
        <v>4.5</v>
      </c>
      <c r="K6" s="7">
        <v>8.1999999999999993</v>
      </c>
      <c r="L6" s="7">
        <v>8.9</v>
      </c>
      <c r="O6" s="4">
        <v>5</v>
      </c>
      <c r="P6" s="7">
        <v>127</v>
      </c>
    </row>
    <row r="7" spans="1:20" x14ac:dyDescent="0.25">
      <c r="G7" s="5">
        <v>5</v>
      </c>
      <c r="H7" s="7">
        <v>1.5</v>
      </c>
      <c r="I7" s="7">
        <v>3.1</v>
      </c>
      <c r="J7" s="7">
        <v>2.1</v>
      </c>
      <c r="K7" s="7">
        <v>7.9</v>
      </c>
      <c r="L7" s="7">
        <v>8.8000000000000007</v>
      </c>
      <c r="O7" s="4">
        <v>6</v>
      </c>
      <c r="P7" s="7">
        <v>129</v>
      </c>
    </row>
    <row r="8" spans="1:20" x14ac:dyDescent="0.25">
      <c r="A8" s="2" t="s">
        <v>17</v>
      </c>
      <c r="B8" s="2"/>
      <c r="C8" s="2"/>
      <c r="D8" s="2"/>
      <c r="E8" s="2"/>
      <c r="G8" s="5">
        <v>6</v>
      </c>
      <c r="H8" s="7">
        <v>4.2</v>
      </c>
      <c r="I8" s="7">
        <v>4.9000000000000004</v>
      </c>
      <c r="J8" s="7">
        <v>6.5</v>
      </c>
      <c r="K8" s="7">
        <v>7.7</v>
      </c>
      <c r="L8" s="7">
        <v>6.1</v>
      </c>
      <c r="O8" s="4">
        <v>7</v>
      </c>
      <c r="P8" s="7">
        <v>111</v>
      </c>
    </row>
    <row r="9" spans="1:20" x14ac:dyDescent="0.25">
      <c r="A9" s="4" t="s">
        <v>1</v>
      </c>
      <c r="B9" s="4">
        <v>0.3</v>
      </c>
      <c r="G9" s="5">
        <v>7</v>
      </c>
      <c r="H9" s="7">
        <v>4.8</v>
      </c>
      <c r="I9" s="7">
        <v>6.2</v>
      </c>
      <c r="J9" s="7">
        <v>9.9</v>
      </c>
      <c r="K9" s="7">
        <v>6.2</v>
      </c>
      <c r="L9" s="7">
        <v>5.7</v>
      </c>
      <c r="O9" s="4">
        <v>8</v>
      </c>
      <c r="P9" s="7">
        <v>110</v>
      </c>
    </row>
    <row r="10" spans="1:20" x14ac:dyDescent="0.25">
      <c r="A10" s="4" t="s">
        <v>2</v>
      </c>
      <c r="B10" s="4">
        <v>0.4</v>
      </c>
      <c r="G10" s="5">
        <v>8</v>
      </c>
      <c r="H10" s="7">
        <v>5.4</v>
      </c>
      <c r="I10" s="7">
        <v>6</v>
      </c>
      <c r="J10" s="7">
        <v>5.2</v>
      </c>
      <c r="K10" s="7">
        <v>7.6</v>
      </c>
      <c r="L10" s="7">
        <v>4.9000000000000004</v>
      </c>
      <c r="O10" s="4">
        <v>9</v>
      </c>
      <c r="P10" s="7">
        <v>130</v>
      </c>
    </row>
    <row r="11" spans="1:20" x14ac:dyDescent="0.25">
      <c r="A11" s="4" t="s">
        <v>3</v>
      </c>
      <c r="B11" s="4">
        <v>0.2</v>
      </c>
      <c r="G11" s="5">
        <v>9</v>
      </c>
      <c r="H11" s="7">
        <v>3.1</v>
      </c>
      <c r="I11" s="7">
        <v>4.0999999999999996</v>
      </c>
      <c r="J11" s="7">
        <v>6.6</v>
      </c>
      <c r="K11" s="7">
        <v>7.5</v>
      </c>
      <c r="L11" s="7">
        <v>7.2</v>
      </c>
      <c r="O11" s="4">
        <v>10</v>
      </c>
      <c r="P11" s="7">
        <v>135</v>
      </c>
    </row>
    <row r="12" spans="1:20" x14ac:dyDescent="0.25">
      <c r="A12" s="4" t="s">
        <v>4</v>
      </c>
      <c r="B12" s="4">
        <v>0.7</v>
      </c>
      <c r="G12" s="5">
        <v>10</v>
      </c>
      <c r="H12" s="7">
        <v>3.2</v>
      </c>
      <c r="I12" s="7">
        <v>6.5</v>
      </c>
      <c r="J12" s="7">
        <v>7.1</v>
      </c>
      <c r="K12" s="7">
        <v>6</v>
      </c>
      <c r="L12" s="7">
        <v>8.3000000000000007</v>
      </c>
    </row>
    <row r="13" spans="1:20" x14ac:dyDescent="0.25">
      <c r="A13" s="10" t="s">
        <v>5</v>
      </c>
      <c r="B13" s="10">
        <v>0.5</v>
      </c>
    </row>
    <row r="16" spans="1:20" x14ac:dyDescent="0.25">
      <c r="C16" s="3" t="s">
        <v>16</v>
      </c>
      <c r="D16" s="3"/>
      <c r="E16" s="3"/>
      <c r="F16" s="3"/>
      <c r="G16" s="3"/>
      <c r="H16" s="3"/>
      <c r="I16" s="4"/>
    </row>
    <row r="17" spans="3:23" x14ac:dyDescent="0.25">
      <c r="C17" s="6"/>
      <c r="D17" s="3" t="s">
        <v>8</v>
      </c>
      <c r="E17" s="3"/>
      <c r="F17" s="3"/>
      <c r="G17" s="3"/>
      <c r="H17" s="3"/>
      <c r="I17" s="4"/>
      <c r="M17" s="6" t="s">
        <v>10</v>
      </c>
      <c r="N17" s="6">
        <v>1</v>
      </c>
      <c r="O17" s="6">
        <v>2</v>
      </c>
      <c r="P17" s="6">
        <v>3</v>
      </c>
      <c r="Q17" s="6">
        <v>4</v>
      </c>
      <c r="R17" s="6">
        <v>5</v>
      </c>
      <c r="S17" s="5" t="s">
        <v>14</v>
      </c>
      <c r="U17" s="3" t="s">
        <v>20</v>
      </c>
      <c r="V17" s="3"/>
      <c r="W17" s="11"/>
    </row>
    <row r="18" spans="3:23" x14ac:dyDescent="0.25">
      <c r="C18" s="5" t="s">
        <v>7</v>
      </c>
      <c r="D18" s="5">
        <v>1</v>
      </c>
      <c r="E18" s="5">
        <v>2</v>
      </c>
      <c r="F18" s="5">
        <v>3</v>
      </c>
      <c r="G18" s="5">
        <v>4</v>
      </c>
      <c r="H18" s="5">
        <v>5</v>
      </c>
      <c r="I18" s="4"/>
      <c r="M18" s="6">
        <v>1</v>
      </c>
      <c r="N18" s="8">
        <f>D19*H3</f>
        <v>0</v>
      </c>
      <c r="O18" s="8">
        <f t="shared" ref="O18:R27" si="0">E19*I3</f>
        <v>214.2</v>
      </c>
      <c r="P18" s="8">
        <f t="shared" si="0"/>
        <v>0</v>
      </c>
      <c r="Q18" s="8">
        <f t="shared" si="0"/>
        <v>0</v>
      </c>
      <c r="R18" s="8">
        <f t="shared" si="0"/>
        <v>0</v>
      </c>
      <c r="S18" s="8">
        <f>SUM(N18:R18)</f>
        <v>214.2</v>
      </c>
      <c r="U18" s="5" t="s">
        <v>19</v>
      </c>
      <c r="V18" s="5" t="s">
        <v>18</v>
      </c>
    </row>
    <row r="19" spans="3:23" x14ac:dyDescent="0.25">
      <c r="C19" s="5">
        <v>1</v>
      </c>
      <c r="D19" s="4">
        <v>0</v>
      </c>
      <c r="E19" s="4">
        <v>153</v>
      </c>
      <c r="F19" s="4">
        <v>0</v>
      </c>
      <c r="G19" s="4">
        <v>0</v>
      </c>
      <c r="H19" s="4">
        <v>0</v>
      </c>
      <c r="I19" s="4">
        <f>SUM(D19:H19)</f>
        <v>153</v>
      </c>
      <c r="M19" s="6">
        <v>2</v>
      </c>
      <c r="N19" s="8">
        <f t="shared" ref="N19:N27" si="1">D20*H4</f>
        <v>132</v>
      </c>
      <c r="O19" s="8">
        <f t="shared" si="0"/>
        <v>203.70000000000002</v>
      </c>
      <c r="P19" s="8">
        <f t="shared" si="0"/>
        <v>0</v>
      </c>
      <c r="Q19" s="8">
        <f t="shared" si="0"/>
        <v>0</v>
      </c>
      <c r="R19" s="8">
        <f t="shared" si="0"/>
        <v>0</v>
      </c>
      <c r="S19" s="8">
        <f t="shared" ref="S19:S27" si="2">SUM(N19:R19)</f>
        <v>335.70000000000005</v>
      </c>
      <c r="U19" s="5">
        <v>1</v>
      </c>
      <c r="V19" s="8">
        <f>D29*B9</f>
        <v>105</v>
      </c>
    </row>
    <row r="20" spans="3:23" x14ac:dyDescent="0.25">
      <c r="C20" s="5">
        <v>2</v>
      </c>
      <c r="D20" s="4">
        <v>55</v>
      </c>
      <c r="E20" s="4">
        <v>97</v>
      </c>
      <c r="F20" s="4">
        <v>0</v>
      </c>
      <c r="G20" s="4">
        <v>0</v>
      </c>
      <c r="H20" s="4">
        <v>0</v>
      </c>
      <c r="I20" s="4">
        <f t="shared" ref="I20:I28" si="3">SUM(D20:H20)</f>
        <v>152</v>
      </c>
      <c r="M20" s="6">
        <v>3</v>
      </c>
      <c r="N20" s="8">
        <f t="shared" si="1"/>
        <v>215.6</v>
      </c>
      <c r="O20" s="8">
        <f t="shared" si="0"/>
        <v>0</v>
      </c>
      <c r="P20" s="8">
        <f t="shared" si="0"/>
        <v>0</v>
      </c>
      <c r="Q20" s="8">
        <f t="shared" si="0"/>
        <v>0</v>
      </c>
      <c r="R20" s="8">
        <f t="shared" si="0"/>
        <v>0</v>
      </c>
      <c r="S20" s="8">
        <f t="shared" si="2"/>
        <v>215.6</v>
      </c>
      <c r="U20" s="5">
        <v>2</v>
      </c>
      <c r="V20" s="8">
        <f>E29*B10</f>
        <v>100</v>
      </c>
    </row>
    <row r="21" spans="3:23" x14ac:dyDescent="0.25">
      <c r="C21" s="5">
        <v>3</v>
      </c>
      <c r="D21" s="4">
        <v>154</v>
      </c>
      <c r="E21" s="4">
        <v>0</v>
      </c>
      <c r="F21" s="4">
        <v>0</v>
      </c>
      <c r="G21" s="4">
        <v>0</v>
      </c>
      <c r="H21" s="4">
        <v>0</v>
      </c>
      <c r="I21" s="4">
        <f t="shared" si="3"/>
        <v>154</v>
      </c>
      <c r="M21" s="6">
        <v>4</v>
      </c>
      <c r="N21" s="8">
        <f t="shared" si="1"/>
        <v>155.29865025673143</v>
      </c>
      <c r="O21" s="8">
        <f t="shared" si="0"/>
        <v>0</v>
      </c>
      <c r="P21" s="8">
        <f t="shared" si="0"/>
        <v>352.21387455565713</v>
      </c>
      <c r="Q21" s="8">
        <f t="shared" si="0"/>
        <v>0</v>
      </c>
      <c r="R21" s="8">
        <f t="shared" si="0"/>
        <v>0</v>
      </c>
      <c r="S21" s="8">
        <f t="shared" si="2"/>
        <v>507.51252481238856</v>
      </c>
      <c r="U21" s="5">
        <v>3</v>
      </c>
      <c r="V21" s="8">
        <f>F29*B11</f>
        <v>41.053949980251431</v>
      </c>
    </row>
    <row r="22" spans="3:23" x14ac:dyDescent="0.25">
      <c r="C22" s="5">
        <v>4</v>
      </c>
      <c r="D22" s="4">
        <v>59.730250098742857</v>
      </c>
      <c r="E22" s="4">
        <v>0</v>
      </c>
      <c r="F22" s="4">
        <v>78.269749901257143</v>
      </c>
      <c r="G22" s="4">
        <v>0</v>
      </c>
      <c r="H22" s="4">
        <v>0</v>
      </c>
      <c r="I22" s="4">
        <f t="shared" si="3"/>
        <v>138</v>
      </c>
      <c r="M22" s="6">
        <v>5</v>
      </c>
      <c r="N22" s="8">
        <f t="shared" si="1"/>
        <v>0</v>
      </c>
      <c r="O22" s="8">
        <f t="shared" si="0"/>
        <v>0</v>
      </c>
      <c r="P22" s="8">
        <f t="shared" si="0"/>
        <v>266.7</v>
      </c>
      <c r="Q22" s="8">
        <f t="shared" si="0"/>
        <v>0</v>
      </c>
      <c r="R22" s="8">
        <f t="shared" si="0"/>
        <v>0</v>
      </c>
      <c r="S22" s="8">
        <f t="shared" si="2"/>
        <v>266.7</v>
      </c>
      <c r="U22" s="5">
        <v>4</v>
      </c>
      <c r="V22" s="8">
        <f>G29*B12</f>
        <v>233.61117506912001</v>
      </c>
    </row>
    <row r="23" spans="3:23" x14ac:dyDescent="0.25">
      <c r="C23" s="5">
        <v>5</v>
      </c>
      <c r="D23" s="4">
        <v>0</v>
      </c>
      <c r="E23" s="4">
        <v>0</v>
      </c>
      <c r="F23" s="4">
        <v>127</v>
      </c>
      <c r="G23" s="4">
        <v>0</v>
      </c>
      <c r="H23" s="4">
        <v>0</v>
      </c>
      <c r="I23" s="4">
        <f t="shared" si="3"/>
        <v>127</v>
      </c>
      <c r="M23" s="6">
        <v>6</v>
      </c>
      <c r="N23" s="8">
        <f t="shared" si="1"/>
        <v>0</v>
      </c>
      <c r="O23" s="8">
        <f t="shared" si="0"/>
        <v>0</v>
      </c>
      <c r="P23" s="8">
        <f t="shared" si="0"/>
        <v>0</v>
      </c>
      <c r="Q23" s="8">
        <f t="shared" si="0"/>
        <v>300.29999999999978</v>
      </c>
      <c r="R23" s="8">
        <f t="shared" si="0"/>
        <v>549.00000000000011</v>
      </c>
      <c r="S23" s="8">
        <f t="shared" si="2"/>
        <v>849.3</v>
      </c>
      <c r="U23" s="5">
        <v>5</v>
      </c>
      <c r="V23" s="8">
        <f>H29*B13</f>
        <v>100.00000000000001</v>
      </c>
    </row>
    <row r="24" spans="3:23" x14ac:dyDescent="0.25">
      <c r="C24" s="5">
        <v>6</v>
      </c>
      <c r="D24" s="4">
        <v>0</v>
      </c>
      <c r="E24" s="4">
        <v>0</v>
      </c>
      <c r="F24" s="4">
        <v>0</v>
      </c>
      <c r="G24" s="4">
        <v>38.999999999999972</v>
      </c>
      <c r="H24" s="4">
        <v>90.000000000000028</v>
      </c>
      <c r="I24" s="4">
        <f t="shared" si="3"/>
        <v>129</v>
      </c>
      <c r="M24" s="6">
        <v>7</v>
      </c>
      <c r="N24" s="8">
        <f t="shared" si="1"/>
        <v>0</v>
      </c>
      <c r="O24" s="8">
        <f t="shared" si="0"/>
        <v>0</v>
      </c>
      <c r="P24" s="8">
        <f t="shared" si="0"/>
        <v>0</v>
      </c>
      <c r="Q24" s="8">
        <f t="shared" si="0"/>
        <v>688.2</v>
      </c>
      <c r="R24" s="8">
        <f t="shared" si="0"/>
        <v>0</v>
      </c>
      <c r="S24" s="8">
        <f t="shared" si="2"/>
        <v>688.2</v>
      </c>
      <c r="U24" s="1"/>
      <c r="V24" s="8">
        <f>SUM(V19:V23)</f>
        <v>579.66512504937145</v>
      </c>
    </row>
    <row r="25" spans="3:23" x14ac:dyDescent="0.25">
      <c r="C25" s="5">
        <v>7</v>
      </c>
      <c r="D25" s="4">
        <v>0</v>
      </c>
      <c r="E25" s="4">
        <v>0</v>
      </c>
      <c r="F25" s="4">
        <v>0</v>
      </c>
      <c r="G25" s="4">
        <v>111</v>
      </c>
      <c r="H25" s="4">
        <v>0</v>
      </c>
      <c r="I25" s="4">
        <f t="shared" si="3"/>
        <v>111</v>
      </c>
      <c r="M25" s="6">
        <v>8</v>
      </c>
      <c r="N25" s="8">
        <f t="shared" si="1"/>
        <v>0</v>
      </c>
      <c r="O25" s="8">
        <f t="shared" si="0"/>
        <v>0</v>
      </c>
      <c r="P25" s="8">
        <f t="shared" si="0"/>
        <v>0</v>
      </c>
      <c r="Q25" s="8">
        <f t="shared" si="0"/>
        <v>0</v>
      </c>
      <c r="R25" s="8">
        <f t="shared" si="0"/>
        <v>539</v>
      </c>
      <c r="S25" s="8">
        <f t="shared" si="2"/>
        <v>539</v>
      </c>
      <c r="U25" s="1"/>
    </row>
    <row r="26" spans="3:23" x14ac:dyDescent="0.25">
      <c r="C26" s="5">
        <v>8</v>
      </c>
      <c r="D26" s="4">
        <v>0</v>
      </c>
      <c r="E26" s="4">
        <v>0</v>
      </c>
      <c r="F26" s="4">
        <v>0</v>
      </c>
      <c r="G26" s="4">
        <v>0</v>
      </c>
      <c r="H26" s="4">
        <v>110</v>
      </c>
      <c r="I26" s="4">
        <f t="shared" si="3"/>
        <v>110</v>
      </c>
      <c r="M26" s="6">
        <v>9</v>
      </c>
      <c r="N26" s="8">
        <f t="shared" si="1"/>
        <v>251.93622469389706</v>
      </c>
      <c r="O26" s="8">
        <f t="shared" si="0"/>
        <v>0</v>
      </c>
      <c r="P26" s="8">
        <f t="shared" si="0"/>
        <v>0</v>
      </c>
      <c r="Q26" s="8">
        <f t="shared" si="0"/>
        <v>365.47687574057181</v>
      </c>
      <c r="R26" s="8">
        <f t="shared" si="0"/>
        <v>0</v>
      </c>
      <c r="S26" s="8">
        <f t="shared" si="2"/>
        <v>617.4131004344689</v>
      </c>
      <c r="U26" s="1"/>
    </row>
    <row r="27" spans="3:23" x14ac:dyDescent="0.25">
      <c r="C27" s="5">
        <v>9</v>
      </c>
      <c r="D27" s="4">
        <v>81.269749901257114</v>
      </c>
      <c r="E27" s="4">
        <v>0</v>
      </c>
      <c r="F27" s="4">
        <v>0</v>
      </c>
      <c r="G27" s="4">
        <v>48.730250098742907</v>
      </c>
      <c r="H27" s="4">
        <v>0</v>
      </c>
      <c r="I27" s="4">
        <f t="shared" si="3"/>
        <v>130.00000000000003</v>
      </c>
      <c r="M27" s="6">
        <v>10</v>
      </c>
      <c r="N27" s="8">
        <f t="shared" si="1"/>
        <v>0</v>
      </c>
      <c r="O27" s="8">
        <f t="shared" si="0"/>
        <v>0</v>
      </c>
      <c r="P27" s="8">
        <f t="shared" si="0"/>
        <v>0</v>
      </c>
      <c r="Q27" s="8">
        <f t="shared" si="0"/>
        <v>810</v>
      </c>
      <c r="R27" s="8">
        <f t="shared" si="0"/>
        <v>0</v>
      </c>
      <c r="S27" s="8">
        <f t="shared" si="2"/>
        <v>810</v>
      </c>
      <c r="U27" s="1"/>
    </row>
    <row r="28" spans="3:23" x14ac:dyDescent="0.25">
      <c r="C28" s="5">
        <v>10</v>
      </c>
      <c r="D28" s="4">
        <v>0</v>
      </c>
      <c r="E28" s="4">
        <v>0</v>
      </c>
      <c r="F28" s="4">
        <v>0</v>
      </c>
      <c r="G28" s="4">
        <v>135</v>
      </c>
      <c r="H28" s="4">
        <v>0</v>
      </c>
      <c r="I28" s="4">
        <f t="shared" si="3"/>
        <v>135</v>
      </c>
      <c r="S28" s="8">
        <f>S18+S19+S20+S21+S22+S23+S24+S25+S26+S27</f>
        <v>5043.6256252468575</v>
      </c>
    </row>
    <row r="29" spans="3:23" x14ac:dyDescent="0.25">
      <c r="C29" s="4"/>
      <c r="D29" s="4">
        <f>SUM(D19:D28)</f>
        <v>350</v>
      </c>
      <c r="E29" s="4">
        <f t="shared" ref="E29:H29" si="4">SUM(E19:E28)</f>
        <v>250</v>
      </c>
      <c r="F29" s="4">
        <f t="shared" si="4"/>
        <v>205.26974990125714</v>
      </c>
      <c r="G29" s="4">
        <f t="shared" si="4"/>
        <v>333.73025009874289</v>
      </c>
      <c r="H29" s="4">
        <f t="shared" si="4"/>
        <v>200.00000000000003</v>
      </c>
      <c r="I29" s="4"/>
      <c r="S29" s="8">
        <f>S28*T2</f>
        <v>176526.89688364</v>
      </c>
    </row>
    <row r="32" spans="3:23" x14ac:dyDescent="0.25">
      <c r="K32" s="6" t="s">
        <v>21</v>
      </c>
      <c r="L32" s="6"/>
      <c r="M32" s="6"/>
      <c r="N32" s="6"/>
      <c r="O32" s="15"/>
    </row>
    <row r="33" spans="8:15" x14ac:dyDescent="0.25">
      <c r="K33" s="5" t="s">
        <v>23</v>
      </c>
      <c r="L33" s="5" t="s">
        <v>24</v>
      </c>
      <c r="M33" s="5" t="s">
        <v>25</v>
      </c>
      <c r="N33" s="13" t="s">
        <v>26</v>
      </c>
      <c r="O33" s="16"/>
    </row>
    <row r="34" spans="8:15" x14ac:dyDescent="0.25">
      <c r="H34" s="12" t="s">
        <v>9</v>
      </c>
      <c r="I34" s="12"/>
      <c r="J34" s="12"/>
      <c r="K34" s="4">
        <v>167471.5</v>
      </c>
      <c r="L34" s="4">
        <f>S29</f>
        <v>176526.89688364</v>
      </c>
      <c r="M34" s="4">
        <f>L34-K34</f>
        <v>9055.3968836400018</v>
      </c>
      <c r="N34" s="14">
        <f>M34/K34</f>
        <v>5.4071271133536165E-2</v>
      </c>
      <c r="O34" s="17"/>
    </row>
    <row r="35" spans="8:15" x14ac:dyDescent="0.25">
      <c r="H35" s="12" t="s">
        <v>22</v>
      </c>
      <c r="I35" s="12"/>
      <c r="J35" s="12"/>
      <c r="K35" s="4">
        <v>612.79999999999995</v>
      </c>
      <c r="L35" s="4">
        <f>V24</f>
        <v>579.66512504937145</v>
      </c>
      <c r="M35" s="4">
        <f>K35-L35</f>
        <v>33.1348749506285</v>
      </c>
      <c r="N35" s="14">
        <f>M35/K35</f>
        <v>5.4071271133532155E-2</v>
      </c>
      <c r="O35" s="18"/>
    </row>
    <row r="37" spans="8:15" x14ac:dyDescent="0.25">
      <c r="M37" t="s">
        <v>27</v>
      </c>
      <c r="N37" s="9">
        <v>5.4071271133518437E-2</v>
      </c>
    </row>
  </sheetData>
  <mergeCells count="9">
    <mergeCell ref="U17:V17"/>
    <mergeCell ref="H35:J35"/>
    <mergeCell ref="H34:J34"/>
    <mergeCell ref="A1:B1"/>
    <mergeCell ref="H1:L1"/>
    <mergeCell ref="O1:P1"/>
    <mergeCell ref="A8:E8"/>
    <mergeCell ref="C16:H16"/>
    <mergeCell ref="D17:H17"/>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6699F-B381-48C1-96B6-1F6F7D0881AA}">
  <dimension ref="A1:W37"/>
  <sheetViews>
    <sheetView topLeftCell="A10" workbookViewId="0">
      <selection activeCell="G37" sqref="G37"/>
    </sheetView>
  </sheetViews>
  <sheetFormatPr defaultRowHeight="15" x14ac:dyDescent="0.25"/>
  <cols>
    <col min="2" max="2" width="14.7109375" customWidth="1"/>
    <col min="11" max="11" width="10.28515625" customWidth="1"/>
    <col min="13" max="13" width="12.7109375" customWidth="1"/>
    <col min="14" max="14" width="23.42578125" customWidth="1"/>
    <col min="15" max="15" width="12.7109375" customWidth="1"/>
    <col min="22" max="22" width="34.7109375" customWidth="1"/>
  </cols>
  <sheetData>
    <row r="1" spans="1:20" x14ac:dyDescent="0.25">
      <c r="A1" s="3" t="s">
        <v>0</v>
      </c>
      <c r="B1" s="3"/>
      <c r="G1" s="4"/>
      <c r="H1" s="3" t="s">
        <v>8</v>
      </c>
      <c r="I1" s="3"/>
      <c r="J1" s="3"/>
      <c r="K1" s="3"/>
      <c r="L1" s="3"/>
      <c r="O1" s="3" t="s">
        <v>12</v>
      </c>
      <c r="P1" s="3"/>
    </row>
    <row r="2" spans="1:20" x14ac:dyDescent="0.25">
      <c r="A2" s="4" t="s">
        <v>1</v>
      </c>
      <c r="B2" s="7">
        <v>350</v>
      </c>
      <c r="G2" s="5" t="s">
        <v>7</v>
      </c>
      <c r="H2" s="6">
        <v>1</v>
      </c>
      <c r="I2" s="6">
        <v>2</v>
      </c>
      <c r="J2" s="6">
        <v>3</v>
      </c>
      <c r="K2" s="6">
        <v>4</v>
      </c>
      <c r="L2" s="6">
        <v>5</v>
      </c>
      <c r="O2" s="4">
        <v>1</v>
      </c>
      <c r="P2" s="7">
        <v>153</v>
      </c>
      <c r="S2" s="6" t="s">
        <v>9</v>
      </c>
      <c r="T2" s="7">
        <v>35</v>
      </c>
    </row>
    <row r="3" spans="1:20" x14ac:dyDescent="0.25">
      <c r="A3" s="4" t="s">
        <v>2</v>
      </c>
      <c r="B3" s="7">
        <v>250</v>
      </c>
      <c r="G3" s="5">
        <v>1</v>
      </c>
      <c r="H3" s="7">
        <v>3.4</v>
      </c>
      <c r="I3" s="7">
        <v>1.4</v>
      </c>
      <c r="J3" s="7">
        <v>4.9000000000000004</v>
      </c>
      <c r="K3" s="7">
        <v>7.4</v>
      </c>
      <c r="L3" s="7">
        <v>9.3000000000000007</v>
      </c>
      <c r="O3" s="4">
        <v>2</v>
      </c>
      <c r="P3" s="7">
        <v>152</v>
      </c>
    </row>
    <row r="4" spans="1:20" x14ac:dyDescent="0.25">
      <c r="A4" s="4" t="s">
        <v>3</v>
      </c>
      <c r="B4" s="7">
        <v>500</v>
      </c>
      <c r="G4" s="5">
        <v>2</v>
      </c>
      <c r="H4" s="7">
        <v>2.4</v>
      </c>
      <c r="I4" s="7">
        <v>2.1</v>
      </c>
      <c r="J4" s="7">
        <v>8.3000000000000007</v>
      </c>
      <c r="K4" s="7">
        <v>9.1</v>
      </c>
      <c r="L4" s="7">
        <v>8.8000000000000007</v>
      </c>
      <c r="O4" s="4">
        <v>3</v>
      </c>
      <c r="P4" s="7">
        <v>154</v>
      </c>
    </row>
    <row r="5" spans="1:20" x14ac:dyDescent="0.25">
      <c r="A5" s="4" t="s">
        <v>4</v>
      </c>
      <c r="B5" s="7">
        <v>400</v>
      </c>
      <c r="G5" s="5">
        <v>3</v>
      </c>
      <c r="H5" s="7">
        <v>1.4</v>
      </c>
      <c r="I5" s="7">
        <v>2.9</v>
      </c>
      <c r="J5" s="7">
        <v>3.7</v>
      </c>
      <c r="K5" s="7">
        <v>9.4</v>
      </c>
      <c r="L5" s="7">
        <v>8.6</v>
      </c>
      <c r="O5" s="4">
        <v>4</v>
      </c>
      <c r="P5" s="7">
        <v>138</v>
      </c>
    </row>
    <row r="6" spans="1:20" x14ac:dyDescent="0.25">
      <c r="A6" s="4" t="s">
        <v>5</v>
      </c>
      <c r="B6" s="7">
        <v>200</v>
      </c>
      <c r="G6" s="5">
        <v>4</v>
      </c>
      <c r="H6" s="7">
        <v>2.6</v>
      </c>
      <c r="I6" s="7">
        <v>3.6</v>
      </c>
      <c r="J6" s="7">
        <v>4.5</v>
      </c>
      <c r="K6" s="7">
        <v>8.1999999999999993</v>
      </c>
      <c r="L6" s="7">
        <v>8.9</v>
      </c>
      <c r="O6" s="4">
        <v>5</v>
      </c>
      <c r="P6" s="7">
        <v>127</v>
      </c>
    </row>
    <row r="7" spans="1:20" x14ac:dyDescent="0.25">
      <c r="G7" s="5">
        <v>5</v>
      </c>
      <c r="H7" s="7">
        <v>1.5</v>
      </c>
      <c r="I7" s="7">
        <v>3.1</v>
      </c>
      <c r="J7" s="7">
        <v>2.1</v>
      </c>
      <c r="K7" s="7">
        <v>7.9</v>
      </c>
      <c r="L7" s="7">
        <v>8.8000000000000007</v>
      </c>
      <c r="O7" s="4">
        <v>6</v>
      </c>
      <c r="P7" s="7">
        <v>129</v>
      </c>
    </row>
    <row r="8" spans="1:20" x14ac:dyDescent="0.25">
      <c r="A8" s="2" t="s">
        <v>17</v>
      </c>
      <c r="B8" s="2"/>
      <c r="C8" s="2"/>
      <c r="D8" s="2"/>
      <c r="E8" s="2"/>
      <c r="G8" s="5">
        <v>6</v>
      </c>
      <c r="H8" s="7">
        <v>4.2</v>
      </c>
      <c r="I8" s="7">
        <v>4.9000000000000004</v>
      </c>
      <c r="J8" s="7">
        <v>6.5</v>
      </c>
      <c r="K8" s="7">
        <v>7.7</v>
      </c>
      <c r="L8" s="7">
        <v>6.1</v>
      </c>
      <c r="O8" s="4">
        <v>7</v>
      </c>
      <c r="P8" s="7">
        <v>111</v>
      </c>
    </row>
    <row r="9" spans="1:20" x14ac:dyDescent="0.25">
      <c r="A9" s="4" t="s">
        <v>1</v>
      </c>
      <c r="B9" s="4">
        <v>0.3</v>
      </c>
      <c r="G9" s="5">
        <v>7</v>
      </c>
      <c r="H9" s="7">
        <v>4.8</v>
      </c>
      <c r="I9" s="7">
        <v>6.2</v>
      </c>
      <c r="J9" s="7">
        <v>9.9</v>
      </c>
      <c r="K9" s="7">
        <v>6.2</v>
      </c>
      <c r="L9" s="7">
        <v>5.7</v>
      </c>
      <c r="O9" s="4">
        <v>8</v>
      </c>
      <c r="P9" s="7">
        <v>110</v>
      </c>
    </row>
    <row r="10" spans="1:20" x14ac:dyDescent="0.25">
      <c r="A10" s="4" t="s">
        <v>2</v>
      </c>
      <c r="B10" s="4">
        <v>0.4</v>
      </c>
      <c r="G10" s="5">
        <v>8</v>
      </c>
      <c r="H10" s="7">
        <v>5.4</v>
      </c>
      <c r="I10" s="7">
        <v>6</v>
      </c>
      <c r="J10" s="7">
        <v>5.2</v>
      </c>
      <c r="K10" s="7">
        <v>7.6</v>
      </c>
      <c r="L10" s="7">
        <v>4.9000000000000004</v>
      </c>
      <c r="O10" s="4">
        <v>9</v>
      </c>
      <c r="P10" s="7">
        <v>130</v>
      </c>
    </row>
    <row r="11" spans="1:20" x14ac:dyDescent="0.25">
      <c r="A11" s="4" t="s">
        <v>3</v>
      </c>
      <c r="B11" s="4">
        <v>0.2</v>
      </c>
      <c r="G11" s="5">
        <v>9</v>
      </c>
      <c r="H11" s="7">
        <v>3.1</v>
      </c>
      <c r="I11" s="7">
        <v>4.0999999999999996</v>
      </c>
      <c r="J11" s="7">
        <v>6.6</v>
      </c>
      <c r="K11" s="7">
        <v>7.5</v>
      </c>
      <c r="L11" s="7">
        <v>7.2</v>
      </c>
      <c r="O11" s="4">
        <v>10</v>
      </c>
      <c r="P11" s="7">
        <v>135</v>
      </c>
    </row>
    <row r="12" spans="1:20" x14ac:dyDescent="0.25">
      <c r="A12" s="4" t="s">
        <v>4</v>
      </c>
      <c r="B12" s="4">
        <v>0.7</v>
      </c>
      <c r="G12" s="5">
        <v>10</v>
      </c>
      <c r="H12" s="7">
        <v>3.2</v>
      </c>
      <c r="I12" s="7">
        <v>6.5</v>
      </c>
      <c r="J12" s="7">
        <v>7.1</v>
      </c>
      <c r="K12" s="7">
        <v>6</v>
      </c>
      <c r="L12" s="7">
        <v>8.3000000000000007</v>
      </c>
    </row>
    <row r="13" spans="1:20" x14ac:dyDescent="0.25">
      <c r="A13" s="10" t="s">
        <v>5</v>
      </c>
      <c r="B13" s="10">
        <v>0.5</v>
      </c>
    </row>
    <row r="16" spans="1:20" x14ac:dyDescent="0.25">
      <c r="C16" s="3" t="s">
        <v>16</v>
      </c>
      <c r="D16" s="3"/>
      <c r="E16" s="3"/>
      <c r="F16" s="3"/>
      <c r="G16" s="3"/>
      <c r="H16" s="3"/>
      <c r="I16" s="4"/>
    </row>
    <row r="17" spans="3:23" x14ac:dyDescent="0.25">
      <c r="C17" s="6"/>
      <c r="D17" s="3" t="s">
        <v>8</v>
      </c>
      <c r="E17" s="3"/>
      <c r="F17" s="3"/>
      <c r="G17" s="3"/>
      <c r="H17" s="3"/>
      <c r="I17" s="4"/>
      <c r="M17" s="6" t="s">
        <v>10</v>
      </c>
      <c r="N17" s="6">
        <v>1</v>
      </c>
      <c r="O17" s="6">
        <v>2</v>
      </c>
      <c r="P17" s="6">
        <v>3</v>
      </c>
      <c r="Q17" s="6">
        <v>4</v>
      </c>
      <c r="R17" s="6">
        <v>5</v>
      </c>
      <c r="S17" s="5" t="s">
        <v>14</v>
      </c>
      <c r="U17" s="3" t="s">
        <v>20</v>
      </c>
      <c r="V17" s="3"/>
      <c r="W17" s="11"/>
    </row>
    <row r="18" spans="3:23" x14ac:dyDescent="0.25">
      <c r="C18" s="5" t="s">
        <v>7</v>
      </c>
      <c r="D18" s="5">
        <v>1</v>
      </c>
      <c r="E18" s="5">
        <v>2</v>
      </c>
      <c r="F18" s="5">
        <v>3</v>
      </c>
      <c r="G18" s="5">
        <v>4</v>
      </c>
      <c r="H18" s="5">
        <v>5</v>
      </c>
      <c r="I18" s="4"/>
      <c r="M18" s="6">
        <v>1</v>
      </c>
      <c r="N18" s="8">
        <f>D19*H3</f>
        <v>0</v>
      </c>
      <c r="O18" s="8">
        <f t="shared" ref="O18:R27" si="0">E19*I3</f>
        <v>214.1999999999999</v>
      </c>
      <c r="P18" s="8">
        <f t="shared" si="0"/>
        <v>0</v>
      </c>
      <c r="Q18" s="8">
        <f t="shared" si="0"/>
        <v>0</v>
      </c>
      <c r="R18" s="8">
        <f t="shared" si="0"/>
        <v>0</v>
      </c>
      <c r="S18" s="8">
        <f>SUM(N18:R18)</f>
        <v>214.1999999999999</v>
      </c>
      <c r="U18" s="5" t="s">
        <v>19</v>
      </c>
      <c r="V18" s="5" t="s">
        <v>18</v>
      </c>
    </row>
    <row r="19" spans="3:23" x14ac:dyDescent="0.25">
      <c r="C19" s="5">
        <v>1</v>
      </c>
      <c r="D19" s="4">
        <v>0</v>
      </c>
      <c r="E19" s="4">
        <v>152.99999999999994</v>
      </c>
      <c r="F19" s="4">
        <v>0</v>
      </c>
      <c r="G19" s="4">
        <v>0</v>
      </c>
      <c r="H19" s="4">
        <v>0</v>
      </c>
      <c r="I19" s="4">
        <f>SUM(D19:H19)</f>
        <v>152.99999999999994</v>
      </c>
      <c r="M19" s="6">
        <v>2</v>
      </c>
      <c r="N19" s="8">
        <f t="shared" ref="N19:N27" si="1">D20*H4</f>
        <v>131.99999999999997</v>
      </c>
      <c r="O19" s="8">
        <f t="shared" si="0"/>
        <v>203.70000000000002</v>
      </c>
      <c r="P19" s="8">
        <f t="shared" si="0"/>
        <v>0</v>
      </c>
      <c r="Q19" s="8">
        <f t="shared" si="0"/>
        <v>0</v>
      </c>
      <c r="R19" s="8">
        <f t="shared" si="0"/>
        <v>0</v>
      </c>
      <c r="S19" s="8">
        <f t="shared" ref="S19:S27" si="2">SUM(N19:R19)</f>
        <v>335.7</v>
      </c>
      <c r="U19" s="5">
        <v>1</v>
      </c>
      <c r="V19" s="8">
        <f>D29*B9</f>
        <v>105</v>
      </c>
    </row>
    <row r="20" spans="3:23" x14ac:dyDescent="0.25">
      <c r="C20" s="5">
        <v>2</v>
      </c>
      <c r="D20" s="4">
        <v>54.999999999999993</v>
      </c>
      <c r="E20" s="4">
        <v>97</v>
      </c>
      <c r="F20" s="4">
        <v>0</v>
      </c>
      <c r="G20" s="4">
        <v>0</v>
      </c>
      <c r="H20" s="4">
        <v>0</v>
      </c>
      <c r="I20" s="4">
        <f t="shared" ref="I20:I28" si="3">SUM(D20:H20)</f>
        <v>152</v>
      </c>
      <c r="M20" s="6">
        <v>3</v>
      </c>
      <c r="N20" s="8">
        <f t="shared" si="1"/>
        <v>215.6</v>
      </c>
      <c r="O20" s="8">
        <f t="shared" si="0"/>
        <v>0</v>
      </c>
      <c r="P20" s="8">
        <f t="shared" si="0"/>
        <v>0</v>
      </c>
      <c r="Q20" s="8">
        <f t="shared" si="0"/>
        <v>0</v>
      </c>
      <c r="R20" s="8">
        <f t="shared" si="0"/>
        <v>0</v>
      </c>
      <c r="S20" s="8">
        <f t="shared" si="2"/>
        <v>215.6</v>
      </c>
      <c r="U20" s="5">
        <v>2</v>
      </c>
      <c r="V20" s="8">
        <f>E29*B10</f>
        <v>99.999999999999986</v>
      </c>
    </row>
    <row r="21" spans="3:23" x14ac:dyDescent="0.25">
      <c r="C21" s="5">
        <v>3</v>
      </c>
      <c r="D21" s="4">
        <v>154</v>
      </c>
      <c r="E21" s="4">
        <v>0</v>
      </c>
      <c r="F21" s="4">
        <v>0</v>
      </c>
      <c r="G21" s="4">
        <v>0</v>
      </c>
      <c r="H21" s="4">
        <v>0</v>
      </c>
      <c r="I21" s="4">
        <f t="shared" si="3"/>
        <v>154</v>
      </c>
      <c r="M21" s="6">
        <v>4</v>
      </c>
      <c r="N21" s="8">
        <f t="shared" si="1"/>
        <v>290.60768733776627</v>
      </c>
      <c r="O21" s="8">
        <f t="shared" si="0"/>
        <v>0</v>
      </c>
      <c r="P21" s="8">
        <f t="shared" si="0"/>
        <v>118.02515653078919</v>
      </c>
      <c r="Q21" s="8">
        <f t="shared" si="0"/>
        <v>0</v>
      </c>
      <c r="R21" s="8">
        <f t="shared" si="0"/>
        <v>0</v>
      </c>
      <c r="S21" s="8">
        <f t="shared" si="2"/>
        <v>408.63284386855548</v>
      </c>
      <c r="U21" s="5">
        <v>3</v>
      </c>
      <c r="V21" s="8">
        <f>F29*B11</f>
        <v>30.645562512479525</v>
      </c>
    </row>
    <row r="22" spans="3:23" x14ac:dyDescent="0.25">
      <c r="C22" s="5">
        <v>4</v>
      </c>
      <c r="D22" s="4">
        <v>111.7721874376024</v>
      </c>
      <c r="E22" s="4">
        <v>0</v>
      </c>
      <c r="F22" s="4">
        <v>26.227812562397599</v>
      </c>
      <c r="G22" s="4">
        <v>0</v>
      </c>
      <c r="H22" s="4">
        <v>0</v>
      </c>
      <c r="I22" s="4">
        <f t="shared" si="3"/>
        <v>138</v>
      </c>
      <c r="M22" s="6">
        <v>5</v>
      </c>
      <c r="N22" s="8">
        <f t="shared" si="1"/>
        <v>0</v>
      </c>
      <c r="O22" s="8">
        <f t="shared" si="0"/>
        <v>0</v>
      </c>
      <c r="P22" s="8">
        <f t="shared" si="0"/>
        <v>266.70000000000005</v>
      </c>
      <c r="Q22" s="8">
        <f t="shared" si="0"/>
        <v>0</v>
      </c>
      <c r="R22" s="8">
        <f t="shared" si="0"/>
        <v>0</v>
      </c>
      <c r="S22" s="8">
        <f t="shared" si="2"/>
        <v>266.70000000000005</v>
      </c>
      <c r="U22" s="5">
        <v>4</v>
      </c>
      <c r="V22" s="8">
        <f>G29*B12</f>
        <v>270.04053120632165</v>
      </c>
    </row>
    <row r="23" spans="3:23" x14ac:dyDescent="0.25">
      <c r="C23" s="5">
        <v>5</v>
      </c>
      <c r="D23" s="4">
        <v>0</v>
      </c>
      <c r="E23" s="4">
        <v>0</v>
      </c>
      <c r="F23" s="4">
        <v>127.00000000000001</v>
      </c>
      <c r="G23" s="4">
        <v>0</v>
      </c>
      <c r="H23" s="4">
        <v>0</v>
      </c>
      <c r="I23" s="4">
        <f t="shared" si="3"/>
        <v>127.00000000000001</v>
      </c>
      <c r="M23" s="6">
        <v>6</v>
      </c>
      <c r="N23" s="8">
        <f t="shared" si="1"/>
        <v>0</v>
      </c>
      <c r="O23" s="8">
        <f t="shared" si="0"/>
        <v>0</v>
      </c>
      <c r="P23" s="8">
        <f t="shared" si="0"/>
        <v>0</v>
      </c>
      <c r="Q23" s="8">
        <f t="shared" si="0"/>
        <v>300.3</v>
      </c>
      <c r="R23" s="8">
        <f t="shared" si="0"/>
        <v>549</v>
      </c>
      <c r="S23" s="8">
        <f t="shared" si="2"/>
        <v>849.3</v>
      </c>
      <c r="U23" s="5">
        <v>5</v>
      </c>
      <c r="V23" s="8">
        <f>H29*B13</f>
        <v>100</v>
      </c>
    </row>
    <row r="24" spans="3:23" x14ac:dyDescent="0.25">
      <c r="C24" s="5">
        <v>6</v>
      </c>
      <c r="D24" s="4">
        <v>0</v>
      </c>
      <c r="E24" s="4">
        <v>0</v>
      </c>
      <c r="F24" s="4">
        <v>0</v>
      </c>
      <c r="G24" s="4">
        <v>39</v>
      </c>
      <c r="H24" s="4">
        <v>90</v>
      </c>
      <c r="I24" s="4">
        <f t="shared" si="3"/>
        <v>129</v>
      </c>
      <c r="M24" s="6">
        <v>7</v>
      </c>
      <c r="N24" s="8">
        <f t="shared" si="1"/>
        <v>0</v>
      </c>
      <c r="O24" s="8">
        <f t="shared" si="0"/>
        <v>0</v>
      </c>
      <c r="P24" s="8">
        <f t="shared" si="0"/>
        <v>0</v>
      </c>
      <c r="Q24" s="8">
        <f t="shared" si="0"/>
        <v>688.2</v>
      </c>
      <c r="R24" s="8">
        <f t="shared" si="0"/>
        <v>0</v>
      </c>
      <c r="S24" s="8">
        <f t="shared" si="2"/>
        <v>688.2</v>
      </c>
      <c r="U24" s="1"/>
      <c r="V24" s="8">
        <f>SUM(V19:V23)</f>
        <v>605.6860937188012</v>
      </c>
    </row>
    <row r="25" spans="3:23" x14ac:dyDescent="0.25">
      <c r="C25" s="5">
        <v>7</v>
      </c>
      <c r="D25" s="4">
        <v>0</v>
      </c>
      <c r="E25" s="4">
        <v>0</v>
      </c>
      <c r="F25" s="4">
        <v>0</v>
      </c>
      <c r="G25" s="4">
        <v>111</v>
      </c>
      <c r="H25" s="4">
        <v>0</v>
      </c>
      <c r="I25" s="4">
        <f t="shared" si="3"/>
        <v>111</v>
      </c>
      <c r="M25" s="6">
        <v>8</v>
      </c>
      <c r="N25" s="8">
        <f t="shared" si="1"/>
        <v>0</v>
      </c>
      <c r="O25" s="8">
        <f t="shared" si="0"/>
        <v>0</v>
      </c>
      <c r="P25" s="8">
        <f t="shared" si="0"/>
        <v>0</v>
      </c>
      <c r="Q25" s="8">
        <f t="shared" si="0"/>
        <v>0</v>
      </c>
      <c r="R25" s="8">
        <f t="shared" si="0"/>
        <v>539</v>
      </c>
      <c r="S25" s="8">
        <f t="shared" si="2"/>
        <v>539</v>
      </c>
      <c r="U25" s="1"/>
    </row>
    <row r="26" spans="3:23" x14ac:dyDescent="0.25">
      <c r="C26" s="5">
        <v>8</v>
      </c>
      <c r="D26" s="4">
        <v>0</v>
      </c>
      <c r="E26" s="4">
        <v>0</v>
      </c>
      <c r="F26" s="4">
        <v>0</v>
      </c>
      <c r="G26" s="4">
        <v>0</v>
      </c>
      <c r="H26" s="4">
        <v>110</v>
      </c>
      <c r="I26" s="4">
        <f t="shared" si="3"/>
        <v>110</v>
      </c>
      <c r="M26" s="6">
        <v>9</v>
      </c>
      <c r="N26" s="8">
        <f t="shared" si="1"/>
        <v>90.606218943432609</v>
      </c>
      <c r="O26" s="8">
        <f t="shared" si="0"/>
        <v>0</v>
      </c>
      <c r="P26" s="8">
        <f t="shared" si="0"/>
        <v>0</v>
      </c>
      <c r="Q26" s="8">
        <f t="shared" si="0"/>
        <v>755.79140578201782</v>
      </c>
      <c r="R26" s="8">
        <f t="shared" si="0"/>
        <v>0</v>
      </c>
      <c r="S26" s="8">
        <f t="shared" si="2"/>
        <v>846.39762472545044</v>
      </c>
      <c r="U26" s="1"/>
    </row>
    <row r="27" spans="3:23" x14ac:dyDescent="0.25">
      <c r="C27" s="5">
        <v>9</v>
      </c>
      <c r="D27" s="4">
        <v>29.227812562397617</v>
      </c>
      <c r="E27" s="4">
        <v>0</v>
      </c>
      <c r="F27" s="4">
        <v>0</v>
      </c>
      <c r="G27" s="4">
        <v>100.77218743760238</v>
      </c>
      <c r="H27" s="4">
        <v>0</v>
      </c>
      <c r="I27" s="4">
        <f t="shared" si="3"/>
        <v>130</v>
      </c>
      <c r="M27" s="6">
        <v>10</v>
      </c>
      <c r="N27" s="8">
        <f t="shared" si="1"/>
        <v>0</v>
      </c>
      <c r="O27" s="8">
        <f t="shared" si="0"/>
        <v>0</v>
      </c>
      <c r="P27" s="8">
        <f t="shared" si="0"/>
        <v>0</v>
      </c>
      <c r="Q27" s="8">
        <f t="shared" si="0"/>
        <v>810</v>
      </c>
      <c r="R27" s="8">
        <f t="shared" si="0"/>
        <v>0</v>
      </c>
      <c r="S27" s="8">
        <f t="shared" si="2"/>
        <v>810</v>
      </c>
      <c r="U27" s="1"/>
    </row>
    <row r="28" spans="3:23" x14ac:dyDescent="0.25">
      <c r="C28" s="5">
        <v>10</v>
      </c>
      <c r="D28" s="4">
        <v>0</v>
      </c>
      <c r="E28" s="4">
        <v>0</v>
      </c>
      <c r="F28" s="4">
        <v>0</v>
      </c>
      <c r="G28" s="4">
        <v>135</v>
      </c>
      <c r="H28" s="4">
        <v>0</v>
      </c>
      <c r="I28" s="4">
        <f t="shared" si="3"/>
        <v>135</v>
      </c>
      <c r="S28" s="8">
        <f>S18+S19+S20+S21+S22+S23+S24+S25+S26+S27</f>
        <v>5173.7304685940062</v>
      </c>
    </row>
    <row r="29" spans="3:23" x14ac:dyDescent="0.25">
      <c r="C29" s="4"/>
      <c r="D29" s="4">
        <f>SUM(D19:D28)</f>
        <v>350</v>
      </c>
      <c r="E29" s="4">
        <f t="shared" ref="E29:H29" si="4">SUM(E19:E28)</f>
        <v>249.99999999999994</v>
      </c>
      <c r="F29" s="4">
        <f t="shared" si="4"/>
        <v>153.22781256239762</v>
      </c>
      <c r="G29" s="4">
        <f t="shared" si="4"/>
        <v>385.77218743760238</v>
      </c>
      <c r="H29" s="4">
        <f t="shared" si="4"/>
        <v>200</v>
      </c>
      <c r="I29" s="4"/>
      <c r="S29" s="8">
        <f>S28*T2</f>
        <v>181080.56640079021</v>
      </c>
    </row>
    <row r="32" spans="3:23" x14ac:dyDescent="0.25">
      <c r="K32" s="6" t="s">
        <v>21</v>
      </c>
      <c r="L32" s="6"/>
      <c r="M32" s="6"/>
      <c r="N32" s="6"/>
      <c r="O32" s="6"/>
      <c r="P32" s="4"/>
    </row>
    <row r="33" spans="8:16" x14ac:dyDescent="0.25">
      <c r="K33" s="5" t="s">
        <v>23</v>
      </c>
      <c r="L33" s="5" t="s">
        <v>24</v>
      </c>
      <c r="M33" s="5" t="s">
        <v>25</v>
      </c>
      <c r="N33" s="13" t="s">
        <v>26</v>
      </c>
      <c r="O33" s="19" t="s">
        <v>28</v>
      </c>
      <c r="P33" s="19" t="s">
        <v>29</v>
      </c>
    </row>
    <row r="34" spans="8:16" x14ac:dyDescent="0.25">
      <c r="H34" s="12" t="s">
        <v>9</v>
      </c>
      <c r="I34" s="12"/>
      <c r="J34" s="12"/>
      <c r="K34" s="4">
        <v>167471.5</v>
      </c>
      <c r="L34" s="4">
        <f>S29</f>
        <v>181080.56640079021</v>
      </c>
      <c r="M34" s="4">
        <f>L34-K34</f>
        <v>13609.066400790209</v>
      </c>
      <c r="N34" s="14">
        <f>M34/K34</f>
        <v>8.1261984282640379E-2</v>
      </c>
      <c r="O34" s="20">
        <v>1</v>
      </c>
      <c r="P34" s="4">
        <f>O34*N34</f>
        <v>8.1261984282640379E-2</v>
      </c>
    </row>
    <row r="35" spans="8:16" x14ac:dyDescent="0.25">
      <c r="H35" s="12" t="s">
        <v>22</v>
      </c>
      <c r="I35" s="12"/>
      <c r="J35" s="12"/>
      <c r="K35" s="4">
        <v>612.79999999999995</v>
      </c>
      <c r="L35" s="4">
        <f>V24</f>
        <v>605.6860937188012</v>
      </c>
      <c r="M35" s="4">
        <f>K35-L35</f>
        <v>7.1139062811987515</v>
      </c>
      <c r="N35" s="14">
        <f>M35/K35</f>
        <v>1.1608854897517546E-2</v>
      </c>
      <c r="O35" s="14">
        <v>7</v>
      </c>
      <c r="P35" s="4">
        <f>O35*N35</f>
        <v>8.1261984282622823E-2</v>
      </c>
    </row>
    <row r="37" spans="8:16" x14ac:dyDescent="0.25">
      <c r="M37" t="s">
        <v>27</v>
      </c>
      <c r="N37" s="9">
        <v>8.126198428262546E-2</v>
      </c>
    </row>
  </sheetData>
  <mergeCells count="9">
    <mergeCell ref="U17:V17"/>
    <mergeCell ref="H34:J34"/>
    <mergeCell ref="H35:J35"/>
    <mergeCell ref="A1:B1"/>
    <mergeCell ref="H1:L1"/>
    <mergeCell ref="O1:P1"/>
    <mergeCell ref="A8:E8"/>
    <mergeCell ref="C16:H16"/>
    <mergeCell ref="D17:H17"/>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thecr</dc:creator>
  <cp:lastModifiedBy>thecr</cp:lastModifiedBy>
  <dcterms:created xsi:type="dcterms:W3CDTF">2020-06-09T21:51:58Z</dcterms:created>
  <dcterms:modified xsi:type="dcterms:W3CDTF">2020-06-10T20:16:43Z</dcterms:modified>
</cp:coreProperties>
</file>