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1/Lab/Potential Outcomes/"/>
    </mc:Choice>
  </mc:AlternateContent>
  <xr:revisionPtr revIDLastSave="0" documentId="13_ncr:1_{3BE9FE27-DFFF-DE46-88F5-7DB008DC9B3A}" xr6:coauthVersionLast="47" xr6:coauthVersionMax="47" xr10:uidLastSave="{00000000-0000-0000-0000-000000000000}"/>
  <bookViews>
    <workbookView xWindow="0" yWindow="500" windowWidth="44800" windowHeight="23720" xr2:uid="{3B8309A6-345D-6346-A456-44EEA34DC221}"/>
  </bookViews>
  <sheets>
    <sheet name="PO version 1" sheetId="1" r:id="rId1"/>
    <sheet name="PO vers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2" i="1"/>
  <c r="B21" i="1"/>
  <c r="B20" i="1"/>
  <c r="B24" i="1"/>
  <c r="K23" i="1"/>
  <c r="K22" i="1"/>
  <c r="K21" i="1"/>
  <c r="K20" i="1"/>
  <c r="P13" i="1"/>
  <c r="P12" i="1"/>
  <c r="P11" i="1"/>
  <c r="P10" i="1"/>
  <c r="P16" i="1"/>
  <c r="P15" i="1"/>
  <c r="P14" i="1"/>
  <c r="K10" i="1"/>
  <c r="K5" i="1"/>
  <c r="B23" i="1"/>
  <c r="B15" i="1"/>
  <c r="B17" i="1"/>
  <c r="B16" i="1"/>
  <c r="E4" i="1"/>
  <c r="E5" i="1"/>
  <c r="E6" i="1"/>
  <c r="E7" i="1"/>
  <c r="E8" i="1"/>
  <c r="E9" i="1"/>
  <c r="E10" i="1"/>
  <c r="E11" i="1"/>
  <c r="E12" i="1"/>
  <c r="E3" i="1"/>
  <c r="E2" i="1"/>
  <c r="D4" i="1"/>
  <c r="D5" i="1"/>
  <c r="D6" i="1"/>
  <c r="D7" i="1"/>
  <c r="D8" i="1"/>
  <c r="D9" i="1"/>
  <c r="D10" i="1"/>
  <c r="D11" i="1"/>
  <c r="D12" i="1"/>
  <c r="D3" i="1"/>
  <c r="D2" i="1"/>
</calcChain>
</file>

<file path=xl/sharedStrings.xml><?xml version="1.0" encoding="utf-8"?>
<sst xmlns="http://schemas.openxmlformats.org/spreadsheetml/2006/main" count="95" uniqueCount="69">
  <si>
    <t>Patient</t>
  </si>
  <si>
    <t>TE</t>
  </si>
  <si>
    <t>Y</t>
  </si>
  <si>
    <t>Andy</t>
  </si>
  <si>
    <t>Betty</t>
  </si>
  <si>
    <t>Chad</t>
  </si>
  <si>
    <t>Daniel</t>
  </si>
  <si>
    <t>Edith</t>
  </si>
  <si>
    <t>Frank</t>
  </si>
  <si>
    <t>George</t>
  </si>
  <si>
    <t>Hank</t>
  </si>
  <si>
    <t>Ina</t>
  </si>
  <si>
    <t>Kelly</t>
  </si>
  <si>
    <t>Mindy</t>
  </si>
  <si>
    <t>Calculations</t>
  </si>
  <si>
    <t>Terms</t>
  </si>
  <si>
    <t>E[Y(0)|D=1]</t>
  </si>
  <si>
    <t>E[Y(0)|D=0]</t>
  </si>
  <si>
    <t>Selection bias</t>
  </si>
  <si>
    <t>ATU (Mindfulness)</t>
  </si>
  <si>
    <t>Perfect doctor Treatment Assignment</t>
  </si>
  <si>
    <t>Causal Parameters</t>
  </si>
  <si>
    <t>Pr(D=1)</t>
  </si>
  <si>
    <t>Y(1)    Exercise</t>
  </si>
  <si>
    <t>Y(0)      Mindfulness</t>
  </si>
  <si>
    <t>ATE (All)</t>
  </si>
  <si>
    <t>SDO Decomposition</t>
  </si>
  <si>
    <t>SDO            Direct Calculation</t>
  </si>
  <si>
    <t>ATT (exercise)</t>
  </si>
  <si>
    <t>ATU (mindfulness)</t>
  </si>
  <si>
    <t>TE     (Y1-Y0)</t>
  </si>
  <si>
    <t>ATT (Exercise)</t>
  </si>
  <si>
    <t>&lt;- Avg of all TE</t>
  </si>
  <si>
    <t>&lt;- Avg TE for Exercisers</t>
  </si>
  <si>
    <t>&lt;- Avg TE for People on Mindfulness</t>
  </si>
  <si>
    <t>We have three different causal definitions. We have the ATE (average treatment effect), we have the average treatment effect for the treated group (ATT)</t>
  </si>
  <si>
    <t>and we have the average treatment effect for the untreated group (ATU)</t>
  </si>
  <si>
    <t>&lt;- Simple differences in mean outcomes. Take the average Y for the exercisers and subtract the average Y for the mindfulness group.  This is not a causal effect. Notice it's -2.97 and the ATE is -1.54, the ATT is 4.4 and the ATU is -6.5</t>
  </si>
  <si>
    <t>Pi is the percent of people in the treatment group.</t>
  </si>
  <si>
    <t xml:space="preserve">The percent of people in the treatment group is 0.4545. </t>
  </si>
  <si>
    <t>45% of the 11 people are in the exercise group.</t>
  </si>
  <si>
    <t>Here's a trick: the ATE is the weighted average of the ATT and the ATU.</t>
  </si>
  <si>
    <t>ATE = 0.454 x ATT + (1-0.454)xATU</t>
  </si>
  <si>
    <t>ATE=</t>
  </si>
  <si>
    <t>ATE = pi ATT + (1-pi) ATU</t>
  </si>
  <si>
    <t>E[Y1|D=1]</t>
  </si>
  <si>
    <t>E[Y0|D=1]</t>
  </si>
  <si>
    <t>E[Y1|D=0]</t>
  </si>
  <si>
    <t>E[Y0|D=0]</t>
  </si>
  <si>
    <t>ATU = E[Y1|D=0] - E[Y0|D=0]</t>
  </si>
  <si>
    <t>ATE</t>
  </si>
  <si>
    <t>ATT</t>
  </si>
  <si>
    <t>ATU</t>
  </si>
  <si>
    <t>ATE = pi ( E[Y1|D=1] - E[Y0|D=0] ) + (1 - pi) ( E[Y1|D=0] - E[Y0|D=0] )</t>
  </si>
  <si>
    <t>Long definition of the ATE</t>
  </si>
  <si>
    <t>Medium long definition of the ATE</t>
  </si>
  <si>
    <t xml:space="preserve">ATE = E[Y1] - E[Y0]. </t>
  </si>
  <si>
    <t>Short definition of the ATE</t>
  </si>
  <si>
    <t>ATE (short)</t>
  </si>
  <si>
    <t>ATE (medium)</t>
  </si>
  <si>
    <t>ATE (long)</t>
  </si>
  <si>
    <t>Definitions of the ATE</t>
  </si>
  <si>
    <t>ATE (rewritten)</t>
  </si>
  <si>
    <t>Rewritten ATE</t>
  </si>
  <si>
    <t>( pi x E[Y1|D=1] + (1-pi) x E[Y1|D=0] ) - ( pi x E[Y0|D=1] + (1-pi) x E[Y0|D=0] )</t>
  </si>
  <si>
    <t>pi a + (1-pi) b - pi c - (1-pi) d</t>
  </si>
  <si>
    <t>e=</t>
  </si>
  <si>
    <t>SDO = ATE + E[Y0|D=1] - E[Y0|D=0] + (1-pi)(E[Y1-Y0|D=1]) - (1-pi)(E[Y1-Y0|D=0])</t>
  </si>
  <si>
    <t>ATT = E[Y1|D=1] - E[Y0|D=1]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</si>
</sst>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1" fillId="0" borderId="0" xfId="0" applyFont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3" fillId="9" borderId="3" xfId="0" applyFont="1" applyFill="1" applyBorder="1"/>
    <xf numFmtId="0" fontId="2" fillId="10" borderId="3" xfId="0" applyFont="1" applyFill="1" applyBorder="1" applyAlignment="1">
      <alignment wrapText="1"/>
    </xf>
    <xf numFmtId="0" fontId="3" fillId="10" borderId="7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2" xfId="0" applyFont="1" applyFill="1" applyBorder="1"/>
    <xf numFmtId="0" fontId="2" fillId="10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2" fillId="11" borderId="1" xfId="0" applyFont="1" applyFill="1" applyBorder="1" applyAlignment="1">
      <alignment wrapText="1"/>
    </xf>
    <xf numFmtId="0" fontId="1" fillId="11" borderId="1" xfId="0" applyFont="1" applyFill="1" applyBorder="1"/>
    <xf numFmtId="0" fontId="2" fillId="5" borderId="3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0" fillId="10" borderId="1" xfId="0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8" xfId="0" applyFont="1" applyFill="1" applyBorder="1" applyAlignment="1">
      <alignment horizontal="left"/>
    </xf>
    <xf numFmtId="1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13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12" xfId="0" applyFill="1" applyBorder="1"/>
    <xf numFmtId="0" fontId="0" fillId="13" borderId="2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8" xfId="0" applyFill="1" applyBorder="1"/>
    <xf numFmtId="0" fontId="0" fillId="13" borderId="1" xfId="0" applyFill="1" applyBorder="1"/>
    <xf numFmtId="0" fontId="0" fillId="14" borderId="12" xfId="0" applyFill="1" applyBorder="1"/>
    <xf numFmtId="0" fontId="0" fillId="1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4F43-2F9F-2140-8158-FE637C7522C5}">
  <dimension ref="A1:P25"/>
  <sheetViews>
    <sheetView tabSelected="1" zoomScale="170" zoomScaleNormal="170" workbookViewId="0">
      <pane ySplit="1" topLeftCell="A5" activePane="bottomLeft" state="frozen"/>
      <selection pane="bottomLeft" activeCell="E24" sqref="E24"/>
    </sheetView>
  </sheetViews>
  <sheetFormatPr baseColWidth="10" defaultRowHeight="16" x14ac:dyDescent="0.2"/>
  <cols>
    <col min="1" max="1" width="13.6640625" customWidth="1"/>
    <col min="2" max="2" width="11.6640625" customWidth="1"/>
    <col min="3" max="3" width="15" customWidth="1"/>
    <col min="4" max="4" width="6.83203125" customWidth="1"/>
    <col min="5" max="5" width="8" customWidth="1"/>
    <col min="6" max="6" width="14.6640625" bestFit="1" customWidth="1"/>
    <col min="7" max="7" width="11.6640625" style="35" bestFit="1" customWidth="1"/>
    <col min="10" max="10" width="13.33203125" customWidth="1"/>
    <col min="12" max="12" width="12.33203125" customWidth="1"/>
    <col min="13" max="13" width="13" customWidth="1"/>
  </cols>
  <sheetData>
    <row r="1" spans="1:16" s="2" customFormat="1" ht="52" thickBot="1" x14ac:dyDescent="0.25">
      <c r="A1" s="10" t="s">
        <v>0</v>
      </c>
      <c r="B1" s="11" t="s">
        <v>23</v>
      </c>
      <c r="C1" s="11" t="s">
        <v>24</v>
      </c>
      <c r="D1" s="25" t="s">
        <v>30</v>
      </c>
      <c r="E1" s="29" t="s">
        <v>2</v>
      </c>
      <c r="F1" s="12" t="s">
        <v>20</v>
      </c>
      <c r="G1" s="47"/>
      <c r="H1" s="45"/>
      <c r="I1" s="34" t="s">
        <v>67</v>
      </c>
      <c r="J1" s="34"/>
      <c r="K1" s="34"/>
      <c r="L1" s="34"/>
      <c r="M1" s="34"/>
      <c r="N1" s="34"/>
    </row>
    <row r="2" spans="1:16" x14ac:dyDescent="0.2">
      <c r="A2" s="6" t="s">
        <v>3</v>
      </c>
      <c r="B2" s="3">
        <v>1</v>
      </c>
      <c r="C2" s="40">
        <v>5</v>
      </c>
      <c r="D2" s="31">
        <f>B2-C2</f>
        <v>-4</v>
      </c>
      <c r="E2" s="37">
        <f>F2*B2+(1-F2)*C2</f>
        <v>5</v>
      </c>
      <c r="F2" s="26">
        <v>0</v>
      </c>
      <c r="I2" t="s">
        <v>38</v>
      </c>
    </row>
    <row r="3" spans="1:16" x14ac:dyDescent="0.2">
      <c r="A3" s="7" t="s">
        <v>4</v>
      </c>
      <c r="B3" s="4">
        <v>5</v>
      </c>
      <c r="C3" s="41">
        <v>15</v>
      </c>
      <c r="D3" s="32">
        <f>B3-C3</f>
        <v>-10</v>
      </c>
      <c r="E3" s="38">
        <f>F3*B3+(1-F3)*C3</f>
        <v>15</v>
      </c>
      <c r="F3" s="27">
        <v>0</v>
      </c>
      <c r="J3" t="s">
        <v>39</v>
      </c>
    </row>
    <row r="4" spans="1:16" x14ac:dyDescent="0.2">
      <c r="A4" s="7" t="s">
        <v>5</v>
      </c>
      <c r="B4" s="41">
        <v>12</v>
      </c>
      <c r="C4" s="4">
        <v>3</v>
      </c>
      <c r="D4" s="32">
        <f t="shared" ref="D4:D12" si="0">B4-C4</f>
        <v>9</v>
      </c>
      <c r="E4" s="38">
        <f t="shared" ref="E4:E12" si="1">F4*B4+(1-F4)*C4</f>
        <v>12</v>
      </c>
      <c r="F4" s="27">
        <v>1</v>
      </c>
      <c r="J4" t="s">
        <v>40</v>
      </c>
    </row>
    <row r="5" spans="1:16" ht="17" thickBot="1" x14ac:dyDescent="0.25">
      <c r="A5" s="7" t="s">
        <v>6</v>
      </c>
      <c r="B5" s="41">
        <v>19</v>
      </c>
      <c r="C5" s="4">
        <v>11</v>
      </c>
      <c r="D5" s="32">
        <f t="shared" si="0"/>
        <v>8</v>
      </c>
      <c r="E5" s="38">
        <f t="shared" si="1"/>
        <v>19</v>
      </c>
      <c r="F5" s="27">
        <v>1</v>
      </c>
      <c r="J5" s="48"/>
      <c r="K5">
        <f>5/11</f>
        <v>0.45454545454545453</v>
      </c>
    </row>
    <row r="6" spans="1:16" ht="17" thickBot="1" x14ac:dyDescent="0.25">
      <c r="A6" s="7" t="s">
        <v>7</v>
      </c>
      <c r="B6" s="41">
        <v>7</v>
      </c>
      <c r="C6" s="4">
        <v>6</v>
      </c>
      <c r="D6" s="32">
        <f t="shared" si="0"/>
        <v>1</v>
      </c>
      <c r="E6" s="38">
        <f t="shared" si="1"/>
        <v>7</v>
      </c>
      <c r="F6" s="27">
        <v>1</v>
      </c>
      <c r="J6" s="55" t="s">
        <v>56</v>
      </c>
      <c r="K6" s="56"/>
      <c r="L6" t="s">
        <v>57</v>
      </c>
    </row>
    <row r="7" spans="1:16" ht="17" thickBot="1" x14ac:dyDescent="0.25">
      <c r="A7" s="7" t="s">
        <v>8</v>
      </c>
      <c r="B7" s="41">
        <v>6</v>
      </c>
      <c r="C7" s="4">
        <v>3</v>
      </c>
      <c r="D7" s="32">
        <f t="shared" si="0"/>
        <v>3</v>
      </c>
      <c r="E7" s="38">
        <f t="shared" si="1"/>
        <v>6</v>
      </c>
      <c r="F7" s="27">
        <v>1</v>
      </c>
      <c r="I7" t="s">
        <v>41</v>
      </c>
    </row>
    <row r="8" spans="1:16" ht="17" thickBot="1" x14ac:dyDescent="0.25">
      <c r="A8" s="7" t="s">
        <v>9</v>
      </c>
      <c r="B8" s="4">
        <v>1</v>
      </c>
      <c r="C8" s="41">
        <v>2</v>
      </c>
      <c r="D8" s="32">
        <f t="shared" si="0"/>
        <v>-1</v>
      </c>
      <c r="E8" s="38">
        <f t="shared" si="1"/>
        <v>2</v>
      </c>
      <c r="F8" s="27">
        <v>0</v>
      </c>
      <c r="J8" s="55" t="s">
        <v>42</v>
      </c>
      <c r="K8" s="61"/>
      <c r="L8" s="56"/>
      <c r="M8" t="s">
        <v>55</v>
      </c>
    </row>
    <row r="9" spans="1:16" ht="17" thickBot="1" x14ac:dyDescent="0.25">
      <c r="A9" s="7" t="s">
        <v>10</v>
      </c>
      <c r="B9" s="4">
        <v>19</v>
      </c>
      <c r="C9" s="41">
        <v>20</v>
      </c>
      <c r="D9" s="32">
        <f t="shared" si="0"/>
        <v>-1</v>
      </c>
      <c r="E9" s="38">
        <f t="shared" si="1"/>
        <v>20</v>
      </c>
      <c r="F9" s="27">
        <v>0</v>
      </c>
    </row>
    <row r="10" spans="1:16" ht="17" thickBot="1" x14ac:dyDescent="0.25">
      <c r="A10" s="7" t="s">
        <v>11</v>
      </c>
      <c r="B10" s="4">
        <v>5</v>
      </c>
      <c r="C10" s="41">
        <v>14</v>
      </c>
      <c r="D10" s="32">
        <f t="shared" si="0"/>
        <v>-9</v>
      </c>
      <c r="E10" s="38">
        <f t="shared" si="1"/>
        <v>14</v>
      </c>
      <c r="F10" s="27">
        <v>0</v>
      </c>
      <c r="J10" t="s">
        <v>43</v>
      </c>
      <c r="K10">
        <f>B23*B16+(1-B23)*B17</f>
        <v>-1.545454545454545</v>
      </c>
      <c r="O10" s="52" t="s">
        <v>45</v>
      </c>
      <c r="P10" s="49">
        <f>AVERAGE(B4,B5,B6,B7,B12)</f>
        <v>9.1999999999999993</v>
      </c>
    </row>
    <row r="11" spans="1:16" ht="17" thickBot="1" x14ac:dyDescent="0.25">
      <c r="A11" s="7" t="s">
        <v>12</v>
      </c>
      <c r="B11" s="4">
        <v>3</v>
      </c>
      <c r="C11" s="41">
        <v>17</v>
      </c>
      <c r="D11" s="32">
        <f t="shared" si="0"/>
        <v>-14</v>
      </c>
      <c r="E11" s="38">
        <f t="shared" si="1"/>
        <v>17</v>
      </c>
      <c r="F11" s="27">
        <v>0</v>
      </c>
      <c r="J11" s="55" t="s">
        <v>44</v>
      </c>
      <c r="K11" s="56"/>
      <c r="O11" s="53" t="s">
        <v>46</v>
      </c>
      <c r="P11" s="50">
        <f>AVERAGE(C4,C5,C6,C7,C12)</f>
        <v>4.8</v>
      </c>
    </row>
    <row r="12" spans="1:16" ht="17" thickBot="1" x14ac:dyDescent="0.25">
      <c r="A12" s="8" t="s">
        <v>13</v>
      </c>
      <c r="B12" s="42">
        <v>2</v>
      </c>
      <c r="C12" s="5">
        <v>1</v>
      </c>
      <c r="D12" s="33">
        <f t="shared" si="0"/>
        <v>1</v>
      </c>
      <c r="E12" s="39">
        <f t="shared" si="1"/>
        <v>2</v>
      </c>
      <c r="F12" s="28">
        <v>1</v>
      </c>
      <c r="L12" s="57" t="s">
        <v>68</v>
      </c>
      <c r="M12" s="58"/>
      <c r="O12" s="53" t="s">
        <v>47</v>
      </c>
      <c r="P12" s="50">
        <f>AVERAGE(B2,B3,B8,B9,B10,B11)</f>
        <v>5.666666666666667</v>
      </c>
    </row>
    <row r="13" spans="1:16" ht="17" thickBot="1" x14ac:dyDescent="0.25">
      <c r="A13" s="1"/>
      <c r="B13" s="1"/>
      <c r="C13" s="1"/>
      <c r="D13" s="1"/>
      <c r="E13" s="1"/>
      <c r="F13" s="43"/>
      <c r="L13" s="59" t="s">
        <v>49</v>
      </c>
      <c r="M13" s="60"/>
      <c r="O13" s="54" t="s">
        <v>48</v>
      </c>
      <c r="P13" s="51">
        <f>AVERAGE(C2,C3,C8,C9,C10,C11)</f>
        <v>12.166666666666666</v>
      </c>
    </row>
    <row r="14" spans="1:16" s="2" customFormat="1" ht="35" thickBot="1" x14ac:dyDescent="0.25">
      <c r="A14" s="13" t="s">
        <v>21</v>
      </c>
      <c r="B14" s="13" t="s">
        <v>14</v>
      </c>
      <c r="C14" s="46"/>
      <c r="D14" s="9"/>
      <c r="E14" s="44"/>
      <c r="F14" s="45"/>
      <c r="G14" s="36"/>
      <c r="H14" s="34" t="s">
        <v>54</v>
      </c>
      <c r="I14" s="34"/>
      <c r="J14"/>
      <c r="K14"/>
      <c r="L14"/>
      <c r="M14"/>
      <c r="N14" s="34"/>
      <c r="O14" s="34" t="s">
        <v>50</v>
      </c>
      <c r="P14" s="34">
        <f>B15</f>
        <v>-1.5454545454545454</v>
      </c>
    </row>
    <row r="15" spans="1:16" ht="18" thickBot="1" x14ac:dyDescent="0.25">
      <c r="A15" s="14" t="s">
        <v>25</v>
      </c>
      <c r="B15" s="15">
        <f>AVERAGE(D2:D12)</f>
        <v>-1.5454545454545454</v>
      </c>
      <c r="C15" s="1" t="s">
        <v>32</v>
      </c>
      <c r="D15" s="1"/>
      <c r="E15" s="1"/>
      <c r="F15" s="1"/>
      <c r="H15" s="55" t="s">
        <v>53</v>
      </c>
      <c r="I15" s="61"/>
      <c r="J15" s="61"/>
      <c r="K15" s="61"/>
      <c r="L15" s="56"/>
      <c r="O15" s="34" t="s">
        <v>51</v>
      </c>
      <c r="P15">
        <f>B16</f>
        <v>4.4000000000000004</v>
      </c>
    </row>
    <row r="16" spans="1:16" ht="18" thickBot="1" x14ac:dyDescent="0.25">
      <c r="A16" s="21" t="s">
        <v>28</v>
      </c>
      <c r="B16" s="22">
        <f>AVERAGE(D4,D5,D6,D7,D12)</f>
        <v>4.4000000000000004</v>
      </c>
      <c r="C16" s="1" t="s">
        <v>33</v>
      </c>
      <c r="D16" s="1"/>
      <c r="E16" s="1"/>
      <c r="F16" s="1"/>
      <c r="O16" s="34" t="s">
        <v>52</v>
      </c>
      <c r="P16">
        <f>B17</f>
        <v>-6.5</v>
      </c>
    </row>
    <row r="17" spans="1:14" ht="35" customHeight="1" thickBot="1" x14ac:dyDescent="0.25">
      <c r="A17" s="21" t="s">
        <v>29</v>
      </c>
      <c r="B17" s="22">
        <f>AVERAGE(D11,D10,D9,D8,D3,D2)</f>
        <v>-6.5</v>
      </c>
      <c r="C17" s="1" t="s">
        <v>34</v>
      </c>
      <c r="D17" s="1"/>
      <c r="E17" s="1"/>
      <c r="F17" s="1"/>
      <c r="G17" s="35" t="s">
        <v>35</v>
      </c>
    </row>
    <row r="18" spans="1:14" ht="17" thickBot="1" x14ac:dyDescent="0.25">
      <c r="A18" s="9"/>
      <c r="B18" s="1"/>
      <c r="C18" s="1"/>
      <c r="D18" s="1"/>
      <c r="E18" s="1"/>
      <c r="F18" s="1"/>
      <c r="G18" s="35" t="s">
        <v>36</v>
      </c>
    </row>
    <row r="19" spans="1:14" ht="18" thickBot="1" x14ac:dyDescent="0.25">
      <c r="A19" s="23" t="s">
        <v>15</v>
      </c>
      <c r="B19" s="24"/>
      <c r="C19" s="1"/>
      <c r="D19" s="1"/>
      <c r="E19" s="1"/>
      <c r="F19" s="1"/>
      <c r="J19" s="64" t="s">
        <v>61</v>
      </c>
      <c r="K19" s="65"/>
    </row>
    <row r="20" spans="1:14" ht="23" customHeight="1" thickBot="1" x14ac:dyDescent="0.25">
      <c r="A20" s="16" t="s">
        <v>16</v>
      </c>
      <c r="B20" s="17">
        <f>AVERAGE(C4:C7,C12)</f>
        <v>4.8</v>
      </c>
      <c r="C20" s="1"/>
      <c r="D20" s="1"/>
      <c r="E20" s="1"/>
      <c r="F20" s="1"/>
      <c r="J20" s="57" t="s">
        <v>58</v>
      </c>
      <c r="K20" s="52">
        <f>AVERAGE(D2:D12)</f>
        <v>-1.5454545454545454</v>
      </c>
      <c r="M20" t="s">
        <v>63</v>
      </c>
      <c r="N20" t="s">
        <v>64</v>
      </c>
    </row>
    <row r="21" spans="1:14" ht="23" customHeight="1" thickBot="1" x14ac:dyDescent="0.25">
      <c r="A21" s="20" t="s">
        <v>17</v>
      </c>
      <c r="B21" s="19">
        <f>AVERAGE(C2:C3,C8:C11)</f>
        <v>12.166666666666666</v>
      </c>
      <c r="C21" s="1"/>
      <c r="D21" s="1"/>
      <c r="E21" s="1"/>
      <c r="F21" s="1"/>
      <c r="J21" s="62" t="s">
        <v>59</v>
      </c>
      <c r="K21" s="53">
        <f>B23*B16 + (1-B23)*B17</f>
        <v>-1.545454545454545</v>
      </c>
      <c r="M21" t="s">
        <v>66</v>
      </c>
      <c r="N21" t="s">
        <v>65</v>
      </c>
    </row>
    <row r="22" spans="1:14" ht="20" customHeight="1" thickBot="1" x14ac:dyDescent="0.25">
      <c r="A22" s="18" t="s">
        <v>18</v>
      </c>
      <c r="B22" s="19">
        <f>B20-B21</f>
        <v>-7.3666666666666663</v>
      </c>
      <c r="C22" s="1"/>
      <c r="D22" s="1"/>
      <c r="E22" s="1"/>
      <c r="F22" s="1"/>
      <c r="J22" s="59" t="s">
        <v>60</v>
      </c>
      <c r="K22" s="54">
        <f>B23*(P10-P11) + (1-B23)*(P12-P13)</f>
        <v>-1.5454545454545447</v>
      </c>
    </row>
    <row r="23" spans="1:14" ht="18" thickBot="1" x14ac:dyDescent="0.25">
      <c r="A23" s="18" t="s">
        <v>22</v>
      </c>
      <c r="B23" s="19">
        <f>AVERAGE(F2:F12)</f>
        <v>0.45454545454545453</v>
      </c>
      <c r="C23" s="1"/>
      <c r="D23" s="1"/>
      <c r="E23" s="1"/>
      <c r="F23" s="1"/>
      <c r="J23" s="63" t="s">
        <v>62</v>
      </c>
      <c r="K23" s="63">
        <f>B23*P10 + (1-B23)*P12 - ( B23*P11 + (1-B23)*P13)</f>
        <v>-1.5454545454545441</v>
      </c>
    </row>
    <row r="24" spans="1:14" ht="52" thickBot="1" x14ac:dyDescent="0.25">
      <c r="A24" s="18" t="s">
        <v>27</v>
      </c>
      <c r="B24" s="19">
        <f>P10-P13</f>
        <v>-2.9666666666666668</v>
      </c>
      <c r="C24" s="1" t="s">
        <v>37</v>
      </c>
      <c r="D24" s="1"/>
      <c r="E24" s="1"/>
    </row>
    <row r="25" spans="1:14" ht="35" thickBot="1" x14ac:dyDescent="0.25">
      <c r="A25" s="18" t="s">
        <v>26</v>
      </c>
      <c r="B25" s="30">
        <f>B15+B22+(1-B23)*(B16) -(1-B23)*(B17)</f>
        <v>-2.9666666666666668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DDCB-91CC-874B-8191-4AC38ADF5F15}">
  <dimension ref="A1:G25"/>
  <sheetViews>
    <sheetView zoomScale="170" zoomScaleNormal="170" zoomScalePageLayoutView="90" workbookViewId="0">
      <selection activeCell="D22" sqref="D22"/>
    </sheetView>
  </sheetViews>
  <sheetFormatPr baseColWidth="10" defaultRowHeight="16" x14ac:dyDescent="0.2"/>
  <cols>
    <col min="1" max="1" width="13.33203125" customWidth="1"/>
    <col min="2" max="2" width="11.6640625" customWidth="1"/>
    <col min="3" max="3" width="15" customWidth="1"/>
    <col min="4" max="4" width="6.83203125" customWidth="1"/>
    <col min="5" max="5" width="8" customWidth="1"/>
    <col min="6" max="6" width="14.6640625" bestFit="1" customWidth="1"/>
    <col min="7" max="7" width="10.83203125" style="34"/>
  </cols>
  <sheetData>
    <row r="1" spans="1:7" s="2" customFormat="1" ht="52" thickBot="1" x14ac:dyDescent="0.25">
      <c r="A1" s="10" t="s">
        <v>0</v>
      </c>
      <c r="B1" s="11" t="s">
        <v>23</v>
      </c>
      <c r="C1" s="11" t="s">
        <v>24</v>
      </c>
      <c r="D1" s="25" t="s">
        <v>1</v>
      </c>
      <c r="E1" s="29" t="s">
        <v>2</v>
      </c>
      <c r="F1" s="12" t="s">
        <v>20</v>
      </c>
      <c r="G1" s="34"/>
    </row>
    <row r="2" spans="1:7" x14ac:dyDescent="0.2">
      <c r="A2" s="6" t="s">
        <v>3</v>
      </c>
      <c r="B2" s="3">
        <v>4</v>
      </c>
      <c r="C2" s="40">
        <v>5</v>
      </c>
      <c r="D2" s="31"/>
      <c r="E2" s="37"/>
      <c r="F2" s="26"/>
    </row>
    <row r="3" spans="1:7" x14ac:dyDescent="0.2">
      <c r="A3" s="7" t="s">
        <v>4</v>
      </c>
      <c r="B3" s="4">
        <v>14</v>
      </c>
      <c r="C3" s="41">
        <v>15</v>
      </c>
      <c r="D3" s="32"/>
      <c r="E3" s="38"/>
      <c r="F3" s="27"/>
    </row>
    <row r="4" spans="1:7" x14ac:dyDescent="0.2">
      <c r="A4" s="7" t="s">
        <v>5</v>
      </c>
      <c r="B4" s="41">
        <v>12</v>
      </c>
      <c r="C4" s="4">
        <v>1</v>
      </c>
      <c r="D4" s="32"/>
      <c r="E4" s="38"/>
      <c r="F4" s="27"/>
    </row>
    <row r="5" spans="1:7" x14ac:dyDescent="0.2">
      <c r="A5" s="7" t="s">
        <v>6</v>
      </c>
      <c r="B5" s="41">
        <v>19</v>
      </c>
      <c r="C5" s="4">
        <v>1</v>
      </c>
      <c r="D5" s="32"/>
      <c r="E5" s="38"/>
      <c r="F5" s="27"/>
    </row>
    <row r="6" spans="1:7" x14ac:dyDescent="0.2">
      <c r="A6" s="7" t="s">
        <v>7</v>
      </c>
      <c r="B6" s="41">
        <v>7</v>
      </c>
      <c r="C6" s="4">
        <v>3</v>
      </c>
      <c r="D6" s="32"/>
      <c r="E6" s="38"/>
      <c r="F6" s="27"/>
    </row>
    <row r="7" spans="1:7" x14ac:dyDescent="0.2">
      <c r="A7" s="7" t="s">
        <v>8</v>
      </c>
      <c r="B7" s="41">
        <v>6</v>
      </c>
      <c r="C7" s="4">
        <v>5</v>
      </c>
      <c r="D7" s="32"/>
      <c r="E7" s="38"/>
      <c r="F7" s="27"/>
    </row>
    <row r="8" spans="1:7" x14ac:dyDescent="0.2">
      <c r="A8" s="7" t="s">
        <v>9</v>
      </c>
      <c r="B8" s="4">
        <v>0</v>
      </c>
      <c r="C8" s="41">
        <v>2</v>
      </c>
      <c r="D8" s="32"/>
      <c r="E8" s="38"/>
      <c r="F8" s="27"/>
    </row>
    <row r="9" spans="1:7" x14ac:dyDescent="0.2">
      <c r="A9" s="7" t="s">
        <v>10</v>
      </c>
      <c r="B9" s="4">
        <v>17</v>
      </c>
      <c r="C9" s="41">
        <v>20</v>
      </c>
      <c r="D9" s="32"/>
      <c r="E9" s="38"/>
      <c r="F9" s="27"/>
    </row>
    <row r="10" spans="1:7" x14ac:dyDescent="0.2">
      <c r="A10" s="7" t="s">
        <v>11</v>
      </c>
      <c r="B10" s="4">
        <v>5</v>
      </c>
      <c r="C10" s="41">
        <v>14</v>
      </c>
      <c r="D10" s="32"/>
      <c r="E10" s="38"/>
      <c r="F10" s="27"/>
    </row>
    <row r="11" spans="1:7" x14ac:dyDescent="0.2">
      <c r="A11" s="7" t="s">
        <v>12</v>
      </c>
      <c r="B11" s="4">
        <v>16</v>
      </c>
      <c r="C11" s="41">
        <v>17</v>
      </c>
      <c r="D11" s="32"/>
      <c r="E11" s="38"/>
      <c r="F11" s="27"/>
    </row>
    <row r="12" spans="1:7" ht="17" thickBot="1" x14ac:dyDescent="0.25">
      <c r="A12" s="8" t="s">
        <v>13</v>
      </c>
      <c r="B12" s="42">
        <v>2</v>
      </c>
      <c r="C12" s="5">
        <v>0</v>
      </c>
      <c r="D12" s="33"/>
      <c r="E12" s="39"/>
      <c r="F12" s="28"/>
    </row>
    <row r="13" spans="1:7" ht="17" thickBot="1" x14ac:dyDescent="0.25">
      <c r="A13" s="1"/>
      <c r="B13" s="1"/>
      <c r="C13" s="1"/>
      <c r="D13" s="1"/>
      <c r="E13" s="1"/>
      <c r="F13" s="1"/>
    </row>
    <row r="14" spans="1:7" s="2" customFormat="1" ht="35" thickBot="1" x14ac:dyDescent="0.25">
      <c r="A14" s="13" t="s">
        <v>21</v>
      </c>
      <c r="B14" s="13" t="s">
        <v>14</v>
      </c>
      <c r="C14" s="9"/>
      <c r="D14" s="9"/>
      <c r="E14" s="9"/>
      <c r="F14" s="9"/>
      <c r="G14" s="34"/>
    </row>
    <row r="15" spans="1:7" ht="18" thickBot="1" x14ac:dyDescent="0.25">
      <c r="A15" s="14" t="s">
        <v>25</v>
      </c>
      <c r="B15" s="15"/>
      <c r="C15" s="1"/>
      <c r="D15" s="1"/>
      <c r="E15" s="1"/>
      <c r="F15" s="1"/>
    </row>
    <row r="16" spans="1:7" ht="18" thickBot="1" x14ac:dyDescent="0.25">
      <c r="A16" s="21" t="s">
        <v>31</v>
      </c>
      <c r="B16" s="22"/>
      <c r="C16" s="1"/>
      <c r="D16" s="1"/>
      <c r="E16" s="1"/>
      <c r="F16" s="1"/>
    </row>
    <row r="17" spans="1:6" ht="35" customHeight="1" thickBot="1" x14ac:dyDescent="0.25">
      <c r="A17" s="21" t="s">
        <v>19</v>
      </c>
      <c r="B17" s="22"/>
      <c r="C17" s="1"/>
      <c r="D17" s="1"/>
      <c r="E17" s="1"/>
      <c r="F17" s="1"/>
    </row>
    <row r="18" spans="1:6" ht="17" thickBot="1" x14ac:dyDescent="0.25">
      <c r="A18" s="9"/>
      <c r="B18" s="1"/>
      <c r="C18" s="1"/>
      <c r="D18" s="1"/>
      <c r="E18" s="1"/>
      <c r="F18" s="1"/>
    </row>
    <row r="19" spans="1:6" ht="18" thickBot="1" x14ac:dyDescent="0.25">
      <c r="A19" s="23" t="s">
        <v>15</v>
      </c>
      <c r="B19" s="24"/>
      <c r="C19" s="1"/>
      <c r="D19" s="1"/>
      <c r="E19" s="1"/>
      <c r="F19" s="1"/>
    </row>
    <row r="20" spans="1:6" ht="23" customHeight="1" thickBot="1" x14ac:dyDescent="0.25">
      <c r="A20" s="16" t="s">
        <v>16</v>
      </c>
      <c r="B20" s="17"/>
      <c r="C20" s="1"/>
      <c r="D20" s="1"/>
      <c r="E20" s="1"/>
      <c r="F20" s="1"/>
    </row>
    <row r="21" spans="1:6" ht="23" customHeight="1" thickBot="1" x14ac:dyDescent="0.25">
      <c r="A21" s="20" t="s">
        <v>17</v>
      </c>
      <c r="B21" s="19"/>
      <c r="C21" s="1"/>
      <c r="D21" s="1"/>
      <c r="E21" s="1"/>
      <c r="F21" s="1"/>
    </row>
    <row r="22" spans="1:6" ht="20" customHeight="1" thickBot="1" x14ac:dyDescent="0.25">
      <c r="A22" s="18" t="s">
        <v>18</v>
      </c>
      <c r="B22" s="19"/>
      <c r="C22" s="1"/>
      <c r="D22" s="1"/>
      <c r="E22" s="1"/>
      <c r="F22" s="1"/>
    </row>
    <row r="23" spans="1:6" ht="18" thickBot="1" x14ac:dyDescent="0.25">
      <c r="A23" s="18" t="s">
        <v>22</v>
      </c>
      <c r="B23" s="19"/>
      <c r="C23" s="1"/>
      <c r="D23" s="1"/>
      <c r="E23" s="1"/>
      <c r="F23" s="1"/>
    </row>
    <row r="24" spans="1:6" ht="52" thickBot="1" x14ac:dyDescent="0.25">
      <c r="A24" s="18" t="s">
        <v>27</v>
      </c>
      <c r="B24" s="19"/>
      <c r="C24" s="1"/>
      <c r="D24" s="1"/>
      <c r="E24" s="1"/>
    </row>
    <row r="25" spans="1:6" ht="35" thickBot="1" x14ac:dyDescent="0.25">
      <c r="A25" s="18" t="s">
        <v>26</v>
      </c>
      <c r="B25" s="3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version 1</vt:lpstr>
      <vt:lpstr>PO 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Scott</dc:creator>
  <cp:lastModifiedBy>Scott Cunningham</cp:lastModifiedBy>
  <dcterms:created xsi:type="dcterms:W3CDTF">2024-01-16T19:57:59Z</dcterms:created>
  <dcterms:modified xsi:type="dcterms:W3CDTF">2024-02-15T13:04:33Z</dcterms:modified>
</cp:coreProperties>
</file>