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ocuments\thesis\thesis-report\"/>
    </mc:Choice>
  </mc:AlternateContent>
  <xr:revisionPtr revIDLastSave="0" documentId="13_ncr:1_{34A0CD7D-ADC0-47B7-8926-7CAB919D3C73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81" i="2" l="1"/>
  <c r="F280" i="2"/>
  <c r="F279" i="2"/>
  <c r="F226" i="2"/>
  <c r="F225" i="2"/>
  <c r="F224" i="2"/>
  <c r="F170" i="2"/>
  <c r="F169" i="2"/>
  <c r="F168" i="2"/>
  <c r="F114" i="2"/>
  <c r="F113" i="2"/>
  <c r="F112" i="2"/>
  <c r="G332" i="2"/>
  <c r="F332" i="2"/>
  <c r="G331" i="2"/>
  <c r="F331" i="2"/>
  <c r="G330" i="2"/>
  <c r="F330" i="2"/>
  <c r="G329" i="2"/>
  <c r="F329" i="2"/>
  <c r="G322" i="2"/>
  <c r="F322" i="2"/>
  <c r="G321" i="2"/>
  <c r="F321" i="2"/>
  <c r="G320" i="2"/>
  <c r="F320" i="2"/>
  <c r="G319" i="2"/>
  <c r="F319" i="2"/>
  <c r="F312" i="2"/>
  <c r="F311" i="2"/>
  <c r="F310" i="2"/>
  <c r="F309" i="2"/>
  <c r="G302" i="2"/>
  <c r="F302" i="2"/>
  <c r="G301" i="2"/>
  <c r="F301" i="2"/>
  <c r="G300" i="2"/>
  <c r="F300" i="2"/>
  <c r="G299" i="2"/>
  <c r="F299" i="2"/>
  <c r="G292" i="2"/>
  <c r="F292" i="2"/>
  <c r="G291" i="2"/>
  <c r="F291" i="2"/>
  <c r="G290" i="2"/>
  <c r="F290" i="2"/>
  <c r="G289" i="2"/>
  <c r="F289" i="2"/>
  <c r="F276" i="2"/>
  <c r="F275" i="2"/>
  <c r="F274" i="2"/>
  <c r="F273" i="2"/>
  <c r="F266" i="2"/>
  <c r="F265" i="2"/>
  <c r="F264" i="2"/>
  <c r="F263" i="2"/>
  <c r="F256" i="2"/>
  <c r="F255" i="2"/>
  <c r="F254" i="2"/>
  <c r="F253" i="2"/>
  <c r="F246" i="2"/>
  <c r="F245" i="2"/>
  <c r="F244" i="2"/>
  <c r="F243" i="2"/>
  <c r="F236" i="2"/>
  <c r="F235" i="2"/>
  <c r="F234" i="2"/>
  <c r="F233" i="2"/>
  <c r="G221" i="2"/>
  <c r="F221" i="2"/>
  <c r="G220" i="2"/>
  <c r="F220" i="2"/>
  <c r="G219" i="2"/>
  <c r="F219" i="2"/>
  <c r="G218" i="2"/>
  <c r="F218" i="2"/>
  <c r="G211" i="2"/>
  <c r="F211" i="2"/>
  <c r="G210" i="2"/>
  <c r="F210" i="2"/>
  <c r="G209" i="2"/>
  <c r="F209" i="2"/>
  <c r="G208" i="2"/>
  <c r="F208" i="2"/>
  <c r="G201" i="2"/>
  <c r="F201" i="2"/>
  <c r="G200" i="2"/>
  <c r="F200" i="2"/>
  <c r="G199" i="2"/>
  <c r="F199" i="2"/>
  <c r="G198" i="2"/>
  <c r="F198" i="2"/>
  <c r="G191" i="2"/>
  <c r="F191" i="2"/>
  <c r="G190" i="2"/>
  <c r="F190" i="2"/>
  <c r="G189" i="2"/>
  <c r="F189" i="2"/>
  <c r="G188" i="2"/>
  <c r="F188" i="2"/>
  <c r="G181" i="2"/>
  <c r="F181" i="2"/>
  <c r="G180" i="2"/>
  <c r="F180" i="2"/>
  <c r="G179" i="2"/>
  <c r="F179" i="2"/>
  <c r="G178" i="2"/>
  <c r="F178" i="2"/>
  <c r="G165" i="2"/>
  <c r="F165" i="2"/>
  <c r="G164" i="2"/>
  <c r="F164" i="2"/>
  <c r="G163" i="2"/>
  <c r="F163" i="2"/>
  <c r="G162" i="2"/>
  <c r="F162" i="2"/>
  <c r="G155" i="2"/>
  <c r="F155" i="2"/>
  <c r="G154" i="2"/>
  <c r="F154" i="2"/>
  <c r="G153" i="2"/>
  <c r="F153" i="2"/>
  <c r="G152" i="2"/>
  <c r="F152" i="2"/>
  <c r="G145" i="2"/>
  <c r="F145" i="2"/>
  <c r="G144" i="2"/>
  <c r="F144" i="2"/>
  <c r="G143" i="2"/>
  <c r="F143" i="2"/>
  <c r="G142" i="2"/>
  <c r="F142" i="2"/>
  <c r="G135" i="2"/>
  <c r="F135" i="2"/>
  <c r="G134" i="2"/>
  <c r="F134" i="2"/>
  <c r="G133" i="2"/>
  <c r="F133" i="2"/>
  <c r="G132" i="2"/>
  <c r="F132" i="2"/>
  <c r="G125" i="2"/>
  <c r="F125" i="2"/>
  <c r="G124" i="2"/>
  <c r="F124" i="2"/>
  <c r="G123" i="2"/>
  <c r="F123" i="2"/>
  <c r="G122" i="2"/>
  <c r="F122" i="2"/>
  <c r="G109" i="2"/>
  <c r="F109" i="2"/>
  <c r="G108" i="2"/>
  <c r="F108" i="2"/>
  <c r="G107" i="2"/>
  <c r="F107" i="2"/>
  <c r="G106" i="2"/>
  <c r="F106" i="2"/>
  <c r="G99" i="2"/>
  <c r="F99" i="2"/>
  <c r="G98" i="2"/>
  <c r="F98" i="2"/>
  <c r="G97" i="2"/>
  <c r="F97" i="2"/>
  <c r="G96" i="2"/>
  <c r="F96" i="2"/>
  <c r="G89" i="2"/>
  <c r="F89" i="2"/>
  <c r="G88" i="2"/>
  <c r="F88" i="2"/>
  <c r="G87" i="2"/>
  <c r="F87" i="2"/>
  <c r="G86" i="2"/>
  <c r="F86" i="2"/>
  <c r="G79" i="2"/>
  <c r="F79" i="2"/>
  <c r="G78" i="2"/>
  <c r="F78" i="2"/>
  <c r="G77" i="2"/>
  <c r="F77" i="2"/>
  <c r="G76" i="2"/>
  <c r="F76" i="2"/>
  <c r="G69" i="2"/>
  <c r="F69" i="2"/>
  <c r="G68" i="2"/>
  <c r="F68" i="2"/>
  <c r="G67" i="2"/>
  <c r="F67" i="2"/>
  <c r="G66" i="2"/>
  <c r="F66" i="2"/>
  <c r="G53" i="2"/>
  <c r="F53" i="2"/>
  <c r="F58" i="2" s="1"/>
  <c r="G52" i="2"/>
  <c r="F52" i="2"/>
  <c r="G51" i="2"/>
  <c r="F51" i="2"/>
  <c r="G50" i="2"/>
  <c r="F50" i="2"/>
  <c r="G43" i="2"/>
  <c r="F43" i="2"/>
  <c r="G42" i="2"/>
  <c r="F42" i="2"/>
  <c r="G41" i="2"/>
  <c r="F41" i="2"/>
  <c r="G40" i="2"/>
  <c r="F40" i="2"/>
  <c r="G33" i="2"/>
  <c r="F33" i="2"/>
  <c r="G32" i="2"/>
  <c r="F32" i="2"/>
  <c r="G31" i="2"/>
  <c r="F31" i="2"/>
  <c r="G30" i="2"/>
  <c r="F30" i="2"/>
  <c r="G20" i="2"/>
  <c r="G21" i="2"/>
  <c r="G22" i="2"/>
  <c r="G23" i="2"/>
  <c r="F23" i="2"/>
  <c r="F22" i="2"/>
  <c r="F21" i="2"/>
  <c r="F20" i="2"/>
  <c r="G13" i="2"/>
  <c r="F13" i="2"/>
  <c r="G12" i="2"/>
  <c r="G11" i="2"/>
  <c r="G10" i="2"/>
  <c r="F56" i="2" l="1"/>
  <c r="F12" i="2"/>
  <c r="F57" i="2" s="1"/>
  <c r="F11" i="2"/>
  <c r="F10" i="2"/>
  <c r="I6" i="2"/>
  <c r="I7" i="2"/>
  <c r="I8" i="2"/>
  <c r="I9" i="2"/>
  <c r="I15" i="2"/>
  <c r="I16" i="2"/>
  <c r="I17" i="2"/>
  <c r="I18" i="2"/>
  <c r="I19" i="2"/>
  <c r="I25" i="2"/>
  <c r="I26" i="2"/>
  <c r="I27" i="2"/>
  <c r="I28" i="2"/>
  <c r="I29" i="2"/>
  <c r="I35" i="2"/>
  <c r="I36" i="2"/>
  <c r="I37" i="2"/>
  <c r="I38" i="2"/>
  <c r="I39" i="2"/>
  <c r="I45" i="2"/>
  <c r="I46" i="2"/>
  <c r="I47" i="2"/>
  <c r="I48" i="2"/>
  <c r="I49" i="2"/>
  <c r="I61" i="2"/>
  <c r="I62" i="2"/>
  <c r="I63" i="2"/>
  <c r="I64" i="2"/>
  <c r="I65" i="2"/>
  <c r="I71" i="2"/>
  <c r="I72" i="2"/>
  <c r="I73" i="2"/>
  <c r="I74" i="2"/>
  <c r="I75" i="2"/>
  <c r="I81" i="2"/>
  <c r="I82" i="2"/>
  <c r="I83" i="2"/>
  <c r="I84" i="2"/>
  <c r="I85" i="2"/>
  <c r="I91" i="2"/>
  <c r="I92" i="2"/>
  <c r="I93" i="2"/>
  <c r="I94" i="2"/>
  <c r="I95" i="2"/>
  <c r="I101" i="2"/>
  <c r="I102" i="2"/>
  <c r="I103" i="2"/>
  <c r="I104" i="2"/>
  <c r="I105" i="2"/>
  <c r="I117" i="2"/>
  <c r="I118" i="2"/>
  <c r="I119" i="2"/>
  <c r="I120" i="2"/>
  <c r="I121" i="2"/>
  <c r="I127" i="2"/>
  <c r="I128" i="2"/>
  <c r="I129" i="2"/>
  <c r="I130" i="2"/>
  <c r="I131" i="2"/>
  <c r="I137" i="2"/>
  <c r="I138" i="2"/>
  <c r="I139" i="2"/>
  <c r="I140" i="2"/>
  <c r="I141" i="2"/>
  <c r="I147" i="2"/>
  <c r="I148" i="2"/>
  <c r="I149" i="2"/>
  <c r="I150" i="2"/>
  <c r="I151" i="2"/>
  <c r="I157" i="2"/>
  <c r="I158" i="2"/>
  <c r="I159" i="2"/>
  <c r="I160" i="2"/>
  <c r="I161" i="2"/>
  <c r="I173" i="2"/>
  <c r="I174" i="2"/>
  <c r="I175" i="2"/>
  <c r="I176" i="2"/>
  <c r="I177" i="2"/>
  <c r="I183" i="2"/>
  <c r="I184" i="2"/>
  <c r="I185" i="2"/>
  <c r="I186" i="2"/>
  <c r="I187" i="2"/>
  <c r="I193" i="2"/>
  <c r="I194" i="2"/>
  <c r="I195" i="2"/>
  <c r="I196" i="2"/>
  <c r="I197" i="2"/>
  <c r="I203" i="2"/>
  <c r="I204" i="2"/>
  <c r="I205" i="2"/>
  <c r="I206" i="2"/>
  <c r="I207" i="2"/>
  <c r="I213" i="2"/>
  <c r="I214" i="2"/>
  <c r="I215" i="2"/>
  <c r="I216" i="2"/>
  <c r="I217" i="2"/>
  <c r="I228" i="2"/>
  <c r="I229" i="2"/>
  <c r="I230" i="2"/>
  <c r="I231" i="2"/>
  <c r="I232" i="2"/>
  <c r="I238" i="2"/>
  <c r="I239" i="2"/>
  <c r="I240" i="2"/>
  <c r="I241" i="2"/>
  <c r="I242" i="2"/>
  <c r="I248" i="2"/>
  <c r="I249" i="2"/>
  <c r="I250" i="2"/>
  <c r="I251" i="2"/>
  <c r="I252" i="2"/>
  <c r="I258" i="2"/>
  <c r="I259" i="2"/>
  <c r="I260" i="2"/>
  <c r="I261" i="2"/>
  <c r="I262" i="2"/>
  <c r="I268" i="2"/>
  <c r="I269" i="2"/>
  <c r="I270" i="2"/>
  <c r="I271" i="2"/>
  <c r="I272" i="2"/>
  <c r="I284" i="2"/>
  <c r="I285" i="2"/>
  <c r="I286" i="2"/>
  <c r="I287" i="2"/>
  <c r="I288" i="2"/>
  <c r="I294" i="2"/>
  <c r="I295" i="2"/>
  <c r="I296" i="2"/>
  <c r="I297" i="2"/>
  <c r="I298" i="2"/>
  <c r="I304" i="2"/>
  <c r="I305" i="2"/>
  <c r="I306" i="2"/>
  <c r="I307" i="2"/>
  <c r="I308" i="2"/>
  <c r="I314" i="2"/>
  <c r="I315" i="2"/>
  <c r="I316" i="2"/>
  <c r="I317" i="2"/>
  <c r="I318" i="2"/>
  <c r="I324" i="2"/>
  <c r="I325" i="2"/>
  <c r="I326" i="2"/>
  <c r="I327" i="2"/>
  <c r="I328" i="2"/>
  <c r="I5" i="2"/>
  <c r="G305" i="2"/>
  <c r="G306" i="2"/>
  <c r="G307" i="2"/>
  <c r="G308" i="2"/>
  <c r="G304" i="2"/>
  <c r="G270" i="2"/>
  <c r="G271" i="2"/>
  <c r="G272" i="2"/>
  <c r="G269" i="2"/>
  <c r="G260" i="2"/>
  <c r="G261" i="2"/>
  <c r="G262" i="2"/>
  <c r="G259" i="2"/>
  <c r="G250" i="2"/>
  <c r="G251" i="2"/>
  <c r="G252" i="2"/>
  <c r="G249" i="2"/>
  <c r="G240" i="2"/>
  <c r="G241" i="2"/>
  <c r="G242" i="2"/>
  <c r="G239" i="2"/>
  <c r="G230" i="2"/>
  <c r="G231" i="2"/>
  <c r="G232" i="2"/>
  <c r="G229" i="2"/>
  <c r="G244" i="2" l="1"/>
  <c r="G246" i="2"/>
  <c r="G243" i="2"/>
  <c r="G245" i="2"/>
  <c r="G312" i="2"/>
  <c r="G309" i="2"/>
  <c r="G311" i="2"/>
  <c r="G310" i="2"/>
  <c r="I264" i="2"/>
  <c r="I263" i="2"/>
  <c r="I265" i="2"/>
  <c r="I179" i="2"/>
  <c r="I178" i="2"/>
  <c r="I180" i="2"/>
  <c r="I300" i="2"/>
  <c r="I299" i="2"/>
  <c r="I301" i="2"/>
  <c r="I209" i="2"/>
  <c r="I210" i="2"/>
  <c r="I208" i="2"/>
  <c r="I152" i="2"/>
  <c r="I154" i="2"/>
  <c r="I153" i="2"/>
  <c r="I273" i="2"/>
  <c r="I275" i="2"/>
  <c r="I274" i="2"/>
  <c r="I188" i="2"/>
  <c r="I190" i="2"/>
  <c r="I189" i="2"/>
  <c r="I243" i="2"/>
  <c r="I245" i="2"/>
  <c r="I244" i="2"/>
  <c r="G276" i="2"/>
  <c r="G273" i="2"/>
  <c r="G275" i="2"/>
  <c r="G274" i="2"/>
  <c r="I309" i="2"/>
  <c r="I310" i="2"/>
  <c r="I311" i="2"/>
  <c r="I218" i="2"/>
  <c r="I220" i="2"/>
  <c r="I219" i="2"/>
  <c r="I132" i="2"/>
  <c r="I133" i="2"/>
  <c r="I134" i="2"/>
  <c r="G264" i="2"/>
  <c r="G263" i="2"/>
  <c r="G266" i="2"/>
  <c r="G265" i="2"/>
  <c r="G235" i="2"/>
  <c r="G234" i="2"/>
  <c r="G236" i="2"/>
  <c r="G233" i="2"/>
  <c r="I255" i="2"/>
  <c r="I254" i="2"/>
  <c r="I253" i="2"/>
  <c r="I164" i="2"/>
  <c r="I163" i="2"/>
  <c r="I162" i="2"/>
  <c r="I329" i="2"/>
  <c r="I331" i="2"/>
  <c r="I330" i="2"/>
  <c r="G253" i="2"/>
  <c r="G255" i="2"/>
  <c r="G254" i="2"/>
  <c r="G256" i="2"/>
  <c r="I291" i="2"/>
  <c r="I290" i="2"/>
  <c r="I289" i="2"/>
  <c r="I200" i="2"/>
  <c r="I199" i="2"/>
  <c r="I198" i="2"/>
  <c r="I319" i="2"/>
  <c r="I320" i="2"/>
  <c r="I321" i="2"/>
  <c r="I233" i="2"/>
  <c r="I234" i="2"/>
  <c r="I235" i="2"/>
  <c r="I143" i="2"/>
  <c r="I142" i="2"/>
  <c r="I144" i="2"/>
  <c r="I76" i="2"/>
  <c r="I77" i="2"/>
  <c r="I79" i="2"/>
  <c r="I78" i="2"/>
  <c r="I86" i="2"/>
  <c r="I88" i="2"/>
  <c r="I87" i="2"/>
  <c r="I123" i="2"/>
  <c r="I122" i="2"/>
  <c r="I124" i="2"/>
  <c r="I69" i="2"/>
  <c r="I66" i="2"/>
  <c r="I68" i="2"/>
  <c r="I67" i="2"/>
  <c r="I106" i="2"/>
  <c r="I108" i="2"/>
  <c r="I107" i="2"/>
  <c r="I97" i="2"/>
  <c r="I96" i="2"/>
  <c r="I98" i="2"/>
  <c r="I22" i="2"/>
  <c r="I20" i="2"/>
  <c r="I21" i="2"/>
  <c r="I50" i="2"/>
  <c r="I52" i="2"/>
  <c r="I51" i="2"/>
  <c r="I30" i="2"/>
  <c r="I32" i="2"/>
  <c r="I31" i="2"/>
  <c r="I41" i="2"/>
  <c r="I40" i="2"/>
  <c r="I42" i="2"/>
  <c r="I11" i="2"/>
  <c r="I12" i="2"/>
  <c r="I10" i="2"/>
  <c r="I229" i="1"/>
  <c r="H229" i="1"/>
  <c r="C229" i="1"/>
  <c r="I228" i="1"/>
  <c r="H228" i="1"/>
  <c r="M228" i="1" s="1"/>
  <c r="O228" i="1" s="1"/>
  <c r="C228" i="1"/>
  <c r="I227" i="1"/>
  <c r="H227" i="1"/>
  <c r="C227" i="1"/>
  <c r="I226" i="1"/>
  <c r="N226" i="1" s="1"/>
  <c r="H226" i="1"/>
  <c r="C226" i="1"/>
  <c r="I225" i="1"/>
  <c r="N225" i="1" s="1"/>
  <c r="H225" i="1"/>
  <c r="C225" i="1"/>
  <c r="I222" i="1"/>
  <c r="N222" i="1" s="1"/>
  <c r="H222" i="1"/>
  <c r="C222" i="1"/>
  <c r="I221" i="1"/>
  <c r="H221" i="1"/>
  <c r="M221" i="1" s="1"/>
  <c r="C221" i="1"/>
  <c r="I220" i="1"/>
  <c r="N220" i="1" s="1"/>
  <c r="P220" i="1" s="1"/>
  <c r="H220" i="1"/>
  <c r="C220" i="1"/>
  <c r="N219" i="1"/>
  <c r="P219" i="1" s="1"/>
  <c r="M219" i="1"/>
  <c r="O219" i="1" s="1"/>
  <c r="I219" i="1"/>
  <c r="H219" i="1"/>
  <c r="C219" i="1"/>
  <c r="I218" i="1"/>
  <c r="N218" i="1" s="1"/>
  <c r="P218" i="1" s="1"/>
  <c r="H218" i="1"/>
  <c r="C218" i="1"/>
  <c r="I215" i="1"/>
  <c r="N215" i="1" s="1"/>
  <c r="P215" i="1" s="1"/>
  <c r="H215" i="1"/>
  <c r="M215" i="1" s="1"/>
  <c r="O215" i="1" s="1"/>
  <c r="C215" i="1"/>
  <c r="I214" i="1"/>
  <c r="H214" i="1"/>
  <c r="M214" i="1" s="1"/>
  <c r="O214" i="1" s="1"/>
  <c r="C214" i="1"/>
  <c r="I213" i="1"/>
  <c r="H213" i="1"/>
  <c r="M213" i="1" s="1"/>
  <c r="C213" i="1"/>
  <c r="P212" i="1"/>
  <c r="I212" i="1"/>
  <c r="N212" i="1" s="1"/>
  <c r="H212" i="1"/>
  <c r="C212" i="1"/>
  <c r="I211" i="1"/>
  <c r="H211" i="1"/>
  <c r="M211" i="1" s="1"/>
  <c r="C211" i="1"/>
  <c r="I209" i="1"/>
  <c r="N209" i="1" s="1"/>
  <c r="P209" i="1" s="1"/>
  <c r="H209" i="1"/>
  <c r="C209" i="1"/>
  <c r="P208" i="1"/>
  <c r="N208" i="1"/>
  <c r="I208" i="1"/>
  <c r="H208" i="1"/>
  <c r="C208" i="1"/>
  <c r="N207" i="1"/>
  <c r="P207" i="1" s="1"/>
  <c r="I207" i="1"/>
  <c r="H207" i="1"/>
  <c r="M207" i="1" s="1"/>
  <c r="O207" i="1" s="1"/>
  <c r="C207" i="1"/>
  <c r="I206" i="1"/>
  <c r="N206" i="1" s="1"/>
  <c r="H206" i="1"/>
  <c r="M206" i="1" s="1"/>
  <c r="O206" i="1" s="1"/>
  <c r="C206" i="1"/>
  <c r="I205" i="1"/>
  <c r="N205" i="1" s="1"/>
  <c r="H205" i="1"/>
  <c r="C205" i="1"/>
  <c r="I203" i="1"/>
  <c r="H203" i="1"/>
  <c r="C203" i="1"/>
  <c r="M202" i="1"/>
  <c r="I202" i="1"/>
  <c r="N202" i="1" s="1"/>
  <c r="H202" i="1"/>
  <c r="C202" i="1"/>
  <c r="I201" i="1"/>
  <c r="N201" i="1" s="1"/>
  <c r="H201" i="1"/>
  <c r="M201" i="1" s="1"/>
  <c r="C201" i="1"/>
  <c r="I200" i="1"/>
  <c r="N200" i="1" s="1"/>
  <c r="P200" i="1" s="1"/>
  <c r="H200" i="1"/>
  <c r="M200" i="1" s="1"/>
  <c r="C200" i="1"/>
  <c r="M199" i="1"/>
  <c r="O199" i="1" s="1"/>
  <c r="I199" i="1"/>
  <c r="N199" i="1" s="1"/>
  <c r="P199" i="1" s="1"/>
  <c r="H199" i="1"/>
  <c r="C199" i="1"/>
  <c r="C189" i="1"/>
  <c r="F189" i="1" s="1"/>
  <c r="B189" i="1"/>
  <c r="B188" i="1"/>
  <c r="C188" i="1" s="1"/>
  <c r="F188" i="1" s="1"/>
  <c r="B187" i="1"/>
  <c r="C187" i="1" s="1"/>
  <c r="F187" i="1" s="1"/>
  <c r="H187" i="1" s="1"/>
  <c r="B186" i="1"/>
  <c r="C186" i="1" s="1"/>
  <c r="F186" i="1" s="1"/>
  <c r="B185" i="1"/>
  <c r="C185" i="1" s="1"/>
  <c r="F185" i="1" s="1"/>
  <c r="G185" i="1" s="1"/>
  <c r="C183" i="1"/>
  <c r="F183" i="1" s="1"/>
  <c r="B183" i="1"/>
  <c r="B182" i="1"/>
  <c r="C182" i="1" s="1"/>
  <c r="F182" i="1" s="1"/>
  <c r="B181" i="1"/>
  <c r="C181" i="1" s="1"/>
  <c r="F181" i="1" s="1"/>
  <c r="G181" i="1" s="1"/>
  <c r="B180" i="1"/>
  <c r="C180" i="1" s="1"/>
  <c r="F180" i="1" s="1"/>
  <c r="H179" i="1"/>
  <c r="S179" i="1" s="1"/>
  <c r="B179" i="1"/>
  <c r="C179" i="1" s="1"/>
  <c r="F179" i="1" s="1"/>
  <c r="G179" i="1" s="1"/>
  <c r="B177" i="1"/>
  <c r="C177" i="1" s="1"/>
  <c r="F177" i="1" s="1"/>
  <c r="G177" i="1" s="1"/>
  <c r="C176" i="1"/>
  <c r="F176" i="1" s="1"/>
  <c r="H176" i="1" s="1"/>
  <c r="B176" i="1"/>
  <c r="C175" i="1"/>
  <c r="F175" i="1" s="1"/>
  <c r="B175" i="1"/>
  <c r="F174" i="1"/>
  <c r="H174" i="1" s="1"/>
  <c r="B174" i="1"/>
  <c r="C174" i="1" s="1"/>
  <c r="B173" i="1"/>
  <c r="C173" i="1" s="1"/>
  <c r="F173" i="1" s="1"/>
  <c r="H173" i="1" s="1"/>
  <c r="S173" i="1" s="1"/>
  <c r="B171" i="1"/>
  <c r="C171" i="1" s="1"/>
  <c r="F171" i="1" s="1"/>
  <c r="B170" i="1"/>
  <c r="C170" i="1" s="1"/>
  <c r="F170" i="1" s="1"/>
  <c r="G170" i="1" s="1"/>
  <c r="C169" i="1"/>
  <c r="F169" i="1" s="1"/>
  <c r="G169" i="1" s="1"/>
  <c r="B169" i="1"/>
  <c r="C168" i="1"/>
  <c r="F168" i="1" s="1"/>
  <c r="H168" i="1" s="1"/>
  <c r="B168" i="1"/>
  <c r="B167" i="1"/>
  <c r="C167" i="1" s="1"/>
  <c r="F167" i="1" s="1"/>
  <c r="H167" i="1" s="1"/>
  <c r="N167" i="1" s="1"/>
  <c r="P167" i="1" s="1"/>
  <c r="B165" i="1"/>
  <c r="C165" i="1" s="1"/>
  <c r="F165" i="1" s="1"/>
  <c r="H165" i="1" s="1"/>
  <c r="B164" i="1"/>
  <c r="C164" i="1" s="1"/>
  <c r="F164" i="1" s="1"/>
  <c r="B163" i="1"/>
  <c r="C163" i="1" s="1"/>
  <c r="F163" i="1" s="1"/>
  <c r="G163" i="1" s="1"/>
  <c r="B162" i="1"/>
  <c r="C162" i="1" s="1"/>
  <c r="F162" i="1" s="1"/>
  <c r="H162" i="1" s="1"/>
  <c r="C161" i="1"/>
  <c r="F161" i="1" s="1"/>
  <c r="B161" i="1"/>
  <c r="B153" i="1"/>
  <c r="C153" i="1" s="1"/>
  <c r="F153" i="1" s="1"/>
  <c r="B152" i="1"/>
  <c r="C152" i="1" s="1"/>
  <c r="F152" i="1" s="1"/>
  <c r="B151" i="1"/>
  <c r="C151" i="1" s="1"/>
  <c r="F151" i="1" s="1"/>
  <c r="G151" i="1" s="1"/>
  <c r="B150" i="1"/>
  <c r="C150" i="1" s="1"/>
  <c r="F150" i="1" s="1"/>
  <c r="M149" i="1"/>
  <c r="O149" i="1" s="1"/>
  <c r="B149" i="1"/>
  <c r="C149" i="1" s="1"/>
  <c r="F149" i="1" s="1"/>
  <c r="G149" i="1" s="1"/>
  <c r="B147" i="1"/>
  <c r="C147" i="1" s="1"/>
  <c r="F147" i="1" s="1"/>
  <c r="H147" i="1" s="1"/>
  <c r="B146" i="1"/>
  <c r="C146" i="1" s="1"/>
  <c r="F146" i="1" s="1"/>
  <c r="H146" i="1" s="1"/>
  <c r="B145" i="1"/>
  <c r="C145" i="1" s="1"/>
  <c r="F145" i="1" s="1"/>
  <c r="H144" i="1"/>
  <c r="G144" i="1"/>
  <c r="M144" i="1" s="1"/>
  <c r="O144" i="1" s="1"/>
  <c r="B144" i="1"/>
  <c r="C144" i="1" s="1"/>
  <c r="F144" i="1" s="1"/>
  <c r="B143" i="1"/>
  <c r="C143" i="1" s="1"/>
  <c r="F143" i="1" s="1"/>
  <c r="H141" i="1"/>
  <c r="S141" i="1" s="1"/>
  <c r="B141" i="1"/>
  <c r="C141" i="1" s="1"/>
  <c r="F141" i="1" s="1"/>
  <c r="G141" i="1" s="1"/>
  <c r="C140" i="1"/>
  <c r="F140" i="1" s="1"/>
  <c r="G140" i="1" s="1"/>
  <c r="M140" i="1" s="1"/>
  <c r="O140" i="1" s="1"/>
  <c r="B140" i="1"/>
  <c r="G139" i="1"/>
  <c r="M139" i="1" s="1"/>
  <c r="O139" i="1" s="1"/>
  <c r="B139" i="1"/>
  <c r="C139" i="1" s="1"/>
  <c r="F139" i="1" s="1"/>
  <c r="H139" i="1" s="1"/>
  <c r="S139" i="1" s="1"/>
  <c r="B138" i="1"/>
  <c r="C138" i="1" s="1"/>
  <c r="F138" i="1" s="1"/>
  <c r="H137" i="1"/>
  <c r="S137" i="1" s="1"/>
  <c r="B137" i="1"/>
  <c r="C137" i="1" s="1"/>
  <c r="F137" i="1" s="1"/>
  <c r="G137" i="1" s="1"/>
  <c r="M137" i="1" s="1"/>
  <c r="O137" i="1" s="1"/>
  <c r="C135" i="1"/>
  <c r="F135" i="1" s="1"/>
  <c r="B135" i="1"/>
  <c r="C134" i="1"/>
  <c r="F134" i="1" s="1"/>
  <c r="H134" i="1" s="1"/>
  <c r="B134" i="1"/>
  <c r="B133" i="1"/>
  <c r="C133" i="1" s="1"/>
  <c r="F133" i="1" s="1"/>
  <c r="B132" i="1"/>
  <c r="C132" i="1" s="1"/>
  <c r="F132" i="1" s="1"/>
  <c r="C131" i="1"/>
  <c r="F131" i="1" s="1"/>
  <c r="B131" i="1"/>
  <c r="B129" i="1"/>
  <c r="C129" i="1" s="1"/>
  <c r="F129" i="1" s="1"/>
  <c r="B128" i="1"/>
  <c r="C128" i="1" s="1"/>
  <c r="F128" i="1" s="1"/>
  <c r="C127" i="1"/>
  <c r="F127" i="1" s="1"/>
  <c r="B127" i="1"/>
  <c r="B126" i="1"/>
  <c r="C126" i="1" s="1"/>
  <c r="F126" i="1" s="1"/>
  <c r="G126" i="1" s="1"/>
  <c r="M126" i="1" s="1"/>
  <c r="O126" i="1" s="1"/>
  <c r="B125" i="1"/>
  <c r="C125" i="1" s="1"/>
  <c r="F125" i="1" s="1"/>
  <c r="C117" i="1"/>
  <c r="F117" i="1" s="1"/>
  <c r="B117" i="1"/>
  <c r="B116" i="1"/>
  <c r="C116" i="1" s="1"/>
  <c r="F116" i="1" s="1"/>
  <c r="G116" i="1" s="1"/>
  <c r="T116" i="1" s="1"/>
  <c r="B115" i="1"/>
  <c r="C115" i="1" s="1"/>
  <c r="F115" i="1" s="1"/>
  <c r="B114" i="1"/>
  <c r="C114" i="1" s="1"/>
  <c r="F114" i="1" s="1"/>
  <c r="H113" i="1"/>
  <c r="B113" i="1"/>
  <c r="C113" i="1" s="1"/>
  <c r="F113" i="1" s="1"/>
  <c r="G113" i="1" s="1"/>
  <c r="B111" i="1"/>
  <c r="C111" i="1" s="1"/>
  <c r="F111" i="1" s="1"/>
  <c r="B110" i="1"/>
  <c r="C110" i="1" s="1"/>
  <c r="F110" i="1" s="1"/>
  <c r="B109" i="1"/>
  <c r="C109" i="1" s="1"/>
  <c r="F109" i="1" s="1"/>
  <c r="B108" i="1"/>
  <c r="C108" i="1" s="1"/>
  <c r="F108" i="1" s="1"/>
  <c r="B107" i="1"/>
  <c r="C107" i="1" s="1"/>
  <c r="F107" i="1" s="1"/>
  <c r="C105" i="1"/>
  <c r="F105" i="1" s="1"/>
  <c r="H105" i="1" s="1"/>
  <c r="B105" i="1"/>
  <c r="B104" i="1"/>
  <c r="C104" i="1" s="1"/>
  <c r="F104" i="1" s="1"/>
  <c r="C103" i="1"/>
  <c r="F103" i="1" s="1"/>
  <c r="B103" i="1"/>
  <c r="B102" i="1"/>
  <c r="C102" i="1" s="1"/>
  <c r="F102" i="1" s="1"/>
  <c r="C101" i="1"/>
  <c r="F101" i="1" s="1"/>
  <c r="H101" i="1" s="1"/>
  <c r="B101" i="1"/>
  <c r="B99" i="1"/>
  <c r="C99" i="1" s="1"/>
  <c r="F99" i="1" s="1"/>
  <c r="B98" i="1"/>
  <c r="C98" i="1" s="1"/>
  <c r="F98" i="1" s="1"/>
  <c r="H98" i="1" s="1"/>
  <c r="N98" i="1" s="1"/>
  <c r="P98" i="1" s="1"/>
  <c r="B97" i="1"/>
  <c r="C97" i="1" s="1"/>
  <c r="F97" i="1" s="1"/>
  <c r="B96" i="1"/>
  <c r="C96" i="1" s="1"/>
  <c r="F96" i="1" s="1"/>
  <c r="B95" i="1"/>
  <c r="C95" i="1" s="1"/>
  <c r="F95" i="1" s="1"/>
  <c r="B93" i="1"/>
  <c r="C93" i="1" s="1"/>
  <c r="F93" i="1" s="1"/>
  <c r="H93" i="1" s="1"/>
  <c r="B92" i="1"/>
  <c r="C92" i="1" s="1"/>
  <c r="F92" i="1" s="1"/>
  <c r="C91" i="1"/>
  <c r="F91" i="1" s="1"/>
  <c r="B91" i="1"/>
  <c r="B90" i="1"/>
  <c r="C90" i="1" s="1"/>
  <c r="F90" i="1" s="1"/>
  <c r="B89" i="1"/>
  <c r="C89" i="1" s="1"/>
  <c r="F89" i="1" s="1"/>
  <c r="B83" i="1"/>
  <c r="C83" i="1" s="1"/>
  <c r="F83" i="1" s="1"/>
  <c r="B82" i="1"/>
  <c r="C82" i="1" s="1"/>
  <c r="F82" i="1" s="1"/>
  <c r="B81" i="1"/>
  <c r="C81" i="1" s="1"/>
  <c r="F81" i="1" s="1"/>
  <c r="B80" i="1"/>
  <c r="C80" i="1" s="1"/>
  <c r="F80" i="1" s="1"/>
  <c r="B79" i="1"/>
  <c r="C79" i="1" s="1"/>
  <c r="F79" i="1" s="1"/>
  <c r="B77" i="1"/>
  <c r="C77" i="1" s="1"/>
  <c r="F77" i="1" s="1"/>
  <c r="B76" i="1"/>
  <c r="C76" i="1" s="1"/>
  <c r="F76" i="1" s="1"/>
  <c r="B75" i="1"/>
  <c r="C75" i="1" s="1"/>
  <c r="F75" i="1" s="1"/>
  <c r="B74" i="1"/>
  <c r="C74" i="1" s="1"/>
  <c r="F74" i="1" s="1"/>
  <c r="B73" i="1"/>
  <c r="C73" i="1" s="1"/>
  <c r="F73" i="1" s="1"/>
  <c r="B71" i="1"/>
  <c r="C71" i="1" s="1"/>
  <c r="F71" i="1" s="1"/>
  <c r="B70" i="1"/>
  <c r="C70" i="1" s="1"/>
  <c r="F70" i="1" s="1"/>
  <c r="B69" i="1"/>
  <c r="C69" i="1" s="1"/>
  <c r="F69" i="1" s="1"/>
  <c r="B68" i="1"/>
  <c r="C68" i="1" s="1"/>
  <c r="F68" i="1" s="1"/>
  <c r="N67" i="1"/>
  <c r="P67" i="1" s="1"/>
  <c r="G67" i="1"/>
  <c r="B67" i="1"/>
  <c r="C67" i="1" s="1"/>
  <c r="F67" i="1" s="1"/>
  <c r="H67" i="1" s="1"/>
  <c r="S67" i="1" s="1"/>
  <c r="B65" i="1"/>
  <c r="C65" i="1" s="1"/>
  <c r="F65" i="1" s="1"/>
  <c r="C64" i="1"/>
  <c r="F64" i="1" s="1"/>
  <c r="B64" i="1"/>
  <c r="B63" i="1"/>
  <c r="C63" i="1" s="1"/>
  <c r="F63" i="1" s="1"/>
  <c r="B62" i="1"/>
  <c r="C62" i="1" s="1"/>
  <c r="F62" i="1" s="1"/>
  <c r="B61" i="1"/>
  <c r="C61" i="1" s="1"/>
  <c r="F61" i="1" s="1"/>
  <c r="B59" i="1"/>
  <c r="C59" i="1" s="1"/>
  <c r="F59" i="1" s="1"/>
  <c r="B58" i="1"/>
  <c r="C58" i="1" s="1"/>
  <c r="F58" i="1" s="1"/>
  <c r="B57" i="1"/>
  <c r="C57" i="1" s="1"/>
  <c r="F57" i="1" s="1"/>
  <c r="B56" i="1"/>
  <c r="C56" i="1" s="1"/>
  <c r="F56" i="1" s="1"/>
  <c r="T55" i="1"/>
  <c r="M55" i="1"/>
  <c r="O55" i="1" s="1"/>
  <c r="B55" i="1"/>
  <c r="C55" i="1" s="1"/>
  <c r="F55" i="1" s="1"/>
  <c r="H55" i="1" s="1"/>
  <c r="B49" i="1"/>
  <c r="C49" i="1" s="1"/>
  <c r="F49" i="1" s="1"/>
  <c r="B48" i="1"/>
  <c r="C48" i="1" s="1"/>
  <c r="F48" i="1" s="1"/>
  <c r="B47" i="1"/>
  <c r="C47" i="1" s="1"/>
  <c r="F47" i="1" s="1"/>
  <c r="C46" i="1"/>
  <c r="F46" i="1" s="1"/>
  <c r="H46" i="1" s="1"/>
  <c r="B46" i="1"/>
  <c r="B45" i="1"/>
  <c r="C45" i="1" s="1"/>
  <c r="F45" i="1" s="1"/>
  <c r="B44" i="1"/>
  <c r="C44" i="1" s="1"/>
  <c r="F44" i="1" s="1"/>
  <c r="H44" i="1" s="1"/>
  <c r="B42" i="1"/>
  <c r="C42" i="1" s="1"/>
  <c r="F42" i="1" s="1"/>
  <c r="C41" i="1"/>
  <c r="F41" i="1" s="1"/>
  <c r="H41" i="1" s="1"/>
  <c r="B41" i="1"/>
  <c r="B40" i="1"/>
  <c r="C40" i="1" s="1"/>
  <c r="F40" i="1" s="1"/>
  <c r="B39" i="1"/>
  <c r="C39" i="1" s="1"/>
  <c r="F39" i="1" s="1"/>
  <c r="B38" i="1"/>
  <c r="C38" i="1" s="1"/>
  <c r="F38" i="1" s="1"/>
  <c r="F37" i="1"/>
  <c r="G37" i="1" s="1"/>
  <c r="C37" i="1"/>
  <c r="B37" i="1"/>
  <c r="B35" i="1"/>
  <c r="C35" i="1" s="1"/>
  <c r="F35" i="1" s="1"/>
  <c r="C34" i="1"/>
  <c r="F34" i="1" s="1"/>
  <c r="H34" i="1" s="1"/>
  <c r="B34" i="1"/>
  <c r="B33" i="1"/>
  <c r="C33" i="1" s="1"/>
  <c r="F33" i="1" s="1"/>
  <c r="B32" i="1"/>
  <c r="C32" i="1" s="1"/>
  <c r="F32" i="1" s="1"/>
  <c r="B31" i="1"/>
  <c r="C31" i="1" s="1"/>
  <c r="F31" i="1" s="1"/>
  <c r="B30" i="1"/>
  <c r="C30" i="1" s="1"/>
  <c r="F30" i="1" s="1"/>
  <c r="B28" i="1"/>
  <c r="C28" i="1" s="1"/>
  <c r="F28" i="1" s="1"/>
  <c r="B27" i="1"/>
  <c r="C27" i="1" s="1"/>
  <c r="F27" i="1" s="1"/>
  <c r="H27" i="1" s="1"/>
  <c r="B26" i="1"/>
  <c r="C26" i="1" s="1"/>
  <c r="F26" i="1" s="1"/>
  <c r="B25" i="1"/>
  <c r="C25" i="1" s="1"/>
  <c r="F25" i="1" s="1"/>
  <c r="B24" i="1"/>
  <c r="C24" i="1" s="1"/>
  <c r="F24" i="1" s="1"/>
  <c r="B23" i="1"/>
  <c r="C23" i="1" s="1"/>
  <c r="F23" i="1" s="1"/>
  <c r="B21" i="1"/>
  <c r="C21" i="1" s="1"/>
  <c r="F21" i="1" s="1"/>
  <c r="H21" i="1" s="1"/>
  <c r="S21" i="1" s="1"/>
  <c r="B20" i="1"/>
  <c r="C20" i="1" s="1"/>
  <c r="F20" i="1" s="1"/>
  <c r="B19" i="1"/>
  <c r="C19" i="1" s="1"/>
  <c r="F19" i="1" s="1"/>
  <c r="B18" i="1"/>
  <c r="C18" i="1" s="1"/>
  <c r="F18" i="1" s="1"/>
  <c r="B17" i="1"/>
  <c r="C17" i="1" s="1"/>
  <c r="F17" i="1" s="1"/>
  <c r="H17" i="1" s="1"/>
  <c r="B16" i="1"/>
  <c r="C16" i="1" s="1"/>
  <c r="F16" i="1" s="1"/>
  <c r="B10" i="1"/>
  <c r="C10" i="1" s="1"/>
  <c r="F10" i="1" s="1"/>
  <c r="C8" i="1"/>
  <c r="F8" i="1" s="1"/>
  <c r="B8" i="1"/>
  <c r="B7" i="1"/>
  <c r="C7" i="1" s="1"/>
  <c r="F7" i="1" s="1"/>
  <c r="C6" i="1"/>
  <c r="F6" i="1" s="1"/>
  <c r="B6" i="1"/>
  <c r="B5" i="1"/>
  <c r="C5" i="1" s="1"/>
  <c r="F5" i="1" s="1"/>
  <c r="B4" i="1"/>
  <c r="C4" i="1" s="1"/>
  <c r="F4" i="1" s="1"/>
  <c r="B3" i="1"/>
  <c r="C3" i="1" s="1"/>
  <c r="F3" i="1" s="1"/>
  <c r="G48" i="1" l="1"/>
  <c r="H48" i="1"/>
  <c r="N48" i="1" s="1"/>
  <c r="P48" i="1" s="1"/>
  <c r="G62" i="1"/>
  <c r="H62" i="1"/>
  <c r="S62" i="1" s="1"/>
  <c r="G30" i="1"/>
  <c r="H30" i="1"/>
  <c r="N30" i="1" s="1"/>
  <c r="P30" i="1" s="1"/>
  <c r="H91" i="1"/>
  <c r="N91" i="1" s="1"/>
  <c r="P91" i="1" s="1"/>
  <c r="G91" i="1"/>
  <c r="M37" i="1"/>
  <c r="O37" i="1" s="1"/>
  <c r="T37" i="1"/>
  <c r="N101" i="1"/>
  <c r="P101" i="1" s="1"/>
  <c r="S101" i="1"/>
  <c r="G135" i="1"/>
  <c r="H135" i="1"/>
  <c r="G59" i="1"/>
  <c r="T59" i="1" s="1"/>
  <c r="H59" i="1"/>
  <c r="S59" i="1" s="1"/>
  <c r="G32" i="1"/>
  <c r="H32" i="1"/>
  <c r="N32" i="1" s="1"/>
  <c r="P32" i="1" s="1"/>
  <c r="G64" i="1"/>
  <c r="H64" i="1"/>
  <c r="S64" i="1" s="1"/>
  <c r="N93" i="1"/>
  <c r="P93" i="1" s="1"/>
  <c r="S93" i="1"/>
  <c r="G109" i="1"/>
  <c r="M109" i="1" s="1"/>
  <c r="O109" i="1" s="1"/>
  <c r="R109" i="1" s="1"/>
  <c r="H109" i="1"/>
  <c r="H39" i="1"/>
  <c r="G39" i="1"/>
  <c r="M39" i="1" s="1"/>
  <c r="O39" i="1" s="1"/>
  <c r="G57" i="1"/>
  <c r="T57" i="1" s="1"/>
  <c r="H57" i="1"/>
  <c r="S57" i="1" s="1"/>
  <c r="H131" i="1"/>
  <c r="G131" i="1"/>
  <c r="G183" i="1"/>
  <c r="H183" i="1"/>
  <c r="H96" i="1"/>
  <c r="G96" i="1"/>
  <c r="M96" i="1" s="1"/>
  <c r="O96" i="1" s="1"/>
  <c r="H103" i="1"/>
  <c r="G103" i="1"/>
  <c r="M103" i="1" s="1"/>
  <c r="O103" i="1" s="1"/>
  <c r="N137" i="1"/>
  <c r="P137" i="1" s="1"/>
  <c r="R137" i="1" s="1"/>
  <c r="H37" i="1"/>
  <c r="N37" i="1" s="1"/>
  <c r="P37" i="1" s="1"/>
  <c r="O221" i="1"/>
  <c r="N227" i="1"/>
  <c r="P227" i="1" s="1"/>
  <c r="M218" i="1"/>
  <c r="O218" i="1" s="1"/>
  <c r="N141" i="1"/>
  <c r="P141" i="1" s="1"/>
  <c r="G173" i="1"/>
  <c r="O201" i="1"/>
  <c r="M226" i="1"/>
  <c r="O226" i="1" s="1"/>
  <c r="M229" i="1"/>
  <c r="O229" i="1" s="1"/>
  <c r="H177" i="1"/>
  <c r="N173" i="1"/>
  <c r="P173" i="1" s="1"/>
  <c r="M208" i="1"/>
  <c r="O208" i="1" s="1"/>
  <c r="N229" i="1"/>
  <c r="P229" i="1" s="1"/>
  <c r="G146" i="1"/>
  <c r="M146" i="1" s="1"/>
  <c r="O146" i="1" s="1"/>
  <c r="H169" i="1"/>
  <c r="J169" i="1" s="1"/>
  <c r="L169" i="1" s="1"/>
  <c r="G176" i="1"/>
  <c r="M176" i="1" s="1"/>
  <c r="O176" i="1" s="1"/>
  <c r="H181" i="1"/>
  <c r="G174" i="1"/>
  <c r="H185" i="1"/>
  <c r="H7" i="1"/>
  <c r="G7" i="1"/>
  <c r="N41" i="1"/>
  <c r="P41" i="1" s="1"/>
  <c r="S41" i="1"/>
  <c r="S55" i="1"/>
  <c r="N55" i="1"/>
  <c r="P55" i="1" s="1"/>
  <c r="R55" i="1" s="1"/>
  <c r="H8" i="1"/>
  <c r="G8" i="1"/>
  <c r="G20" i="1"/>
  <c r="H20" i="1"/>
  <c r="H3" i="1"/>
  <c r="G3" i="1"/>
  <c r="H10" i="1"/>
  <c r="G10" i="1"/>
  <c r="H23" i="1"/>
  <c r="G23" i="1"/>
  <c r="N46" i="1"/>
  <c r="P46" i="1" s="1"/>
  <c r="S46" i="1"/>
  <c r="M32" i="1"/>
  <c r="O32" i="1" s="1"/>
  <c r="R32" i="1" s="1"/>
  <c r="T32" i="1"/>
  <c r="G4" i="1"/>
  <c r="H4" i="1"/>
  <c r="G16" i="1"/>
  <c r="H16" i="1"/>
  <c r="M30" i="1"/>
  <c r="O30" i="1" s="1"/>
  <c r="R30" i="1" s="1"/>
  <c r="T30" i="1"/>
  <c r="N44" i="1"/>
  <c r="P44" i="1" s="1"/>
  <c r="S44" i="1"/>
  <c r="M48" i="1"/>
  <c r="O48" i="1" s="1"/>
  <c r="R48" i="1" s="1"/>
  <c r="T48" i="1"/>
  <c r="N27" i="1"/>
  <c r="P27" i="1" s="1"/>
  <c r="S27" i="1"/>
  <c r="H5" i="1"/>
  <c r="G5" i="1"/>
  <c r="G25" i="1"/>
  <c r="H25" i="1"/>
  <c r="H19" i="1"/>
  <c r="G19" i="1"/>
  <c r="N17" i="1"/>
  <c r="P17" i="1" s="1"/>
  <c r="S17" i="1"/>
  <c r="N34" i="1"/>
  <c r="P34" i="1" s="1"/>
  <c r="S34" i="1"/>
  <c r="H6" i="1"/>
  <c r="G6" i="1"/>
  <c r="G18" i="1"/>
  <c r="H18" i="1"/>
  <c r="H24" i="1"/>
  <c r="G24" i="1"/>
  <c r="G27" i="1"/>
  <c r="S32" i="1"/>
  <c r="H38" i="1"/>
  <c r="G38" i="1"/>
  <c r="G46" i="1"/>
  <c r="T62" i="1"/>
  <c r="M62" i="1"/>
  <c r="O62" i="1" s="1"/>
  <c r="T113" i="1"/>
  <c r="M113" i="1"/>
  <c r="O113" i="1" s="1"/>
  <c r="H31" i="1"/>
  <c r="G31" i="1"/>
  <c r="H65" i="1"/>
  <c r="G65" i="1"/>
  <c r="G34" i="1"/>
  <c r="H45" i="1"/>
  <c r="G45" i="1"/>
  <c r="H56" i="1"/>
  <c r="G56" i="1"/>
  <c r="H75" i="1"/>
  <c r="G75" i="1"/>
  <c r="H89" i="1"/>
  <c r="G89" i="1"/>
  <c r="H26" i="1"/>
  <c r="G26" i="1"/>
  <c r="H33" i="1"/>
  <c r="G33" i="1"/>
  <c r="T39" i="1"/>
  <c r="G41" i="1"/>
  <c r="H63" i="1"/>
  <c r="G63" i="1"/>
  <c r="G114" i="1"/>
  <c r="H114" i="1"/>
  <c r="H58" i="1"/>
  <c r="G58" i="1"/>
  <c r="H40" i="1"/>
  <c r="G40" i="1"/>
  <c r="H68" i="1"/>
  <c r="G68" i="1"/>
  <c r="H77" i="1"/>
  <c r="G77" i="1"/>
  <c r="H28" i="1"/>
  <c r="G28" i="1"/>
  <c r="H47" i="1"/>
  <c r="G47" i="1"/>
  <c r="G21" i="1"/>
  <c r="S30" i="1"/>
  <c r="G44" i="1"/>
  <c r="S48" i="1"/>
  <c r="H61" i="1"/>
  <c r="G61" i="1"/>
  <c r="T64" i="1"/>
  <c r="M64" i="1"/>
  <c r="O64" i="1" s="1"/>
  <c r="H70" i="1"/>
  <c r="G70" i="1"/>
  <c r="H80" i="1"/>
  <c r="G80" i="1"/>
  <c r="H110" i="1"/>
  <c r="G110" i="1"/>
  <c r="G17" i="1"/>
  <c r="H35" i="1"/>
  <c r="G35" i="1"/>
  <c r="N21" i="1"/>
  <c r="P21" i="1" s="1"/>
  <c r="S37" i="1"/>
  <c r="H42" i="1"/>
  <c r="G42" i="1"/>
  <c r="H49" i="1"/>
  <c r="G49" i="1"/>
  <c r="H73" i="1"/>
  <c r="G73" i="1"/>
  <c r="H82" i="1"/>
  <c r="G82" i="1"/>
  <c r="M67" i="1"/>
  <c r="O67" i="1" s="1"/>
  <c r="R67" i="1" s="1"/>
  <c r="T67" i="1"/>
  <c r="H69" i="1"/>
  <c r="G69" i="1"/>
  <c r="H71" i="1"/>
  <c r="G71" i="1"/>
  <c r="H74" i="1"/>
  <c r="G74" i="1"/>
  <c r="H76" i="1"/>
  <c r="G76" i="1"/>
  <c r="H79" i="1"/>
  <c r="G79" i="1"/>
  <c r="H81" i="1"/>
  <c r="G81" i="1"/>
  <c r="H83" i="1"/>
  <c r="G83" i="1"/>
  <c r="H90" i="1"/>
  <c r="G90" i="1"/>
  <c r="S109" i="1"/>
  <c r="N109" i="1"/>
  <c r="P109" i="1" s="1"/>
  <c r="H115" i="1"/>
  <c r="G115" i="1"/>
  <c r="H117" i="1"/>
  <c r="G117" i="1"/>
  <c r="G129" i="1"/>
  <c r="H129" i="1"/>
  <c r="H132" i="1"/>
  <c r="G132" i="1"/>
  <c r="H143" i="1"/>
  <c r="G143" i="1"/>
  <c r="H152" i="1"/>
  <c r="G152" i="1"/>
  <c r="H186" i="1"/>
  <c r="G186" i="1"/>
  <c r="H92" i="1"/>
  <c r="G92" i="1"/>
  <c r="G98" i="1"/>
  <c r="J134" i="1"/>
  <c r="L134" i="1" s="1"/>
  <c r="S134" i="1"/>
  <c r="N134" i="1"/>
  <c r="P134" i="1" s="1"/>
  <c r="N59" i="1"/>
  <c r="P59" i="1" s="1"/>
  <c r="N62" i="1"/>
  <c r="P62" i="1" s="1"/>
  <c r="N64" i="1"/>
  <c r="P64" i="1" s="1"/>
  <c r="H95" i="1"/>
  <c r="G95" i="1"/>
  <c r="S98" i="1"/>
  <c r="G101" i="1"/>
  <c r="H108" i="1"/>
  <c r="G108" i="1"/>
  <c r="G134" i="1"/>
  <c r="H153" i="1"/>
  <c r="G153" i="1"/>
  <c r="N179" i="1"/>
  <c r="P179" i="1" s="1"/>
  <c r="H97" i="1"/>
  <c r="G97" i="1"/>
  <c r="S105" i="1"/>
  <c r="N105" i="1"/>
  <c r="P105" i="1" s="1"/>
  <c r="S113" i="1"/>
  <c r="N113" i="1"/>
  <c r="P113" i="1" s="1"/>
  <c r="G125" i="1"/>
  <c r="H125" i="1"/>
  <c r="G127" i="1"/>
  <c r="H127" i="1"/>
  <c r="S144" i="1"/>
  <c r="N144" i="1"/>
  <c r="P144" i="1" s="1"/>
  <c r="R144" i="1" s="1"/>
  <c r="J168" i="1"/>
  <c r="L168" i="1" s="1"/>
  <c r="N168" i="1" s="1"/>
  <c r="P168" i="1" s="1"/>
  <c r="G180" i="1"/>
  <c r="H180" i="1"/>
  <c r="M183" i="1"/>
  <c r="O183" i="1" s="1"/>
  <c r="H99" i="1"/>
  <c r="G99" i="1"/>
  <c r="G105" i="1"/>
  <c r="H116" i="1"/>
  <c r="H133" i="1"/>
  <c r="G133" i="1"/>
  <c r="H150" i="1"/>
  <c r="G150" i="1"/>
  <c r="H164" i="1"/>
  <c r="G164" i="1"/>
  <c r="G168" i="1"/>
  <c r="N183" i="1"/>
  <c r="P183" i="1" s="1"/>
  <c r="J183" i="1"/>
  <c r="L183" i="1" s="1"/>
  <c r="H102" i="1"/>
  <c r="G102" i="1"/>
  <c r="T103" i="1"/>
  <c r="M116" i="1"/>
  <c r="O116" i="1" s="1"/>
  <c r="H128" i="1"/>
  <c r="G128" i="1"/>
  <c r="N131" i="1"/>
  <c r="P131" i="1" s="1"/>
  <c r="S131" i="1"/>
  <c r="M135" i="1"/>
  <c r="O135" i="1" s="1"/>
  <c r="G171" i="1"/>
  <c r="H171" i="1"/>
  <c r="H104" i="1"/>
  <c r="G104" i="1"/>
  <c r="G107" i="1"/>
  <c r="H107" i="1"/>
  <c r="G111" i="1"/>
  <c r="H111" i="1"/>
  <c r="M131" i="1"/>
  <c r="O131" i="1" s="1"/>
  <c r="H145" i="1"/>
  <c r="G145" i="1"/>
  <c r="J147" i="1"/>
  <c r="S147" i="1" s="1"/>
  <c r="N147" i="1"/>
  <c r="P147" i="1" s="1"/>
  <c r="M151" i="1"/>
  <c r="O151" i="1" s="1"/>
  <c r="J165" i="1"/>
  <c r="L165" i="1" s="1"/>
  <c r="S165" i="1"/>
  <c r="N165" i="1"/>
  <c r="P165" i="1" s="1"/>
  <c r="G93" i="1"/>
  <c r="T109" i="1"/>
  <c r="H126" i="1"/>
  <c r="H138" i="1"/>
  <c r="G138" i="1"/>
  <c r="G147" i="1"/>
  <c r="H151" i="1"/>
  <c r="J162" i="1"/>
  <c r="L162" i="1" s="1"/>
  <c r="N162" i="1" s="1"/>
  <c r="P162" i="1" s="1"/>
  <c r="S162" i="1"/>
  <c r="H175" i="1"/>
  <c r="G175" i="1"/>
  <c r="S187" i="1"/>
  <c r="N187" i="1"/>
  <c r="P187" i="1" s="1"/>
  <c r="S146" i="1"/>
  <c r="N146" i="1"/>
  <c r="P146" i="1" s="1"/>
  <c r="M163" i="1"/>
  <c r="O163" i="1" s="1"/>
  <c r="H182" i="1"/>
  <c r="G182" i="1"/>
  <c r="H188" i="1"/>
  <c r="G188" i="1"/>
  <c r="H163" i="1"/>
  <c r="G167" i="1"/>
  <c r="M177" i="1"/>
  <c r="O177" i="1" s="1"/>
  <c r="M141" i="1"/>
  <c r="O141" i="1" s="1"/>
  <c r="R141" i="1" s="1"/>
  <c r="R146" i="1"/>
  <c r="M170" i="1"/>
  <c r="O170" i="1" s="1"/>
  <c r="S174" i="1"/>
  <c r="N174" i="1"/>
  <c r="P174" i="1" s="1"/>
  <c r="J177" i="1"/>
  <c r="L177" i="1" s="1"/>
  <c r="N177" i="1" s="1"/>
  <c r="P177" i="1" s="1"/>
  <c r="M185" i="1"/>
  <c r="O185" i="1" s="1"/>
  <c r="H189" i="1"/>
  <c r="G189" i="1"/>
  <c r="J135" i="1"/>
  <c r="H140" i="1"/>
  <c r="G162" i="1"/>
  <c r="G165" i="1"/>
  <c r="S167" i="1"/>
  <c r="H170" i="1"/>
  <c r="S185" i="1"/>
  <c r="N185" i="1"/>
  <c r="P185" i="1" s="1"/>
  <c r="N139" i="1"/>
  <c r="P139" i="1" s="1"/>
  <c r="R139" i="1" s="1"/>
  <c r="H149" i="1"/>
  <c r="M169" i="1"/>
  <c r="O169" i="1" s="1"/>
  <c r="M174" i="1"/>
  <c r="O174" i="1" s="1"/>
  <c r="R174" i="1" s="1"/>
  <c r="J176" i="1"/>
  <c r="L176" i="1" s="1"/>
  <c r="N176" i="1" s="1"/>
  <c r="P176" i="1" s="1"/>
  <c r="R176" i="1" s="1"/>
  <c r="S176" i="1"/>
  <c r="M181" i="1"/>
  <c r="O181" i="1" s="1"/>
  <c r="H161" i="1"/>
  <c r="G161" i="1"/>
  <c r="N169" i="1"/>
  <c r="P169" i="1" s="1"/>
  <c r="S169" i="1"/>
  <c r="M173" i="1"/>
  <c r="O173" i="1" s="1"/>
  <c r="R173" i="1" s="1"/>
  <c r="M179" i="1"/>
  <c r="O179" i="1" s="1"/>
  <c r="M205" i="1"/>
  <c r="O205" i="1" s="1"/>
  <c r="O211" i="1"/>
  <c r="P206" i="1"/>
  <c r="M209" i="1"/>
  <c r="O209" i="1" s="1"/>
  <c r="P201" i="1"/>
  <c r="N213" i="1"/>
  <c r="P213" i="1" s="1"/>
  <c r="M222" i="1"/>
  <c r="O222" i="1" s="1"/>
  <c r="M227" i="1"/>
  <c r="O227" i="1" s="1"/>
  <c r="N228" i="1"/>
  <c r="P228" i="1" s="1"/>
  <c r="G187" i="1"/>
  <c r="M203" i="1"/>
  <c r="O203" i="1" s="1"/>
  <c r="P222" i="1"/>
  <c r="P226" i="1"/>
  <c r="O200" i="1"/>
  <c r="O202" i="1"/>
  <c r="N203" i="1"/>
  <c r="P203" i="1" s="1"/>
  <c r="M212" i="1"/>
  <c r="O212" i="1" s="1"/>
  <c r="P221" i="1"/>
  <c r="N221" i="1"/>
  <c r="P225" i="1"/>
  <c r="P202" i="1"/>
  <c r="P205" i="1"/>
  <c r="N211" i="1"/>
  <c r="P211" i="1" s="1"/>
  <c r="O213" i="1"/>
  <c r="N214" i="1"/>
  <c r="P214" i="1" s="1"/>
  <c r="O220" i="1"/>
  <c r="M220" i="1"/>
  <c r="M225" i="1"/>
  <c r="O225" i="1" s="1"/>
  <c r="N57" i="1" l="1"/>
  <c r="P57" i="1" s="1"/>
  <c r="R62" i="1"/>
  <c r="N96" i="1"/>
  <c r="P96" i="1" s="1"/>
  <c r="S96" i="1"/>
  <c r="R96" i="1"/>
  <c r="S177" i="1"/>
  <c r="S91" i="1"/>
  <c r="M59" i="1"/>
  <c r="O59" i="1" s="1"/>
  <c r="J181" i="1"/>
  <c r="L181" i="1" s="1"/>
  <c r="N181" i="1"/>
  <c r="P181" i="1" s="1"/>
  <c r="S181" i="1"/>
  <c r="N39" i="1"/>
  <c r="P39" i="1" s="1"/>
  <c r="R39" i="1" s="1"/>
  <c r="S39" i="1"/>
  <c r="R131" i="1"/>
  <c r="M57" i="1"/>
  <c r="O57" i="1" s="1"/>
  <c r="R57" i="1" s="1"/>
  <c r="R181" i="1"/>
  <c r="T96" i="1"/>
  <c r="S183" i="1"/>
  <c r="R37" i="1"/>
  <c r="N103" i="1"/>
  <c r="P103" i="1" s="1"/>
  <c r="R103" i="1" s="1"/>
  <c r="S103" i="1"/>
  <c r="M91" i="1"/>
  <c r="O91" i="1" s="1"/>
  <c r="R91" i="1" s="1"/>
  <c r="T91" i="1"/>
  <c r="R169" i="1"/>
  <c r="M162" i="1"/>
  <c r="O162" i="1" s="1"/>
  <c r="R162" i="1" s="1"/>
  <c r="M182" i="1"/>
  <c r="O182" i="1" s="1"/>
  <c r="M175" i="1"/>
  <c r="O175" i="1" s="1"/>
  <c r="N138" i="1"/>
  <c r="P138" i="1" s="1"/>
  <c r="S138" i="1"/>
  <c r="J171" i="1"/>
  <c r="L171" i="1" s="1"/>
  <c r="N171" i="1" s="1"/>
  <c r="P171" i="1" s="1"/>
  <c r="M164" i="1"/>
  <c r="O164" i="1" s="1"/>
  <c r="M105" i="1"/>
  <c r="O105" i="1" s="1"/>
  <c r="R105" i="1" s="1"/>
  <c r="T105" i="1"/>
  <c r="M125" i="1"/>
  <c r="O125" i="1" s="1"/>
  <c r="M153" i="1"/>
  <c r="O153" i="1" s="1"/>
  <c r="M143" i="1"/>
  <c r="O143" i="1" s="1"/>
  <c r="N117" i="1"/>
  <c r="P117" i="1" s="1"/>
  <c r="S117" i="1"/>
  <c r="S83" i="1"/>
  <c r="N83" i="1"/>
  <c r="P83" i="1" s="1"/>
  <c r="S74" i="1"/>
  <c r="N74" i="1"/>
  <c r="P74" i="1" s="1"/>
  <c r="N82" i="1"/>
  <c r="P82" i="1" s="1"/>
  <c r="S82" i="1"/>
  <c r="S42" i="1"/>
  <c r="N42" i="1"/>
  <c r="P42" i="1" s="1"/>
  <c r="N110" i="1"/>
  <c r="P110" i="1" s="1"/>
  <c r="S110" i="1"/>
  <c r="N61" i="1"/>
  <c r="P61" i="1" s="1"/>
  <c r="S61" i="1"/>
  <c r="S47" i="1"/>
  <c r="N47" i="1"/>
  <c r="P47" i="1" s="1"/>
  <c r="R59" i="1"/>
  <c r="M63" i="1"/>
  <c r="O63" i="1" s="1"/>
  <c r="T63" i="1"/>
  <c r="M89" i="1"/>
  <c r="O89" i="1" s="1"/>
  <c r="T89" i="1"/>
  <c r="M34" i="1"/>
  <c r="O34" i="1" s="1"/>
  <c r="R34" i="1" s="1"/>
  <c r="T34" i="1"/>
  <c r="M16" i="1"/>
  <c r="O16" i="1" s="1"/>
  <c r="T16" i="1"/>
  <c r="N23" i="1"/>
  <c r="P23" i="1" s="1"/>
  <c r="S23" i="1"/>
  <c r="N8" i="1"/>
  <c r="P8" i="1" s="1"/>
  <c r="S8" i="1"/>
  <c r="M165" i="1"/>
  <c r="O165" i="1" s="1"/>
  <c r="R165" i="1" s="1"/>
  <c r="M82" i="1"/>
  <c r="O82" i="1" s="1"/>
  <c r="R82" i="1" s="1"/>
  <c r="T82" i="1"/>
  <c r="M61" i="1"/>
  <c r="O61" i="1" s="1"/>
  <c r="R61" i="1" s="1"/>
  <c r="T61" i="1"/>
  <c r="N68" i="1"/>
  <c r="P68" i="1" s="1"/>
  <c r="S68" i="1"/>
  <c r="S24" i="1"/>
  <c r="N24" i="1"/>
  <c r="P24" i="1" s="1"/>
  <c r="M8" i="1"/>
  <c r="O8" i="1" s="1"/>
  <c r="T8" i="1"/>
  <c r="S161" i="1"/>
  <c r="N161" i="1"/>
  <c r="P161" i="1" s="1"/>
  <c r="R179" i="1"/>
  <c r="N149" i="1"/>
  <c r="P149" i="1" s="1"/>
  <c r="R149" i="1" s="1"/>
  <c r="S149" i="1"/>
  <c r="N140" i="1"/>
  <c r="P140" i="1" s="1"/>
  <c r="R140" i="1" s="1"/>
  <c r="S140" i="1"/>
  <c r="J182" i="1"/>
  <c r="S182" i="1" s="1"/>
  <c r="N182" i="1"/>
  <c r="P182" i="1" s="1"/>
  <c r="S175" i="1"/>
  <c r="J175" i="1"/>
  <c r="L175" i="1" s="1"/>
  <c r="N175" i="1"/>
  <c r="P175" i="1" s="1"/>
  <c r="S126" i="1"/>
  <c r="N126" i="1"/>
  <c r="P126" i="1" s="1"/>
  <c r="R126" i="1" s="1"/>
  <c r="M171" i="1"/>
  <c r="O171" i="1" s="1"/>
  <c r="J164" i="1"/>
  <c r="L164" i="1" s="1"/>
  <c r="N164" i="1" s="1"/>
  <c r="P164" i="1" s="1"/>
  <c r="M99" i="1"/>
  <c r="O99" i="1" s="1"/>
  <c r="T99" i="1"/>
  <c r="S168" i="1"/>
  <c r="S153" i="1"/>
  <c r="N153" i="1"/>
  <c r="P153" i="1" s="1"/>
  <c r="M95" i="1"/>
  <c r="O95" i="1" s="1"/>
  <c r="T95" i="1"/>
  <c r="M98" i="1"/>
  <c r="O98" i="1" s="1"/>
  <c r="R98" i="1" s="1"/>
  <c r="T98" i="1"/>
  <c r="N143" i="1"/>
  <c r="P143" i="1" s="1"/>
  <c r="S143" i="1"/>
  <c r="M115" i="1"/>
  <c r="O115" i="1" s="1"/>
  <c r="T115" i="1"/>
  <c r="M81" i="1"/>
  <c r="O81" i="1" s="1"/>
  <c r="T81" i="1"/>
  <c r="M71" i="1"/>
  <c r="O71" i="1" s="1"/>
  <c r="T71" i="1"/>
  <c r="M73" i="1"/>
  <c r="O73" i="1" s="1"/>
  <c r="T73" i="1"/>
  <c r="M80" i="1"/>
  <c r="O80" i="1" s="1"/>
  <c r="T80" i="1"/>
  <c r="M28" i="1"/>
  <c r="O28" i="1" s="1"/>
  <c r="T28" i="1"/>
  <c r="N63" i="1"/>
  <c r="P63" i="1" s="1"/>
  <c r="S63" i="1"/>
  <c r="N89" i="1"/>
  <c r="P89" i="1" s="1"/>
  <c r="S89" i="1"/>
  <c r="M65" i="1"/>
  <c r="O65" i="1" s="1"/>
  <c r="T65" i="1"/>
  <c r="M46" i="1"/>
  <c r="O46" i="1" s="1"/>
  <c r="R46" i="1" s="1"/>
  <c r="T46" i="1"/>
  <c r="S18" i="1"/>
  <c r="N18" i="1"/>
  <c r="P18" i="1" s="1"/>
  <c r="M19" i="1"/>
  <c r="O19" i="1" s="1"/>
  <c r="T19" i="1"/>
  <c r="N4" i="1"/>
  <c r="P4" i="1" s="1"/>
  <c r="S4" i="1"/>
  <c r="M10" i="1"/>
  <c r="O10" i="1" s="1"/>
  <c r="T10" i="1"/>
  <c r="M161" i="1"/>
  <c r="O161" i="1" s="1"/>
  <c r="R161" i="1" s="1"/>
  <c r="M42" i="1"/>
  <c r="O42" i="1" s="1"/>
  <c r="R42" i="1" s="1"/>
  <c r="T42" i="1"/>
  <c r="M187" i="1"/>
  <c r="O187" i="1" s="1"/>
  <c r="R187" i="1" s="1"/>
  <c r="R177" i="1"/>
  <c r="S111" i="1"/>
  <c r="N111" i="1"/>
  <c r="P111" i="1" s="1"/>
  <c r="M102" i="1"/>
  <c r="O102" i="1" s="1"/>
  <c r="T102" i="1"/>
  <c r="M150" i="1"/>
  <c r="O150" i="1" s="1"/>
  <c r="S99" i="1"/>
  <c r="N99" i="1"/>
  <c r="P99" i="1" s="1"/>
  <c r="S95" i="1"/>
  <c r="N95" i="1"/>
  <c r="P95" i="1" s="1"/>
  <c r="M92" i="1"/>
  <c r="O92" i="1" s="1"/>
  <c r="T92" i="1"/>
  <c r="M132" i="1"/>
  <c r="O132" i="1" s="1"/>
  <c r="S115" i="1"/>
  <c r="N115" i="1"/>
  <c r="P115" i="1" s="1"/>
  <c r="S81" i="1"/>
  <c r="N81" i="1"/>
  <c r="P81" i="1" s="1"/>
  <c r="S71" i="1"/>
  <c r="N71" i="1"/>
  <c r="P71" i="1" s="1"/>
  <c r="N73" i="1"/>
  <c r="P73" i="1" s="1"/>
  <c r="S73" i="1"/>
  <c r="N80" i="1"/>
  <c r="P80" i="1" s="1"/>
  <c r="S80" i="1"/>
  <c r="S28" i="1"/>
  <c r="N28" i="1"/>
  <c r="P28" i="1" s="1"/>
  <c r="M40" i="1"/>
  <c r="O40" i="1" s="1"/>
  <c r="T40" i="1"/>
  <c r="M41" i="1"/>
  <c r="O41" i="1" s="1"/>
  <c r="R41" i="1" s="1"/>
  <c r="T41" i="1"/>
  <c r="M75" i="1"/>
  <c r="O75" i="1" s="1"/>
  <c r="T75" i="1"/>
  <c r="N65" i="1"/>
  <c r="P65" i="1" s="1"/>
  <c r="S65" i="1"/>
  <c r="M38" i="1"/>
  <c r="O38" i="1" s="1"/>
  <c r="T38" i="1"/>
  <c r="M18" i="1"/>
  <c r="O18" i="1" s="1"/>
  <c r="R18" i="1" s="1"/>
  <c r="T18" i="1"/>
  <c r="S19" i="1"/>
  <c r="N19" i="1"/>
  <c r="P19" i="1" s="1"/>
  <c r="M4" i="1"/>
  <c r="O4" i="1" s="1"/>
  <c r="T4" i="1"/>
  <c r="N10" i="1"/>
  <c r="P10" i="1" s="1"/>
  <c r="S10" i="1"/>
  <c r="S116" i="1"/>
  <c r="N116" i="1"/>
  <c r="P116" i="1" s="1"/>
  <c r="R116" i="1" s="1"/>
  <c r="M83" i="1"/>
  <c r="O83" i="1" s="1"/>
  <c r="R83" i="1" s="1"/>
  <c r="T83" i="1"/>
  <c r="M110" i="1"/>
  <c r="O110" i="1" s="1"/>
  <c r="R110" i="1" s="1"/>
  <c r="T110" i="1"/>
  <c r="T111" i="1"/>
  <c r="M111" i="1"/>
  <c r="O111" i="1" s="1"/>
  <c r="S102" i="1"/>
  <c r="N102" i="1"/>
  <c r="P102" i="1" s="1"/>
  <c r="N150" i="1"/>
  <c r="P150" i="1" s="1"/>
  <c r="S150" i="1"/>
  <c r="M134" i="1"/>
  <c r="O134" i="1" s="1"/>
  <c r="R134" i="1" s="1"/>
  <c r="S92" i="1"/>
  <c r="N92" i="1"/>
  <c r="P92" i="1" s="1"/>
  <c r="J132" i="1"/>
  <c r="L132" i="1" s="1"/>
  <c r="N132" i="1" s="1"/>
  <c r="P132" i="1" s="1"/>
  <c r="M79" i="1"/>
  <c r="O79" i="1" s="1"/>
  <c r="T79" i="1"/>
  <c r="M69" i="1"/>
  <c r="O69" i="1" s="1"/>
  <c r="T69" i="1"/>
  <c r="M49" i="1"/>
  <c r="O49" i="1" s="1"/>
  <c r="T49" i="1"/>
  <c r="M35" i="1"/>
  <c r="O35" i="1" s="1"/>
  <c r="T35" i="1"/>
  <c r="M70" i="1"/>
  <c r="O70" i="1" s="1"/>
  <c r="T70" i="1"/>
  <c r="S40" i="1"/>
  <c r="N40" i="1"/>
  <c r="P40" i="1" s="1"/>
  <c r="N75" i="1"/>
  <c r="P75" i="1" s="1"/>
  <c r="S75" i="1"/>
  <c r="M31" i="1"/>
  <c r="O31" i="1" s="1"/>
  <c r="T31" i="1"/>
  <c r="S38" i="1"/>
  <c r="N38" i="1"/>
  <c r="P38" i="1" s="1"/>
  <c r="M6" i="1"/>
  <c r="O6" i="1" s="1"/>
  <c r="R6" i="1" s="1"/>
  <c r="T6" i="1"/>
  <c r="N25" i="1"/>
  <c r="P25" i="1" s="1"/>
  <c r="S25" i="1"/>
  <c r="M3" i="1"/>
  <c r="O3" i="1" s="1"/>
  <c r="T3" i="1"/>
  <c r="M168" i="1"/>
  <c r="O168" i="1" s="1"/>
  <c r="R168" i="1" s="1"/>
  <c r="N152" i="1"/>
  <c r="P152" i="1" s="1"/>
  <c r="S152" i="1"/>
  <c r="M23" i="1"/>
  <c r="O23" i="1" s="1"/>
  <c r="T23" i="1"/>
  <c r="M189" i="1"/>
  <c r="O189" i="1" s="1"/>
  <c r="M167" i="1"/>
  <c r="O167" i="1" s="1"/>
  <c r="R167" i="1" s="1"/>
  <c r="M93" i="1"/>
  <c r="O93" i="1" s="1"/>
  <c r="R93" i="1" s="1"/>
  <c r="T93" i="1"/>
  <c r="N107" i="1"/>
  <c r="P107" i="1" s="1"/>
  <c r="S107" i="1"/>
  <c r="R183" i="1"/>
  <c r="T108" i="1"/>
  <c r="M108" i="1"/>
  <c r="O108" i="1" s="1"/>
  <c r="M186" i="1"/>
  <c r="O186" i="1" s="1"/>
  <c r="R186" i="1" s="1"/>
  <c r="S129" i="1"/>
  <c r="N129" i="1"/>
  <c r="P129" i="1" s="1"/>
  <c r="S79" i="1"/>
  <c r="N79" i="1"/>
  <c r="P79" i="1" s="1"/>
  <c r="S69" i="1"/>
  <c r="N69" i="1"/>
  <c r="P69" i="1" s="1"/>
  <c r="S49" i="1"/>
  <c r="N49" i="1"/>
  <c r="P49" i="1" s="1"/>
  <c r="S35" i="1"/>
  <c r="N35" i="1"/>
  <c r="P35" i="1" s="1"/>
  <c r="N70" i="1"/>
  <c r="P70" i="1" s="1"/>
  <c r="S70" i="1"/>
  <c r="M44" i="1"/>
  <c r="O44" i="1" s="1"/>
  <c r="R44" i="1" s="1"/>
  <c r="T44" i="1"/>
  <c r="M77" i="1"/>
  <c r="O77" i="1" s="1"/>
  <c r="T77" i="1"/>
  <c r="M58" i="1"/>
  <c r="O58" i="1" s="1"/>
  <c r="T58" i="1"/>
  <c r="M33" i="1"/>
  <c r="O33" i="1" s="1"/>
  <c r="R33" i="1" s="1"/>
  <c r="T33" i="1"/>
  <c r="M56" i="1"/>
  <c r="O56" i="1" s="1"/>
  <c r="T56" i="1"/>
  <c r="S31" i="1"/>
  <c r="N31" i="1"/>
  <c r="P31" i="1" s="1"/>
  <c r="N6" i="1"/>
  <c r="P6" i="1" s="1"/>
  <c r="S6" i="1"/>
  <c r="M25" i="1"/>
  <c r="O25" i="1" s="1"/>
  <c r="R25" i="1" s="1"/>
  <c r="T25" i="1"/>
  <c r="S3" i="1"/>
  <c r="N3" i="1"/>
  <c r="P3" i="1" s="1"/>
  <c r="J188" i="1"/>
  <c r="L188" i="1" s="1"/>
  <c r="N188" i="1" s="1"/>
  <c r="P188" i="1" s="1"/>
  <c r="S188" i="1"/>
  <c r="N145" i="1"/>
  <c r="P145" i="1" s="1"/>
  <c r="S145" i="1"/>
  <c r="S104" i="1"/>
  <c r="N104" i="1"/>
  <c r="P104" i="1" s="1"/>
  <c r="N125" i="1"/>
  <c r="P125" i="1" s="1"/>
  <c r="S125" i="1"/>
  <c r="M74" i="1"/>
  <c r="O74" i="1" s="1"/>
  <c r="R74" i="1" s="1"/>
  <c r="T74" i="1"/>
  <c r="M47" i="1"/>
  <c r="O47" i="1" s="1"/>
  <c r="T47" i="1"/>
  <c r="T114" i="1"/>
  <c r="M114" i="1"/>
  <c r="O114" i="1" s="1"/>
  <c r="S26" i="1"/>
  <c r="N26" i="1"/>
  <c r="P26" i="1" s="1"/>
  <c r="S45" i="1"/>
  <c r="N45" i="1"/>
  <c r="P45" i="1" s="1"/>
  <c r="N16" i="1"/>
  <c r="P16" i="1" s="1"/>
  <c r="S16" i="1"/>
  <c r="L135" i="1"/>
  <c r="N135" i="1" s="1"/>
  <c r="P135" i="1" s="1"/>
  <c r="R135" i="1" s="1"/>
  <c r="S135" i="1"/>
  <c r="J170" i="1"/>
  <c r="L170" i="1" s="1"/>
  <c r="N170" i="1" s="1"/>
  <c r="P170" i="1" s="1"/>
  <c r="R170" i="1" s="1"/>
  <c r="S170" i="1"/>
  <c r="J189" i="1"/>
  <c r="L189" i="1" s="1"/>
  <c r="N189" i="1" s="1"/>
  <c r="P189" i="1" s="1"/>
  <c r="J163" i="1"/>
  <c r="L163" i="1" s="1"/>
  <c r="N163" i="1" s="1"/>
  <c r="P163" i="1" s="1"/>
  <c r="R163" i="1" s="1"/>
  <c r="S163" i="1"/>
  <c r="S151" i="1"/>
  <c r="N151" i="1"/>
  <c r="P151" i="1" s="1"/>
  <c r="R151" i="1" s="1"/>
  <c r="T107" i="1"/>
  <c r="M107" i="1"/>
  <c r="O107" i="1" s="1"/>
  <c r="M133" i="1"/>
  <c r="O133" i="1" s="1"/>
  <c r="N180" i="1"/>
  <c r="P180" i="1" s="1"/>
  <c r="S180" i="1"/>
  <c r="N127" i="1"/>
  <c r="P127" i="1" s="1"/>
  <c r="S127" i="1"/>
  <c r="M97" i="1"/>
  <c r="O97" i="1" s="1"/>
  <c r="T97" i="1"/>
  <c r="S108" i="1"/>
  <c r="N108" i="1"/>
  <c r="P108" i="1" s="1"/>
  <c r="N186" i="1"/>
  <c r="P186" i="1" s="1"/>
  <c r="S186" i="1"/>
  <c r="M129" i="1"/>
  <c r="O129" i="1" s="1"/>
  <c r="R129" i="1" s="1"/>
  <c r="M90" i="1"/>
  <c r="O90" i="1" s="1"/>
  <c r="T90" i="1"/>
  <c r="M76" i="1"/>
  <c r="O76" i="1" s="1"/>
  <c r="T76" i="1"/>
  <c r="M17" i="1"/>
  <c r="O17" i="1" s="1"/>
  <c r="R17" i="1" s="1"/>
  <c r="T17" i="1"/>
  <c r="R64" i="1"/>
  <c r="N77" i="1"/>
  <c r="P77" i="1" s="1"/>
  <c r="S77" i="1"/>
  <c r="N58" i="1"/>
  <c r="P58" i="1" s="1"/>
  <c r="S58" i="1"/>
  <c r="S33" i="1"/>
  <c r="N33" i="1"/>
  <c r="P33" i="1" s="1"/>
  <c r="N56" i="1"/>
  <c r="P56" i="1" s="1"/>
  <c r="S56" i="1"/>
  <c r="R113" i="1"/>
  <c r="M27" i="1"/>
  <c r="O27" i="1" s="1"/>
  <c r="R27" i="1" s="1"/>
  <c r="T27" i="1"/>
  <c r="T5" i="1"/>
  <c r="M5" i="1"/>
  <c r="O5" i="1" s="1"/>
  <c r="S20" i="1"/>
  <c r="N20" i="1"/>
  <c r="P20" i="1" s="1"/>
  <c r="T7" i="1"/>
  <c r="M7" i="1"/>
  <c r="O7" i="1" s="1"/>
  <c r="R7" i="1" s="1"/>
  <c r="M138" i="1"/>
  <c r="O138" i="1" s="1"/>
  <c r="N128" i="1"/>
  <c r="P128" i="1" s="1"/>
  <c r="S128" i="1"/>
  <c r="M117" i="1"/>
  <c r="O117" i="1" s="1"/>
  <c r="T117" i="1"/>
  <c r="R185" i="1"/>
  <c r="M188" i="1"/>
  <c r="O188" i="1" s="1"/>
  <c r="M147" i="1"/>
  <c r="O147" i="1" s="1"/>
  <c r="R147" i="1" s="1"/>
  <c r="M145" i="1"/>
  <c r="O145" i="1" s="1"/>
  <c r="R145" i="1" s="1"/>
  <c r="M104" i="1"/>
  <c r="O104" i="1" s="1"/>
  <c r="R104" i="1" s="1"/>
  <c r="T104" i="1"/>
  <c r="M128" i="1"/>
  <c r="O128" i="1" s="1"/>
  <c r="J133" i="1"/>
  <c r="L133" i="1" s="1"/>
  <c r="N133" i="1" s="1"/>
  <c r="P133" i="1" s="1"/>
  <c r="M180" i="1"/>
  <c r="O180" i="1" s="1"/>
  <c r="R180" i="1" s="1"/>
  <c r="M127" i="1"/>
  <c r="O127" i="1" s="1"/>
  <c r="S97" i="1"/>
  <c r="N97" i="1"/>
  <c r="P97" i="1" s="1"/>
  <c r="M101" i="1"/>
  <c r="O101" i="1" s="1"/>
  <c r="R101" i="1" s="1"/>
  <c r="T101" i="1"/>
  <c r="M152" i="1"/>
  <c r="O152" i="1" s="1"/>
  <c r="S90" i="1"/>
  <c r="N90" i="1"/>
  <c r="P90" i="1" s="1"/>
  <c r="S76" i="1"/>
  <c r="N76" i="1"/>
  <c r="P76" i="1" s="1"/>
  <c r="M21" i="1"/>
  <c r="O21" i="1" s="1"/>
  <c r="R21" i="1" s="1"/>
  <c r="T21" i="1"/>
  <c r="M68" i="1"/>
  <c r="O68" i="1" s="1"/>
  <c r="R68" i="1" s="1"/>
  <c r="T68" i="1"/>
  <c r="N114" i="1"/>
  <c r="P114" i="1" s="1"/>
  <c r="S114" i="1"/>
  <c r="M26" i="1"/>
  <c r="O26" i="1" s="1"/>
  <c r="T26" i="1"/>
  <c r="M45" i="1"/>
  <c r="O45" i="1" s="1"/>
  <c r="R45" i="1" s="1"/>
  <c r="T45" i="1"/>
  <c r="M24" i="1"/>
  <c r="O24" i="1" s="1"/>
  <c r="R24" i="1" s="1"/>
  <c r="T24" i="1"/>
  <c r="S5" i="1"/>
  <c r="N5" i="1"/>
  <c r="P5" i="1" s="1"/>
  <c r="M20" i="1"/>
  <c r="O20" i="1" s="1"/>
  <c r="T20" i="1"/>
  <c r="S7" i="1"/>
  <c r="N7" i="1"/>
  <c r="P7" i="1" s="1"/>
  <c r="R102" i="1" l="1"/>
  <c r="R16" i="1"/>
  <c r="R58" i="1"/>
  <c r="R92" i="1"/>
  <c r="R8" i="1"/>
  <c r="R3" i="1"/>
  <c r="R35" i="1"/>
  <c r="R38" i="1"/>
  <c r="R40" i="1"/>
  <c r="R175" i="1"/>
  <c r="R128" i="1"/>
  <c r="R107" i="1"/>
  <c r="R77" i="1"/>
  <c r="R65" i="1"/>
  <c r="R80" i="1"/>
  <c r="R115" i="1"/>
  <c r="R19" i="1"/>
  <c r="R69" i="1"/>
  <c r="R75" i="1"/>
  <c r="R63" i="1"/>
  <c r="S171" i="1"/>
  <c r="R164" i="1"/>
  <c r="R152" i="1"/>
  <c r="R117" i="1"/>
  <c r="R108" i="1"/>
  <c r="R70" i="1"/>
  <c r="R79" i="1"/>
  <c r="R4" i="1"/>
  <c r="R73" i="1"/>
  <c r="R143" i="1"/>
  <c r="R5" i="1"/>
  <c r="R133" i="1"/>
  <c r="R114" i="1"/>
  <c r="R56" i="1"/>
  <c r="S132" i="1"/>
  <c r="R99" i="1"/>
  <c r="R182" i="1"/>
  <c r="R76" i="1"/>
  <c r="R189" i="1"/>
  <c r="R31" i="1"/>
  <c r="R71" i="1"/>
  <c r="R153" i="1"/>
  <c r="S133" i="1"/>
  <c r="R10" i="1"/>
  <c r="R28" i="1"/>
  <c r="R89" i="1"/>
  <c r="R125" i="1"/>
  <c r="R20" i="1"/>
  <c r="R26" i="1"/>
  <c r="R188" i="1"/>
  <c r="R138" i="1"/>
  <c r="R90" i="1"/>
  <c r="R97" i="1"/>
  <c r="S189" i="1"/>
  <c r="R47" i="1"/>
  <c r="R23" i="1"/>
  <c r="R49" i="1"/>
  <c r="R132" i="1"/>
  <c r="R150" i="1"/>
  <c r="R81" i="1"/>
  <c r="R95" i="1"/>
  <c r="S164" i="1"/>
  <c r="R127" i="1"/>
  <c r="R111" i="1"/>
  <c r="R171" i="1"/>
</calcChain>
</file>

<file path=xl/sharedStrings.xml><?xml version="1.0" encoding="utf-8"?>
<sst xmlns="http://schemas.openxmlformats.org/spreadsheetml/2006/main" count="330" uniqueCount="63">
  <si>
    <t>DPDK</t>
  </si>
  <si>
    <t>Rate (%)</t>
  </si>
  <si>
    <t>Speed (Mbits/s)</t>
  </si>
  <si>
    <t>Speed (Gbit/s)</t>
  </si>
  <si>
    <t>Size</t>
  </si>
  <si>
    <t>Time (s)</t>
  </si>
  <si>
    <t>Count</t>
  </si>
  <si>
    <t>Expected Bytes</t>
  </si>
  <si>
    <t>Expected Pkts</t>
  </si>
  <si>
    <t>Output Bytes</t>
  </si>
  <si>
    <t>Output Pkts</t>
  </si>
  <si>
    <t>Recieved Bytes</t>
  </si>
  <si>
    <t>Recieved Pkts</t>
  </si>
  <si>
    <t>Byte Diff</t>
  </si>
  <si>
    <t>Pkt Diff</t>
  </si>
  <si>
    <t>byte loss %</t>
  </si>
  <si>
    <t>pkt loss %</t>
  </si>
  <si>
    <t>Percent-same</t>
  </si>
  <si>
    <t>pktgen error</t>
  </si>
  <si>
    <t>NETMAP</t>
  </si>
  <si>
    <t>#</t>
  </si>
  <si>
    <t>LINUX KERNEL WITH RAW SOCKETS</t>
  </si>
  <si>
    <t/>
  </si>
  <si>
    <t>NTOP – PF_RING FT (flow table)</t>
  </si>
  <si>
    <t>SECOND ROUND OF TESTING</t>
  </si>
  <si>
    <t>USE ZC FRAMEWORK BY PREPENDING THE INTERFACE ARGUMENT WITH ZC:</t>
  </si>
  <si>
    <t>NOTE: zcount adds 24 bytes to each packet to account for preamble, crc and ifg</t>
  </si>
  <si>
    <t>NTOP – PF_RING_ZC</t>
  </si>
  <si>
    <t>USING OWN FLOW TABLE IMPLEMENTATION</t>
  </si>
  <si>
    <t>TESTING MULTIPLE FLOWS</t>
  </si>
  <si>
    <t>Framework</t>
  </si>
  <si>
    <t>Gbit/s</t>
  </si>
  <si>
    <t>Pkt-gen Bytes</t>
  </si>
  <si>
    <t>Pkt-gen Packets</t>
  </si>
  <si>
    <t>Expected Packets</t>
  </si>
  <si>
    <t>Linux</t>
  </si>
  <si>
    <t>Netmap</t>
  </si>
  <si>
    <t>Native flow table</t>
  </si>
  <si>
    <t>PF_RING</t>
  </si>
  <si>
    <t>My flow table</t>
  </si>
  <si>
    <t>Results from multiple tests</t>
  </si>
  <si>
    <t>size</t>
  </si>
  <si>
    <t>count</t>
  </si>
  <si>
    <t>opackets</t>
  </si>
  <si>
    <t>obytes</t>
  </si>
  <si>
    <t>received packets</t>
  </si>
  <si>
    <t>received bytes</t>
  </si>
  <si>
    <t>dpdk</t>
  </si>
  <si>
    <t>pf_ring_zc</t>
  </si>
  <si>
    <t>pf_ring_ft</t>
  </si>
  <si>
    <t>linux</t>
  </si>
  <si>
    <t>netmap</t>
  </si>
  <si>
    <t>multiple flows</t>
  </si>
  <si>
    <t>NOTE: small loss that occours may be due to it starting up slow</t>
  </si>
  <si>
    <t>NOTE:small loss that occours may be due to it starting up slow</t>
  </si>
  <si>
    <t>%packet loss</t>
  </si>
  <si>
    <t>Average</t>
  </si>
  <si>
    <t>Std Deviation</t>
  </si>
  <si>
    <t>Varience</t>
  </si>
  <si>
    <t>Percent Range</t>
  </si>
  <si>
    <t>Avg Std Deviation</t>
  </si>
  <si>
    <t>Avg Varience</t>
  </si>
  <si>
    <t>Avg Percent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</si>
</sst>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1"/>
      <color theme="1"/>
      <name val="Liberation Sans"/>
    </font>
    <font>
      <sz val="10"/>
      <color rgb="FF000000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right"/>
    </xf>
    <xf numFmtId="0" fontId="14" fillId="0" borderId="0" xfId="0" applyFont="1"/>
    <xf numFmtId="0" fontId="15" fillId="0" borderId="0" xfId="0" applyFont="1"/>
    <xf numFmtId="0" fontId="0" fillId="0" borderId="0" xfId="0" applyAlignment="1">
      <alignment horizontal="center"/>
    </xf>
    <xf numFmtId="9" fontId="0" fillId="0" borderId="0" xfId="18" applyFont="1"/>
  </cellXfs>
  <cellStyles count="19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yperlink" xfId="14" xr:uid="{00000000-0005-0000-0000-00000B000000}"/>
    <cellStyle name="Neutral" xfId="5" builtinId="28" customBuiltin="1"/>
    <cellStyle name="Normal" xfId="0" builtinId="0" customBuiltin="1"/>
    <cellStyle name="Note" xfId="6" builtinId="10" customBuiltin="1"/>
    <cellStyle name="Percent" xfId="18" builtinId="5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29"/>
  <sheetViews>
    <sheetView tabSelected="1" zoomScale="110" zoomScaleNormal="110" workbookViewId="0">
      <selection sqref="A1:P10"/>
    </sheetView>
  </sheetViews>
  <sheetFormatPr defaultRowHeight="14.25"/>
  <cols>
    <col min="1" max="1" width="10.625" customWidth="1"/>
    <col min="2" max="2" width="12.625" customWidth="1"/>
    <col min="3" max="3" width="11.375" customWidth="1"/>
    <col min="4" max="5" width="10.625" customWidth="1"/>
    <col min="6" max="6" width="13.125" customWidth="1"/>
    <col min="7" max="7" width="15" customWidth="1"/>
    <col min="8" max="8" width="14.125" customWidth="1"/>
    <col min="9" max="10" width="15.375" customWidth="1"/>
    <col min="11" max="11" width="16.25" customWidth="1"/>
    <col min="12" max="12" width="13.25" customWidth="1"/>
    <col min="13" max="17" width="10.625" customWidth="1"/>
    <col min="18" max="18" width="12" customWidth="1"/>
    <col min="19" max="1024" width="10.625" customWidth="1"/>
  </cols>
  <sheetData>
    <row r="1" spans="1:20">
      <c r="A1" t="s">
        <v>0</v>
      </c>
      <c r="G1" s="1"/>
    </row>
    <row r="2" spans="1:20" ht="15">
      <c r="A2" s="2" t="s">
        <v>1</v>
      </c>
      <c r="B2" t="s">
        <v>2</v>
      </c>
      <c r="C2" t="s">
        <v>3</v>
      </c>
      <c r="D2" s="2" t="s">
        <v>4</v>
      </c>
      <c r="E2" s="2" t="s">
        <v>5</v>
      </c>
      <c r="F2" t="s">
        <v>6</v>
      </c>
      <c r="G2" t="s">
        <v>7</v>
      </c>
      <c r="H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t="s">
        <v>13</v>
      </c>
      <c r="N2" t="s">
        <v>14</v>
      </c>
      <c r="O2" t="s">
        <v>15</v>
      </c>
      <c r="P2" t="s">
        <v>16</v>
      </c>
      <c r="R2" t="s">
        <v>17</v>
      </c>
      <c r="S2" t="s">
        <v>18</v>
      </c>
      <c r="T2" t="s">
        <v>18</v>
      </c>
    </row>
    <row r="3" spans="1:20">
      <c r="A3">
        <v>100</v>
      </c>
      <c r="B3">
        <f t="shared" ref="B3:B8" si="0">A3*100</f>
        <v>10000</v>
      </c>
      <c r="C3">
        <f t="shared" ref="C3:C8" si="1">B3/1000</f>
        <v>10</v>
      </c>
      <c r="D3">
        <v>64</v>
      </c>
      <c r="E3">
        <v>10</v>
      </c>
      <c r="F3">
        <f t="shared" ref="F3:F8" si="2">_xlfn.CEILING.MATH((C3*(10^9)*E3/8)/D3)</f>
        <v>195312500</v>
      </c>
      <c r="G3">
        <f t="shared" ref="G3:G8" si="3">(MIN(MAX(D3,64), 1518)- 18) *F3</f>
        <v>8984375000</v>
      </c>
      <c r="H3">
        <f t="shared" ref="H3:H8" si="4">F3</f>
        <v>195312500</v>
      </c>
      <c r="I3">
        <v>11718750000</v>
      </c>
      <c r="J3">
        <v>195312500</v>
      </c>
      <c r="K3">
        <v>8984257792</v>
      </c>
      <c r="L3">
        <v>195309952</v>
      </c>
      <c r="M3">
        <f t="shared" ref="M3:N8" si="5">G3-K3</f>
        <v>117208</v>
      </c>
      <c r="N3">
        <f t="shared" si="5"/>
        <v>2548</v>
      </c>
      <c r="O3">
        <f t="shared" ref="O3:O8" si="6">(M3/G3)*100</f>
        <v>1.304576E-3</v>
      </c>
      <c r="P3">
        <f t="shared" ref="P3:P8" si="7">100*(N3/H3)</f>
        <v>1.304576E-3</v>
      </c>
      <c r="R3">
        <f t="shared" ref="R3:R8" si="8">O3-P3</f>
        <v>0</v>
      </c>
      <c r="S3">
        <f t="shared" ref="S3:S8" si="9">H3-J3</f>
        <v>0</v>
      </c>
      <c r="T3">
        <f t="shared" ref="T3:T8" si="10">(I3 - (J3*14))-G3</f>
        <v>0</v>
      </c>
    </row>
    <row r="4" spans="1:20">
      <c r="A4">
        <v>100</v>
      </c>
      <c r="B4">
        <f t="shared" si="0"/>
        <v>10000</v>
      </c>
      <c r="C4">
        <f t="shared" si="1"/>
        <v>10</v>
      </c>
      <c r="D4">
        <v>128</v>
      </c>
      <c r="E4">
        <v>10</v>
      </c>
      <c r="F4">
        <f t="shared" si="2"/>
        <v>97656250</v>
      </c>
      <c r="G4">
        <f t="shared" si="3"/>
        <v>10742187500</v>
      </c>
      <c r="H4">
        <f t="shared" si="4"/>
        <v>97656250</v>
      </c>
      <c r="I4">
        <v>12109375000</v>
      </c>
      <c r="J4">
        <v>97656250</v>
      </c>
      <c r="K4">
        <v>10742187500</v>
      </c>
      <c r="L4">
        <v>97656250</v>
      </c>
      <c r="M4">
        <f t="shared" si="5"/>
        <v>0</v>
      </c>
      <c r="N4">
        <f t="shared" si="5"/>
        <v>0</v>
      </c>
      <c r="O4">
        <f t="shared" si="6"/>
        <v>0</v>
      </c>
      <c r="P4">
        <f t="shared" si="7"/>
        <v>0</v>
      </c>
      <c r="R4">
        <f t="shared" si="8"/>
        <v>0</v>
      </c>
      <c r="S4">
        <f t="shared" si="9"/>
        <v>0</v>
      </c>
      <c r="T4">
        <f t="shared" si="10"/>
        <v>0</v>
      </c>
    </row>
    <row r="5" spans="1:20">
      <c r="A5">
        <v>100</v>
      </c>
      <c r="B5">
        <f t="shared" si="0"/>
        <v>10000</v>
      </c>
      <c r="C5">
        <f t="shared" si="1"/>
        <v>10</v>
      </c>
      <c r="D5">
        <v>256</v>
      </c>
      <c r="E5">
        <v>10</v>
      </c>
      <c r="F5">
        <f t="shared" si="2"/>
        <v>48828125</v>
      </c>
      <c r="G5">
        <f t="shared" si="3"/>
        <v>11621093750</v>
      </c>
      <c r="H5">
        <f t="shared" si="4"/>
        <v>48828125</v>
      </c>
      <c r="I5">
        <v>12304687500</v>
      </c>
      <c r="J5">
        <v>48828125</v>
      </c>
      <c r="K5">
        <v>11621093750</v>
      </c>
      <c r="L5">
        <v>48828125</v>
      </c>
      <c r="M5">
        <f t="shared" si="5"/>
        <v>0</v>
      </c>
      <c r="N5">
        <f t="shared" si="5"/>
        <v>0</v>
      </c>
      <c r="O5">
        <f t="shared" si="6"/>
        <v>0</v>
      </c>
      <c r="P5">
        <f t="shared" si="7"/>
        <v>0</v>
      </c>
      <c r="R5">
        <f t="shared" si="8"/>
        <v>0</v>
      </c>
      <c r="S5">
        <f t="shared" si="9"/>
        <v>0</v>
      </c>
      <c r="T5">
        <f t="shared" si="10"/>
        <v>0</v>
      </c>
    </row>
    <row r="6" spans="1:20">
      <c r="A6">
        <v>100</v>
      </c>
      <c r="B6">
        <f t="shared" si="0"/>
        <v>10000</v>
      </c>
      <c r="C6">
        <f t="shared" si="1"/>
        <v>10</v>
      </c>
      <c r="D6">
        <v>512</v>
      </c>
      <c r="E6">
        <v>10</v>
      </c>
      <c r="F6">
        <f t="shared" si="2"/>
        <v>24414063</v>
      </c>
      <c r="G6">
        <f t="shared" si="3"/>
        <v>12060547122</v>
      </c>
      <c r="H6">
        <f t="shared" si="4"/>
        <v>24414063</v>
      </c>
      <c r="I6">
        <v>12402344004</v>
      </c>
      <c r="J6">
        <v>24414063</v>
      </c>
      <c r="K6">
        <v>12060547122</v>
      </c>
      <c r="L6">
        <v>24414063</v>
      </c>
      <c r="M6">
        <f t="shared" si="5"/>
        <v>0</v>
      </c>
      <c r="N6">
        <f t="shared" si="5"/>
        <v>0</v>
      </c>
      <c r="O6">
        <f t="shared" si="6"/>
        <v>0</v>
      </c>
      <c r="P6">
        <f t="shared" si="7"/>
        <v>0</v>
      </c>
      <c r="R6">
        <f t="shared" si="8"/>
        <v>0</v>
      </c>
      <c r="S6">
        <f t="shared" si="9"/>
        <v>0</v>
      </c>
      <c r="T6">
        <f t="shared" si="10"/>
        <v>0</v>
      </c>
    </row>
    <row r="7" spans="1:20">
      <c r="A7">
        <v>100</v>
      </c>
      <c r="B7">
        <f t="shared" si="0"/>
        <v>10000</v>
      </c>
      <c r="C7">
        <f t="shared" si="1"/>
        <v>10</v>
      </c>
      <c r="D7">
        <v>1024</v>
      </c>
      <c r="E7">
        <v>10</v>
      </c>
      <c r="F7">
        <f t="shared" si="2"/>
        <v>12207032</v>
      </c>
      <c r="G7">
        <f t="shared" si="3"/>
        <v>12280274192</v>
      </c>
      <c r="H7">
        <f t="shared" si="4"/>
        <v>12207032</v>
      </c>
      <c r="I7">
        <v>12451172640</v>
      </c>
      <c r="J7">
        <v>12207032</v>
      </c>
      <c r="K7">
        <v>12280274192</v>
      </c>
      <c r="L7">
        <v>12207032</v>
      </c>
      <c r="M7">
        <f t="shared" si="5"/>
        <v>0</v>
      </c>
      <c r="N7">
        <f t="shared" si="5"/>
        <v>0</v>
      </c>
      <c r="O7">
        <f t="shared" si="6"/>
        <v>0</v>
      </c>
      <c r="P7">
        <f t="shared" si="7"/>
        <v>0</v>
      </c>
      <c r="R7">
        <f t="shared" si="8"/>
        <v>0</v>
      </c>
      <c r="S7">
        <f t="shared" si="9"/>
        <v>0</v>
      </c>
      <c r="T7">
        <f t="shared" si="10"/>
        <v>0</v>
      </c>
    </row>
    <row r="8" spans="1:20">
      <c r="A8">
        <v>100</v>
      </c>
      <c r="B8">
        <f t="shared" si="0"/>
        <v>10000</v>
      </c>
      <c r="C8">
        <f t="shared" si="1"/>
        <v>10</v>
      </c>
      <c r="D8">
        <v>1518</v>
      </c>
      <c r="E8">
        <v>10</v>
      </c>
      <c r="F8">
        <f t="shared" si="2"/>
        <v>8234520</v>
      </c>
      <c r="G8">
        <f t="shared" si="3"/>
        <v>12351780000</v>
      </c>
      <c r="H8">
        <f t="shared" si="4"/>
        <v>8234520</v>
      </c>
      <c r="I8">
        <v>12467063280</v>
      </c>
      <c r="J8">
        <v>8234520</v>
      </c>
      <c r="K8">
        <v>12351780000</v>
      </c>
      <c r="L8">
        <v>8234520</v>
      </c>
      <c r="M8">
        <f t="shared" si="5"/>
        <v>0</v>
      </c>
      <c r="N8">
        <f t="shared" si="5"/>
        <v>0</v>
      </c>
      <c r="O8">
        <f t="shared" si="6"/>
        <v>0</v>
      </c>
      <c r="P8">
        <f t="shared" si="7"/>
        <v>0</v>
      </c>
      <c r="R8">
        <f t="shared" si="8"/>
        <v>0</v>
      </c>
      <c r="S8">
        <f t="shared" si="9"/>
        <v>0</v>
      </c>
      <c r="T8">
        <f t="shared" si="10"/>
        <v>0</v>
      </c>
    </row>
    <row r="10" spans="1:20">
      <c r="A10">
        <v>100</v>
      </c>
      <c r="B10">
        <f>A10*100</f>
        <v>10000</v>
      </c>
      <c r="C10">
        <f>B10/1000</f>
        <v>10</v>
      </c>
      <c r="D10">
        <v>128</v>
      </c>
      <c r="E10">
        <v>60</v>
      </c>
      <c r="F10">
        <f>_xlfn.CEILING.MATH((C10*(10^9)*E10/8)/D10)</f>
        <v>585937500</v>
      </c>
      <c r="G10">
        <f>(MIN(MAX(D10,64), 1518)- 18) *F10</f>
        <v>64453125000</v>
      </c>
      <c r="H10">
        <f>F10</f>
        <v>585937500</v>
      </c>
      <c r="I10">
        <v>72656250000</v>
      </c>
      <c r="J10">
        <v>585937500</v>
      </c>
      <c r="K10">
        <v>64453125000</v>
      </c>
      <c r="L10">
        <v>585937500</v>
      </c>
      <c r="M10">
        <f>G10-K10</f>
        <v>0</v>
      </c>
      <c r="N10">
        <f>H10-L10</f>
        <v>0</v>
      </c>
      <c r="O10">
        <f>(M10/G10)*100</f>
        <v>0</v>
      </c>
      <c r="P10">
        <f>100*(N10/H10)</f>
        <v>0</v>
      </c>
      <c r="R10">
        <f>O10-P10</f>
        <v>0</v>
      </c>
      <c r="S10">
        <f>H10-J10</f>
        <v>0</v>
      </c>
      <c r="T10">
        <f>(I10 - (J10*14))-G10</f>
        <v>0</v>
      </c>
    </row>
    <row r="13" spans="1:20">
      <c r="A13" t="s">
        <v>19</v>
      </c>
    </row>
    <row r="14" spans="1:20" ht="15">
      <c r="A14" s="2" t="s">
        <v>1</v>
      </c>
      <c r="B14" t="s">
        <v>2</v>
      </c>
      <c r="C14" t="s">
        <v>3</v>
      </c>
      <c r="D14" s="2" t="s">
        <v>4</v>
      </c>
      <c r="E14" s="2" t="s">
        <v>5</v>
      </c>
      <c r="F14" t="s">
        <v>6</v>
      </c>
      <c r="G14" t="s">
        <v>7</v>
      </c>
      <c r="H14" t="s">
        <v>8</v>
      </c>
      <c r="I14" s="2" t="s">
        <v>9</v>
      </c>
      <c r="J14" s="2" t="s">
        <v>10</v>
      </c>
      <c r="K14" s="2" t="s">
        <v>11</v>
      </c>
      <c r="L14" s="2" t="s">
        <v>12</v>
      </c>
      <c r="M14" t="s">
        <v>13</v>
      </c>
      <c r="N14" t="s">
        <v>14</v>
      </c>
      <c r="O14" t="s">
        <v>15</v>
      </c>
      <c r="P14" t="s">
        <v>16</v>
      </c>
      <c r="R14" t="s">
        <v>17</v>
      </c>
      <c r="S14" t="s">
        <v>18</v>
      </c>
      <c r="T14" t="s">
        <v>18</v>
      </c>
    </row>
    <row r="16" spans="1:20">
      <c r="A16">
        <v>1</v>
      </c>
      <c r="B16">
        <f t="shared" ref="B16:B21" si="11">A16*100</f>
        <v>100</v>
      </c>
      <c r="C16">
        <f t="shared" ref="C16:C21" si="12">B16/1000</f>
        <v>0.1</v>
      </c>
      <c r="D16">
        <v>64</v>
      </c>
      <c r="E16">
        <v>10</v>
      </c>
      <c r="F16">
        <f t="shared" ref="F16:F21" si="13">_xlfn.CEILING.MATH((C16*(10^9)*E16/8)/D16)</f>
        <v>1953125</v>
      </c>
      <c r="G16">
        <f t="shared" ref="G16:G21" si="14">(MIN(MAX(D16,64), 1518)- 18) *F16</f>
        <v>89843750</v>
      </c>
      <c r="H16">
        <f t="shared" ref="H16:H21" si="15">F16</f>
        <v>1953125</v>
      </c>
      <c r="I16">
        <v>117187500</v>
      </c>
      <c r="J16">
        <v>1953125</v>
      </c>
      <c r="K16">
        <v>89843750</v>
      </c>
      <c r="L16">
        <v>1953125</v>
      </c>
      <c r="M16">
        <f t="shared" ref="M16:N21" si="16">G16-K16</f>
        <v>0</v>
      </c>
      <c r="N16">
        <f t="shared" si="16"/>
        <v>0</v>
      </c>
      <c r="O16">
        <f t="shared" ref="O16:O21" si="17">(M16/G16)*100</f>
        <v>0</v>
      </c>
      <c r="P16">
        <f t="shared" ref="P16:P21" si="18">100*(N16/H16)</f>
        <v>0</v>
      </c>
      <c r="R16">
        <f t="shared" ref="R16:R21" si="19">O16-P16</f>
        <v>0</v>
      </c>
      <c r="S16">
        <f t="shared" ref="S16:S21" si="20">H16-J16</f>
        <v>0</v>
      </c>
      <c r="T16">
        <f t="shared" ref="T16:T21" si="21">(I16 - (J16*14))-G16</f>
        <v>0</v>
      </c>
    </row>
    <row r="17" spans="1:20">
      <c r="A17">
        <v>1</v>
      </c>
      <c r="B17">
        <f t="shared" si="11"/>
        <v>100</v>
      </c>
      <c r="C17">
        <f t="shared" si="12"/>
        <v>0.1</v>
      </c>
      <c r="D17">
        <v>128</v>
      </c>
      <c r="E17">
        <v>10</v>
      </c>
      <c r="F17">
        <f t="shared" si="13"/>
        <v>976563</v>
      </c>
      <c r="G17">
        <f t="shared" si="14"/>
        <v>107421930</v>
      </c>
      <c r="H17">
        <f t="shared" si="15"/>
        <v>976563</v>
      </c>
      <c r="I17" t="s">
        <v>20</v>
      </c>
      <c r="J17">
        <v>976563</v>
      </c>
      <c r="K17">
        <v>107421930</v>
      </c>
      <c r="L17">
        <v>976563</v>
      </c>
      <c r="M17">
        <f t="shared" si="16"/>
        <v>0</v>
      </c>
      <c r="N17">
        <f t="shared" si="16"/>
        <v>0</v>
      </c>
      <c r="O17">
        <f t="shared" si="17"/>
        <v>0</v>
      </c>
      <c r="P17">
        <f t="shared" si="18"/>
        <v>0</v>
      </c>
      <c r="R17">
        <f t="shared" si="19"/>
        <v>0</v>
      </c>
      <c r="S17">
        <f t="shared" si="20"/>
        <v>0</v>
      </c>
      <c r="T17" t="e">
        <f t="shared" si="21"/>
        <v>#VALUE!</v>
      </c>
    </row>
    <row r="18" spans="1:20">
      <c r="A18">
        <v>1</v>
      </c>
      <c r="B18">
        <f t="shared" si="11"/>
        <v>100</v>
      </c>
      <c r="C18">
        <f t="shared" si="12"/>
        <v>0.1</v>
      </c>
      <c r="D18">
        <v>256</v>
      </c>
      <c r="E18">
        <v>10</v>
      </c>
      <c r="F18">
        <f t="shared" si="13"/>
        <v>488282</v>
      </c>
      <c r="G18">
        <f t="shared" si="14"/>
        <v>116211116</v>
      </c>
      <c r="H18">
        <f t="shared" si="15"/>
        <v>488282</v>
      </c>
      <c r="I18" t="s">
        <v>20</v>
      </c>
      <c r="J18">
        <v>488282</v>
      </c>
      <c r="K18">
        <v>116211116</v>
      </c>
      <c r="L18">
        <v>488282</v>
      </c>
      <c r="M18">
        <f t="shared" si="16"/>
        <v>0</v>
      </c>
      <c r="N18">
        <f t="shared" si="16"/>
        <v>0</v>
      </c>
      <c r="O18">
        <f t="shared" si="17"/>
        <v>0</v>
      </c>
      <c r="P18">
        <f t="shared" si="18"/>
        <v>0</v>
      </c>
      <c r="R18">
        <f t="shared" si="19"/>
        <v>0</v>
      </c>
      <c r="S18">
        <f t="shared" si="20"/>
        <v>0</v>
      </c>
      <c r="T18" t="e">
        <f t="shared" si="21"/>
        <v>#VALUE!</v>
      </c>
    </row>
    <row r="19" spans="1:20">
      <c r="A19">
        <v>1</v>
      </c>
      <c r="B19">
        <f t="shared" si="11"/>
        <v>100</v>
      </c>
      <c r="C19">
        <f t="shared" si="12"/>
        <v>0.1</v>
      </c>
      <c r="D19">
        <v>512</v>
      </c>
      <c r="E19">
        <v>10</v>
      </c>
      <c r="F19">
        <f t="shared" si="13"/>
        <v>244141</v>
      </c>
      <c r="G19">
        <f t="shared" si="14"/>
        <v>120605654</v>
      </c>
      <c r="H19">
        <f t="shared" si="15"/>
        <v>244141</v>
      </c>
      <c r="I19" t="s">
        <v>20</v>
      </c>
      <c r="J19">
        <v>244141</v>
      </c>
      <c r="K19">
        <v>120605654</v>
      </c>
      <c r="L19">
        <v>244141</v>
      </c>
      <c r="M19">
        <f t="shared" si="16"/>
        <v>0</v>
      </c>
      <c r="N19">
        <f t="shared" si="16"/>
        <v>0</v>
      </c>
      <c r="O19">
        <f t="shared" si="17"/>
        <v>0</v>
      </c>
      <c r="P19">
        <f t="shared" si="18"/>
        <v>0</v>
      </c>
      <c r="R19">
        <f t="shared" si="19"/>
        <v>0</v>
      </c>
      <c r="S19">
        <f t="shared" si="20"/>
        <v>0</v>
      </c>
      <c r="T19" t="e">
        <f t="shared" si="21"/>
        <v>#VALUE!</v>
      </c>
    </row>
    <row r="20" spans="1:20">
      <c r="A20">
        <v>1</v>
      </c>
      <c r="B20">
        <f t="shared" si="11"/>
        <v>100</v>
      </c>
      <c r="C20">
        <f t="shared" si="12"/>
        <v>0.1</v>
      </c>
      <c r="D20">
        <v>1024</v>
      </c>
      <c r="E20">
        <v>10</v>
      </c>
      <c r="F20">
        <f t="shared" si="13"/>
        <v>122071</v>
      </c>
      <c r="G20">
        <f t="shared" si="14"/>
        <v>122803426</v>
      </c>
      <c r="H20">
        <f t="shared" si="15"/>
        <v>122071</v>
      </c>
      <c r="I20">
        <v>124512420</v>
      </c>
      <c r="J20">
        <v>122071</v>
      </c>
      <c r="K20">
        <v>122803426</v>
      </c>
      <c r="L20">
        <v>122071</v>
      </c>
      <c r="M20">
        <f t="shared" si="16"/>
        <v>0</v>
      </c>
      <c r="N20">
        <f t="shared" si="16"/>
        <v>0</v>
      </c>
      <c r="O20">
        <f t="shared" si="17"/>
        <v>0</v>
      </c>
      <c r="P20">
        <f t="shared" si="18"/>
        <v>0</v>
      </c>
      <c r="R20">
        <f t="shared" si="19"/>
        <v>0</v>
      </c>
      <c r="S20">
        <f t="shared" si="20"/>
        <v>0</v>
      </c>
      <c r="T20">
        <f t="shared" si="21"/>
        <v>0</v>
      </c>
    </row>
    <row r="21" spans="1:20">
      <c r="A21">
        <v>1</v>
      </c>
      <c r="B21">
        <f t="shared" si="11"/>
        <v>100</v>
      </c>
      <c r="C21">
        <f t="shared" si="12"/>
        <v>0.1</v>
      </c>
      <c r="D21">
        <v>2048</v>
      </c>
      <c r="E21">
        <v>10</v>
      </c>
      <c r="F21">
        <f t="shared" si="13"/>
        <v>61036</v>
      </c>
      <c r="G21">
        <f t="shared" si="14"/>
        <v>91554000</v>
      </c>
      <c r="H21">
        <f t="shared" si="15"/>
        <v>61036</v>
      </c>
      <c r="I21" t="s">
        <v>20</v>
      </c>
      <c r="J21">
        <v>61036</v>
      </c>
      <c r="K21">
        <v>91554000</v>
      </c>
      <c r="L21">
        <v>61036</v>
      </c>
      <c r="M21">
        <f t="shared" si="16"/>
        <v>0</v>
      </c>
      <c r="N21">
        <f t="shared" si="16"/>
        <v>0</v>
      </c>
      <c r="O21">
        <f t="shared" si="17"/>
        <v>0</v>
      </c>
      <c r="P21">
        <f t="shared" si="18"/>
        <v>0</v>
      </c>
      <c r="R21">
        <f t="shared" si="19"/>
        <v>0</v>
      </c>
      <c r="S21">
        <f t="shared" si="20"/>
        <v>0</v>
      </c>
      <c r="T21" t="e">
        <f t="shared" si="21"/>
        <v>#VALUE!</v>
      </c>
    </row>
    <row r="23" spans="1:20">
      <c r="A23">
        <v>10</v>
      </c>
      <c r="B23">
        <f t="shared" ref="B23:B28" si="22">A23*100</f>
        <v>1000</v>
      </c>
      <c r="C23">
        <f t="shared" ref="C23:C28" si="23">B23/1000</f>
        <v>1</v>
      </c>
      <c r="D23">
        <v>64</v>
      </c>
      <c r="E23">
        <v>10</v>
      </c>
      <c r="F23">
        <f t="shared" ref="F23:F28" si="24">_xlfn.CEILING.MATH((C23*(10^9)*E23/8)/D23)</f>
        <v>19531250</v>
      </c>
      <c r="G23">
        <f t="shared" ref="G23:G28" si="25">(MIN(MAX(D23,64), 1518)- 18) *F23</f>
        <v>898437500</v>
      </c>
      <c r="H23">
        <f t="shared" ref="H23:H28" si="26">F23</f>
        <v>19531250</v>
      </c>
      <c r="I23">
        <v>1171875000</v>
      </c>
      <c r="J23">
        <v>19531250</v>
      </c>
      <c r="K23">
        <v>898209478</v>
      </c>
      <c r="L23">
        <v>19526293</v>
      </c>
      <c r="M23">
        <f t="shared" ref="M23:N28" si="27">G23-K23</f>
        <v>228022</v>
      </c>
      <c r="N23">
        <f t="shared" si="27"/>
        <v>4957</v>
      </c>
      <c r="O23">
        <f t="shared" ref="O23:O28" si="28">(M23/G23)*100</f>
        <v>2.5379839999999997E-2</v>
      </c>
      <c r="P23">
        <f t="shared" ref="P23:P28" si="29">100*(N23/H23)</f>
        <v>2.5379839999999997E-2</v>
      </c>
      <c r="R23">
        <f t="shared" ref="R23:R28" si="30">O23-P23</f>
        <v>0</v>
      </c>
      <c r="S23">
        <f t="shared" ref="S23:S28" si="31">H23-J23</f>
        <v>0</v>
      </c>
      <c r="T23">
        <f t="shared" ref="T23:T28" si="32">(I23 - (J23*14))-G23</f>
        <v>0</v>
      </c>
    </row>
    <row r="24" spans="1:20">
      <c r="A24">
        <v>10</v>
      </c>
      <c r="B24">
        <f t="shared" si="22"/>
        <v>1000</v>
      </c>
      <c r="C24">
        <f t="shared" si="23"/>
        <v>1</v>
      </c>
      <c r="D24">
        <v>128</v>
      </c>
      <c r="E24">
        <v>10</v>
      </c>
      <c r="F24">
        <f t="shared" si="24"/>
        <v>9765625</v>
      </c>
      <c r="G24">
        <f t="shared" si="25"/>
        <v>1074218750</v>
      </c>
      <c r="H24">
        <f t="shared" si="26"/>
        <v>9765625</v>
      </c>
      <c r="I24">
        <v>1210937500</v>
      </c>
      <c r="J24">
        <v>9765625</v>
      </c>
      <c r="K24">
        <v>1074140870</v>
      </c>
      <c r="L24">
        <v>9764917</v>
      </c>
      <c r="M24">
        <f t="shared" si="27"/>
        <v>77880</v>
      </c>
      <c r="N24">
        <f t="shared" si="27"/>
        <v>708</v>
      </c>
      <c r="O24">
        <f t="shared" si="28"/>
        <v>7.24992E-3</v>
      </c>
      <c r="P24">
        <f t="shared" si="29"/>
        <v>7.24992E-3</v>
      </c>
      <c r="R24">
        <f t="shared" si="30"/>
        <v>0</v>
      </c>
      <c r="S24">
        <f t="shared" si="31"/>
        <v>0</v>
      </c>
      <c r="T24">
        <f t="shared" si="32"/>
        <v>0</v>
      </c>
    </row>
    <row r="25" spans="1:20">
      <c r="A25">
        <v>10</v>
      </c>
      <c r="B25">
        <f t="shared" si="22"/>
        <v>1000</v>
      </c>
      <c r="C25">
        <f t="shared" si="23"/>
        <v>1</v>
      </c>
      <c r="D25">
        <v>256</v>
      </c>
      <c r="E25">
        <v>10</v>
      </c>
      <c r="F25">
        <f t="shared" si="24"/>
        <v>4882813</v>
      </c>
      <c r="G25">
        <f t="shared" si="25"/>
        <v>1162109494</v>
      </c>
      <c r="H25">
        <f t="shared" si="26"/>
        <v>4882813</v>
      </c>
      <c r="I25">
        <v>1230468876</v>
      </c>
      <c r="J25">
        <v>4882813</v>
      </c>
      <c r="K25">
        <v>1162109494</v>
      </c>
      <c r="L25">
        <v>4882813</v>
      </c>
      <c r="M25">
        <f t="shared" si="27"/>
        <v>0</v>
      </c>
      <c r="N25">
        <f t="shared" si="27"/>
        <v>0</v>
      </c>
      <c r="O25">
        <f t="shared" si="28"/>
        <v>0</v>
      </c>
      <c r="P25">
        <f t="shared" si="29"/>
        <v>0</v>
      </c>
      <c r="R25">
        <f t="shared" si="30"/>
        <v>0</v>
      </c>
      <c r="S25">
        <f t="shared" si="31"/>
        <v>0</v>
      </c>
      <c r="T25">
        <f t="shared" si="32"/>
        <v>0</v>
      </c>
    </row>
    <row r="26" spans="1:20">
      <c r="A26">
        <v>10</v>
      </c>
      <c r="B26">
        <f t="shared" si="22"/>
        <v>1000</v>
      </c>
      <c r="C26">
        <f t="shared" si="23"/>
        <v>1</v>
      </c>
      <c r="D26">
        <v>512</v>
      </c>
      <c r="E26">
        <v>10</v>
      </c>
      <c r="F26">
        <f t="shared" si="24"/>
        <v>2441407</v>
      </c>
      <c r="G26">
        <f t="shared" si="25"/>
        <v>1206055058</v>
      </c>
      <c r="H26">
        <f t="shared" si="26"/>
        <v>2441407</v>
      </c>
      <c r="I26" t="s">
        <v>20</v>
      </c>
      <c r="J26">
        <v>2441407</v>
      </c>
      <c r="K26">
        <v>1206055058</v>
      </c>
      <c r="L26">
        <v>2441407</v>
      </c>
      <c r="M26">
        <f t="shared" si="27"/>
        <v>0</v>
      </c>
      <c r="N26">
        <f t="shared" si="27"/>
        <v>0</v>
      </c>
      <c r="O26">
        <f t="shared" si="28"/>
        <v>0</v>
      </c>
      <c r="P26">
        <f t="shared" si="29"/>
        <v>0</v>
      </c>
      <c r="R26">
        <f t="shared" si="30"/>
        <v>0</v>
      </c>
      <c r="S26">
        <f t="shared" si="31"/>
        <v>0</v>
      </c>
      <c r="T26" t="e">
        <f t="shared" si="32"/>
        <v>#VALUE!</v>
      </c>
    </row>
    <row r="27" spans="1:20">
      <c r="A27">
        <v>10</v>
      </c>
      <c r="B27">
        <f t="shared" si="22"/>
        <v>1000</v>
      </c>
      <c r="C27">
        <f t="shared" si="23"/>
        <v>1</v>
      </c>
      <c r="D27">
        <v>1024</v>
      </c>
      <c r="E27">
        <v>10</v>
      </c>
      <c r="F27">
        <f t="shared" si="24"/>
        <v>1220704</v>
      </c>
      <c r="G27">
        <f t="shared" si="25"/>
        <v>1228028224</v>
      </c>
      <c r="H27">
        <f t="shared" si="26"/>
        <v>1220704</v>
      </c>
      <c r="I27" t="s">
        <v>20</v>
      </c>
      <c r="J27">
        <v>1220704</v>
      </c>
      <c r="K27">
        <v>1228028224</v>
      </c>
      <c r="L27">
        <v>1220704</v>
      </c>
      <c r="M27">
        <f t="shared" si="27"/>
        <v>0</v>
      </c>
      <c r="N27">
        <f t="shared" si="27"/>
        <v>0</v>
      </c>
      <c r="O27">
        <f t="shared" si="28"/>
        <v>0</v>
      </c>
      <c r="P27">
        <f t="shared" si="29"/>
        <v>0</v>
      </c>
      <c r="R27">
        <f t="shared" si="30"/>
        <v>0</v>
      </c>
      <c r="S27">
        <f t="shared" si="31"/>
        <v>0</v>
      </c>
      <c r="T27" t="e">
        <f t="shared" si="32"/>
        <v>#VALUE!</v>
      </c>
    </row>
    <row r="28" spans="1:20">
      <c r="A28">
        <v>10</v>
      </c>
      <c r="B28">
        <f t="shared" si="22"/>
        <v>1000</v>
      </c>
      <c r="C28">
        <f t="shared" si="23"/>
        <v>1</v>
      </c>
      <c r="D28">
        <v>2048</v>
      </c>
      <c r="E28">
        <v>10</v>
      </c>
      <c r="F28">
        <f t="shared" si="24"/>
        <v>610352</v>
      </c>
      <c r="G28">
        <f t="shared" si="25"/>
        <v>915528000</v>
      </c>
      <c r="H28">
        <f t="shared" si="26"/>
        <v>610352</v>
      </c>
      <c r="I28" t="s">
        <v>20</v>
      </c>
      <c r="J28">
        <v>610352</v>
      </c>
      <c r="K28">
        <v>915528000</v>
      </c>
      <c r="L28">
        <v>610352</v>
      </c>
      <c r="M28">
        <f t="shared" si="27"/>
        <v>0</v>
      </c>
      <c r="N28">
        <f t="shared" si="27"/>
        <v>0</v>
      </c>
      <c r="O28">
        <f t="shared" si="28"/>
        <v>0</v>
      </c>
      <c r="P28">
        <f t="shared" si="29"/>
        <v>0</v>
      </c>
      <c r="R28">
        <f t="shared" si="30"/>
        <v>0</v>
      </c>
      <c r="S28">
        <f t="shared" si="31"/>
        <v>0</v>
      </c>
      <c r="T28" t="e">
        <f t="shared" si="32"/>
        <v>#VALUE!</v>
      </c>
    </row>
    <row r="30" spans="1:20">
      <c r="A30">
        <v>50</v>
      </c>
      <c r="B30">
        <f t="shared" ref="B30:B35" si="33">A30*100</f>
        <v>5000</v>
      </c>
      <c r="C30">
        <f t="shared" ref="C30:C35" si="34">B30/1000</f>
        <v>5</v>
      </c>
      <c r="D30">
        <v>64</v>
      </c>
      <c r="E30">
        <v>10</v>
      </c>
      <c r="F30">
        <f t="shared" ref="F30:F35" si="35">_xlfn.CEILING.MATH((C30*(10^9)*E30/8)/D30)</f>
        <v>97656250</v>
      </c>
      <c r="G30">
        <f t="shared" ref="G30:G35" si="36">(MIN(MAX(D30,64), 1518)- 18) *F30</f>
        <v>4492187500</v>
      </c>
      <c r="H30">
        <f t="shared" ref="H30:H35" si="37">F30</f>
        <v>97656250</v>
      </c>
      <c r="I30">
        <v>5859375000</v>
      </c>
      <c r="J30">
        <v>97656250</v>
      </c>
      <c r="K30">
        <v>4481107802</v>
      </c>
      <c r="L30">
        <v>97415387</v>
      </c>
      <c r="M30">
        <f t="shared" ref="M30:N35" si="38">G30-K30</f>
        <v>11079698</v>
      </c>
      <c r="N30">
        <f t="shared" si="38"/>
        <v>240863</v>
      </c>
      <c r="O30">
        <f t="shared" ref="O30:O35" si="39">(M30/G30)*100</f>
        <v>0.24664371200000001</v>
      </c>
      <c r="P30">
        <f t="shared" ref="P30:P35" si="40">100*(N30/H30)</f>
        <v>0.24664371200000001</v>
      </c>
      <c r="R30">
        <f t="shared" ref="R30:R35" si="41">O30-P30</f>
        <v>0</v>
      </c>
      <c r="S30">
        <f t="shared" ref="S30:S35" si="42">H30-J30</f>
        <v>0</v>
      </c>
      <c r="T30">
        <f t="shared" ref="T30:T35" si="43">(I30 - (J30*14))-G30</f>
        <v>0</v>
      </c>
    </row>
    <row r="31" spans="1:20">
      <c r="A31">
        <v>50</v>
      </c>
      <c r="B31">
        <f t="shared" si="33"/>
        <v>5000</v>
      </c>
      <c r="C31">
        <f t="shared" si="34"/>
        <v>5</v>
      </c>
      <c r="D31">
        <v>128</v>
      </c>
      <c r="E31">
        <v>10</v>
      </c>
      <c r="F31">
        <f t="shared" si="35"/>
        <v>48828125</v>
      </c>
      <c r="G31">
        <f t="shared" si="36"/>
        <v>5371093750</v>
      </c>
      <c r="H31">
        <f t="shared" si="37"/>
        <v>48828125</v>
      </c>
      <c r="I31">
        <v>6054687500</v>
      </c>
      <c r="J31">
        <v>48828125</v>
      </c>
      <c r="K31">
        <v>5370039070</v>
      </c>
      <c r="L31">
        <v>48818537</v>
      </c>
      <c r="M31">
        <f t="shared" si="38"/>
        <v>1054680</v>
      </c>
      <c r="N31">
        <f t="shared" si="38"/>
        <v>9588</v>
      </c>
      <c r="O31">
        <f t="shared" si="39"/>
        <v>1.9636224000000001E-2</v>
      </c>
      <c r="P31">
        <f t="shared" si="40"/>
        <v>1.9636224000000001E-2</v>
      </c>
      <c r="R31">
        <f t="shared" si="41"/>
        <v>0</v>
      </c>
      <c r="S31">
        <f t="shared" si="42"/>
        <v>0</v>
      </c>
      <c r="T31">
        <f t="shared" si="43"/>
        <v>0</v>
      </c>
    </row>
    <row r="32" spans="1:20">
      <c r="A32">
        <v>50</v>
      </c>
      <c r="B32">
        <f t="shared" si="33"/>
        <v>5000</v>
      </c>
      <c r="C32">
        <f t="shared" si="34"/>
        <v>5</v>
      </c>
      <c r="D32">
        <v>256</v>
      </c>
      <c r="E32">
        <v>10</v>
      </c>
      <c r="F32">
        <f t="shared" si="35"/>
        <v>24414063</v>
      </c>
      <c r="G32">
        <f t="shared" si="36"/>
        <v>5810546994</v>
      </c>
      <c r="H32">
        <f t="shared" si="37"/>
        <v>24414063</v>
      </c>
      <c r="I32">
        <v>6152343876</v>
      </c>
      <c r="J32">
        <v>24414063</v>
      </c>
      <c r="K32">
        <v>5809819190</v>
      </c>
      <c r="L32">
        <v>24411005</v>
      </c>
      <c r="M32">
        <f t="shared" si="38"/>
        <v>727804</v>
      </c>
      <c r="N32">
        <f t="shared" si="38"/>
        <v>3058</v>
      </c>
      <c r="O32">
        <f t="shared" si="39"/>
        <v>1.2525567743476372E-2</v>
      </c>
      <c r="P32">
        <f t="shared" si="40"/>
        <v>1.2525567743476372E-2</v>
      </c>
      <c r="R32">
        <f t="shared" si="41"/>
        <v>0</v>
      </c>
      <c r="S32">
        <f t="shared" si="42"/>
        <v>0</v>
      </c>
      <c r="T32">
        <f t="shared" si="43"/>
        <v>0</v>
      </c>
    </row>
    <row r="33" spans="1:20">
      <c r="A33">
        <v>50</v>
      </c>
      <c r="B33">
        <f t="shared" si="33"/>
        <v>5000</v>
      </c>
      <c r="C33">
        <f t="shared" si="34"/>
        <v>5</v>
      </c>
      <c r="D33">
        <v>512</v>
      </c>
      <c r="E33">
        <v>10</v>
      </c>
      <c r="F33">
        <f t="shared" si="35"/>
        <v>12207032</v>
      </c>
      <c r="G33">
        <f t="shared" si="36"/>
        <v>6030273808</v>
      </c>
      <c r="H33">
        <f t="shared" si="37"/>
        <v>12207032</v>
      </c>
      <c r="I33">
        <v>6201172256</v>
      </c>
      <c r="J33">
        <v>12207032</v>
      </c>
      <c r="K33">
        <v>6029766964</v>
      </c>
      <c r="L33">
        <v>12206006</v>
      </c>
      <c r="M33">
        <f t="shared" si="38"/>
        <v>506844</v>
      </c>
      <c r="N33">
        <f t="shared" si="38"/>
        <v>1026</v>
      </c>
      <c r="O33">
        <f t="shared" si="39"/>
        <v>8.4049914835973225E-3</v>
      </c>
      <c r="P33">
        <f t="shared" si="40"/>
        <v>8.4049914835973225E-3</v>
      </c>
      <c r="R33">
        <f t="shared" si="41"/>
        <v>0</v>
      </c>
      <c r="S33">
        <f t="shared" si="42"/>
        <v>0</v>
      </c>
      <c r="T33">
        <f t="shared" si="43"/>
        <v>0</v>
      </c>
    </row>
    <row r="34" spans="1:20">
      <c r="A34">
        <v>50</v>
      </c>
      <c r="B34">
        <f t="shared" si="33"/>
        <v>5000</v>
      </c>
      <c r="C34">
        <f t="shared" si="34"/>
        <v>5</v>
      </c>
      <c r="D34">
        <v>1024</v>
      </c>
      <c r="E34">
        <v>10</v>
      </c>
      <c r="F34">
        <f t="shared" si="35"/>
        <v>6103516</v>
      </c>
      <c r="G34">
        <f t="shared" si="36"/>
        <v>6140137096</v>
      </c>
      <c r="H34">
        <f t="shared" si="37"/>
        <v>6103516</v>
      </c>
      <c r="I34">
        <v>6225586320</v>
      </c>
      <c r="J34">
        <v>6103516</v>
      </c>
      <c r="K34">
        <v>6139792038</v>
      </c>
      <c r="L34">
        <v>6103173</v>
      </c>
      <c r="M34">
        <f t="shared" si="38"/>
        <v>345058</v>
      </c>
      <c r="N34">
        <f t="shared" si="38"/>
        <v>343</v>
      </c>
      <c r="O34">
        <f t="shared" si="39"/>
        <v>5.6197116547249161E-3</v>
      </c>
      <c r="P34">
        <f t="shared" si="40"/>
        <v>5.6197116547249161E-3</v>
      </c>
      <c r="R34">
        <f t="shared" si="41"/>
        <v>0</v>
      </c>
      <c r="S34">
        <f t="shared" si="42"/>
        <v>0</v>
      </c>
      <c r="T34">
        <f t="shared" si="43"/>
        <v>0</v>
      </c>
    </row>
    <row r="35" spans="1:20">
      <c r="A35">
        <v>50</v>
      </c>
      <c r="B35">
        <f t="shared" si="33"/>
        <v>5000</v>
      </c>
      <c r="C35">
        <f t="shared" si="34"/>
        <v>5</v>
      </c>
      <c r="D35">
        <v>2048</v>
      </c>
      <c r="E35">
        <v>10</v>
      </c>
      <c r="F35">
        <f t="shared" si="35"/>
        <v>3051758</v>
      </c>
      <c r="G35">
        <f t="shared" si="36"/>
        <v>4577637000</v>
      </c>
      <c r="H35">
        <f t="shared" si="37"/>
        <v>3051758</v>
      </c>
      <c r="I35">
        <v>4620361612</v>
      </c>
      <c r="J35">
        <v>3051758</v>
      </c>
      <c r="K35">
        <v>4577637000</v>
      </c>
      <c r="L35">
        <v>3051758</v>
      </c>
      <c r="M35">
        <f t="shared" si="38"/>
        <v>0</v>
      </c>
      <c r="N35">
        <f t="shared" si="38"/>
        <v>0</v>
      </c>
      <c r="O35">
        <f t="shared" si="39"/>
        <v>0</v>
      </c>
      <c r="P35">
        <f t="shared" si="40"/>
        <v>0</v>
      </c>
      <c r="R35">
        <f t="shared" si="41"/>
        <v>0</v>
      </c>
      <c r="S35">
        <f t="shared" si="42"/>
        <v>0</v>
      </c>
      <c r="T35">
        <f t="shared" si="43"/>
        <v>0</v>
      </c>
    </row>
    <row r="37" spans="1:20">
      <c r="A37">
        <v>75</v>
      </c>
      <c r="B37">
        <f t="shared" ref="B37:B42" si="44">A37*100</f>
        <v>7500</v>
      </c>
      <c r="C37">
        <f t="shared" ref="C37:C42" si="45">B37/1000</f>
        <v>7.5</v>
      </c>
      <c r="D37">
        <v>64</v>
      </c>
      <c r="E37">
        <v>10</v>
      </c>
      <c r="F37">
        <f t="shared" ref="F37:F42" si="46">_xlfn.CEILING.MATH((C37*(10^9)*E37/8)/D37)</f>
        <v>146484375</v>
      </c>
      <c r="G37">
        <f t="shared" ref="G37:G42" si="47">(MIN(MAX(D37,64), 1518)- 18) *F37</f>
        <v>6738281250</v>
      </c>
      <c r="H37">
        <f t="shared" ref="H37:H42" si="48">F37</f>
        <v>146484375</v>
      </c>
      <c r="I37">
        <v>8789062500</v>
      </c>
      <c r="J37">
        <v>146484375</v>
      </c>
      <c r="K37">
        <v>6662587974</v>
      </c>
      <c r="L37">
        <v>144838869</v>
      </c>
      <c r="M37">
        <f t="shared" ref="M37:N42" si="49">G37-K37</f>
        <v>75693276</v>
      </c>
      <c r="N37">
        <f t="shared" si="49"/>
        <v>1645506</v>
      </c>
      <c r="O37">
        <f t="shared" ref="O37:O42" si="50">(M37/G37)*100</f>
        <v>1.1233320959999999</v>
      </c>
      <c r="P37">
        <f t="shared" ref="P37:P42" si="51">100*(N37/H37)</f>
        <v>1.1233320959999999</v>
      </c>
      <c r="R37">
        <f t="shared" ref="R37:R42" si="52">O37-P37</f>
        <v>0</v>
      </c>
      <c r="S37">
        <f t="shared" ref="S37:S42" si="53">H37-J37</f>
        <v>0</v>
      </c>
      <c r="T37">
        <f t="shared" ref="T37:T42" si="54">(I37 - (J37*14))-G37</f>
        <v>0</v>
      </c>
    </row>
    <row r="38" spans="1:20">
      <c r="A38">
        <v>75</v>
      </c>
      <c r="B38">
        <f t="shared" si="44"/>
        <v>7500</v>
      </c>
      <c r="C38">
        <f t="shared" si="45"/>
        <v>7.5</v>
      </c>
      <c r="D38">
        <v>128</v>
      </c>
      <c r="E38">
        <v>10</v>
      </c>
      <c r="F38">
        <f t="shared" si="46"/>
        <v>73242188</v>
      </c>
      <c r="G38">
        <f t="shared" si="47"/>
        <v>8056640680</v>
      </c>
      <c r="H38">
        <f t="shared" si="48"/>
        <v>73242188</v>
      </c>
      <c r="I38">
        <v>9082031312</v>
      </c>
      <c r="J38">
        <v>73242188</v>
      </c>
      <c r="K38">
        <v>8053494020</v>
      </c>
      <c r="L38">
        <v>73213582</v>
      </c>
      <c r="M38">
        <f t="shared" si="49"/>
        <v>3146660</v>
      </c>
      <c r="N38">
        <f t="shared" si="49"/>
        <v>28606</v>
      </c>
      <c r="O38">
        <f t="shared" si="50"/>
        <v>3.9056725066706093E-2</v>
      </c>
      <c r="P38">
        <f t="shared" si="51"/>
        <v>3.9056725066706093E-2</v>
      </c>
      <c r="R38">
        <f t="shared" si="52"/>
        <v>0</v>
      </c>
      <c r="S38">
        <f t="shared" si="53"/>
        <v>0</v>
      </c>
      <c r="T38">
        <f t="shared" si="54"/>
        <v>0</v>
      </c>
    </row>
    <row r="39" spans="1:20">
      <c r="A39">
        <v>75</v>
      </c>
      <c r="B39">
        <f t="shared" si="44"/>
        <v>7500</v>
      </c>
      <c r="C39">
        <f t="shared" si="45"/>
        <v>7.5</v>
      </c>
      <c r="D39">
        <v>256</v>
      </c>
      <c r="E39">
        <v>10</v>
      </c>
      <c r="F39">
        <f t="shared" si="46"/>
        <v>36621094</v>
      </c>
      <c r="G39">
        <f t="shared" si="47"/>
        <v>8715820372</v>
      </c>
      <c r="H39">
        <f t="shared" si="48"/>
        <v>36621094</v>
      </c>
      <c r="I39">
        <v>9228515688</v>
      </c>
      <c r="J39">
        <v>36621094</v>
      </c>
      <c r="K39">
        <v>8713632676</v>
      </c>
      <c r="L39">
        <v>36611902</v>
      </c>
      <c r="M39">
        <f t="shared" si="49"/>
        <v>2187696</v>
      </c>
      <c r="N39">
        <f t="shared" si="49"/>
        <v>9192</v>
      </c>
      <c r="O39">
        <f t="shared" si="50"/>
        <v>2.5100287828648701E-2</v>
      </c>
      <c r="P39">
        <f t="shared" si="51"/>
        <v>2.5100287828648701E-2</v>
      </c>
      <c r="R39">
        <f t="shared" si="52"/>
        <v>0</v>
      </c>
      <c r="S39">
        <f t="shared" si="53"/>
        <v>0</v>
      </c>
      <c r="T39">
        <f t="shared" si="54"/>
        <v>0</v>
      </c>
    </row>
    <row r="40" spans="1:20">
      <c r="A40">
        <v>75</v>
      </c>
      <c r="B40">
        <f t="shared" si="44"/>
        <v>7500</v>
      </c>
      <c r="C40">
        <f t="shared" si="45"/>
        <v>7.5</v>
      </c>
      <c r="D40">
        <v>512</v>
      </c>
      <c r="E40">
        <v>10</v>
      </c>
      <c r="F40">
        <f t="shared" si="46"/>
        <v>18310547</v>
      </c>
      <c r="G40">
        <f t="shared" si="47"/>
        <v>9045410218</v>
      </c>
      <c r="H40">
        <f t="shared" si="48"/>
        <v>18310547</v>
      </c>
      <c r="I40">
        <v>9301757876</v>
      </c>
      <c r="J40">
        <v>18310547</v>
      </c>
      <c r="K40">
        <v>9043932170</v>
      </c>
      <c r="L40">
        <v>18307555</v>
      </c>
      <c r="M40">
        <f t="shared" si="49"/>
        <v>1478048</v>
      </c>
      <c r="N40">
        <f t="shared" si="49"/>
        <v>2992</v>
      </c>
      <c r="O40">
        <f t="shared" si="50"/>
        <v>1.6340309221783488E-2</v>
      </c>
      <c r="P40">
        <f t="shared" si="51"/>
        <v>1.6340309221783488E-2</v>
      </c>
      <c r="R40">
        <f t="shared" si="52"/>
        <v>0</v>
      </c>
      <c r="S40">
        <f t="shared" si="53"/>
        <v>0</v>
      </c>
      <c r="T40">
        <f t="shared" si="54"/>
        <v>0</v>
      </c>
    </row>
    <row r="41" spans="1:20">
      <c r="A41">
        <v>75</v>
      </c>
      <c r="B41">
        <f t="shared" si="44"/>
        <v>7500</v>
      </c>
      <c r="C41">
        <f t="shared" si="45"/>
        <v>7.5</v>
      </c>
      <c r="D41">
        <v>1024</v>
      </c>
      <c r="E41">
        <v>10</v>
      </c>
      <c r="F41">
        <f t="shared" si="46"/>
        <v>9155274</v>
      </c>
      <c r="G41">
        <f t="shared" si="47"/>
        <v>9210205644</v>
      </c>
      <c r="H41">
        <f t="shared" si="48"/>
        <v>9155274</v>
      </c>
      <c r="I41">
        <v>9338379480</v>
      </c>
      <c r="J41">
        <v>9155274</v>
      </c>
      <c r="K41">
        <v>9209430018</v>
      </c>
      <c r="L41">
        <v>9154503</v>
      </c>
      <c r="M41">
        <f t="shared" si="49"/>
        <v>775626</v>
      </c>
      <c r="N41">
        <f t="shared" si="49"/>
        <v>771</v>
      </c>
      <c r="O41">
        <f t="shared" si="50"/>
        <v>8.4213754825906897E-3</v>
      </c>
      <c r="P41">
        <f t="shared" si="51"/>
        <v>8.4213754825906897E-3</v>
      </c>
      <c r="R41">
        <f t="shared" si="52"/>
        <v>0</v>
      </c>
      <c r="S41">
        <f t="shared" si="53"/>
        <v>0</v>
      </c>
      <c r="T41">
        <f t="shared" si="54"/>
        <v>0</v>
      </c>
    </row>
    <row r="42" spans="1:20">
      <c r="A42">
        <v>75</v>
      </c>
      <c r="B42">
        <f t="shared" si="44"/>
        <v>7500</v>
      </c>
      <c r="C42">
        <f t="shared" si="45"/>
        <v>7.5</v>
      </c>
      <c r="D42">
        <v>2048</v>
      </c>
      <c r="E42">
        <v>10</v>
      </c>
      <c r="F42">
        <f t="shared" si="46"/>
        <v>4577637</v>
      </c>
      <c r="G42">
        <f t="shared" si="47"/>
        <v>6866455500</v>
      </c>
      <c r="H42">
        <f t="shared" si="48"/>
        <v>4577637</v>
      </c>
      <c r="I42">
        <v>6930542418</v>
      </c>
      <c r="J42">
        <v>4577637</v>
      </c>
      <c r="K42">
        <v>6865780500</v>
      </c>
      <c r="L42">
        <v>4577187</v>
      </c>
      <c r="M42">
        <f t="shared" si="49"/>
        <v>675000</v>
      </c>
      <c r="N42">
        <f t="shared" si="49"/>
        <v>450</v>
      </c>
      <c r="O42">
        <f t="shared" si="50"/>
        <v>9.8303993960202601E-3</v>
      </c>
      <c r="P42">
        <f t="shared" si="51"/>
        <v>9.8303993960202601E-3</v>
      </c>
      <c r="R42">
        <f t="shared" si="52"/>
        <v>0</v>
      </c>
      <c r="S42">
        <f t="shared" si="53"/>
        <v>0</v>
      </c>
      <c r="T42">
        <f t="shared" si="54"/>
        <v>0</v>
      </c>
    </row>
    <row r="44" spans="1:20">
      <c r="A44">
        <v>100</v>
      </c>
      <c r="B44">
        <f t="shared" ref="B44:B49" si="55">A44*100</f>
        <v>10000</v>
      </c>
      <c r="C44">
        <f t="shared" ref="C44:C49" si="56">B44/1000</f>
        <v>10</v>
      </c>
      <c r="D44">
        <v>64</v>
      </c>
      <c r="E44">
        <v>10</v>
      </c>
      <c r="F44">
        <f t="shared" ref="F44:F49" si="57">_xlfn.CEILING.MATH((C44*(10^9)*E44/8)/D44)</f>
        <v>195312500</v>
      </c>
      <c r="G44">
        <f t="shared" ref="G44:G49" si="58">(MIN(MAX(D44,64), 1518)- 18) *F44</f>
        <v>8984375000</v>
      </c>
      <c r="H44">
        <f t="shared" ref="H44:H49" si="59">F44</f>
        <v>195312500</v>
      </c>
      <c r="I44">
        <v>11718750000</v>
      </c>
      <c r="J44">
        <v>195312500</v>
      </c>
      <c r="K44">
        <v>6899567922</v>
      </c>
      <c r="L44">
        <v>149990607</v>
      </c>
      <c r="M44">
        <f t="shared" ref="M44:N49" si="60">G44-K44</f>
        <v>2084807078</v>
      </c>
      <c r="N44">
        <f t="shared" si="60"/>
        <v>45321893</v>
      </c>
      <c r="O44">
        <f t="shared" ref="O44:O49" si="61">(M44/G44)*100</f>
        <v>23.204809216000001</v>
      </c>
      <c r="P44">
        <f t="shared" ref="P44:P49" si="62">100*(N44/H44)</f>
        <v>23.204809216000001</v>
      </c>
      <c r="R44">
        <f t="shared" ref="R44:R49" si="63">O44-P44</f>
        <v>0</v>
      </c>
      <c r="S44">
        <f t="shared" ref="S44:S49" si="64">H44-J44</f>
        <v>0</v>
      </c>
      <c r="T44">
        <f t="shared" ref="T44:T49" si="65">(I44 - (J44*14))-G44</f>
        <v>0</v>
      </c>
    </row>
    <row r="45" spans="1:20">
      <c r="A45">
        <v>100</v>
      </c>
      <c r="B45">
        <f t="shared" si="55"/>
        <v>10000</v>
      </c>
      <c r="C45">
        <f t="shared" si="56"/>
        <v>10</v>
      </c>
      <c r="D45">
        <v>128</v>
      </c>
      <c r="E45">
        <v>10</v>
      </c>
      <c r="F45">
        <f t="shared" si="57"/>
        <v>97656250</v>
      </c>
      <c r="G45">
        <f t="shared" si="58"/>
        <v>10742187500</v>
      </c>
      <c r="H45">
        <f t="shared" si="59"/>
        <v>97656250</v>
      </c>
      <c r="I45">
        <v>12109375000</v>
      </c>
      <c r="J45">
        <v>97656250</v>
      </c>
      <c r="K45">
        <v>10734864360</v>
      </c>
      <c r="L45">
        <v>97589676</v>
      </c>
      <c r="M45">
        <f t="shared" si="60"/>
        <v>7323140</v>
      </c>
      <c r="N45">
        <f t="shared" si="60"/>
        <v>66574</v>
      </c>
      <c r="O45">
        <f t="shared" si="61"/>
        <v>6.8171776000000003E-2</v>
      </c>
      <c r="P45">
        <f t="shared" si="62"/>
        <v>6.8171776000000003E-2</v>
      </c>
      <c r="R45">
        <f t="shared" si="63"/>
        <v>0</v>
      </c>
      <c r="S45">
        <f t="shared" si="64"/>
        <v>0</v>
      </c>
      <c r="T45">
        <f t="shared" si="65"/>
        <v>0</v>
      </c>
    </row>
    <row r="46" spans="1:20">
      <c r="A46">
        <v>100</v>
      </c>
      <c r="B46">
        <f t="shared" si="55"/>
        <v>10000</v>
      </c>
      <c r="C46">
        <f t="shared" si="56"/>
        <v>10</v>
      </c>
      <c r="D46">
        <v>256</v>
      </c>
      <c r="E46">
        <v>10</v>
      </c>
      <c r="F46">
        <f t="shared" si="57"/>
        <v>48828125</v>
      </c>
      <c r="G46">
        <f t="shared" si="58"/>
        <v>11621093750</v>
      </c>
      <c r="H46">
        <f t="shared" si="59"/>
        <v>48828125</v>
      </c>
      <c r="I46">
        <v>12304687500</v>
      </c>
      <c r="J46">
        <v>48828125</v>
      </c>
      <c r="K46">
        <v>11620684390</v>
      </c>
      <c r="L46">
        <v>48826405</v>
      </c>
      <c r="M46">
        <f t="shared" si="60"/>
        <v>409360</v>
      </c>
      <c r="N46">
        <f t="shared" si="60"/>
        <v>1720</v>
      </c>
      <c r="O46">
        <f t="shared" si="61"/>
        <v>3.5225599999999997E-3</v>
      </c>
      <c r="P46">
        <f t="shared" si="62"/>
        <v>3.5225599999999997E-3</v>
      </c>
      <c r="R46">
        <f t="shared" si="63"/>
        <v>0</v>
      </c>
      <c r="S46">
        <f t="shared" si="64"/>
        <v>0</v>
      </c>
      <c r="T46">
        <f t="shared" si="65"/>
        <v>0</v>
      </c>
    </row>
    <row r="47" spans="1:20">
      <c r="A47">
        <v>100</v>
      </c>
      <c r="B47">
        <f t="shared" si="55"/>
        <v>10000</v>
      </c>
      <c r="C47">
        <f t="shared" si="56"/>
        <v>10</v>
      </c>
      <c r="D47">
        <v>512</v>
      </c>
      <c r="E47">
        <v>10</v>
      </c>
      <c r="F47">
        <f t="shared" si="57"/>
        <v>24414063</v>
      </c>
      <c r="G47">
        <f t="shared" si="58"/>
        <v>12060547122</v>
      </c>
      <c r="H47">
        <f t="shared" si="59"/>
        <v>24414063</v>
      </c>
      <c r="I47">
        <v>12402344004</v>
      </c>
      <c r="J47">
        <v>24414063</v>
      </c>
      <c r="K47">
        <v>12058985588</v>
      </c>
      <c r="L47">
        <v>24410902</v>
      </c>
      <c r="M47">
        <f t="shared" si="60"/>
        <v>1561534</v>
      </c>
      <c r="N47">
        <f t="shared" si="60"/>
        <v>3161</v>
      </c>
      <c r="O47">
        <f t="shared" si="61"/>
        <v>1.2947455734836107E-2</v>
      </c>
      <c r="P47">
        <f t="shared" si="62"/>
        <v>1.2947455734836107E-2</v>
      </c>
      <c r="R47">
        <f t="shared" si="63"/>
        <v>0</v>
      </c>
      <c r="S47">
        <f t="shared" si="64"/>
        <v>0</v>
      </c>
      <c r="T47">
        <f t="shared" si="65"/>
        <v>0</v>
      </c>
    </row>
    <row r="48" spans="1:20">
      <c r="A48">
        <v>100</v>
      </c>
      <c r="B48">
        <f t="shared" si="55"/>
        <v>10000</v>
      </c>
      <c r="C48">
        <f t="shared" si="56"/>
        <v>10</v>
      </c>
      <c r="D48">
        <v>1024</v>
      </c>
      <c r="E48">
        <v>10</v>
      </c>
      <c r="F48">
        <f t="shared" si="57"/>
        <v>12207032</v>
      </c>
      <c r="G48">
        <f t="shared" si="58"/>
        <v>12280274192</v>
      </c>
      <c r="H48">
        <f t="shared" si="59"/>
        <v>12207032</v>
      </c>
      <c r="I48">
        <v>12451172640</v>
      </c>
      <c r="J48">
        <v>12207032</v>
      </c>
      <c r="K48">
        <v>12279112262</v>
      </c>
      <c r="L48">
        <v>12205877</v>
      </c>
      <c r="M48">
        <f t="shared" si="60"/>
        <v>1161930</v>
      </c>
      <c r="N48">
        <f t="shared" si="60"/>
        <v>1155</v>
      </c>
      <c r="O48">
        <f t="shared" si="61"/>
        <v>9.4617594186695003E-3</v>
      </c>
      <c r="P48">
        <f t="shared" si="62"/>
        <v>9.4617594186695003E-3</v>
      </c>
      <c r="R48">
        <f t="shared" si="63"/>
        <v>0</v>
      </c>
      <c r="S48">
        <f t="shared" si="64"/>
        <v>0</v>
      </c>
      <c r="T48">
        <f t="shared" si="65"/>
        <v>0</v>
      </c>
    </row>
    <row r="49" spans="1:1024">
      <c r="A49">
        <v>100</v>
      </c>
      <c r="B49">
        <f t="shared" si="55"/>
        <v>10000</v>
      </c>
      <c r="C49">
        <f t="shared" si="56"/>
        <v>10</v>
      </c>
      <c r="D49">
        <v>2048</v>
      </c>
      <c r="E49">
        <v>10</v>
      </c>
      <c r="F49">
        <f t="shared" si="57"/>
        <v>6103516</v>
      </c>
      <c r="G49">
        <f t="shared" si="58"/>
        <v>9155274000</v>
      </c>
      <c r="H49">
        <f t="shared" si="59"/>
        <v>6103516</v>
      </c>
      <c r="I49">
        <v>9240723224</v>
      </c>
      <c r="J49">
        <v>6103516</v>
      </c>
      <c r="K49">
        <v>9154399500</v>
      </c>
      <c r="L49">
        <v>6102933</v>
      </c>
      <c r="M49">
        <f t="shared" si="60"/>
        <v>874500</v>
      </c>
      <c r="N49">
        <f t="shared" si="60"/>
        <v>583</v>
      </c>
      <c r="O49">
        <f t="shared" si="61"/>
        <v>9.5518714131330208E-3</v>
      </c>
      <c r="P49">
        <f t="shared" si="62"/>
        <v>9.5518714131330208E-3</v>
      </c>
      <c r="R49">
        <f t="shared" si="63"/>
        <v>0</v>
      </c>
      <c r="S49">
        <f t="shared" si="64"/>
        <v>0</v>
      </c>
      <c r="T49">
        <f t="shared" si="65"/>
        <v>0</v>
      </c>
    </row>
    <row r="52" spans="1:1024">
      <c r="A52" t="s">
        <v>21</v>
      </c>
    </row>
    <row r="53" spans="1:1024" ht="15">
      <c r="A53" s="2" t="s">
        <v>1</v>
      </c>
      <c r="B53" t="s">
        <v>2</v>
      </c>
      <c r="C53" t="s">
        <v>3</v>
      </c>
      <c r="D53" s="2" t="s">
        <v>4</v>
      </c>
      <c r="E53" s="2" t="s">
        <v>5</v>
      </c>
      <c r="F53" t="s">
        <v>6</v>
      </c>
      <c r="G53" t="s">
        <v>7</v>
      </c>
      <c r="H53" t="s">
        <v>8</v>
      </c>
      <c r="I53" s="2" t="s">
        <v>9</v>
      </c>
      <c r="J53" s="2" t="s">
        <v>10</v>
      </c>
      <c r="K53" s="2" t="s">
        <v>11</v>
      </c>
      <c r="L53" s="2" t="s">
        <v>12</v>
      </c>
      <c r="M53" t="s">
        <v>13</v>
      </c>
      <c r="N53" t="s">
        <v>14</v>
      </c>
      <c r="O53" t="s">
        <v>15</v>
      </c>
      <c r="P53" t="s">
        <v>16</v>
      </c>
      <c r="R53" t="s">
        <v>17</v>
      </c>
      <c r="S53" t="s">
        <v>18</v>
      </c>
      <c r="T53" t="s">
        <v>18</v>
      </c>
      <c r="U53" s="2"/>
      <c r="X53" s="2"/>
      <c r="Y53" s="2"/>
      <c r="AC53" s="2"/>
      <c r="AD53" s="2"/>
      <c r="AE53" s="2"/>
      <c r="AF53" s="2"/>
      <c r="AO53" s="2"/>
      <c r="AR53" s="2"/>
      <c r="AS53" s="2"/>
      <c r="AW53" s="2"/>
      <c r="AX53" s="2"/>
      <c r="AY53" s="2"/>
      <c r="AZ53" s="2"/>
      <c r="BI53" s="2"/>
      <c r="BL53" s="2"/>
      <c r="BM53" s="2"/>
      <c r="BQ53" s="2"/>
      <c r="BR53" s="2"/>
      <c r="BS53" s="2"/>
      <c r="BT53" s="2"/>
      <c r="CC53" s="2"/>
      <c r="CF53" s="2"/>
      <c r="CG53" s="2"/>
      <c r="CK53" s="2"/>
      <c r="CL53" s="2"/>
      <c r="CM53" s="2"/>
      <c r="CN53" s="2"/>
      <c r="CW53" s="2"/>
      <c r="CZ53" s="2"/>
      <c r="DA53" s="2"/>
      <c r="DE53" s="2"/>
      <c r="DF53" s="2"/>
      <c r="DG53" s="2"/>
      <c r="DH53" s="2"/>
      <c r="DQ53" s="2"/>
      <c r="DT53" s="2"/>
      <c r="DU53" s="2"/>
      <c r="DY53" s="2"/>
      <c r="DZ53" s="2"/>
      <c r="EA53" s="2"/>
      <c r="EB53" s="2"/>
      <c r="EK53" s="2"/>
      <c r="EN53" s="2"/>
      <c r="EO53" s="2"/>
      <c r="ES53" s="2"/>
      <c r="ET53" s="2"/>
      <c r="EU53" s="2"/>
      <c r="EV53" s="2"/>
      <c r="FE53" s="2"/>
      <c r="FH53" s="2"/>
      <c r="FI53" s="2"/>
      <c r="FM53" s="2"/>
      <c r="FN53" s="2"/>
      <c r="FO53" s="2"/>
      <c r="FP53" s="2"/>
      <c r="FY53" s="2"/>
      <c r="GB53" s="2"/>
      <c r="GC53" s="2"/>
      <c r="GG53" s="2"/>
      <c r="GH53" s="2"/>
      <c r="GI53" s="2"/>
      <c r="GJ53" s="2"/>
      <c r="GS53" s="2"/>
      <c r="GV53" s="2"/>
      <c r="GW53" s="2"/>
      <c r="HA53" s="2"/>
      <c r="HB53" s="2"/>
      <c r="HC53" s="2"/>
      <c r="HD53" s="2"/>
      <c r="HM53" s="2"/>
      <c r="HP53" s="2"/>
      <c r="HQ53" s="2"/>
      <c r="HU53" s="2"/>
      <c r="HV53" s="2"/>
      <c r="HW53" s="2"/>
      <c r="HX53" s="2"/>
      <c r="IG53" s="2"/>
      <c r="IJ53" s="2"/>
      <c r="IK53" s="2"/>
      <c r="IO53" s="2"/>
      <c r="IP53" s="2"/>
      <c r="IQ53" s="2"/>
      <c r="IR53" s="2"/>
      <c r="JA53" s="2"/>
      <c r="JD53" s="2"/>
      <c r="JE53" s="2"/>
      <c r="JI53" s="2"/>
      <c r="JJ53" s="2"/>
      <c r="JK53" s="2"/>
      <c r="JL53" s="2"/>
      <c r="JU53" s="2"/>
      <c r="JX53" s="2"/>
      <c r="JY53" s="2"/>
      <c r="KC53" s="2"/>
      <c r="KD53" s="2"/>
      <c r="KE53" s="2"/>
      <c r="KF53" s="2"/>
      <c r="KO53" s="2"/>
      <c r="KR53" s="2"/>
      <c r="KS53" s="2"/>
      <c r="KW53" s="2"/>
      <c r="KX53" s="2"/>
      <c r="KY53" s="2"/>
      <c r="KZ53" s="2"/>
      <c r="LI53" s="2"/>
      <c r="LL53" s="2"/>
      <c r="LM53" s="2"/>
      <c r="LQ53" s="2"/>
      <c r="LR53" s="2"/>
      <c r="LS53" s="2"/>
      <c r="LT53" s="2"/>
      <c r="MC53" s="2"/>
      <c r="MF53" s="2"/>
      <c r="MG53" s="2"/>
      <c r="MK53" s="2"/>
      <c r="ML53" s="2"/>
      <c r="MM53" s="2"/>
      <c r="MN53" s="2"/>
      <c r="MW53" s="2"/>
      <c r="MZ53" s="2"/>
      <c r="NA53" s="2"/>
      <c r="NE53" s="2"/>
      <c r="NF53" s="2"/>
      <c r="NG53" s="2"/>
      <c r="NH53" s="2"/>
      <c r="NQ53" s="2"/>
      <c r="NT53" s="2"/>
      <c r="NU53" s="2"/>
      <c r="NY53" s="2"/>
      <c r="NZ53" s="2"/>
      <c r="OA53" s="2"/>
      <c r="OB53" s="2"/>
      <c r="OK53" s="2"/>
      <c r="ON53" s="2"/>
      <c r="OO53" s="2"/>
      <c r="OS53" s="2"/>
      <c r="OT53" s="2"/>
      <c r="OU53" s="2"/>
      <c r="OV53" s="2"/>
      <c r="PE53" s="2"/>
      <c r="PH53" s="2"/>
      <c r="PI53" s="2"/>
      <c r="PM53" s="2"/>
      <c r="PN53" s="2"/>
      <c r="PO53" s="2"/>
      <c r="PP53" s="2"/>
      <c r="PY53" s="2"/>
      <c r="QB53" s="2"/>
      <c r="QC53" s="2"/>
      <c r="QG53" s="2"/>
      <c r="QH53" s="2"/>
      <c r="QI53" s="2"/>
      <c r="QJ53" s="2"/>
      <c r="QS53" s="2"/>
      <c r="QV53" s="2"/>
      <c r="QW53" s="2"/>
      <c r="RA53" s="2"/>
      <c r="RB53" s="2"/>
      <c r="RC53" s="2"/>
      <c r="RD53" s="2"/>
      <c r="RM53" s="2"/>
      <c r="RP53" s="2"/>
      <c r="RQ53" s="2"/>
      <c r="RU53" s="2"/>
      <c r="RV53" s="2"/>
      <c r="RW53" s="2"/>
      <c r="RX53" s="2"/>
      <c r="SG53" s="2"/>
      <c r="SJ53" s="2"/>
      <c r="SK53" s="2"/>
      <c r="SO53" s="2"/>
      <c r="SP53" s="2"/>
      <c r="SQ53" s="2"/>
      <c r="SR53" s="2"/>
      <c r="TA53" s="2"/>
      <c r="TD53" s="2"/>
      <c r="TE53" s="2"/>
      <c r="TI53" s="2"/>
      <c r="TJ53" s="2"/>
      <c r="TK53" s="2"/>
      <c r="TL53" s="2"/>
      <c r="TU53" s="2"/>
      <c r="TX53" s="2"/>
      <c r="TY53" s="2"/>
      <c r="UC53" s="2"/>
      <c r="UD53" s="2"/>
      <c r="UE53" s="2"/>
      <c r="UF53" s="2"/>
      <c r="UO53" s="2"/>
      <c r="UR53" s="2"/>
      <c r="US53" s="2"/>
      <c r="UW53" s="2"/>
      <c r="UX53" s="2"/>
      <c r="UY53" s="2"/>
      <c r="UZ53" s="2"/>
      <c r="VI53" s="2"/>
      <c r="VL53" s="2"/>
      <c r="VM53" s="2"/>
      <c r="VQ53" s="2"/>
      <c r="VR53" s="2"/>
      <c r="VS53" s="2"/>
      <c r="VT53" s="2"/>
      <c r="WC53" s="2"/>
      <c r="WF53" s="2"/>
      <c r="WG53" s="2"/>
      <c r="WK53" s="2"/>
      <c r="WL53" s="2"/>
      <c r="WM53" s="2"/>
      <c r="WN53" s="2"/>
      <c r="WW53" s="2"/>
      <c r="WZ53" s="2"/>
      <c r="XA53" s="2"/>
      <c r="XE53" s="2"/>
      <c r="XF53" s="2"/>
      <c r="XG53" s="2"/>
      <c r="XH53" s="2"/>
      <c r="XQ53" s="2"/>
      <c r="XT53" s="2"/>
      <c r="XU53" s="2"/>
      <c r="XY53" s="2"/>
      <c r="XZ53" s="2"/>
      <c r="YA53" s="2"/>
      <c r="YB53" s="2"/>
      <c r="YK53" s="2"/>
      <c r="YN53" s="2"/>
      <c r="YO53" s="2"/>
      <c r="YS53" s="2"/>
      <c r="YT53" s="2"/>
      <c r="YU53" s="2"/>
      <c r="YV53" s="2"/>
      <c r="ZE53" s="2"/>
      <c r="ZH53" s="2"/>
      <c r="ZI53" s="2"/>
      <c r="ZM53" s="2"/>
      <c r="ZN53" s="2"/>
      <c r="ZO53" s="2"/>
      <c r="ZP53" s="2"/>
      <c r="ZY53" s="2"/>
      <c r="AAB53" s="2"/>
      <c r="AAC53" s="2"/>
      <c r="AAG53" s="2"/>
      <c r="AAH53" s="2"/>
      <c r="AAI53" s="2"/>
      <c r="AAJ53" s="2"/>
      <c r="AAS53" s="2"/>
      <c r="AAV53" s="2"/>
      <c r="AAW53" s="2"/>
      <c r="ABA53" s="2"/>
      <c r="ABB53" s="2"/>
      <c r="ABC53" s="2"/>
      <c r="ABD53" s="2"/>
      <c r="ABM53" s="2"/>
      <c r="ABP53" s="2"/>
      <c r="ABQ53" s="2"/>
      <c r="ABU53" s="2"/>
      <c r="ABV53" s="2"/>
      <c r="ABW53" s="2"/>
      <c r="ABX53" s="2"/>
      <c r="ACG53" s="2"/>
      <c r="ACJ53" s="2"/>
      <c r="ACK53" s="2"/>
      <c r="ACO53" s="2"/>
      <c r="ACP53" s="2"/>
      <c r="ACQ53" s="2"/>
      <c r="ACR53" s="2"/>
      <c r="ADA53" s="2"/>
      <c r="ADD53" s="2"/>
      <c r="ADE53" s="2"/>
      <c r="ADI53" s="2"/>
      <c r="ADJ53" s="2"/>
      <c r="ADK53" s="2"/>
      <c r="ADL53" s="2"/>
      <c r="ADU53" s="2"/>
      <c r="ADX53" s="2"/>
      <c r="ADY53" s="2"/>
      <c r="AEC53" s="2"/>
      <c r="AED53" s="2"/>
      <c r="AEE53" s="2"/>
      <c r="AEF53" s="2"/>
      <c r="AEO53" s="2"/>
      <c r="AER53" s="2"/>
      <c r="AES53" s="2"/>
      <c r="AEW53" s="2"/>
      <c r="AEX53" s="2"/>
      <c r="AEY53" s="2"/>
      <c r="AEZ53" s="2"/>
      <c r="AFI53" s="2"/>
      <c r="AFL53" s="2"/>
      <c r="AFM53" s="2"/>
      <c r="AFQ53" s="2"/>
      <c r="AFR53" s="2"/>
      <c r="AFS53" s="2"/>
      <c r="AFT53" s="2"/>
      <c r="AGC53" s="2"/>
      <c r="AGF53" s="2"/>
      <c r="AGG53" s="2"/>
      <c r="AGK53" s="2"/>
      <c r="AGL53" s="2"/>
      <c r="AGM53" s="2"/>
      <c r="AGN53" s="2"/>
      <c r="AGW53" s="2"/>
      <c r="AGZ53" s="2"/>
      <c r="AHA53" s="2"/>
      <c r="AHE53" s="2"/>
      <c r="AHF53" s="2"/>
      <c r="AHG53" s="2"/>
      <c r="AHH53" s="2"/>
      <c r="AHQ53" s="2"/>
      <c r="AHT53" s="2"/>
      <c r="AHU53" s="2"/>
      <c r="AHY53" s="2"/>
      <c r="AHZ53" s="2"/>
      <c r="AIA53" s="2"/>
      <c r="AIB53" s="2"/>
      <c r="AIK53" s="2"/>
      <c r="AIN53" s="2"/>
      <c r="AIO53" s="2"/>
      <c r="AIS53" s="2"/>
      <c r="AIT53" s="2"/>
      <c r="AIU53" s="2"/>
      <c r="AIV53" s="2"/>
      <c r="AJE53" s="2"/>
      <c r="AJH53" s="2"/>
      <c r="AJI53" s="2"/>
      <c r="AJM53" s="2"/>
      <c r="AJN53" s="2"/>
      <c r="AJO53" s="2"/>
      <c r="AJP53" s="2"/>
      <c r="AJY53" s="2"/>
      <c r="AKB53" s="2"/>
      <c r="AKC53" s="2"/>
      <c r="AKG53" s="2"/>
      <c r="AKH53" s="2"/>
      <c r="AKI53" s="2"/>
      <c r="AKJ53" s="2"/>
      <c r="AKS53" s="2"/>
      <c r="AKV53" s="2"/>
      <c r="AKW53" s="2"/>
      <c r="ALA53" s="2"/>
      <c r="ALB53" s="2"/>
      <c r="ALC53" s="2"/>
      <c r="ALD53" s="2"/>
      <c r="ALM53" s="2"/>
      <c r="ALP53" s="2"/>
      <c r="ALQ53" s="2"/>
      <c r="ALU53" s="2"/>
      <c r="ALV53" s="2"/>
      <c r="ALW53" s="2"/>
      <c r="ALX53" s="2"/>
      <c r="AMG53" s="2"/>
      <c r="AMJ53" s="2"/>
    </row>
    <row r="55" spans="1:1024">
      <c r="A55">
        <v>1</v>
      </c>
      <c r="B55">
        <f>A55*100</f>
        <v>100</v>
      </c>
      <c r="C55">
        <f>B55/1000</f>
        <v>0.1</v>
      </c>
      <c r="D55">
        <v>64</v>
      </c>
      <c r="E55">
        <v>10</v>
      </c>
      <c r="F55">
        <f>_xlfn.CEILING.MATH((C55*(10^9)*E55/8)/D55)</f>
        <v>1953125</v>
      </c>
      <c r="G55" t="s">
        <v>22</v>
      </c>
      <c r="H55">
        <f>F55</f>
        <v>1953125</v>
      </c>
      <c r="I55">
        <v>117187500</v>
      </c>
      <c r="J55">
        <v>1953125</v>
      </c>
      <c r="K55">
        <v>89935528</v>
      </c>
      <c r="L55">
        <v>1953863</v>
      </c>
      <c r="M55" t="e">
        <f t="shared" ref="M55:N59" si="66">G55-K55</f>
        <v>#VALUE!</v>
      </c>
      <c r="N55">
        <f t="shared" si="66"/>
        <v>-738</v>
      </c>
      <c r="O55" t="e">
        <f>(M55/G55)*100</f>
        <v>#VALUE!</v>
      </c>
      <c r="P55">
        <f>100*(N55/H55)</f>
        <v>-3.7785599999999996E-2</v>
      </c>
      <c r="R55" t="e">
        <f>O55-P55</f>
        <v>#VALUE!</v>
      </c>
      <c r="S55">
        <f>H55-J55</f>
        <v>0</v>
      </c>
      <c r="T55" t="e">
        <f>(I55 - (J55*14))-G55</f>
        <v>#VALUE!</v>
      </c>
    </row>
    <row r="56" spans="1:1024">
      <c r="A56">
        <v>1</v>
      </c>
      <c r="B56">
        <f>A56*100</f>
        <v>100</v>
      </c>
      <c r="C56">
        <f>B56/1000</f>
        <v>0.1</v>
      </c>
      <c r="D56">
        <v>128</v>
      </c>
      <c r="E56">
        <v>10</v>
      </c>
      <c r="F56">
        <f>_xlfn.CEILING.MATH((C56*(10^9)*E56/8)/D56)</f>
        <v>976563</v>
      </c>
      <c r="G56">
        <f>(MIN(MAX(D56,64), 1518)- 18) *F56</f>
        <v>107421930</v>
      </c>
      <c r="H56">
        <f>F56</f>
        <v>976563</v>
      </c>
      <c r="I56">
        <v>121093812</v>
      </c>
      <c r="J56">
        <v>976563</v>
      </c>
      <c r="K56">
        <v>107484753</v>
      </c>
      <c r="L56">
        <v>977033</v>
      </c>
      <c r="M56">
        <f t="shared" si="66"/>
        <v>-62823</v>
      </c>
      <c r="N56">
        <f t="shared" si="66"/>
        <v>-470</v>
      </c>
      <c r="O56">
        <f>(M56/G56)*100</f>
        <v>-5.8482471875156213E-2</v>
      </c>
      <c r="P56">
        <f>100*(N56/H56)</f>
        <v>-4.812797535847662E-2</v>
      </c>
      <c r="R56">
        <f>O56-P56</f>
        <v>-1.0354496516679593E-2</v>
      </c>
      <c r="S56">
        <f>H56-J56</f>
        <v>0</v>
      </c>
      <c r="T56">
        <f>(I56 - (J56*14))-G56</f>
        <v>0</v>
      </c>
    </row>
    <row r="57" spans="1:1024">
      <c r="A57">
        <v>1</v>
      </c>
      <c r="B57">
        <f>A57*100</f>
        <v>100</v>
      </c>
      <c r="C57">
        <f>B57/1000</f>
        <v>0.1</v>
      </c>
      <c r="D57">
        <v>256</v>
      </c>
      <c r="E57">
        <v>10</v>
      </c>
      <c r="F57">
        <f>_xlfn.CEILING.MATH((C57*(10^9)*E57/8)/D57)</f>
        <v>488282</v>
      </c>
      <c r="G57">
        <f>(MIN(MAX(D57,64), 1518)- 18) *F57</f>
        <v>116211116</v>
      </c>
      <c r="H57">
        <f>F57</f>
        <v>488282</v>
      </c>
      <c r="I57">
        <v>123047064</v>
      </c>
      <c r="J57">
        <v>488282</v>
      </c>
      <c r="K57">
        <v>116323336</v>
      </c>
      <c r="L57">
        <v>488710</v>
      </c>
      <c r="M57">
        <f t="shared" si="66"/>
        <v>-112220</v>
      </c>
      <c r="N57">
        <f t="shared" si="66"/>
        <v>-428</v>
      </c>
      <c r="O57">
        <f>(M57/G57)*100</f>
        <v>-9.656563318779246E-2</v>
      </c>
      <c r="P57">
        <f>100*(N57/H57)</f>
        <v>-8.7654265363048406E-2</v>
      </c>
      <c r="R57">
        <f>O57-P57</f>
        <v>-8.9113678247440542E-3</v>
      </c>
      <c r="S57">
        <f>H57-J57</f>
        <v>0</v>
      </c>
      <c r="T57">
        <f>(I57 - (J57*14))-G57</f>
        <v>0</v>
      </c>
    </row>
    <row r="58" spans="1:1024">
      <c r="A58">
        <v>1</v>
      </c>
      <c r="B58">
        <f>A58*100</f>
        <v>100</v>
      </c>
      <c r="C58">
        <f>B58/1000</f>
        <v>0.1</v>
      </c>
      <c r="D58">
        <v>512</v>
      </c>
      <c r="E58">
        <v>10</v>
      </c>
      <c r="F58">
        <f>_xlfn.CEILING.MATH((C58*(10^9)*E58/8)/D58)</f>
        <v>244141</v>
      </c>
      <c r="G58">
        <f>(MIN(MAX(D58,64), 1518)- 18) *F58</f>
        <v>120605654</v>
      </c>
      <c r="H58">
        <f>F58</f>
        <v>244141</v>
      </c>
      <c r="I58">
        <v>124023628</v>
      </c>
      <c r="J58">
        <v>244141</v>
      </c>
      <c r="K58">
        <v>120657290</v>
      </c>
      <c r="L58">
        <v>244540</v>
      </c>
      <c r="M58">
        <f t="shared" si="66"/>
        <v>-51636</v>
      </c>
      <c r="N58">
        <f t="shared" si="66"/>
        <v>-399</v>
      </c>
      <c r="O58">
        <f>(M58/G58)*100</f>
        <v>-4.2813913185197769E-2</v>
      </c>
      <c r="P58">
        <f>100*(N58/H58)</f>
        <v>-0.16343014897129118</v>
      </c>
      <c r="R58">
        <f>O58-P58</f>
        <v>0.12061623578609341</v>
      </c>
      <c r="S58">
        <f>H58-J58</f>
        <v>0</v>
      </c>
      <c r="T58">
        <f>(I58 - (J58*14))-G58</f>
        <v>0</v>
      </c>
    </row>
    <row r="59" spans="1:1024">
      <c r="A59">
        <v>1</v>
      </c>
      <c r="B59">
        <f>A59*100</f>
        <v>100</v>
      </c>
      <c r="C59">
        <f>B59/1000</f>
        <v>0.1</v>
      </c>
      <c r="D59">
        <v>1024</v>
      </c>
      <c r="E59">
        <v>10</v>
      </c>
      <c r="F59">
        <f>_xlfn.CEILING.MATH((C59*(10^9)*E59/8)/D59)</f>
        <v>122071</v>
      </c>
      <c r="G59">
        <f>(MIN(MAX(D59,64), 1518)- 18) *F59</f>
        <v>122803426</v>
      </c>
      <c r="H59">
        <f>F59</f>
        <v>122071</v>
      </c>
      <c r="I59">
        <v>124512420</v>
      </c>
      <c r="J59">
        <v>122071</v>
      </c>
      <c r="K59">
        <v>122856010</v>
      </c>
      <c r="L59">
        <v>122469</v>
      </c>
      <c r="M59">
        <f t="shared" si="66"/>
        <v>-52584</v>
      </c>
      <c r="N59">
        <f t="shared" si="66"/>
        <v>-398</v>
      </c>
      <c r="O59">
        <f>(M59/G59)*100</f>
        <v>-4.2819652279082181E-2</v>
      </c>
      <c r="P59">
        <f>100*(N59/H59)</f>
        <v>-0.32603976374405064</v>
      </c>
      <c r="R59">
        <f>O59-P59</f>
        <v>0.28322011146496845</v>
      </c>
      <c r="S59">
        <f>H59-J59</f>
        <v>0</v>
      </c>
      <c r="T59">
        <f>(I59 - (J59*14))-G59</f>
        <v>0</v>
      </c>
    </row>
    <row r="61" spans="1:1024">
      <c r="A61">
        <v>10</v>
      </c>
      <c r="B61">
        <f>A61*100</f>
        <v>1000</v>
      </c>
      <c r="C61">
        <f>B61/1000</f>
        <v>1</v>
      </c>
      <c r="D61">
        <v>64</v>
      </c>
      <c r="E61">
        <v>10</v>
      </c>
      <c r="F61">
        <f>_xlfn.CEILING.MATH((C61*(10^9)*E61/8)/D61)</f>
        <v>19531250</v>
      </c>
      <c r="G61">
        <f>(MIN(MAX(D61,64), 1518)- 18) *F61</f>
        <v>898437500</v>
      </c>
      <c r="H61">
        <f>F61</f>
        <v>19531250</v>
      </c>
      <c r="I61">
        <v>1171875000</v>
      </c>
      <c r="J61">
        <v>19531250</v>
      </c>
      <c r="K61">
        <v>865919670</v>
      </c>
      <c r="L61">
        <v>18823442</v>
      </c>
      <c r="M61">
        <f t="shared" ref="M61:N65" si="67">G61-K61</f>
        <v>32517830</v>
      </c>
      <c r="N61">
        <f t="shared" si="67"/>
        <v>707808</v>
      </c>
      <c r="O61">
        <f>(M61/G61)*100</f>
        <v>3.6193758608695648</v>
      </c>
      <c r="P61">
        <f>100*(N61/H61)</f>
        <v>3.6239769599999998</v>
      </c>
      <c r="R61">
        <f>O61-P61</f>
        <v>-4.601099130435049E-3</v>
      </c>
      <c r="S61">
        <f>H61-J61</f>
        <v>0</v>
      </c>
      <c r="T61">
        <f>(I61 - (J61*14))-G61</f>
        <v>0</v>
      </c>
    </row>
    <row r="62" spans="1:1024">
      <c r="A62">
        <v>10</v>
      </c>
      <c r="B62">
        <f>A62*100</f>
        <v>1000</v>
      </c>
      <c r="C62">
        <f>B62/1000</f>
        <v>1</v>
      </c>
      <c r="D62">
        <v>128</v>
      </c>
      <c r="E62">
        <v>10</v>
      </c>
      <c r="F62">
        <f>_xlfn.CEILING.MATH((C62*(10^9)*E62/8)/D62)</f>
        <v>9765625</v>
      </c>
      <c r="G62">
        <f>(MIN(MAX(D62,64), 1518)- 18) *F62</f>
        <v>1074218750</v>
      </c>
      <c r="H62">
        <f>F62</f>
        <v>9765625</v>
      </c>
      <c r="I62">
        <v>1210937500</v>
      </c>
      <c r="J62">
        <v>9765625</v>
      </c>
      <c r="K62">
        <v>1058965956</v>
      </c>
      <c r="L62">
        <v>9626901</v>
      </c>
      <c r="M62">
        <f t="shared" si="67"/>
        <v>15252794</v>
      </c>
      <c r="N62">
        <f t="shared" si="67"/>
        <v>138724</v>
      </c>
      <c r="O62">
        <f>(M62/G62)*100</f>
        <v>1.4198964596363637</v>
      </c>
      <c r="P62">
        <f>100*(N62/H62)</f>
        <v>1.4205337599999999</v>
      </c>
      <c r="R62">
        <f>O62-P62</f>
        <v>-6.3730036363618403E-4</v>
      </c>
      <c r="S62">
        <f>H62-J62</f>
        <v>0</v>
      </c>
      <c r="T62">
        <f>(I62 - (J62*14))-G62</f>
        <v>0</v>
      </c>
    </row>
    <row r="63" spans="1:1024">
      <c r="A63">
        <v>10</v>
      </c>
      <c r="B63">
        <f>A63*100</f>
        <v>1000</v>
      </c>
      <c r="C63">
        <f>B63/1000</f>
        <v>1</v>
      </c>
      <c r="D63">
        <v>256</v>
      </c>
      <c r="E63">
        <v>10</v>
      </c>
      <c r="F63">
        <f>_xlfn.CEILING.MATH((C63*(10^9)*E63/8)/D63)</f>
        <v>4882813</v>
      </c>
      <c r="G63">
        <f>(MIN(MAX(D63,64), 1518)- 18) *F63</f>
        <v>1162109494</v>
      </c>
      <c r="H63">
        <f>F63</f>
        <v>4882813</v>
      </c>
      <c r="I63">
        <v>1230468876</v>
      </c>
      <c r="J63">
        <v>4882813</v>
      </c>
      <c r="K63">
        <v>1127749922</v>
      </c>
      <c r="L63">
        <v>4738469</v>
      </c>
      <c r="M63">
        <f t="shared" si="67"/>
        <v>34359572</v>
      </c>
      <c r="N63">
        <f t="shared" si="67"/>
        <v>144344</v>
      </c>
      <c r="O63">
        <f>(M63/G63)*100</f>
        <v>2.9566553046334545</v>
      </c>
      <c r="P63">
        <f>100*(N63/H63)</f>
        <v>2.9561648172887227</v>
      </c>
      <c r="R63">
        <f>O63-P63</f>
        <v>4.9048734473178257E-4</v>
      </c>
      <c r="S63">
        <f>H63-J63</f>
        <v>0</v>
      </c>
      <c r="T63">
        <f>(I63 - (J63*14))-G63</f>
        <v>0</v>
      </c>
    </row>
    <row r="64" spans="1:1024">
      <c r="A64">
        <v>10</v>
      </c>
      <c r="B64">
        <f>A64*100</f>
        <v>1000</v>
      </c>
      <c r="C64">
        <f>B64/1000</f>
        <v>1</v>
      </c>
      <c r="D64">
        <v>512</v>
      </c>
      <c r="E64">
        <v>10</v>
      </c>
      <c r="F64">
        <f>_xlfn.CEILING.MATH((C64*(10^9)*E64/8)/D64)</f>
        <v>2441407</v>
      </c>
      <c r="G64">
        <f>(MIN(MAX(D64,64), 1518)- 18) *F64</f>
        <v>1206055058</v>
      </c>
      <c r="H64">
        <f>F64</f>
        <v>2441407</v>
      </c>
      <c r="I64">
        <v>1240234756</v>
      </c>
      <c r="J64">
        <v>2441407</v>
      </c>
      <c r="K64">
        <v>1205468022</v>
      </c>
      <c r="L64">
        <v>2440606</v>
      </c>
      <c r="M64">
        <f t="shared" si="67"/>
        <v>587036</v>
      </c>
      <c r="N64">
        <f t="shared" si="67"/>
        <v>801</v>
      </c>
      <c r="O64">
        <f>(M64/G64)*100</f>
        <v>4.8674063104007979E-2</v>
      </c>
      <c r="P64">
        <f>100*(N64/H64)</f>
        <v>3.2808949921090583E-2</v>
      </c>
      <c r="R64">
        <f>O64-P64</f>
        <v>1.5865113182917397E-2</v>
      </c>
      <c r="S64">
        <f>H64-J64</f>
        <v>0</v>
      </c>
      <c r="T64">
        <f>(I64 - (J64*14))-G64</f>
        <v>0</v>
      </c>
    </row>
    <row r="65" spans="1:20">
      <c r="A65">
        <v>10</v>
      </c>
      <c r="B65">
        <f>A65*100</f>
        <v>1000</v>
      </c>
      <c r="C65">
        <f>B65/1000</f>
        <v>1</v>
      </c>
      <c r="D65">
        <v>1024</v>
      </c>
      <c r="E65">
        <v>10</v>
      </c>
      <c r="F65">
        <f>_xlfn.CEILING.MATH((C65*(10^9)*E65/8)/D65)</f>
        <v>1220704</v>
      </c>
      <c r="G65">
        <f>(MIN(MAX(D65,64), 1518)- 18) *F65</f>
        <v>1228028224</v>
      </c>
      <c r="H65">
        <f>F65</f>
        <v>1220704</v>
      </c>
      <c r="I65">
        <v>1245118080</v>
      </c>
      <c r="J65">
        <v>1220704</v>
      </c>
      <c r="K65">
        <v>1226221844</v>
      </c>
      <c r="L65">
        <v>1219294</v>
      </c>
      <c r="M65">
        <f t="shared" si="67"/>
        <v>1806380</v>
      </c>
      <c r="N65">
        <f t="shared" si="67"/>
        <v>1410</v>
      </c>
      <c r="O65">
        <f>(M65/G65)*100</f>
        <v>0.14709596772264413</v>
      </c>
      <c r="P65">
        <f>100*(N65/H65)</f>
        <v>0.11550711720449838</v>
      </c>
      <c r="R65">
        <f>O65-P65</f>
        <v>3.158885051814575E-2</v>
      </c>
      <c r="S65">
        <f>H65-J65</f>
        <v>0</v>
      </c>
      <c r="T65">
        <f>(I65 - (J65*14))-G65</f>
        <v>0</v>
      </c>
    </row>
    <row r="67" spans="1:20">
      <c r="A67">
        <v>50</v>
      </c>
      <c r="B67">
        <f>A67*100</f>
        <v>5000</v>
      </c>
      <c r="C67">
        <f>B67/1000</f>
        <v>5</v>
      </c>
      <c r="D67">
        <v>64</v>
      </c>
      <c r="E67">
        <v>10</v>
      </c>
      <c r="F67">
        <f>_xlfn.CEILING.MATH((C67*(10^9)*E67/8)/D67)</f>
        <v>97656250</v>
      </c>
      <c r="G67">
        <f>(MIN(MAX(D67,64), 1518)- 18) *F67</f>
        <v>4492187500</v>
      </c>
      <c r="H67">
        <f>F67</f>
        <v>97656250</v>
      </c>
      <c r="I67">
        <v>5859375000</v>
      </c>
      <c r="J67">
        <v>97656250</v>
      </c>
      <c r="K67">
        <v>840778370</v>
      </c>
      <c r="L67">
        <v>18277192</v>
      </c>
      <c r="M67">
        <f t="shared" ref="M67:N71" si="68">G67-K67</f>
        <v>3651409130</v>
      </c>
      <c r="N67">
        <f t="shared" si="68"/>
        <v>79379058</v>
      </c>
      <c r="O67">
        <f>(M67/G67)*100</f>
        <v>81.283542372173912</v>
      </c>
      <c r="P67">
        <f>100*(N67/H67)</f>
        <v>81.284155392000002</v>
      </c>
      <c r="R67">
        <f>O67-P67</f>
        <v>-6.1301982609052175E-4</v>
      </c>
      <c r="S67">
        <f>H67-J67</f>
        <v>0</v>
      </c>
      <c r="T67">
        <f>(I67 - (J67*14))-G67</f>
        <v>0</v>
      </c>
    </row>
    <row r="68" spans="1:20">
      <c r="A68">
        <v>50</v>
      </c>
      <c r="B68">
        <f>A68*100</f>
        <v>5000</v>
      </c>
      <c r="C68">
        <f>B68/1000</f>
        <v>5</v>
      </c>
      <c r="D68">
        <v>128</v>
      </c>
      <c r="E68">
        <v>10</v>
      </c>
      <c r="F68">
        <f>_xlfn.CEILING.MATH((C68*(10^9)*E68/8)/D68)</f>
        <v>48828125</v>
      </c>
      <c r="G68">
        <f>(MIN(MAX(D68,64), 1518)- 18) *F68</f>
        <v>5371093750</v>
      </c>
      <c r="H68">
        <f>F68</f>
        <v>48828125</v>
      </c>
      <c r="I68">
        <v>6054687500</v>
      </c>
      <c r="J68">
        <v>48828125</v>
      </c>
      <c r="K68">
        <v>1765472954</v>
      </c>
      <c r="L68">
        <v>16049716</v>
      </c>
      <c r="M68">
        <f t="shared" si="68"/>
        <v>3605620796</v>
      </c>
      <c r="N68">
        <f t="shared" si="68"/>
        <v>32778409</v>
      </c>
      <c r="O68">
        <f>(M68/G68)*100</f>
        <v>67.130103547345456</v>
      </c>
      <c r="P68">
        <f>100*(N68/H68)</f>
        <v>67.130181632000003</v>
      </c>
      <c r="R68">
        <f>O68-P68</f>
        <v>-7.8084654546728416E-5</v>
      </c>
      <c r="S68">
        <f>H68-J68</f>
        <v>0</v>
      </c>
      <c r="T68">
        <f>(I68 - (J68*14))-G68</f>
        <v>0</v>
      </c>
    </row>
    <row r="69" spans="1:20">
      <c r="A69">
        <v>50</v>
      </c>
      <c r="B69">
        <f>A69*100</f>
        <v>5000</v>
      </c>
      <c r="C69">
        <f>B69/1000</f>
        <v>5</v>
      </c>
      <c r="D69">
        <v>256</v>
      </c>
      <c r="E69">
        <v>10</v>
      </c>
      <c r="F69">
        <f>_xlfn.CEILING.MATH((C69*(10^9)*E69/8)/D69)</f>
        <v>24414063</v>
      </c>
      <c r="G69">
        <f>(MIN(MAX(D69,64), 1518)- 18) *F69</f>
        <v>5810546994</v>
      </c>
      <c r="H69">
        <f>F69</f>
        <v>24414063</v>
      </c>
      <c r="I69">
        <v>6152343876</v>
      </c>
      <c r="J69">
        <v>24414063</v>
      </c>
      <c r="K69">
        <v>3613561182</v>
      </c>
      <c r="L69">
        <v>15183211</v>
      </c>
      <c r="M69">
        <f t="shared" si="68"/>
        <v>2196985812</v>
      </c>
      <c r="N69">
        <f t="shared" si="68"/>
        <v>9230852</v>
      </c>
      <c r="O69">
        <f>(M69/G69)*100</f>
        <v>37.810309670821326</v>
      </c>
      <c r="P69">
        <f>100*(N69/H69)</f>
        <v>37.809569017660024</v>
      </c>
      <c r="R69">
        <f>O69-P69</f>
        <v>7.406531613014522E-4</v>
      </c>
      <c r="S69">
        <f>H69-J69</f>
        <v>0</v>
      </c>
      <c r="T69">
        <f>(I69 - (J69*14))-G69</f>
        <v>0</v>
      </c>
    </row>
    <row r="70" spans="1:20">
      <c r="A70">
        <v>50</v>
      </c>
      <c r="B70">
        <f>A70*100</f>
        <v>5000</v>
      </c>
      <c r="C70">
        <f>B70/1000</f>
        <v>5</v>
      </c>
      <c r="D70">
        <v>512</v>
      </c>
      <c r="E70">
        <v>10</v>
      </c>
      <c r="F70">
        <f>_xlfn.CEILING.MATH((C70*(10^9)*E70/8)/D70)</f>
        <v>12207032</v>
      </c>
      <c r="G70">
        <f>(MIN(MAX(D70,64), 1518)- 18) *F70</f>
        <v>6030273808</v>
      </c>
      <c r="H70">
        <f>F70</f>
        <v>12207032</v>
      </c>
      <c r="I70">
        <v>6201172256</v>
      </c>
      <c r="J70">
        <v>12207032</v>
      </c>
      <c r="K70">
        <v>4689265586</v>
      </c>
      <c r="L70">
        <v>9492761</v>
      </c>
      <c r="M70">
        <f t="shared" si="68"/>
        <v>1341008222</v>
      </c>
      <c r="N70">
        <f t="shared" si="68"/>
        <v>2714271</v>
      </c>
      <c r="O70">
        <f>(M70/G70)*100</f>
        <v>22.23793254994434</v>
      </c>
      <c r="P70">
        <f>100*(N70/H70)</f>
        <v>22.235306665862758</v>
      </c>
      <c r="R70">
        <f>O70-P70</f>
        <v>2.6258840815813755E-3</v>
      </c>
      <c r="S70">
        <f>H70-J70</f>
        <v>0</v>
      </c>
      <c r="T70">
        <f>(I70 - (J70*14))-G70</f>
        <v>0</v>
      </c>
    </row>
    <row r="71" spans="1:20">
      <c r="A71">
        <v>50</v>
      </c>
      <c r="B71">
        <f>A71*100</f>
        <v>5000</v>
      </c>
      <c r="C71">
        <f>B71/1000</f>
        <v>5</v>
      </c>
      <c r="D71">
        <v>1024</v>
      </c>
      <c r="E71">
        <v>10</v>
      </c>
      <c r="F71">
        <f>_xlfn.CEILING.MATH((C71*(10^9)*E71/8)/D71)</f>
        <v>6103516</v>
      </c>
      <c r="G71">
        <f>(MIN(MAX(D71,64), 1518)- 18) *F71</f>
        <v>6140137096</v>
      </c>
      <c r="H71">
        <f>F71</f>
        <v>6103516</v>
      </c>
      <c r="I71">
        <v>6225586320</v>
      </c>
      <c r="J71">
        <v>6103516</v>
      </c>
      <c r="K71">
        <v>6137318688</v>
      </c>
      <c r="L71">
        <v>6101120</v>
      </c>
      <c r="M71">
        <f t="shared" si="68"/>
        <v>2818408</v>
      </c>
      <c r="N71">
        <f t="shared" si="68"/>
        <v>2396</v>
      </c>
      <c r="O71">
        <f>(M71/G71)*100</f>
        <v>4.5901385521767181E-2</v>
      </c>
      <c r="P71">
        <f>100*(N71/H71)</f>
        <v>3.9256061588107578E-2</v>
      </c>
      <c r="R71">
        <f>O71-P71</f>
        <v>6.6453239336596026E-3</v>
      </c>
      <c r="S71">
        <f>H71-J71</f>
        <v>0</v>
      </c>
      <c r="T71">
        <f>(I71 - (J71*14))-G71</f>
        <v>0</v>
      </c>
    </row>
    <row r="73" spans="1:20">
      <c r="A73">
        <v>75</v>
      </c>
      <c r="B73">
        <f>A73*100</f>
        <v>7500</v>
      </c>
      <c r="C73">
        <f>B73/1000</f>
        <v>7.5</v>
      </c>
      <c r="D73">
        <v>64</v>
      </c>
      <c r="E73">
        <v>10</v>
      </c>
      <c r="F73">
        <f>_xlfn.CEILING.MATH((C73*(10^9)*E73/8)/D73)</f>
        <v>146484375</v>
      </c>
      <c r="G73">
        <f>(MIN(MAX(D73,64), 1518)- 18) *F73</f>
        <v>6738281250</v>
      </c>
      <c r="H73">
        <f>F73</f>
        <v>146484375</v>
      </c>
      <c r="I73" t="s">
        <v>20</v>
      </c>
      <c r="J73">
        <v>146484375</v>
      </c>
      <c r="K73">
        <v>822769726</v>
      </c>
      <c r="L73">
        <v>17885640</v>
      </c>
      <c r="M73">
        <f t="shared" ref="M73:N77" si="69">G73-K73</f>
        <v>5915511524</v>
      </c>
      <c r="N73">
        <f t="shared" si="69"/>
        <v>128598735</v>
      </c>
      <c r="O73">
        <f>(M73/G73)*100</f>
        <v>87.789620298202891</v>
      </c>
      <c r="P73">
        <f>100*(N73/H73)</f>
        <v>87.790069759999994</v>
      </c>
      <c r="R73">
        <f>O73-P73</f>
        <v>-4.4946179710336764E-4</v>
      </c>
      <c r="S73">
        <f>H73-J73</f>
        <v>0</v>
      </c>
      <c r="T73" t="e">
        <f>(I73 - (J73*14))-G73</f>
        <v>#VALUE!</v>
      </c>
    </row>
    <row r="74" spans="1:20">
      <c r="A74">
        <v>75</v>
      </c>
      <c r="B74">
        <f>A74*100</f>
        <v>7500</v>
      </c>
      <c r="C74">
        <f>B74/1000</f>
        <v>7.5</v>
      </c>
      <c r="D74">
        <v>128</v>
      </c>
      <c r="E74">
        <v>10</v>
      </c>
      <c r="F74">
        <f>_xlfn.CEILING.MATH((C74*(10^9)*E74/8)/D74)</f>
        <v>73242188</v>
      </c>
      <c r="G74">
        <f>(MIN(MAX(D74,64), 1518)- 18) *F74</f>
        <v>8056640680</v>
      </c>
      <c r="H74">
        <f>F74</f>
        <v>73242188</v>
      </c>
      <c r="I74">
        <v>9082031312</v>
      </c>
      <c r="J74">
        <v>73242188</v>
      </c>
      <c r="K74">
        <v>1724281942</v>
      </c>
      <c r="L74">
        <v>15675233</v>
      </c>
      <c r="M74">
        <f t="shared" si="69"/>
        <v>6332358738</v>
      </c>
      <c r="N74">
        <f t="shared" si="69"/>
        <v>57566955</v>
      </c>
      <c r="O74">
        <f>(M74/G74)*100</f>
        <v>78.598003678128535</v>
      </c>
      <c r="P74">
        <f>100*(N74/H74)</f>
        <v>78.598082023437087</v>
      </c>
      <c r="R74">
        <f>O74-P74</f>
        <v>-7.8345308551774906E-5</v>
      </c>
      <c r="S74">
        <f>H74-J74</f>
        <v>0</v>
      </c>
      <c r="T74">
        <f>(I74 - (J74*14))-G74</f>
        <v>0</v>
      </c>
    </row>
    <row r="75" spans="1:20">
      <c r="A75">
        <v>75</v>
      </c>
      <c r="B75">
        <f>A75*100</f>
        <v>7500</v>
      </c>
      <c r="C75">
        <f>B75/1000</f>
        <v>7.5</v>
      </c>
      <c r="D75">
        <v>256</v>
      </c>
      <c r="E75">
        <v>10</v>
      </c>
      <c r="F75">
        <f>_xlfn.CEILING.MATH((C75*(10^9)*E75/8)/D75)</f>
        <v>36621094</v>
      </c>
      <c r="G75">
        <f>(MIN(MAX(D75,64), 1518)- 18) *F75</f>
        <v>8715820372</v>
      </c>
      <c r="H75">
        <f>F75</f>
        <v>36621094</v>
      </c>
      <c r="I75">
        <v>9228515688</v>
      </c>
      <c r="J75">
        <v>36621094</v>
      </c>
      <c r="K75">
        <v>3505232628</v>
      </c>
      <c r="L75">
        <v>14728000</v>
      </c>
      <c r="M75">
        <f t="shared" si="69"/>
        <v>5210587744</v>
      </c>
      <c r="N75">
        <f t="shared" si="69"/>
        <v>21893094</v>
      </c>
      <c r="O75">
        <f>(M75/G75)*100</f>
        <v>59.783101551051566</v>
      </c>
      <c r="P75">
        <f>100*(N75/H75)</f>
        <v>59.782741607883153</v>
      </c>
      <c r="R75">
        <f>O75-P75</f>
        <v>3.5994316841225782E-4</v>
      </c>
      <c r="S75">
        <f>H75-J75</f>
        <v>0</v>
      </c>
      <c r="T75">
        <f>(I75 - (J75*14))-G75</f>
        <v>0</v>
      </c>
    </row>
    <row r="76" spans="1:20">
      <c r="A76">
        <v>75</v>
      </c>
      <c r="B76">
        <f>A76*100</f>
        <v>7500</v>
      </c>
      <c r="C76">
        <f>B76/1000</f>
        <v>7.5</v>
      </c>
      <c r="D76">
        <v>512</v>
      </c>
      <c r="E76">
        <v>10</v>
      </c>
      <c r="F76">
        <f>_xlfn.CEILING.MATH((C76*(10^9)*E76/8)/D76)</f>
        <v>18310547</v>
      </c>
      <c r="G76">
        <f>(MIN(MAX(D76,64), 1518)- 18) *F76</f>
        <v>9045410218</v>
      </c>
      <c r="H76">
        <f>F76</f>
        <v>18310547</v>
      </c>
      <c r="I76">
        <v>9301757876</v>
      </c>
      <c r="J76">
        <v>18310547</v>
      </c>
      <c r="K76">
        <v>6432777840</v>
      </c>
      <c r="L76">
        <v>13022135</v>
      </c>
      <c r="M76">
        <f t="shared" si="69"/>
        <v>2612632378</v>
      </c>
      <c r="N76">
        <f t="shared" si="69"/>
        <v>5288412</v>
      </c>
      <c r="O76">
        <f>(M76/G76)*100</f>
        <v>28.883514567431863</v>
      </c>
      <c r="P76">
        <f>100*(N76/H76)</f>
        <v>28.881780538833713</v>
      </c>
      <c r="R76">
        <f>O76-P76</f>
        <v>1.7340285981504167E-3</v>
      </c>
      <c r="S76">
        <f>H76-J76</f>
        <v>0</v>
      </c>
      <c r="T76">
        <f>(I76 - (J76*14))-G76</f>
        <v>0</v>
      </c>
    </row>
    <row r="77" spans="1:20">
      <c r="A77">
        <v>75</v>
      </c>
      <c r="B77">
        <f>A77*100</f>
        <v>7500</v>
      </c>
      <c r="C77">
        <f>B77/1000</f>
        <v>7.5</v>
      </c>
      <c r="D77">
        <v>1024</v>
      </c>
      <c r="E77">
        <v>10</v>
      </c>
      <c r="F77">
        <f>_xlfn.CEILING.MATH((C77*(10^9)*E77/8)/D77)</f>
        <v>9155274</v>
      </c>
      <c r="G77">
        <f>(MIN(MAX(D77,64), 1518)- 18) *F77</f>
        <v>9210205644</v>
      </c>
      <c r="H77">
        <f>F77</f>
        <v>9155274</v>
      </c>
      <c r="I77">
        <v>9338379480</v>
      </c>
      <c r="J77">
        <v>9155274</v>
      </c>
      <c r="K77">
        <v>9168300202</v>
      </c>
      <c r="L77">
        <v>9113993</v>
      </c>
      <c r="M77">
        <f t="shared" si="69"/>
        <v>41905442</v>
      </c>
      <c r="N77">
        <f t="shared" si="69"/>
        <v>41281</v>
      </c>
      <c r="O77">
        <f>(M77/G77)*100</f>
        <v>0.45498921109649004</v>
      </c>
      <c r="P77">
        <f>100*(N77/H77)</f>
        <v>0.4508985749634582</v>
      </c>
      <c r="R77">
        <f>O77-P77</f>
        <v>4.0906361330318441E-3</v>
      </c>
      <c r="S77">
        <f>H77-J77</f>
        <v>0</v>
      </c>
      <c r="T77">
        <f>(I77 - (J77*14))-G77</f>
        <v>0</v>
      </c>
    </row>
    <row r="79" spans="1:20">
      <c r="A79">
        <v>100</v>
      </c>
      <c r="B79">
        <f>A79*100</f>
        <v>10000</v>
      </c>
      <c r="C79">
        <f>B79/1000</f>
        <v>10</v>
      </c>
      <c r="D79">
        <v>64</v>
      </c>
      <c r="E79">
        <v>10</v>
      </c>
      <c r="F79">
        <f>_xlfn.CEILING.MATH((C79*(10^9)*E79/8)/D79)</f>
        <v>195312500</v>
      </c>
      <c r="G79">
        <f>(MIN(MAX(D79,64), 1518)- 18) *F79</f>
        <v>8984375000</v>
      </c>
      <c r="H79">
        <f>F79</f>
        <v>195312500</v>
      </c>
      <c r="I79">
        <v>11718750000</v>
      </c>
      <c r="J79">
        <v>195312500</v>
      </c>
      <c r="K79">
        <v>822621726</v>
      </c>
      <c r="L79">
        <v>17882812</v>
      </c>
      <c r="M79">
        <f t="shared" ref="M79:N83" si="70">G79-K79</f>
        <v>8161753274</v>
      </c>
      <c r="N79">
        <f t="shared" si="70"/>
        <v>177429688</v>
      </c>
      <c r="O79">
        <f>(M79/G79)*100</f>
        <v>90.843862528000002</v>
      </c>
      <c r="P79">
        <f>100*(N79/H79)</f>
        <v>90.844000256000001</v>
      </c>
      <c r="R79">
        <f>O79-P79</f>
        <v>-1.3772799999856034E-4</v>
      </c>
      <c r="S79">
        <f>H79-J79</f>
        <v>0</v>
      </c>
      <c r="T79">
        <f>(I79 - (J79*14))-G79</f>
        <v>0</v>
      </c>
    </row>
    <row r="80" spans="1:20">
      <c r="A80">
        <v>100</v>
      </c>
      <c r="B80">
        <f>A80*100</f>
        <v>10000</v>
      </c>
      <c r="C80">
        <f>B80/1000</f>
        <v>10</v>
      </c>
      <c r="D80">
        <v>128</v>
      </c>
      <c r="E80">
        <v>10</v>
      </c>
      <c r="F80">
        <f>_xlfn.CEILING.MATH((C80*(10^9)*E80/8)/D80)</f>
        <v>97656250</v>
      </c>
      <c r="G80">
        <f>(MIN(MAX(D80,64), 1518)- 18) *F80</f>
        <v>10742187500</v>
      </c>
      <c r="H80">
        <f>F80</f>
        <v>97656250</v>
      </c>
      <c r="I80">
        <v>12109375000</v>
      </c>
      <c r="J80">
        <v>97656250</v>
      </c>
      <c r="K80">
        <v>1724870293</v>
      </c>
      <c r="L80">
        <v>15679948</v>
      </c>
      <c r="M80">
        <f t="shared" si="70"/>
        <v>9017317207</v>
      </c>
      <c r="N80">
        <f t="shared" si="70"/>
        <v>81976302</v>
      </c>
      <c r="O80">
        <f>(M80/G80)*100</f>
        <v>83.943025636072733</v>
      </c>
      <c r="P80">
        <f>100*(N80/H80)</f>
        <v>83.943733248000001</v>
      </c>
      <c r="R80">
        <f>O80-P80</f>
        <v>-7.0761192726820354E-4</v>
      </c>
      <c r="S80">
        <f>H80-J80</f>
        <v>0</v>
      </c>
      <c r="T80">
        <f>(I80 - (J80*14))-G80</f>
        <v>0</v>
      </c>
    </row>
    <row r="81" spans="1:1024">
      <c r="A81">
        <v>100</v>
      </c>
      <c r="B81">
        <f>A81*100</f>
        <v>10000</v>
      </c>
      <c r="C81">
        <f>B81/1000</f>
        <v>10</v>
      </c>
      <c r="D81">
        <v>256</v>
      </c>
      <c r="E81">
        <v>10</v>
      </c>
      <c r="F81">
        <f>_xlfn.CEILING.MATH((C81*(10^9)*E81/8)/D81)</f>
        <v>48828125</v>
      </c>
      <c r="G81">
        <f>(MIN(MAX(D81,64), 1518)- 18) *F81</f>
        <v>11621093750</v>
      </c>
      <c r="H81">
        <f>F81</f>
        <v>48828125</v>
      </c>
      <c r="I81">
        <v>12304687500</v>
      </c>
      <c r="J81">
        <v>48828125</v>
      </c>
      <c r="K81">
        <v>3447800632</v>
      </c>
      <c r="L81">
        <v>14486661</v>
      </c>
      <c r="M81">
        <f t="shared" si="70"/>
        <v>8173293118</v>
      </c>
      <c r="N81">
        <f t="shared" si="70"/>
        <v>34341464</v>
      </c>
      <c r="O81">
        <f>(M81/G81)*100</f>
        <v>70.331530696067219</v>
      </c>
      <c r="P81">
        <f>100*(N81/H81)</f>
        <v>70.331318272000004</v>
      </c>
      <c r="R81">
        <f>O81-P81</f>
        <v>2.1242406721455609E-4</v>
      </c>
      <c r="S81">
        <f>H81-J81</f>
        <v>0</v>
      </c>
      <c r="T81">
        <f>(I81 - (J81*14))-G81</f>
        <v>0</v>
      </c>
    </row>
    <row r="82" spans="1:1024">
      <c r="A82">
        <v>100</v>
      </c>
      <c r="B82">
        <f>A82*100</f>
        <v>10000</v>
      </c>
      <c r="C82">
        <f>B82/1000</f>
        <v>10</v>
      </c>
      <c r="D82">
        <v>512</v>
      </c>
      <c r="E82">
        <v>10</v>
      </c>
      <c r="F82">
        <f>_xlfn.CEILING.MATH((C82*(10^9)*E82/8)/D82)</f>
        <v>24414063</v>
      </c>
      <c r="G82">
        <f>(MIN(MAX(D82,64), 1518)- 18) *F82</f>
        <v>12060547122</v>
      </c>
      <c r="H82">
        <f>F82</f>
        <v>24414063</v>
      </c>
      <c r="I82">
        <v>12402344004</v>
      </c>
      <c r="J82">
        <v>24414063</v>
      </c>
      <c r="K82">
        <v>6343245138</v>
      </c>
      <c r="L82">
        <v>12840859</v>
      </c>
      <c r="M82">
        <f t="shared" si="70"/>
        <v>5717301984</v>
      </c>
      <c r="N82">
        <f t="shared" si="70"/>
        <v>11573204</v>
      </c>
      <c r="O82">
        <f>(M82/G82)*100</f>
        <v>47.404996855995869</v>
      </c>
      <c r="P82">
        <f>100*(N82/H82)</f>
        <v>47.403842613169303</v>
      </c>
      <c r="R82">
        <f>O82-P82</f>
        <v>1.1542428265656213E-3</v>
      </c>
      <c r="S82">
        <f>H82-J82</f>
        <v>0</v>
      </c>
      <c r="T82">
        <f>(I82 - (J82*14))-G82</f>
        <v>0</v>
      </c>
    </row>
    <row r="83" spans="1:1024">
      <c r="A83">
        <v>100</v>
      </c>
      <c r="B83">
        <f>A83*100</f>
        <v>10000</v>
      </c>
      <c r="C83">
        <f>B83/1000</f>
        <v>10</v>
      </c>
      <c r="D83">
        <v>1024</v>
      </c>
      <c r="E83">
        <v>10</v>
      </c>
      <c r="F83">
        <f>_xlfn.CEILING.MATH((C83*(10^9)*E83/8)/D83)</f>
        <v>12207032</v>
      </c>
      <c r="G83">
        <f>(MIN(MAX(D83,64), 1518)- 18) *F83</f>
        <v>12280274192</v>
      </c>
      <c r="H83">
        <f>F83</f>
        <v>12207032</v>
      </c>
      <c r="I83">
        <v>12451172640</v>
      </c>
      <c r="J83">
        <v>12207032</v>
      </c>
      <c r="K83">
        <v>9149438450</v>
      </c>
      <c r="L83">
        <v>9095231</v>
      </c>
      <c r="M83">
        <f t="shared" si="70"/>
        <v>3130835742</v>
      </c>
      <c r="N83">
        <f t="shared" si="70"/>
        <v>3111801</v>
      </c>
      <c r="O83">
        <f>(M83/G83)*100</f>
        <v>25.494835807815974</v>
      </c>
      <c r="P83">
        <f>100*(N83/H83)</f>
        <v>25.491872225779371</v>
      </c>
      <c r="R83">
        <f>O83-P83</f>
        <v>2.9635820366031851E-3</v>
      </c>
      <c r="S83">
        <f>H83-J83</f>
        <v>0</v>
      </c>
      <c r="T83">
        <f>(I83 - (J83*14))-G83</f>
        <v>0</v>
      </c>
    </row>
    <row r="86" spans="1:1024">
      <c r="A86" t="s">
        <v>23</v>
      </c>
    </row>
    <row r="87" spans="1:1024" ht="15">
      <c r="A87" s="2" t="s">
        <v>1</v>
      </c>
      <c r="B87" t="s">
        <v>2</v>
      </c>
      <c r="C87" t="s">
        <v>3</v>
      </c>
      <c r="D87" s="2" t="s">
        <v>4</v>
      </c>
      <c r="E87" s="2" t="s">
        <v>5</v>
      </c>
      <c r="F87" t="s">
        <v>6</v>
      </c>
      <c r="G87" t="s">
        <v>7</v>
      </c>
      <c r="H87" t="s">
        <v>8</v>
      </c>
      <c r="I87" s="2" t="s">
        <v>9</v>
      </c>
      <c r="J87" s="2" t="s">
        <v>10</v>
      </c>
      <c r="K87" s="2" t="s">
        <v>11</v>
      </c>
      <c r="L87" s="2" t="s">
        <v>12</v>
      </c>
      <c r="M87" t="s">
        <v>13</v>
      </c>
      <c r="N87" t="s">
        <v>14</v>
      </c>
      <c r="O87" t="s">
        <v>15</v>
      </c>
      <c r="P87" t="s">
        <v>16</v>
      </c>
      <c r="R87" t="s">
        <v>17</v>
      </c>
      <c r="S87" t="s">
        <v>18</v>
      </c>
      <c r="T87" t="s">
        <v>18</v>
      </c>
      <c r="U87" s="2"/>
      <c r="X87" s="2"/>
      <c r="Y87" s="2"/>
      <c r="AC87" s="2"/>
      <c r="AD87" s="2"/>
      <c r="AE87" s="2"/>
      <c r="AF87" s="2"/>
      <c r="AO87" s="2"/>
      <c r="AR87" s="2"/>
      <c r="AS87" s="2"/>
      <c r="AW87" s="2"/>
      <c r="AX87" s="2"/>
      <c r="AY87" s="2"/>
      <c r="AZ87" s="2"/>
      <c r="BI87" s="2"/>
      <c r="BL87" s="2"/>
      <c r="BM87" s="2"/>
      <c r="BQ87" s="2"/>
      <c r="BR87" s="2"/>
      <c r="BS87" s="2"/>
      <c r="BT87" s="2"/>
      <c r="CC87" s="2"/>
      <c r="CF87" s="2"/>
      <c r="CG87" s="2"/>
      <c r="CK87" s="2"/>
      <c r="CL87" s="2"/>
      <c r="CM87" s="2"/>
      <c r="CN87" s="2"/>
      <c r="CW87" s="2"/>
      <c r="CZ87" s="2"/>
      <c r="DA87" s="2"/>
      <c r="DE87" s="2"/>
      <c r="DF87" s="2"/>
      <c r="DG87" s="2"/>
      <c r="DH87" s="2"/>
      <c r="DQ87" s="2"/>
      <c r="DT87" s="2"/>
      <c r="DU87" s="2"/>
      <c r="DY87" s="2"/>
      <c r="DZ87" s="2"/>
      <c r="EA87" s="2"/>
      <c r="EB87" s="2"/>
      <c r="EK87" s="2"/>
      <c r="EN87" s="2"/>
      <c r="EO87" s="2"/>
      <c r="ES87" s="2"/>
      <c r="ET87" s="2"/>
      <c r="EU87" s="2"/>
      <c r="EV87" s="2"/>
      <c r="FE87" s="2"/>
      <c r="FH87" s="2"/>
      <c r="FI87" s="2"/>
      <c r="FM87" s="2"/>
      <c r="FN87" s="2"/>
      <c r="FO87" s="2"/>
      <c r="FP87" s="2"/>
      <c r="FY87" s="2"/>
      <c r="GB87" s="2"/>
      <c r="GC87" s="2"/>
      <c r="GG87" s="2"/>
      <c r="GH87" s="2"/>
      <c r="GI87" s="2"/>
      <c r="GJ87" s="2"/>
      <c r="GS87" s="2"/>
      <c r="GV87" s="2"/>
      <c r="GW87" s="2"/>
      <c r="HA87" s="2"/>
      <c r="HB87" s="2"/>
      <c r="HC87" s="2"/>
      <c r="HD87" s="2"/>
      <c r="HM87" s="2"/>
      <c r="HP87" s="2"/>
      <c r="HQ87" s="2"/>
      <c r="HU87" s="2"/>
      <c r="HV87" s="2"/>
      <c r="HW87" s="2"/>
      <c r="HX87" s="2"/>
      <c r="IG87" s="2"/>
      <c r="IJ87" s="2"/>
      <c r="IK87" s="2"/>
      <c r="IO87" s="2"/>
      <c r="IP87" s="2"/>
      <c r="IQ87" s="2"/>
      <c r="IR87" s="2"/>
      <c r="JA87" s="2"/>
      <c r="JD87" s="2"/>
      <c r="JE87" s="2"/>
      <c r="JI87" s="2"/>
      <c r="JJ87" s="2"/>
      <c r="JK87" s="2"/>
      <c r="JL87" s="2"/>
      <c r="JU87" s="2"/>
      <c r="JX87" s="2"/>
      <c r="JY87" s="2"/>
      <c r="KC87" s="2"/>
      <c r="KD87" s="2"/>
      <c r="KE87" s="2"/>
      <c r="KF87" s="2"/>
      <c r="KO87" s="2"/>
      <c r="KR87" s="2"/>
      <c r="KS87" s="2"/>
      <c r="KW87" s="2"/>
      <c r="KX87" s="2"/>
      <c r="KY87" s="2"/>
      <c r="KZ87" s="2"/>
      <c r="LI87" s="2"/>
      <c r="LL87" s="2"/>
      <c r="LM87" s="2"/>
      <c r="LQ87" s="2"/>
      <c r="LR87" s="2"/>
      <c r="LS87" s="2"/>
      <c r="LT87" s="2"/>
      <c r="MC87" s="2"/>
      <c r="MF87" s="2"/>
      <c r="MG87" s="2"/>
      <c r="MK87" s="2"/>
      <c r="ML87" s="2"/>
      <c r="MM87" s="2"/>
      <c r="MN87" s="2"/>
      <c r="MW87" s="2"/>
      <c r="MZ87" s="2"/>
      <c r="NA87" s="2"/>
      <c r="NE87" s="2"/>
      <c r="NF87" s="2"/>
      <c r="NG87" s="2"/>
      <c r="NH87" s="2"/>
      <c r="NQ87" s="2"/>
      <c r="NT87" s="2"/>
      <c r="NU87" s="2"/>
      <c r="NY87" s="2"/>
      <c r="NZ87" s="2"/>
      <c r="OA87" s="2"/>
      <c r="OB87" s="2"/>
      <c r="OK87" s="2"/>
      <c r="ON87" s="2"/>
      <c r="OO87" s="2"/>
      <c r="OS87" s="2"/>
      <c r="OT87" s="2"/>
      <c r="OU87" s="2"/>
      <c r="OV87" s="2"/>
      <c r="PE87" s="2"/>
      <c r="PH87" s="2"/>
      <c r="PI87" s="2"/>
      <c r="PM87" s="2"/>
      <c r="PN87" s="2"/>
      <c r="PO87" s="2"/>
      <c r="PP87" s="2"/>
      <c r="PY87" s="2"/>
      <c r="QB87" s="2"/>
      <c r="QC87" s="2"/>
      <c r="QG87" s="2"/>
      <c r="QH87" s="2"/>
      <c r="QI87" s="2"/>
      <c r="QJ87" s="2"/>
      <c r="QS87" s="2"/>
      <c r="QV87" s="2"/>
      <c r="QW87" s="2"/>
      <c r="RA87" s="2"/>
      <c r="RB87" s="2"/>
      <c r="RC87" s="2"/>
      <c r="RD87" s="2"/>
      <c r="RM87" s="2"/>
      <c r="RP87" s="2"/>
      <c r="RQ87" s="2"/>
      <c r="RU87" s="2"/>
      <c r="RV87" s="2"/>
      <c r="RW87" s="2"/>
      <c r="RX87" s="2"/>
      <c r="SG87" s="2"/>
      <c r="SJ87" s="2"/>
      <c r="SK87" s="2"/>
      <c r="SO87" s="2"/>
      <c r="SP87" s="2"/>
      <c r="SQ87" s="2"/>
      <c r="SR87" s="2"/>
      <c r="TA87" s="2"/>
      <c r="TD87" s="2"/>
      <c r="TE87" s="2"/>
      <c r="TI87" s="2"/>
      <c r="TJ87" s="2"/>
      <c r="TK87" s="2"/>
      <c r="TL87" s="2"/>
      <c r="TU87" s="2"/>
      <c r="TX87" s="2"/>
      <c r="TY87" s="2"/>
      <c r="UC87" s="2"/>
      <c r="UD87" s="2"/>
      <c r="UE87" s="2"/>
      <c r="UF87" s="2"/>
      <c r="UO87" s="2"/>
      <c r="UR87" s="2"/>
      <c r="US87" s="2"/>
      <c r="UW87" s="2"/>
      <c r="UX87" s="2"/>
      <c r="UY87" s="2"/>
      <c r="UZ87" s="2"/>
      <c r="VI87" s="2"/>
      <c r="VL87" s="2"/>
      <c r="VM87" s="2"/>
      <c r="VQ87" s="2"/>
      <c r="VR87" s="2"/>
      <c r="VS87" s="2"/>
      <c r="VT87" s="2"/>
      <c r="WC87" s="2"/>
      <c r="WF87" s="2"/>
      <c r="WG87" s="2"/>
      <c r="WK87" s="2"/>
      <c r="WL87" s="2"/>
      <c r="WM87" s="2"/>
      <c r="WN87" s="2"/>
      <c r="WW87" s="2"/>
      <c r="WZ87" s="2"/>
      <c r="XA87" s="2"/>
      <c r="XE87" s="2"/>
      <c r="XF87" s="2"/>
      <c r="XG87" s="2"/>
      <c r="XH87" s="2"/>
      <c r="XQ87" s="2"/>
      <c r="XT87" s="2"/>
      <c r="XU87" s="2"/>
      <c r="XY87" s="2"/>
      <c r="XZ87" s="2"/>
      <c r="YA87" s="2"/>
      <c r="YB87" s="2"/>
      <c r="YK87" s="2"/>
      <c r="YN87" s="2"/>
      <c r="YO87" s="2"/>
      <c r="YS87" s="2"/>
      <c r="YT87" s="2"/>
      <c r="YU87" s="2"/>
      <c r="YV87" s="2"/>
      <c r="ZE87" s="2"/>
      <c r="ZH87" s="2"/>
      <c r="ZI87" s="2"/>
      <c r="ZM87" s="2"/>
      <c r="ZN87" s="2"/>
      <c r="ZO87" s="2"/>
      <c r="ZP87" s="2"/>
      <c r="ZY87" s="2"/>
      <c r="AAB87" s="2"/>
      <c r="AAC87" s="2"/>
      <c r="AAG87" s="2"/>
      <c r="AAH87" s="2"/>
      <c r="AAI87" s="2"/>
      <c r="AAJ87" s="2"/>
      <c r="AAS87" s="2"/>
      <c r="AAV87" s="2"/>
      <c r="AAW87" s="2"/>
      <c r="ABA87" s="2"/>
      <c r="ABB87" s="2"/>
      <c r="ABC87" s="2"/>
      <c r="ABD87" s="2"/>
      <c r="ABM87" s="2"/>
      <c r="ABP87" s="2"/>
      <c r="ABQ87" s="2"/>
      <c r="ABU87" s="2"/>
      <c r="ABV87" s="2"/>
      <c r="ABW87" s="2"/>
      <c r="ABX87" s="2"/>
      <c r="ACG87" s="2"/>
      <c r="ACJ87" s="2"/>
      <c r="ACK87" s="2"/>
      <c r="ACO87" s="2"/>
      <c r="ACP87" s="2"/>
      <c r="ACQ87" s="2"/>
      <c r="ACR87" s="2"/>
      <c r="ADA87" s="2"/>
      <c r="ADD87" s="2"/>
      <c r="ADE87" s="2"/>
      <c r="ADI87" s="2"/>
      <c r="ADJ87" s="2"/>
      <c r="ADK87" s="2"/>
      <c r="ADL87" s="2"/>
      <c r="ADU87" s="2"/>
      <c r="ADX87" s="2"/>
      <c r="ADY87" s="2"/>
      <c r="AEC87" s="2"/>
      <c r="AED87" s="2"/>
      <c r="AEE87" s="2"/>
      <c r="AEF87" s="2"/>
      <c r="AEO87" s="2"/>
      <c r="AER87" s="2"/>
      <c r="AES87" s="2"/>
      <c r="AEW87" s="2"/>
      <c r="AEX87" s="2"/>
      <c r="AEY87" s="2"/>
      <c r="AEZ87" s="2"/>
      <c r="AFI87" s="2"/>
      <c r="AFL87" s="2"/>
      <c r="AFM87" s="2"/>
      <c r="AFQ87" s="2"/>
      <c r="AFR87" s="2"/>
      <c r="AFS87" s="2"/>
      <c r="AFT87" s="2"/>
      <c r="AGC87" s="2"/>
      <c r="AGF87" s="2"/>
      <c r="AGG87" s="2"/>
      <c r="AGK87" s="2"/>
      <c r="AGL87" s="2"/>
      <c r="AGM87" s="2"/>
      <c r="AGN87" s="2"/>
      <c r="AGW87" s="2"/>
      <c r="AGZ87" s="2"/>
      <c r="AHA87" s="2"/>
      <c r="AHE87" s="2"/>
      <c r="AHF87" s="2"/>
      <c r="AHG87" s="2"/>
      <c r="AHH87" s="2"/>
      <c r="AHQ87" s="2"/>
      <c r="AHT87" s="2"/>
      <c r="AHU87" s="2"/>
      <c r="AHY87" s="2"/>
      <c r="AHZ87" s="2"/>
      <c r="AIA87" s="2"/>
      <c r="AIB87" s="2"/>
      <c r="AIK87" s="2"/>
      <c r="AIN87" s="2"/>
      <c r="AIO87" s="2"/>
      <c r="AIS87" s="2"/>
      <c r="AIT87" s="2"/>
      <c r="AIU87" s="2"/>
      <c r="AIV87" s="2"/>
      <c r="AJE87" s="2"/>
      <c r="AJH87" s="2"/>
      <c r="AJI87" s="2"/>
      <c r="AJM87" s="2"/>
      <c r="AJN87" s="2"/>
      <c r="AJO87" s="2"/>
      <c r="AJP87" s="2"/>
      <c r="AJY87" s="2"/>
      <c r="AKB87" s="2"/>
      <c r="AKC87" s="2"/>
      <c r="AKG87" s="2"/>
      <c r="AKH87" s="2"/>
      <c r="AKI87" s="2"/>
      <c r="AKJ87" s="2"/>
      <c r="AKS87" s="2"/>
      <c r="AKV87" s="2"/>
      <c r="AKW87" s="2"/>
      <c r="ALA87" s="2"/>
      <c r="ALB87" s="2"/>
      <c r="ALC87" s="2"/>
      <c r="ALD87" s="2"/>
      <c r="ALM87" s="2"/>
      <c r="ALP87" s="2"/>
      <c r="ALQ87" s="2"/>
      <c r="ALU87" s="2"/>
      <c r="ALV87" s="2"/>
      <c r="ALW87" s="2"/>
      <c r="ALX87" s="2"/>
      <c r="AMG87" s="2"/>
      <c r="AMJ87" s="2"/>
    </row>
    <row r="89" spans="1:1024">
      <c r="A89">
        <v>1</v>
      </c>
      <c r="B89">
        <f>A89*100</f>
        <v>100</v>
      </c>
      <c r="C89">
        <f>B89/1000</f>
        <v>0.1</v>
      </c>
      <c r="D89">
        <v>64</v>
      </c>
      <c r="E89">
        <v>10</v>
      </c>
      <c r="F89">
        <f>_xlfn.CEILING.MATH((C89*(10^9)*E89/8)/D89)</f>
        <v>1953125</v>
      </c>
      <c r="G89">
        <f>(D89 - 4) *F89</f>
        <v>117187500</v>
      </c>
      <c r="H89">
        <f>F89</f>
        <v>1953125</v>
      </c>
      <c r="I89">
        <v>117187500</v>
      </c>
      <c r="J89">
        <v>1953125</v>
      </c>
      <c r="K89">
        <v>117187500</v>
      </c>
      <c r="L89" s="3">
        <v>1953125</v>
      </c>
      <c r="M89">
        <f t="shared" ref="M89:N93" si="71">G89-K89</f>
        <v>0</v>
      </c>
      <c r="N89">
        <f t="shared" si="71"/>
        <v>0</v>
      </c>
      <c r="O89">
        <f>(M89/G89)*100</f>
        <v>0</v>
      </c>
      <c r="P89">
        <f>100*(N89/H89)</f>
        <v>0</v>
      </c>
      <c r="R89">
        <f>O89-P89</f>
        <v>0</v>
      </c>
      <c r="S89">
        <f>H89-J89</f>
        <v>0</v>
      </c>
      <c r="T89">
        <f>I89 - G89</f>
        <v>0</v>
      </c>
    </row>
    <row r="90" spans="1:1024">
      <c r="A90">
        <v>1</v>
      </c>
      <c r="B90">
        <f>A90*100</f>
        <v>100</v>
      </c>
      <c r="C90">
        <f>B90/1000</f>
        <v>0.1</v>
      </c>
      <c r="D90">
        <v>128</v>
      </c>
      <c r="E90">
        <v>10</v>
      </c>
      <c r="F90">
        <f>_xlfn.CEILING.MATH((C90*(10^9)*E90/8)/D90)</f>
        <v>976563</v>
      </c>
      <c r="G90">
        <f>(D90 - 4) *F90</f>
        <v>121093812</v>
      </c>
      <c r="H90">
        <f>F90</f>
        <v>976563</v>
      </c>
      <c r="I90">
        <v>121093812</v>
      </c>
      <c r="J90">
        <v>976563</v>
      </c>
      <c r="K90">
        <v>121093812</v>
      </c>
      <c r="L90">
        <v>976563</v>
      </c>
      <c r="M90">
        <f t="shared" si="71"/>
        <v>0</v>
      </c>
      <c r="N90">
        <f t="shared" si="71"/>
        <v>0</v>
      </c>
      <c r="O90">
        <f>(M90/G90)*100</f>
        <v>0</v>
      </c>
      <c r="P90">
        <f>100*(N90/H90)</f>
        <v>0</v>
      </c>
      <c r="R90">
        <f>O90-P90</f>
        <v>0</v>
      </c>
      <c r="S90">
        <f>H90-J90</f>
        <v>0</v>
      </c>
      <c r="T90">
        <f>I90 - G90</f>
        <v>0</v>
      </c>
    </row>
    <row r="91" spans="1:1024">
      <c r="A91">
        <v>1</v>
      </c>
      <c r="B91">
        <f>A91*100</f>
        <v>100</v>
      </c>
      <c r="C91">
        <f>B91/1000</f>
        <v>0.1</v>
      </c>
      <c r="D91">
        <v>256</v>
      </c>
      <c r="E91">
        <v>10</v>
      </c>
      <c r="F91">
        <f>_xlfn.CEILING.MATH((C91*(10^9)*E91/8)/D91)</f>
        <v>488282</v>
      </c>
      <c r="G91">
        <f>(D91 - 4) *F91</f>
        <v>123047064</v>
      </c>
      <c r="H91">
        <f>F91</f>
        <v>488282</v>
      </c>
      <c r="I91">
        <v>123047064</v>
      </c>
      <c r="J91">
        <v>488282</v>
      </c>
      <c r="K91">
        <v>123047064</v>
      </c>
      <c r="L91">
        <v>488282</v>
      </c>
      <c r="M91">
        <f t="shared" si="71"/>
        <v>0</v>
      </c>
      <c r="N91">
        <f t="shared" si="71"/>
        <v>0</v>
      </c>
      <c r="O91">
        <f>(M91/G91)*100</f>
        <v>0</v>
      </c>
      <c r="P91">
        <f>100*(N91/H91)</f>
        <v>0</v>
      </c>
      <c r="R91">
        <f>O91-P91</f>
        <v>0</v>
      </c>
      <c r="S91">
        <f>H91-J91</f>
        <v>0</v>
      </c>
      <c r="T91">
        <f>I91 - G91</f>
        <v>0</v>
      </c>
    </row>
    <row r="92" spans="1:1024">
      <c r="A92">
        <v>1</v>
      </c>
      <c r="B92">
        <f>A92*100</f>
        <v>100</v>
      </c>
      <c r="C92">
        <f>B92/1000</f>
        <v>0.1</v>
      </c>
      <c r="D92">
        <v>512</v>
      </c>
      <c r="E92">
        <v>10</v>
      </c>
      <c r="F92">
        <f>_xlfn.CEILING.MATH((C92*(10^9)*E92/8)/D92)</f>
        <v>244141</v>
      </c>
      <c r="G92">
        <f>(D92 - 4) *F92</f>
        <v>124023628</v>
      </c>
      <c r="H92">
        <f>F92</f>
        <v>244141</v>
      </c>
      <c r="I92">
        <v>124023628</v>
      </c>
      <c r="J92">
        <v>244141</v>
      </c>
      <c r="K92">
        <v>124023628</v>
      </c>
      <c r="L92">
        <v>244141</v>
      </c>
      <c r="M92">
        <f t="shared" si="71"/>
        <v>0</v>
      </c>
      <c r="N92">
        <f t="shared" si="71"/>
        <v>0</v>
      </c>
      <c r="O92">
        <f>(M92/G92)*100</f>
        <v>0</v>
      </c>
      <c r="P92">
        <f>100*(N92/H92)</f>
        <v>0</v>
      </c>
      <c r="R92">
        <f>O92-P92</f>
        <v>0</v>
      </c>
      <c r="S92">
        <f>H92-J92</f>
        <v>0</v>
      </c>
      <c r="T92">
        <f>I92 - G92</f>
        <v>0</v>
      </c>
    </row>
    <row r="93" spans="1:1024">
      <c r="A93">
        <v>1</v>
      </c>
      <c r="B93">
        <f>A93*100</f>
        <v>100</v>
      </c>
      <c r="C93">
        <f>B93/1000</f>
        <v>0.1</v>
      </c>
      <c r="D93">
        <v>1024</v>
      </c>
      <c r="E93">
        <v>10</v>
      </c>
      <c r="F93">
        <f>_xlfn.CEILING.MATH((C93*(10^9)*E93/8)/D93)</f>
        <v>122071</v>
      </c>
      <c r="G93">
        <f>(D93 - 4) *F93</f>
        <v>124512420</v>
      </c>
      <c r="H93">
        <f>F93</f>
        <v>122071</v>
      </c>
      <c r="I93">
        <v>124512420</v>
      </c>
      <c r="J93">
        <v>122071</v>
      </c>
      <c r="K93">
        <v>124512420</v>
      </c>
      <c r="L93">
        <v>122071</v>
      </c>
      <c r="M93">
        <f t="shared" si="71"/>
        <v>0</v>
      </c>
      <c r="N93">
        <f t="shared" si="71"/>
        <v>0</v>
      </c>
      <c r="O93">
        <f>(M93/G93)*100</f>
        <v>0</v>
      </c>
      <c r="P93">
        <f>100*(N93/H93)</f>
        <v>0</v>
      </c>
      <c r="R93">
        <f>O93-P93</f>
        <v>0</v>
      </c>
      <c r="S93">
        <f>H93-J93</f>
        <v>0</v>
      </c>
      <c r="T93">
        <f>I93 - G93</f>
        <v>0</v>
      </c>
    </row>
    <row r="95" spans="1:1024">
      <c r="A95">
        <v>10</v>
      </c>
      <c r="B95">
        <f>A95*100</f>
        <v>1000</v>
      </c>
      <c r="C95">
        <f>B95/1000</f>
        <v>1</v>
      </c>
      <c r="D95">
        <v>64</v>
      </c>
      <c r="E95">
        <v>10</v>
      </c>
      <c r="F95">
        <f>_xlfn.CEILING.MATH((C95*(10^9)*E95/8)/D95)</f>
        <v>19531250</v>
      </c>
      <c r="G95">
        <f>(D95 - 4) *F95</f>
        <v>1171875000</v>
      </c>
      <c r="H95">
        <f>F95</f>
        <v>19531250</v>
      </c>
      <c r="I95">
        <v>1171875000</v>
      </c>
      <c r="J95">
        <v>19531250</v>
      </c>
      <c r="K95">
        <v>1171875000</v>
      </c>
      <c r="L95">
        <v>19531250</v>
      </c>
      <c r="M95">
        <f t="shared" ref="M95:N99" si="72">G95-K95</f>
        <v>0</v>
      </c>
      <c r="N95">
        <f t="shared" si="72"/>
        <v>0</v>
      </c>
      <c r="O95">
        <f>(M95/G95)*100</f>
        <v>0</v>
      </c>
      <c r="P95">
        <f>100*(N95/H95)</f>
        <v>0</v>
      </c>
      <c r="R95">
        <f>O95-P95</f>
        <v>0</v>
      </c>
      <c r="S95">
        <f>H95-J95</f>
        <v>0</v>
      </c>
      <c r="T95">
        <f>I95 - G95</f>
        <v>0</v>
      </c>
    </row>
    <row r="96" spans="1:1024">
      <c r="A96">
        <v>10</v>
      </c>
      <c r="B96">
        <f>A96*100</f>
        <v>1000</v>
      </c>
      <c r="C96">
        <f>B96/1000</f>
        <v>1</v>
      </c>
      <c r="D96">
        <v>128</v>
      </c>
      <c r="E96">
        <v>10</v>
      </c>
      <c r="F96">
        <f>_xlfn.CEILING.MATH((C96*(10^9)*E96/8)/D96)</f>
        <v>9765625</v>
      </c>
      <c r="G96">
        <f>(D96 - 4) *F96</f>
        <v>1210937500</v>
      </c>
      <c r="H96">
        <f>F96</f>
        <v>9765625</v>
      </c>
      <c r="I96">
        <v>1210937500</v>
      </c>
      <c r="J96">
        <v>9765625</v>
      </c>
      <c r="K96">
        <v>1210937500</v>
      </c>
      <c r="L96">
        <v>9765625</v>
      </c>
      <c r="M96">
        <f t="shared" si="72"/>
        <v>0</v>
      </c>
      <c r="N96">
        <f t="shared" si="72"/>
        <v>0</v>
      </c>
      <c r="O96">
        <f>(M96/G96)*100</f>
        <v>0</v>
      </c>
      <c r="P96">
        <f>100*(N96/H96)</f>
        <v>0</v>
      </c>
      <c r="R96">
        <f>O96-P96</f>
        <v>0</v>
      </c>
      <c r="S96">
        <f>H96-J96</f>
        <v>0</v>
      </c>
      <c r="T96">
        <f>I96 - G96</f>
        <v>0</v>
      </c>
    </row>
    <row r="97" spans="1:20">
      <c r="A97">
        <v>10</v>
      </c>
      <c r="B97">
        <f>A97*100</f>
        <v>1000</v>
      </c>
      <c r="C97">
        <f>B97/1000</f>
        <v>1</v>
      </c>
      <c r="D97">
        <v>256</v>
      </c>
      <c r="E97">
        <v>10</v>
      </c>
      <c r="F97">
        <f>_xlfn.CEILING.MATH((C97*(10^9)*E97/8)/D97)</f>
        <v>4882813</v>
      </c>
      <c r="G97">
        <f>(D97 - 4) *F97</f>
        <v>1230468876</v>
      </c>
      <c r="H97">
        <f>F97</f>
        <v>4882813</v>
      </c>
      <c r="I97">
        <v>1230468876</v>
      </c>
      <c r="J97">
        <v>4882813</v>
      </c>
      <c r="K97">
        <v>1230468876</v>
      </c>
      <c r="L97">
        <v>4882813</v>
      </c>
      <c r="M97">
        <f t="shared" si="72"/>
        <v>0</v>
      </c>
      <c r="N97">
        <f t="shared" si="72"/>
        <v>0</v>
      </c>
      <c r="O97">
        <f>(M97/G97)*100</f>
        <v>0</v>
      </c>
      <c r="P97">
        <f>100*(N97/H97)</f>
        <v>0</v>
      </c>
      <c r="R97">
        <f>O97-P97</f>
        <v>0</v>
      </c>
      <c r="S97">
        <f>H97-J97</f>
        <v>0</v>
      </c>
      <c r="T97">
        <f>I97 - G97</f>
        <v>0</v>
      </c>
    </row>
    <row r="98" spans="1:20">
      <c r="A98">
        <v>10</v>
      </c>
      <c r="B98">
        <f>A98*100</f>
        <v>1000</v>
      </c>
      <c r="C98">
        <f>B98/1000</f>
        <v>1</v>
      </c>
      <c r="D98">
        <v>512</v>
      </c>
      <c r="E98">
        <v>10</v>
      </c>
      <c r="F98">
        <f>_xlfn.CEILING.MATH((C98*(10^9)*E98/8)/D98)</f>
        <v>2441407</v>
      </c>
      <c r="G98">
        <f>(D98 - 4) *F98</f>
        <v>1240234756</v>
      </c>
      <c r="H98">
        <f>F98</f>
        <v>2441407</v>
      </c>
      <c r="I98">
        <v>1240234756</v>
      </c>
      <c r="J98">
        <v>2441407</v>
      </c>
      <c r="K98">
        <v>1240234756</v>
      </c>
      <c r="L98">
        <v>2441407</v>
      </c>
      <c r="M98">
        <f t="shared" si="72"/>
        <v>0</v>
      </c>
      <c r="N98">
        <f t="shared" si="72"/>
        <v>0</v>
      </c>
      <c r="O98">
        <f>(M98/G98)*100</f>
        <v>0</v>
      </c>
      <c r="P98">
        <f>100*(N98/H98)</f>
        <v>0</v>
      </c>
      <c r="R98">
        <f>O98-P98</f>
        <v>0</v>
      </c>
      <c r="S98">
        <f>H98-J98</f>
        <v>0</v>
      </c>
      <c r="T98">
        <f>I98 - G98</f>
        <v>0</v>
      </c>
    </row>
    <row r="99" spans="1:20">
      <c r="A99">
        <v>10</v>
      </c>
      <c r="B99">
        <f>A99*100</f>
        <v>1000</v>
      </c>
      <c r="C99">
        <f>B99/1000</f>
        <v>1</v>
      </c>
      <c r="D99">
        <v>1024</v>
      </c>
      <c r="E99">
        <v>10</v>
      </c>
      <c r="F99">
        <f>_xlfn.CEILING.MATH((C99*(10^9)*E99/8)/D99)</f>
        <v>1220704</v>
      </c>
      <c r="G99">
        <f>(D99 - 4) *F99</f>
        <v>1245118080</v>
      </c>
      <c r="H99">
        <f>F99</f>
        <v>1220704</v>
      </c>
      <c r="I99">
        <v>1245118080</v>
      </c>
      <c r="J99">
        <v>1220704</v>
      </c>
      <c r="K99">
        <v>1245118080</v>
      </c>
      <c r="L99">
        <v>1220704</v>
      </c>
      <c r="M99">
        <f t="shared" si="72"/>
        <v>0</v>
      </c>
      <c r="N99">
        <f t="shared" si="72"/>
        <v>0</v>
      </c>
      <c r="O99">
        <f>(M99/G99)*100</f>
        <v>0</v>
      </c>
      <c r="P99">
        <f>100*(N99/H99)</f>
        <v>0</v>
      </c>
      <c r="R99">
        <f>O99-P99</f>
        <v>0</v>
      </c>
      <c r="S99">
        <f>H99-J99</f>
        <v>0</v>
      </c>
      <c r="T99">
        <f>I99 - G99</f>
        <v>0</v>
      </c>
    </row>
    <row r="101" spans="1:20">
      <c r="A101">
        <v>50</v>
      </c>
      <c r="B101">
        <f>A101*100</f>
        <v>5000</v>
      </c>
      <c r="C101">
        <f>B101/1000</f>
        <v>5</v>
      </c>
      <c r="D101">
        <v>64</v>
      </c>
      <c r="E101">
        <v>10</v>
      </c>
      <c r="F101">
        <f>_xlfn.CEILING.MATH((C101*(10^9)*E101/8)/D101)</f>
        <v>97656250</v>
      </c>
      <c r="G101">
        <f>(D101 - 4) *F101</f>
        <v>5859375000</v>
      </c>
      <c r="H101">
        <f>F101</f>
        <v>97656250</v>
      </c>
      <c r="I101">
        <v>5859375000</v>
      </c>
      <c r="J101">
        <v>97656250</v>
      </c>
      <c r="K101">
        <v>1450402260</v>
      </c>
      <c r="L101">
        <v>24173371</v>
      </c>
      <c r="M101">
        <f t="shared" ref="M101:N105" si="73">G101-K101</f>
        <v>4408972740</v>
      </c>
      <c r="N101">
        <f t="shared" si="73"/>
        <v>73482879</v>
      </c>
      <c r="O101">
        <f>(M101/G101)*100</f>
        <v>75.246468096000001</v>
      </c>
      <c r="P101">
        <f>100*(N101/H101)</f>
        <v>75.246468096000001</v>
      </c>
      <c r="R101">
        <f>O101-P101</f>
        <v>0</v>
      </c>
      <c r="S101">
        <f>H101-J101</f>
        <v>0</v>
      </c>
      <c r="T101">
        <f>I101 - G101</f>
        <v>0</v>
      </c>
    </row>
    <row r="102" spans="1:20">
      <c r="A102">
        <v>50</v>
      </c>
      <c r="B102">
        <f>A102*100</f>
        <v>5000</v>
      </c>
      <c r="C102">
        <f>B102/1000</f>
        <v>5</v>
      </c>
      <c r="D102">
        <v>128</v>
      </c>
      <c r="E102">
        <v>10</v>
      </c>
      <c r="F102">
        <f>_xlfn.CEILING.MATH((C102*(10^9)*E102/8)/D102)</f>
        <v>48828125</v>
      </c>
      <c r="G102">
        <f>(D102 - 4) *F102</f>
        <v>6054687500</v>
      </c>
      <c r="H102">
        <f>F102</f>
        <v>48828125</v>
      </c>
      <c r="I102">
        <v>6054687500</v>
      </c>
      <c r="J102">
        <v>48828125</v>
      </c>
      <c r="K102">
        <v>3346796098</v>
      </c>
      <c r="L102">
        <v>22613492</v>
      </c>
      <c r="M102">
        <f t="shared" si="73"/>
        <v>2707891402</v>
      </c>
      <c r="N102">
        <f t="shared" si="73"/>
        <v>26214633</v>
      </c>
      <c r="O102">
        <f>(M102/G102)*100</f>
        <v>44.723883800774196</v>
      </c>
      <c r="P102">
        <f>100*(N102/H102)</f>
        <v>53.687568383999995</v>
      </c>
      <c r="R102">
        <f>O102-P102</f>
        <v>-8.963684583225799</v>
      </c>
      <c r="S102">
        <f>H102-J102</f>
        <v>0</v>
      </c>
      <c r="T102">
        <f>I102 - G102</f>
        <v>0</v>
      </c>
    </row>
    <row r="103" spans="1:20">
      <c r="A103">
        <v>50</v>
      </c>
      <c r="B103">
        <f>A103*100</f>
        <v>5000</v>
      </c>
      <c r="C103">
        <f>B103/1000</f>
        <v>5</v>
      </c>
      <c r="D103">
        <v>256</v>
      </c>
      <c r="E103">
        <v>10</v>
      </c>
      <c r="F103">
        <f>_xlfn.CEILING.MATH((C103*(10^9)*E103/8)/D103)</f>
        <v>24414063</v>
      </c>
      <c r="G103">
        <f>(D103 - 4) *F103</f>
        <v>6152343876</v>
      </c>
      <c r="H103">
        <f>F103</f>
        <v>24414063</v>
      </c>
      <c r="I103">
        <v>6152343876</v>
      </c>
      <c r="J103">
        <v>24414063</v>
      </c>
      <c r="K103">
        <v>5196653340</v>
      </c>
      <c r="L103">
        <v>18837057</v>
      </c>
      <c r="M103">
        <f t="shared" si="73"/>
        <v>955690536</v>
      </c>
      <c r="N103">
        <f t="shared" si="73"/>
        <v>5577006</v>
      </c>
      <c r="O103">
        <f>(M103/G103)*100</f>
        <v>15.533763314630434</v>
      </c>
      <c r="P103">
        <f>100*(N103/H103)</f>
        <v>22.843416108166839</v>
      </c>
      <c r="R103">
        <f>O103-P103</f>
        <v>-7.3096527935364044</v>
      </c>
      <c r="S103">
        <f>H103-J103</f>
        <v>0</v>
      </c>
      <c r="T103">
        <f>I103 - G103</f>
        <v>0</v>
      </c>
    </row>
    <row r="104" spans="1:20">
      <c r="A104">
        <v>50</v>
      </c>
      <c r="B104">
        <f>A104*100</f>
        <v>5000</v>
      </c>
      <c r="C104">
        <f>B104/1000</f>
        <v>5</v>
      </c>
      <c r="D104">
        <v>512</v>
      </c>
      <c r="E104">
        <v>10</v>
      </c>
      <c r="F104">
        <f>_xlfn.CEILING.MATH((C104*(10^9)*E104/8)/D104)</f>
        <v>12207032</v>
      </c>
      <c r="G104">
        <f>(D104 - 4) *F104</f>
        <v>6201172256</v>
      </c>
      <c r="H104">
        <f>F104</f>
        <v>12207032</v>
      </c>
      <c r="I104">
        <v>6201172256</v>
      </c>
      <c r="J104">
        <v>12207032</v>
      </c>
      <c r="K104">
        <v>6201172256</v>
      </c>
      <c r="L104">
        <v>12207032</v>
      </c>
      <c r="M104">
        <f t="shared" si="73"/>
        <v>0</v>
      </c>
      <c r="N104">
        <f t="shared" si="73"/>
        <v>0</v>
      </c>
      <c r="O104">
        <f>(M104/G104)*100</f>
        <v>0</v>
      </c>
      <c r="P104">
        <f>100*(N104/H104)</f>
        <v>0</v>
      </c>
      <c r="R104">
        <f>O104-P104</f>
        <v>0</v>
      </c>
      <c r="S104">
        <f>H104-J104</f>
        <v>0</v>
      </c>
      <c r="T104">
        <f>I104 - G104</f>
        <v>0</v>
      </c>
    </row>
    <row r="105" spans="1:20">
      <c r="A105">
        <v>50</v>
      </c>
      <c r="B105">
        <f>A105*100</f>
        <v>5000</v>
      </c>
      <c r="C105">
        <f>B105/1000</f>
        <v>5</v>
      </c>
      <c r="D105">
        <v>1024</v>
      </c>
      <c r="E105">
        <v>10</v>
      </c>
      <c r="F105">
        <f>_xlfn.CEILING.MATH((C105*(10^9)*E105/8)/D105)</f>
        <v>6103516</v>
      </c>
      <c r="G105">
        <f>(D105 - 4) *F105</f>
        <v>6225586320</v>
      </c>
      <c r="H105">
        <f>F105</f>
        <v>6103516</v>
      </c>
      <c r="I105">
        <v>6225586320</v>
      </c>
      <c r="J105">
        <v>6103516</v>
      </c>
      <c r="K105">
        <v>6225586320</v>
      </c>
      <c r="L105">
        <v>6103516</v>
      </c>
      <c r="M105">
        <f t="shared" si="73"/>
        <v>0</v>
      </c>
      <c r="N105">
        <f t="shared" si="73"/>
        <v>0</v>
      </c>
      <c r="O105">
        <f>(M105/G105)*100</f>
        <v>0</v>
      </c>
      <c r="P105">
        <f>100*(N105/H105)</f>
        <v>0</v>
      </c>
      <c r="R105">
        <f>O105-P105</f>
        <v>0</v>
      </c>
      <c r="S105">
        <f>H105-J105</f>
        <v>0</v>
      </c>
      <c r="T105">
        <f>I105 - G105</f>
        <v>0</v>
      </c>
    </row>
    <row r="107" spans="1:20">
      <c r="A107">
        <v>75</v>
      </c>
      <c r="B107">
        <f>A107*100</f>
        <v>7500</v>
      </c>
      <c r="C107">
        <f>B107/1000</f>
        <v>7.5</v>
      </c>
      <c r="D107">
        <v>64</v>
      </c>
      <c r="E107">
        <v>10</v>
      </c>
      <c r="F107">
        <f>_xlfn.CEILING.MATH((C107*(10^9)*E107/8)/D107)</f>
        <v>146484375</v>
      </c>
      <c r="G107">
        <f>(D107 - 4) *F107</f>
        <v>8789062500</v>
      </c>
      <c r="H107">
        <f>F107</f>
        <v>146484375</v>
      </c>
      <c r="I107">
        <v>8789062500</v>
      </c>
      <c r="J107">
        <v>146484375</v>
      </c>
      <c r="K107">
        <v>2205168670</v>
      </c>
      <c r="L107">
        <v>26251967</v>
      </c>
      <c r="M107">
        <f t="shared" ref="M107:N111" si="74">G107-K107</f>
        <v>6583893830</v>
      </c>
      <c r="N107">
        <f t="shared" si="74"/>
        <v>120232408</v>
      </c>
      <c r="O107">
        <f>(M107/G107)*100</f>
        <v>74.91008091022222</v>
      </c>
      <c r="P107">
        <f>100*(N107/H107)</f>
        <v>82.078657194666675</v>
      </c>
      <c r="R107">
        <f>O107-P107</f>
        <v>-7.1685762844444554</v>
      </c>
      <c r="S107">
        <f>H107-J107</f>
        <v>0</v>
      </c>
      <c r="T107">
        <f>I107 - G107</f>
        <v>0</v>
      </c>
    </row>
    <row r="108" spans="1:20">
      <c r="A108">
        <v>75</v>
      </c>
      <c r="B108">
        <f>A108*100</f>
        <v>7500</v>
      </c>
      <c r="C108">
        <f>B108/1000</f>
        <v>7.5</v>
      </c>
      <c r="D108">
        <v>128</v>
      </c>
      <c r="E108">
        <v>10</v>
      </c>
      <c r="F108">
        <f>_xlfn.CEILING.MATH((C108*(10^9)*E108/8)/D108)</f>
        <v>73242188</v>
      </c>
      <c r="G108">
        <f>(D108 - 4) *F108</f>
        <v>9082031312</v>
      </c>
      <c r="H108">
        <f>F108</f>
        <v>73242188</v>
      </c>
      <c r="I108">
        <v>9082031312</v>
      </c>
      <c r="J108">
        <v>73242188</v>
      </c>
      <c r="K108">
        <v>3329841366</v>
      </c>
      <c r="L108">
        <v>22498933</v>
      </c>
      <c r="M108">
        <f t="shared" si="74"/>
        <v>5752189946</v>
      </c>
      <c r="N108">
        <f t="shared" si="74"/>
        <v>50743255</v>
      </c>
      <c r="O108">
        <f>(M108/G108)*100</f>
        <v>63.335940478422344</v>
      </c>
      <c r="P108">
        <f>100*(N108/H108)</f>
        <v>69.281457020371917</v>
      </c>
      <c r="R108">
        <f>O108-P108</f>
        <v>-5.9455165419495728</v>
      </c>
      <c r="S108">
        <f>H108-J108</f>
        <v>0</v>
      </c>
      <c r="T108">
        <f>I108 - G108</f>
        <v>0</v>
      </c>
    </row>
    <row r="109" spans="1:20">
      <c r="A109">
        <v>75</v>
      </c>
      <c r="B109">
        <f>A109*100</f>
        <v>7500</v>
      </c>
      <c r="C109">
        <f>B109/1000</f>
        <v>7.5</v>
      </c>
      <c r="D109">
        <v>256</v>
      </c>
      <c r="E109">
        <v>10</v>
      </c>
      <c r="F109">
        <f>_xlfn.CEILING.MATH((C109*(10^9)*E109/8)/D109)</f>
        <v>36621094</v>
      </c>
      <c r="G109">
        <f>(D109 - 4) *F109</f>
        <v>9228515688</v>
      </c>
      <c r="H109">
        <f>F109</f>
        <v>36621094</v>
      </c>
      <c r="I109">
        <v>9228515688</v>
      </c>
      <c r="J109">
        <v>36621094</v>
      </c>
      <c r="K109">
        <v>5538932467</v>
      </c>
      <c r="L109">
        <v>20068628</v>
      </c>
      <c r="M109">
        <f t="shared" si="74"/>
        <v>3689583221</v>
      </c>
      <c r="N109">
        <f t="shared" si="74"/>
        <v>16552466</v>
      </c>
      <c r="O109">
        <f>(M109/G109)*100</f>
        <v>39.980245423406821</v>
      </c>
      <c r="P109">
        <f>100*(N109/H109)</f>
        <v>45.199266848773007</v>
      </c>
      <c r="R109">
        <f>O109-P109</f>
        <v>-5.2190214253661864</v>
      </c>
      <c r="S109">
        <f>H109-J109</f>
        <v>0</v>
      </c>
      <c r="T109">
        <f>I109 - G109</f>
        <v>0</v>
      </c>
    </row>
    <row r="110" spans="1:20">
      <c r="A110">
        <v>75</v>
      </c>
      <c r="B110">
        <f>A110*100</f>
        <v>7500</v>
      </c>
      <c r="C110">
        <f>B110/1000</f>
        <v>7.5</v>
      </c>
      <c r="D110">
        <v>512</v>
      </c>
      <c r="E110">
        <v>10</v>
      </c>
      <c r="F110">
        <f>_xlfn.CEILING.MATH((C110*(10^9)*E110/8)/D110)</f>
        <v>18310547</v>
      </c>
      <c r="G110">
        <f>(D110 - 4) *F110</f>
        <v>9301757876</v>
      </c>
      <c r="H110">
        <f>F110</f>
        <v>18310547</v>
      </c>
      <c r="I110">
        <v>9301757876</v>
      </c>
      <c r="J110">
        <v>18310547</v>
      </c>
      <c r="K110">
        <v>8831440174</v>
      </c>
      <c r="L110">
        <v>16600453</v>
      </c>
      <c r="M110">
        <f t="shared" si="74"/>
        <v>470317702</v>
      </c>
      <c r="N110">
        <f t="shared" si="74"/>
        <v>1710094</v>
      </c>
      <c r="O110">
        <f>(M110/G110)*100</f>
        <v>5.0562238693988553</v>
      </c>
      <c r="P110">
        <f>100*(N110/H110)</f>
        <v>9.3393933015764077</v>
      </c>
      <c r="R110">
        <f>O110-P110</f>
        <v>-4.2831694321775524</v>
      </c>
      <c r="S110">
        <f>H110-J110</f>
        <v>0</v>
      </c>
      <c r="T110">
        <f>I110 - G110</f>
        <v>0</v>
      </c>
    </row>
    <row r="111" spans="1:20">
      <c r="A111">
        <v>75</v>
      </c>
      <c r="B111">
        <f>A111*100</f>
        <v>7500</v>
      </c>
      <c r="C111">
        <f>B111/1000</f>
        <v>7.5</v>
      </c>
      <c r="D111">
        <v>1024</v>
      </c>
      <c r="E111">
        <v>10</v>
      </c>
      <c r="F111">
        <f>_xlfn.CEILING.MATH((C111*(10^9)*E111/8)/D111)</f>
        <v>9155274</v>
      </c>
      <c r="G111">
        <f>(D111 - 4) *F111</f>
        <v>9338379480</v>
      </c>
      <c r="H111">
        <f>F111</f>
        <v>9155274</v>
      </c>
      <c r="I111">
        <v>9338379480</v>
      </c>
      <c r="J111">
        <v>9155274</v>
      </c>
      <c r="K111">
        <v>9557621674</v>
      </c>
      <c r="L111">
        <v>9154874</v>
      </c>
      <c r="M111">
        <f t="shared" si="74"/>
        <v>-219242194</v>
      </c>
      <c r="N111">
        <f t="shared" si="74"/>
        <v>400</v>
      </c>
      <c r="O111">
        <f>(M111/G111)*100</f>
        <v>-2.3477541737252254</v>
      </c>
      <c r="P111">
        <f>100*(N111/H111)</f>
        <v>4.3690663982312271E-3</v>
      </c>
      <c r="R111">
        <f>O111-P111</f>
        <v>-2.3521232401234569</v>
      </c>
      <c r="S111">
        <f>H111-J111</f>
        <v>0</v>
      </c>
      <c r="T111">
        <f>I111 - G111</f>
        <v>0</v>
      </c>
    </row>
    <row r="113" spans="1:20">
      <c r="A113">
        <v>100</v>
      </c>
      <c r="B113">
        <f>A113*100</f>
        <v>10000</v>
      </c>
      <c r="C113">
        <f>B113/1000</f>
        <v>10</v>
      </c>
      <c r="D113">
        <v>64</v>
      </c>
      <c r="E113">
        <v>10</v>
      </c>
      <c r="F113">
        <f>_xlfn.CEILING.MATH((C113*(10^9)*E113/8)/D113)</f>
        <v>195312500</v>
      </c>
      <c r="G113">
        <f>(D113 - 4) *F113</f>
        <v>11718750000</v>
      </c>
      <c r="H113">
        <f>F113</f>
        <v>195312500</v>
      </c>
      <c r="I113">
        <v>11718750000</v>
      </c>
      <c r="J113">
        <v>195312500</v>
      </c>
      <c r="K113">
        <v>2199942082</v>
      </c>
      <c r="L113">
        <v>26189747</v>
      </c>
      <c r="M113">
        <f t="shared" ref="M113:N117" si="75">G113-K113</f>
        <v>9518807918</v>
      </c>
      <c r="N113">
        <f t="shared" si="75"/>
        <v>169122753</v>
      </c>
      <c r="O113">
        <f>(M113/G113)*100</f>
        <v>81.227160900266668</v>
      </c>
      <c r="P113">
        <f>100*(N113/H113)</f>
        <v>86.590849536000007</v>
      </c>
      <c r="R113">
        <f>O113-P113</f>
        <v>-5.3636886357333395</v>
      </c>
      <c r="S113">
        <f>H113-J113</f>
        <v>0</v>
      </c>
      <c r="T113">
        <f>I113 - G113</f>
        <v>0</v>
      </c>
    </row>
    <row r="114" spans="1:20">
      <c r="A114">
        <v>100</v>
      </c>
      <c r="B114">
        <f>A114*100</f>
        <v>10000</v>
      </c>
      <c r="C114">
        <f>B114/1000</f>
        <v>10</v>
      </c>
      <c r="D114">
        <v>128</v>
      </c>
      <c r="E114">
        <v>10</v>
      </c>
      <c r="F114">
        <f>_xlfn.CEILING.MATH((C114*(10^9)*E114/8)/D114)</f>
        <v>97656250</v>
      </c>
      <c r="G114">
        <f>(D114 - 4) *F114</f>
        <v>12109375000</v>
      </c>
      <c r="H114">
        <f>F114</f>
        <v>97656250</v>
      </c>
      <c r="I114">
        <v>12109375000</v>
      </c>
      <c r="J114">
        <v>97656250</v>
      </c>
      <c r="K114">
        <v>3313519038</v>
      </c>
      <c r="L114">
        <v>22388647</v>
      </c>
      <c r="M114">
        <f t="shared" si="75"/>
        <v>8795855962</v>
      </c>
      <c r="N114">
        <f t="shared" si="75"/>
        <v>75267603</v>
      </c>
      <c r="O114">
        <f>(M114/G114)*100</f>
        <v>72.636746008774196</v>
      </c>
      <c r="P114">
        <f>100*(N114/H114)</f>
        <v>77.074025472000002</v>
      </c>
      <c r="R114">
        <f>O114-P114</f>
        <v>-4.4372794632258064</v>
      </c>
      <c r="S114">
        <f>H114-J114</f>
        <v>0</v>
      </c>
      <c r="T114">
        <f>I114 - G114</f>
        <v>0</v>
      </c>
    </row>
    <row r="115" spans="1:20">
      <c r="A115">
        <v>100</v>
      </c>
      <c r="B115">
        <f>A115*100</f>
        <v>10000</v>
      </c>
      <c r="C115">
        <f>B115/1000</f>
        <v>10</v>
      </c>
      <c r="D115">
        <v>256</v>
      </c>
      <c r="E115">
        <v>10</v>
      </c>
      <c r="F115">
        <f>_xlfn.CEILING.MATH((C115*(10^9)*E115/8)/D115)</f>
        <v>48828125</v>
      </c>
      <c r="G115">
        <f>(D115 - 4) *F115</f>
        <v>12304687500</v>
      </c>
      <c r="H115">
        <f>F115</f>
        <v>48828125</v>
      </c>
      <c r="I115">
        <v>12304687500</v>
      </c>
      <c r="J115">
        <v>48828125</v>
      </c>
      <c r="K115">
        <v>5506645258</v>
      </c>
      <c r="L115">
        <v>19951646</v>
      </c>
      <c r="M115">
        <f t="shared" si="75"/>
        <v>6798042242</v>
      </c>
      <c r="N115">
        <f t="shared" si="75"/>
        <v>28876479</v>
      </c>
      <c r="O115">
        <f>(M115/G115)*100</f>
        <v>55.247581395301594</v>
      </c>
      <c r="P115">
        <f>100*(N115/H115)</f>
        <v>59.139028992</v>
      </c>
      <c r="R115">
        <f>O115-P115</f>
        <v>-3.8914475966984057</v>
      </c>
      <c r="S115">
        <f>H115-J115</f>
        <v>0</v>
      </c>
      <c r="T115">
        <f>I115 - G115</f>
        <v>0</v>
      </c>
    </row>
    <row r="116" spans="1:20">
      <c r="A116">
        <v>100</v>
      </c>
      <c r="B116">
        <f>A116*100</f>
        <v>10000</v>
      </c>
      <c r="C116">
        <f>B116/1000</f>
        <v>10</v>
      </c>
      <c r="D116">
        <v>512</v>
      </c>
      <c r="E116">
        <v>10</v>
      </c>
      <c r="F116">
        <f>_xlfn.CEILING.MATH((C116*(10^9)*E116/8)/D116)</f>
        <v>24414063</v>
      </c>
      <c r="G116">
        <f>(D116 - 4) *F116</f>
        <v>12402344004</v>
      </c>
      <c r="H116">
        <f>F116</f>
        <v>24414063</v>
      </c>
      <c r="I116">
        <v>12402344004</v>
      </c>
      <c r="J116">
        <v>24414063</v>
      </c>
      <c r="K116">
        <v>8796937462</v>
      </c>
      <c r="L116">
        <v>16535645</v>
      </c>
      <c r="M116">
        <f t="shared" si="75"/>
        <v>3605406542</v>
      </c>
      <c r="N116">
        <f t="shared" si="75"/>
        <v>7878418</v>
      </c>
      <c r="O116">
        <f>(M116/G116)*100</f>
        <v>29.070363963757057</v>
      </c>
      <c r="P116">
        <f>100*(N116/H116)</f>
        <v>32.269999467110409</v>
      </c>
      <c r="R116">
        <f>O116-P116</f>
        <v>-3.1996355033533526</v>
      </c>
      <c r="S116">
        <f>H116-J116</f>
        <v>0</v>
      </c>
      <c r="T116">
        <f>I116 - G116</f>
        <v>0</v>
      </c>
    </row>
    <row r="117" spans="1:20">
      <c r="A117">
        <v>100</v>
      </c>
      <c r="B117">
        <f>A117*100</f>
        <v>10000</v>
      </c>
      <c r="C117">
        <f>B117/1000</f>
        <v>10</v>
      </c>
      <c r="D117">
        <v>1024</v>
      </c>
      <c r="E117">
        <v>10</v>
      </c>
      <c r="F117">
        <f>_xlfn.CEILING.MATH((C117*(10^9)*E117/8)/D117)</f>
        <v>12207032</v>
      </c>
      <c r="G117">
        <f>(D117 - 4) *F117</f>
        <v>12451172640</v>
      </c>
      <c r="H117">
        <f>F117</f>
        <v>12207032</v>
      </c>
      <c r="I117">
        <v>12451172640</v>
      </c>
      <c r="J117">
        <v>12207032</v>
      </c>
      <c r="K117">
        <v>12742520511</v>
      </c>
      <c r="L117">
        <v>12205535</v>
      </c>
      <c r="M117">
        <f t="shared" si="75"/>
        <v>-291347871</v>
      </c>
      <c r="N117">
        <f t="shared" si="75"/>
        <v>1497</v>
      </c>
      <c r="O117">
        <f>(M117/G117)*100</f>
        <v>-2.3399231495998278</v>
      </c>
      <c r="P117">
        <f>100*(N117/H117)</f>
        <v>1.2263423246535276E-2</v>
      </c>
      <c r="R117">
        <f>O117-P117</f>
        <v>-2.3521865728463629</v>
      </c>
      <c r="S117">
        <f>H117-J117</f>
        <v>0</v>
      </c>
      <c r="T117">
        <f>I117 - G117</f>
        <v>0</v>
      </c>
    </row>
    <row r="120" spans="1:20">
      <c r="A120" t="s">
        <v>23</v>
      </c>
    </row>
    <row r="121" spans="1:20">
      <c r="A121" t="s">
        <v>24</v>
      </c>
      <c r="K121" t="s">
        <v>53</v>
      </c>
    </row>
    <row r="122" spans="1:20">
      <c r="A122" t="s">
        <v>25</v>
      </c>
      <c r="K122" t="s">
        <v>26</v>
      </c>
    </row>
    <row r="123" spans="1:20" ht="15">
      <c r="A123" s="2" t="s">
        <v>1</v>
      </c>
      <c r="B123" t="s">
        <v>2</v>
      </c>
      <c r="C123" t="s">
        <v>3</v>
      </c>
      <c r="D123" s="2" t="s">
        <v>4</v>
      </c>
      <c r="E123" s="2" t="s">
        <v>5</v>
      </c>
      <c r="F123" t="s">
        <v>6</v>
      </c>
      <c r="G123" t="s">
        <v>7</v>
      </c>
      <c r="H123" t="s">
        <v>8</v>
      </c>
      <c r="I123" s="2" t="s">
        <v>9</v>
      </c>
      <c r="J123" s="2" t="s">
        <v>10</v>
      </c>
      <c r="K123" s="2" t="s">
        <v>11</v>
      </c>
      <c r="L123" s="2" t="s">
        <v>12</v>
      </c>
      <c r="M123" t="s">
        <v>13</v>
      </c>
      <c r="N123" t="s">
        <v>14</v>
      </c>
      <c r="O123" t="s">
        <v>15</v>
      </c>
      <c r="P123" t="s">
        <v>16</v>
      </c>
      <c r="R123" t="s">
        <v>17</v>
      </c>
      <c r="S123" t="s">
        <v>18</v>
      </c>
    </row>
    <row r="125" spans="1:20">
      <c r="A125">
        <v>1</v>
      </c>
      <c r="B125">
        <f>A125*100</f>
        <v>100</v>
      </c>
      <c r="C125">
        <f>B125/1000</f>
        <v>0.1</v>
      </c>
      <c r="D125">
        <v>64</v>
      </c>
      <c r="E125">
        <v>10</v>
      </c>
      <c r="F125">
        <f>_xlfn.CEILING.MATH((C125*(10^9)*E125/8)/D125)</f>
        <v>1953125</v>
      </c>
      <c r="G125">
        <f>(D125 +20) *F125</f>
        <v>164062500</v>
      </c>
      <c r="H125">
        <f>F125</f>
        <v>1953125</v>
      </c>
      <c r="I125">
        <v>117187500</v>
      </c>
      <c r="J125">
        <v>1953125</v>
      </c>
      <c r="K125">
        <v>164062500</v>
      </c>
      <c r="L125" s="3">
        <v>1953125</v>
      </c>
      <c r="M125">
        <f t="shared" ref="M125:N129" si="76">G125-K125</f>
        <v>0</v>
      </c>
      <c r="N125">
        <f t="shared" si="76"/>
        <v>0</v>
      </c>
      <c r="O125">
        <f>(M125/G125)*100</f>
        <v>0</v>
      </c>
      <c r="P125">
        <f>100*(N125/H125)</f>
        <v>0</v>
      </c>
      <c r="R125">
        <f>O125-P125</f>
        <v>0</v>
      </c>
      <c r="S125">
        <f>H125-J125</f>
        <v>0</v>
      </c>
    </row>
    <row r="126" spans="1:20">
      <c r="A126">
        <v>1</v>
      </c>
      <c r="B126">
        <f>A126*100</f>
        <v>100</v>
      </c>
      <c r="C126">
        <f>B126/1000</f>
        <v>0.1</v>
      </c>
      <c r="D126">
        <v>128</v>
      </c>
      <c r="E126">
        <v>10</v>
      </c>
      <c r="F126">
        <f>_xlfn.CEILING.MATH((C126*(10^9)*E126/8)/D126)</f>
        <v>976563</v>
      </c>
      <c r="G126">
        <f>(D126 +20) *F126</f>
        <v>144531324</v>
      </c>
      <c r="H126">
        <f>F126</f>
        <v>976563</v>
      </c>
      <c r="I126">
        <v>121093812</v>
      </c>
      <c r="J126">
        <v>976563</v>
      </c>
      <c r="K126">
        <v>144531324</v>
      </c>
      <c r="L126">
        <v>976563</v>
      </c>
      <c r="M126">
        <f t="shared" si="76"/>
        <v>0</v>
      </c>
      <c r="N126">
        <f t="shared" si="76"/>
        <v>0</v>
      </c>
      <c r="O126">
        <f>(M126/G126)*100</f>
        <v>0</v>
      </c>
      <c r="P126">
        <f>100*(N126/H126)</f>
        <v>0</v>
      </c>
      <c r="R126">
        <f>O126-P126</f>
        <v>0</v>
      </c>
      <c r="S126">
        <f>H126-J126</f>
        <v>0</v>
      </c>
    </row>
    <row r="127" spans="1:20">
      <c r="A127">
        <v>1</v>
      </c>
      <c r="B127">
        <f>A127*100</f>
        <v>100</v>
      </c>
      <c r="C127">
        <f>B127/1000</f>
        <v>0.1</v>
      </c>
      <c r="D127">
        <v>256</v>
      </c>
      <c r="E127">
        <v>10</v>
      </c>
      <c r="F127">
        <f>_xlfn.CEILING.MATH((C127*(10^9)*E127/8)/D127)</f>
        <v>488282</v>
      </c>
      <c r="G127">
        <f>(D127 +20) *F127</f>
        <v>134765832</v>
      </c>
      <c r="H127">
        <f>F127</f>
        <v>488282</v>
      </c>
      <c r="I127">
        <v>123047064</v>
      </c>
      <c r="J127">
        <v>488282</v>
      </c>
      <c r="K127">
        <v>134765832</v>
      </c>
      <c r="L127">
        <v>488282</v>
      </c>
      <c r="M127">
        <f t="shared" si="76"/>
        <v>0</v>
      </c>
      <c r="N127">
        <f t="shared" si="76"/>
        <v>0</v>
      </c>
      <c r="O127">
        <f>(M127/G127)*100</f>
        <v>0</v>
      </c>
      <c r="P127">
        <f>100*(N127/H127)</f>
        <v>0</v>
      </c>
      <c r="R127">
        <f>O127-P127</f>
        <v>0</v>
      </c>
      <c r="S127">
        <f>H127-J127</f>
        <v>0</v>
      </c>
    </row>
    <row r="128" spans="1:20">
      <c r="A128">
        <v>1</v>
      </c>
      <c r="B128">
        <f>A128*100</f>
        <v>100</v>
      </c>
      <c r="C128">
        <f>B128/1000</f>
        <v>0.1</v>
      </c>
      <c r="D128">
        <v>512</v>
      </c>
      <c r="E128">
        <v>10</v>
      </c>
      <c r="F128">
        <f>_xlfn.CEILING.MATH((C128*(10^9)*E128/8)/D128)</f>
        <v>244141</v>
      </c>
      <c r="G128">
        <f>(D128 +20) *F128</f>
        <v>129883012</v>
      </c>
      <c r="H128">
        <f>F128</f>
        <v>244141</v>
      </c>
      <c r="I128">
        <v>124023628</v>
      </c>
      <c r="J128">
        <v>244141</v>
      </c>
      <c r="K128">
        <v>129883012</v>
      </c>
      <c r="L128">
        <v>244141</v>
      </c>
      <c r="M128">
        <f t="shared" si="76"/>
        <v>0</v>
      </c>
      <c r="N128">
        <f t="shared" si="76"/>
        <v>0</v>
      </c>
      <c r="O128">
        <f>(M128/G128)*100</f>
        <v>0</v>
      </c>
      <c r="P128">
        <f>100*(N128/H128)</f>
        <v>0</v>
      </c>
      <c r="R128">
        <f>O128-P128</f>
        <v>0</v>
      </c>
      <c r="S128">
        <f>H128-J128</f>
        <v>0</v>
      </c>
    </row>
    <row r="129" spans="1:19">
      <c r="A129">
        <v>1</v>
      </c>
      <c r="B129">
        <f>A129*100</f>
        <v>100</v>
      </c>
      <c r="C129">
        <f>B129/1000</f>
        <v>0.1</v>
      </c>
      <c r="D129">
        <v>1024</v>
      </c>
      <c r="E129">
        <v>10</v>
      </c>
      <c r="F129">
        <f>_xlfn.CEILING.MATH((C129*(10^9)*E129/8)/D129)</f>
        <v>122071</v>
      </c>
      <c r="G129">
        <f>(D129 +20) *F129</f>
        <v>127442124</v>
      </c>
      <c r="H129">
        <f>F129</f>
        <v>122071</v>
      </c>
      <c r="I129">
        <v>124512420</v>
      </c>
      <c r="J129">
        <v>122071</v>
      </c>
      <c r="K129">
        <v>127442124</v>
      </c>
      <c r="L129">
        <v>122071</v>
      </c>
      <c r="M129">
        <f t="shared" si="76"/>
        <v>0</v>
      </c>
      <c r="N129">
        <f t="shared" si="76"/>
        <v>0</v>
      </c>
      <c r="O129">
        <f>(M129/G129)*100</f>
        <v>0</v>
      </c>
      <c r="P129">
        <f>100*(N129/H129)</f>
        <v>0</v>
      </c>
      <c r="R129">
        <f>O129-P129</f>
        <v>0</v>
      </c>
      <c r="S129">
        <f>H129-J129</f>
        <v>0</v>
      </c>
    </row>
    <row r="131" spans="1:19">
      <c r="A131">
        <v>10</v>
      </c>
      <c r="B131">
        <f>A131*100</f>
        <v>1000</v>
      </c>
      <c r="C131">
        <f>B131/1000</f>
        <v>1</v>
      </c>
      <c r="D131">
        <v>64</v>
      </c>
      <c r="E131">
        <v>10</v>
      </c>
      <c r="F131">
        <f>_xlfn.CEILING.MATH((C131*(10^9)*E131/8)/D131)</f>
        <v>19531250</v>
      </c>
      <c r="G131">
        <f>(D131 +20) *F131</f>
        <v>1640625000</v>
      </c>
      <c r="H131">
        <f>F131</f>
        <v>19531250</v>
      </c>
      <c r="I131">
        <v>1171875000</v>
      </c>
      <c r="J131">
        <v>19531250</v>
      </c>
      <c r="K131">
        <v>1640625000</v>
      </c>
      <c r="L131">
        <v>19531250</v>
      </c>
      <c r="M131">
        <f t="shared" ref="M131:N135" si="77">G131-K131</f>
        <v>0</v>
      </c>
      <c r="N131">
        <f t="shared" si="77"/>
        <v>0</v>
      </c>
      <c r="O131">
        <f>(M131/G131)*100</f>
        <v>0</v>
      </c>
      <c r="P131">
        <f>100*(N131/H131)</f>
        <v>0</v>
      </c>
      <c r="R131">
        <f>O131-P131</f>
        <v>0</v>
      </c>
      <c r="S131">
        <f>H131-J131</f>
        <v>0</v>
      </c>
    </row>
    <row r="132" spans="1:19">
      <c r="A132">
        <v>10</v>
      </c>
      <c r="B132">
        <f>A132*100</f>
        <v>1000</v>
      </c>
      <c r="C132">
        <f>B132/1000</f>
        <v>1</v>
      </c>
      <c r="D132">
        <v>128</v>
      </c>
      <c r="E132">
        <v>10</v>
      </c>
      <c r="F132">
        <f>_xlfn.CEILING.MATH((C132*(10^9)*E132/8)/D132)</f>
        <v>9765625</v>
      </c>
      <c r="G132">
        <f>(D132 +20) *F132</f>
        <v>1445312500</v>
      </c>
      <c r="H132">
        <f>F132</f>
        <v>9765625</v>
      </c>
      <c r="I132">
        <v>1210937500</v>
      </c>
      <c r="J132">
        <f>H132</f>
        <v>9765625</v>
      </c>
      <c r="K132">
        <v>1445312500</v>
      </c>
      <c r="L132">
        <f>J132</f>
        <v>9765625</v>
      </c>
      <c r="M132">
        <f t="shared" si="77"/>
        <v>0</v>
      </c>
      <c r="N132">
        <f t="shared" si="77"/>
        <v>0</v>
      </c>
      <c r="O132">
        <f>(M132/G132)*100</f>
        <v>0</v>
      </c>
      <c r="P132">
        <f>100*(N132/H132)</f>
        <v>0</v>
      </c>
      <c r="R132">
        <f>O132-P132</f>
        <v>0</v>
      </c>
      <c r="S132">
        <f>H132-J132</f>
        <v>0</v>
      </c>
    </row>
    <row r="133" spans="1:19">
      <c r="A133">
        <v>10</v>
      </c>
      <c r="B133">
        <f>A133*100</f>
        <v>1000</v>
      </c>
      <c r="C133">
        <f>B133/1000</f>
        <v>1</v>
      </c>
      <c r="D133">
        <v>256</v>
      </c>
      <c r="E133">
        <v>10</v>
      </c>
      <c r="F133">
        <f>_xlfn.CEILING.MATH((C133*(10^9)*E133/8)/D133)</f>
        <v>4882813</v>
      </c>
      <c r="G133">
        <f>(D133 +20) *F133</f>
        <v>1347656388</v>
      </c>
      <c r="H133">
        <f>F133</f>
        <v>4882813</v>
      </c>
      <c r="I133">
        <v>1230468876</v>
      </c>
      <c r="J133">
        <f>H133</f>
        <v>4882813</v>
      </c>
      <c r="K133">
        <v>1347656388</v>
      </c>
      <c r="L133">
        <f>J133</f>
        <v>4882813</v>
      </c>
      <c r="M133">
        <f t="shared" si="77"/>
        <v>0</v>
      </c>
      <c r="N133">
        <f t="shared" si="77"/>
        <v>0</v>
      </c>
      <c r="O133">
        <f>(M133/G133)*100</f>
        <v>0</v>
      </c>
      <c r="P133">
        <f>100*(N133/H133)</f>
        <v>0</v>
      </c>
      <c r="R133">
        <f>O133-P133</f>
        <v>0</v>
      </c>
      <c r="S133">
        <f>H133-J133</f>
        <v>0</v>
      </c>
    </row>
    <row r="134" spans="1:19">
      <c r="A134">
        <v>10</v>
      </c>
      <c r="B134">
        <f>A134*100</f>
        <v>1000</v>
      </c>
      <c r="C134">
        <f>B134/1000</f>
        <v>1</v>
      </c>
      <c r="D134">
        <v>512</v>
      </c>
      <c r="E134">
        <v>10</v>
      </c>
      <c r="F134">
        <f>_xlfn.CEILING.MATH((C134*(10^9)*E134/8)/D134)</f>
        <v>2441407</v>
      </c>
      <c r="G134">
        <f>(D134 +20) *F134</f>
        <v>1298828524</v>
      </c>
      <c r="H134">
        <f>F134</f>
        <v>2441407</v>
      </c>
      <c r="I134">
        <v>1240234756</v>
      </c>
      <c r="J134">
        <f>H134</f>
        <v>2441407</v>
      </c>
      <c r="K134">
        <v>1298828524</v>
      </c>
      <c r="L134">
        <f>J134</f>
        <v>2441407</v>
      </c>
      <c r="M134">
        <f t="shared" si="77"/>
        <v>0</v>
      </c>
      <c r="N134">
        <f t="shared" si="77"/>
        <v>0</v>
      </c>
      <c r="O134">
        <f>(M134/G134)*100</f>
        <v>0</v>
      </c>
      <c r="P134">
        <f>100*(N134/H134)</f>
        <v>0</v>
      </c>
      <c r="R134">
        <f>O134-P134</f>
        <v>0</v>
      </c>
      <c r="S134">
        <f>H134-J134</f>
        <v>0</v>
      </c>
    </row>
    <row r="135" spans="1:19">
      <c r="A135">
        <v>10</v>
      </c>
      <c r="B135">
        <f>A135*100</f>
        <v>1000</v>
      </c>
      <c r="C135">
        <f>B135/1000</f>
        <v>1</v>
      </c>
      <c r="D135">
        <v>1024</v>
      </c>
      <c r="E135">
        <v>10</v>
      </c>
      <c r="F135">
        <f>_xlfn.CEILING.MATH((C135*(10^9)*E135/8)/D135)</f>
        <v>1220704</v>
      </c>
      <c r="G135">
        <f>(D135 +20) *F135</f>
        <v>1274414976</v>
      </c>
      <c r="H135">
        <f>F135</f>
        <v>1220704</v>
      </c>
      <c r="I135">
        <v>1245118080</v>
      </c>
      <c r="J135">
        <f>H135</f>
        <v>1220704</v>
      </c>
      <c r="K135">
        <v>1274414976</v>
      </c>
      <c r="L135">
        <f>J135</f>
        <v>1220704</v>
      </c>
      <c r="M135">
        <f t="shared" si="77"/>
        <v>0</v>
      </c>
      <c r="N135">
        <f t="shared" si="77"/>
        <v>0</v>
      </c>
      <c r="O135">
        <f>(M135/G135)*100</f>
        <v>0</v>
      </c>
      <c r="P135">
        <f>100*(N135/H135)</f>
        <v>0</v>
      </c>
      <c r="R135">
        <f>O135-P135</f>
        <v>0</v>
      </c>
      <c r="S135">
        <f>H135-J135</f>
        <v>0</v>
      </c>
    </row>
    <row r="137" spans="1:19">
      <c r="A137">
        <v>50</v>
      </c>
      <c r="B137">
        <f>A137*100</f>
        <v>5000</v>
      </c>
      <c r="C137">
        <f>B137/1000</f>
        <v>5</v>
      </c>
      <c r="D137">
        <v>64</v>
      </c>
      <c r="E137">
        <v>10</v>
      </c>
      <c r="F137">
        <f>_xlfn.CEILING.MATH((C137*(10^9)*E137/8)/D137)</f>
        <v>97656250</v>
      </c>
      <c r="G137">
        <f>(D137 +20) *F137</f>
        <v>8203125000</v>
      </c>
      <c r="H137">
        <f>F137</f>
        <v>97656250</v>
      </c>
      <c r="I137">
        <v>5859375000</v>
      </c>
      <c r="J137">
        <v>97656250</v>
      </c>
      <c r="K137">
        <v>8192027928</v>
      </c>
      <c r="L137">
        <v>97524142</v>
      </c>
      <c r="M137">
        <f t="shared" ref="M137:N141" si="78">G137-K137</f>
        <v>11097072</v>
      </c>
      <c r="N137">
        <f t="shared" si="78"/>
        <v>132108</v>
      </c>
      <c r="O137">
        <f>(M137/G137)*100</f>
        <v>0.135278592</v>
      </c>
      <c r="P137">
        <f>100*(N137/H137)</f>
        <v>0.135278592</v>
      </c>
      <c r="R137">
        <f>O137-P137</f>
        <v>0</v>
      </c>
      <c r="S137">
        <f>H137-J137</f>
        <v>0</v>
      </c>
    </row>
    <row r="138" spans="1:19">
      <c r="A138">
        <v>50</v>
      </c>
      <c r="B138">
        <f>A138*100</f>
        <v>5000</v>
      </c>
      <c r="C138">
        <f>B138/1000</f>
        <v>5</v>
      </c>
      <c r="D138">
        <v>128</v>
      </c>
      <c r="E138">
        <v>10</v>
      </c>
      <c r="F138">
        <f>_xlfn.CEILING.MATH((C138*(10^9)*E138/8)/D138)</f>
        <v>48828125</v>
      </c>
      <c r="G138">
        <f>(D138 +20) *F138</f>
        <v>7226562500</v>
      </c>
      <c r="H138">
        <f>F138</f>
        <v>48828125</v>
      </c>
      <c r="I138">
        <v>6054687500</v>
      </c>
      <c r="J138">
        <v>48828125</v>
      </c>
      <c r="K138">
        <v>7222724268</v>
      </c>
      <c r="L138">
        <v>48802191</v>
      </c>
      <c r="M138">
        <f t="shared" si="78"/>
        <v>3838232</v>
      </c>
      <c r="N138">
        <f t="shared" si="78"/>
        <v>25934</v>
      </c>
      <c r="O138">
        <f>(M138/G138)*100</f>
        <v>5.3112831999999999E-2</v>
      </c>
      <c r="P138">
        <f>100*(N138/H138)</f>
        <v>5.3112831999999999E-2</v>
      </c>
      <c r="R138">
        <f>O138-P138</f>
        <v>0</v>
      </c>
      <c r="S138">
        <f>H138-J138</f>
        <v>0</v>
      </c>
    </row>
    <row r="139" spans="1:19">
      <c r="A139">
        <v>50</v>
      </c>
      <c r="B139">
        <f>A139*100</f>
        <v>5000</v>
      </c>
      <c r="C139">
        <f>B139/1000</f>
        <v>5</v>
      </c>
      <c r="D139">
        <v>256</v>
      </c>
      <c r="E139">
        <v>10</v>
      </c>
      <c r="F139">
        <f>_xlfn.CEILING.MATH((C139*(10^9)*E139/8)/D139)</f>
        <v>24414063</v>
      </c>
      <c r="G139">
        <f>(D139 +20) *F139</f>
        <v>6738281388</v>
      </c>
      <c r="H139">
        <f>F139</f>
        <v>24414063</v>
      </c>
      <c r="I139">
        <v>6152343876</v>
      </c>
      <c r="J139">
        <v>24414063</v>
      </c>
      <c r="K139">
        <v>6738281388</v>
      </c>
      <c r="L139">
        <v>24414063</v>
      </c>
      <c r="M139">
        <f t="shared" si="78"/>
        <v>0</v>
      </c>
      <c r="N139">
        <f t="shared" si="78"/>
        <v>0</v>
      </c>
      <c r="O139">
        <f>(M139/G139)*100</f>
        <v>0</v>
      </c>
      <c r="P139">
        <f>100*(N139/H139)</f>
        <v>0</v>
      </c>
      <c r="R139">
        <f>O139-P139</f>
        <v>0</v>
      </c>
      <c r="S139">
        <f>H139-J139</f>
        <v>0</v>
      </c>
    </row>
    <row r="140" spans="1:19">
      <c r="A140">
        <v>50</v>
      </c>
      <c r="B140">
        <f>A140*100</f>
        <v>5000</v>
      </c>
      <c r="C140">
        <f>B140/1000</f>
        <v>5</v>
      </c>
      <c r="D140">
        <v>512</v>
      </c>
      <c r="E140">
        <v>10</v>
      </c>
      <c r="F140">
        <f>_xlfn.CEILING.MATH((C140*(10^9)*E140/8)/D140)</f>
        <v>12207032</v>
      </c>
      <c r="G140">
        <f>(D140 +20) *F140</f>
        <v>6494141024</v>
      </c>
      <c r="H140">
        <f>F140</f>
        <v>12207032</v>
      </c>
      <c r="I140">
        <v>6201172256</v>
      </c>
      <c r="J140">
        <v>12207032</v>
      </c>
      <c r="K140">
        <v>6494141024</v>
      </c>
      <c r="L140">
        <v>12207032</v>
      </c>
      <c r="M140">
        <f t="shared" si="78"/>
        <v>0</v>
      </c>
      <c r="N140">
        <f t="shared" si="78"/>
        <v>0</v>
      </c>
      <c r="O140">
        <f>(M140/G140)*100</f>
        <v>0</v>
      </c>
      <c r="P140">
        <f>100*(N140/H140)</f>
        <v>0</v>
      </c>
      <c r="R140">
        <f>O140-P140</f>
        <v>0</v>
      </c>
      <c r="S140">
        <f>H140-J140</f>
        <v>0</v>
      </c>
    </row>
    <row r="141" spans="1:19">
      <c r="A141">
        <v>50</v>
      </c>
      <c r="B141">
        <f>A141*100</f>
        <v>5000</v>
      </c>
      <c r="C141">
        <f>B141/1000</f>
        <v>5</v>
      </c>
      <c r="D141">
        <v>1024</v>
      </c>
      <c r="E141">
        <v>10</v>
      </c>
      <c r="F141">
        <f>_xlfn.CEILING.MATH((C141*(10^9)*E141/8)/D141)</f>
        <v>6103516</v>
      </c>
      <c r="G141">
        <f>(D141 +20) *F141</f>
        <v>6372070704</v>
      </c>
      <c r="H141">
        <f>F141</f>
        <v>6103516</v>
      </c>
      <c r="I141">
        <v>6225586320</v>
      </c>
      <c r="J141">
        <v>6103516</v>
      </c>
      <c r="K141">
        <v>6372070704</v>
      </c>
      <c r="L141">
        <v>6103516</v>
      </c>
      <c r="M141">
        <f t="shared" si="78"/>
        <v>0</v>
      </c>
      <c r="N141">
        <f t="shared" si="78"/>
        <v>0</v>
      </c>
      <c r="O141">
        <f>(M141/G141)*100</f>
        <v>0</v>
      </c>
      <c r="P141">
        <f>100*(N141/H141)</f>
        <v>0</v>
      </c>
      <c r="R141">
        <f>O141-P141</f>
        <v>0</v>
      </c>
      <c r="S141">
        <f>H141-J141</f>
        <v>0</v>
      </c>
    </row>
    <row r="143" spans="1:19">
      <c r="A143">
        <v>75</v>
      </c>
      <c r="B143">
        <f>A143*100</f>
        <v>7500</v>
      </c>
      <c r="C143">
        <f>B143/1000</f>
        <v>7.5</v>
      </c>
      <c r="D143">
        <v>64</v>
      </c>
      <c r="E143">
        <v>10</v>
      </c>
      <c r="F143">
        <f>_xlfn.CEILING.MATH((C143*(10^9)*E143/8)/D143)</f>
        <v>146484375</v>
      </c>
      <c r="G143">
        <f>(D143 +20) *F143</f>
        <v>12304687500</v>
      </c>
      <c r="H143">
        <f>F143</f>
        <v>146484375</v>
      </c>
      <c r="I143">
        <v>8789062500</v>
      </c>
      <c r="J143">
        <v>146484375</v>
      </c>
      <c r="K143">
        <v>12271689696</v>
      </c>
      <c r="L143">
        <v>146091544</v>
      </c>
      <c r="M143">
        <f t="shared" ref="M143:N147" si="79">G143-K143</f>
        <v>32997804</v>
      </c>
      <c r="N143">
        <f t="shared" si="79"/>
        <v>392831</v>
      </c>
      <c r="O143">
        <f>(M143/G143)*100</f>
        <v>0.26817262933333336</v>
      </c>
      <c r="P143">
        <f>100*(N143/H143)</f>
        <v>0.26817262933333336</v>
      </c>
      <c r="R143">
        <f>O143-P143</f>
        <v>0</v>
      </c>
      <c r="S143">
        <f>H143-J143</f>
        <v>0</v>
      </c>
    </row>
    <row r="144" spans="1:19">
      <c r="A144">
        <v>75</v>
      </c>
      <c r="B144">
        <f>A144*100</f>
        <v>7500</v>
      </c>
      <c r="C144">
        <f>B144/1000</f>
        <v>7.5</v>
      </c>
      <c r="D144">
        <v>128</v>
      </c>
      <c r="E144">
        <v>10</v>
      </c>
      <c r="F144">
        <f>_xlfn.CEILING.MATH((C144*(10^9)*E144/8)/D144)</f>
        <v>73242188</v>
      </c>
      <c r="G144">
        <f>(D144 +20) *F144</f>
        <v>10839843824</v>
      </c>
      <c r="H144">
        <f>F144</f>
        <v>73242188</v>
      </c>
      <c r="I144">
        <v>9082031312</v>
      </c>
      <c r="J144">
        <v>73242188</v>
      </c>
      <c r="K144">
        <v>10826869552</v>
      </c>
      <c r="L144">
        <v>73154524</v>
      </c>
      <c r="M144">
        <f t="shared" si="79"/>
        <v>12974272</v>
      </c>
      <c r="N144">
        <f t="shared" si="79"/>
        <v>87664</v>
      </c>
      <c r="O144">
        <f>(M144/G144)*100</f>
        <v>0.11969058051624563</v>
      </c>
      <c r="P144">
        <f>100*(N144/H144)</f>
        <v>0.11969058051624563</v>
      </c>
      <c r="R144">
        <f>O144-P144</f>
        <v>0</v>
      </c>
      <c r="S144">
        <f>H144-J144</f>
        <v>0</v>
      </c>
    </row>
    <row r="145" spans="1:1024">
      <c r="A145">
        <v>75</v>
      </c>
      <c r="B145">
        <f>A145*100</f>
        <v>7500</v>
      </c>
      <c r="C145">
        <f>B145/1000</f>
        <v>7.5</v>
      </c>
      <c r="D145">
        <v>256</v>
      </c>
      <c r="E145">
        <v>10</v>
      </c>
      <c r="F145">
        <f>_xlfn.CEILING.MATH((C145*(10^9)*E145/8)/D145)</f>
        <v>36621094</v>
      </c>
      <c r="G145">
        <f>(D145 +20) *F145</f>
        <v>10107421944</v>
      </c>
      <c r="H145">
        <f>F145</f>
        <v>36621094</v>
      </c>
      <c r="I145">
        <v>9228515688</v>
      </c>
      <c r="J145">
        <v>36621094</v>
      </c>
      <c r="K145">
        <v>10107129108</v>
      </c>
      <c r="L145">
        <v>36620033</v>
      </c>
      <c r="M145">
        <f t="shared" si="79"/>
        <v>292836</v>
      </c>
      <c r="N145">
        <f t="shared" si="79"/>
        <v>1061</v>
      </c>
      <c r="O145">
        <f>(M145/G145)*100</f>
        <v>2.89723731355486E-3</v>
      </c>
      <c r="P145">
        <f>100*(N145/H145)</f>
        <v>2.89723731355486E-3</v>
      </c>
      <c r="R145">
        <f>O145-P145</f>
        <v>0</v>
      </c>
      <c r="S145">
        <f>H145-J145</f>
        <v>0</v>
      </c>
    </row>
    <row r="146" spans="1:1024">
      <c r="A146">
        <v>75</v>
      </c>
      <c r="B146">
        <f>A146*100</f>
        <v>7500</v>
      </c>
      <c r="C146">
        <f>B146/1000</f>
        <v>7.5</v>
      </c>
      <c r="D146">
        <v>512</v>
      </c>
      <c r="E146">
        <v>10</v>
      </c>
      <c r="F146">
        <f>_xlfn.CEILING.MATH((C146*(10^9)*E146/8)/D146)</f>
        <v>18310547</v>
      </c>
      <c r="G146">
        <f>(D146 +20) *F146</f>
        <v>9741211004</v>
      </c>
      <c r="H146">
        <f>F146</f>
        <v>18310547</v>
      </c>
      <c r="I146">
        <v>9301757876</v>
      </c>
      <c r="J146">
        <v>18310547</v>
      </c>
      <c r="K146">
        <v>9741211004</v>
      </c>
      <c r="L146">
        <v>18310547</v>
      </c>
      <c r="M146">
        <f t="shared" si="79"/>
        <v>0</v>
      </c>
      <c r="N146">
        <f t="shared" si="79"/>
        <v>0</v>
      </c>
      <c r="O146">
        <f>(M146/G146)*100</f>
        <v>0</v>
      </c>
      <c r="P146">
        <f>100*(N146/H146)</f>
        <v>0</v>
      </c>
      <c r="R146">
        <f>O146-P146</f>
        <v>0</v>
      </c>
      <c r="S146">
        <f>H146-J146</f>
        <v>0</v>
      </c>
    </row>
    <row r="147" spans="1:1024">
      <c r="A147">
        <v>75</v>
      </c>
      <c r="B147">
        <f>A147*100</f>
        <v>7500</v>
      </c>
      <c r="C147">
        <f>B147/1000</f>
        <v>7.5</v>
      </c>
      <c r="D147">
        <v>1024</v>
      </c>
      <c r="E147">
        <v>10</v>
      </c>
      <c r="F147">
        <f>_xlfn.CEILING.MATH((C147*(10^9)*E147/8)/D147)</f>
        <v>9155274</v>
      </c>
      <c r="G147">
        <f>(D147 +20) *F147</f>
        <v>9558106056</v>
      </c>
      <c r="H147">
        <f>F147</f>
        <v>9155274</v>
      </c>
      <c r="I147">
        <v>9338379480</v>
      </c>
      <c r="J147">
        <f>H147</f>
        <v>9155274</v>
      </c>
      <c r="K147">
        <v>9558106056</v>
      </c>
      <c r="L147">
        <v>9155274</v>
      </c>
      <c r="M147">
        <f t="shared" si="79"/>
        <v>0</v>
      </c>
      <c r="N147">
        <f t="shared" si="79"/>
        <v>0</v>
      </c>
      <c r="O147">
        <f>(M147/G147)*100</f>
        <v>0</v>
      </c>
      <c r="P147">
        <f>100*(N147/H147)</f>
        <v>0</v>
      </c>
      <c r="R147">
        <f>O147-P147</f>
        <v>0</v>
      </c>
      <c r="S147">
        <f>H147-J147</f>
        <v>0</v>
      </c>
    </row>
    <row r="149" spans="1:1024">
      <c r="A149">
        <v>100</v>
      </c>
      <c r="B149">
        <f>A149*100</f>
        <v>10000</v>
      </c>
      <c r="C149">
        <f>B149/1000</f>
        <v>10</v>
      </c>
      <c r="D149">
        <v>64</v>
      </c>
      <c r="E149">
        <v>10</v>
      </c>
      <c r="F149">
        <f>_xlfn.CEILING.MATH((C149*(10^9)*E149/8)/D149)</f>
        <v>195312500</v>
      </c>
      <c r="G149">
        <f>(D149 +20) *F149</f>
        <v>16406250000</v>
      </c>
      <c r="H149">
        <f>F149</f>
        <v>195312500</v>
      </c>
      <c r="I149">
        <v>11718750000</v>
      </c>
      <c r="J149">
        <v>195312500</v>
      </c>
      <c r="K149">
        <v>16356054792</v>
      </c>
      <c r="L149">
        <v>194714938</v>
      </c>
      <c r="M149">
        <f t="shared" ref="M149:N153" si="80">G149-K149</f>
        <v>50195208</v>
      </c>
      <c r="N149">
        <f t="shared" si="80"/>
        <v>597562</v>
      </c>
      <c r="O149">
        <f>(M149/G149)*100</f>
        <v>0.30595174399999997</v>
      </c>
      <c r="P149">
        <f>100*(N149/H149)</f>
        <v>0.30595174399999997</v>
      </c>
      <c r="R149">
        <f>O149-P149</f>
        <v>0</v>
      </c>
      <c r="S149">
        <f>H149-J149</f>
        <v>0</v>
      </c>
    </row>
    <row r="150" spans="1:1024">
      <c r="A150">
        <v>100</v>
      </c>
      <c r="B150">
        <f>A150*100</f>
        <v>10000</v>
      </c>
      <c r="C150">
        <f>B150/1000</f>
        <v>10</v>
      </c>
      <c r="D150">
        <v>128</v>
      </c>
      <c r="E150">
        <v>10</v>
      </c>
      <c r="F150">
        <f>_xlfn.CEILING.MATH((C150*(10^9)*E150/8)/D150)</f>
        <v>97656250</v>
      </c>
      <c r="G150">
        <f>(D150 +20) *F150</f>
        <v>14453125000</v>
      </c>
      <c r="H150">
        <f>F150</f>
        <v>97656250</v>
      </c>
      <c r="I150">
        <v>12109375000</v>
      </c>
      <c r="J150">
        <v>97656250</v>
      </c>
      <c r="K150">
        <v>14429258816</v>
      </c>
      <c r="L150">
        <v>97494992</v>
      </c>
      <c r="M150">
        <f t="shared" si="80"/>
        <v>23866184</v>
      </c>
      <c r="N150">
        <f t="shared" si="80"/>
        <v>161258</v>
      </c>
      <c r="O150">
        <f>(M150/G150)*100</f>
        <v>0.16512819199999998</v>
      </c>
      <c r="P150">
        <f>100*(N150/H150)</f>
        <v>0.16512819199999998</v>
      </c>
      <c r="R150">
        <f>O150-P150</f>
        <v>0</v>
      </c>
      <c r="S150">
        <f>H150-J150</f>
        <v>0</v>
      </c>
    </row>
    <row r="151" spans="1:1024">
      <c r="A151">
        <v>100</v>
      </c>
      <c r="B151">
        <f>A151*100</f>
        <v>10000</v>
      </c>
      <c r="C151">
        <f>B151/1000</f>
        <v>10</v>
      </c>
      <c r="D151">
        <v>256</v>
      </c>
      <c r="E151">
        <v>10</v>
      </c>
      <c r="F151">
        <f>_xlfn.CEILING.MATH((C151*(10^9)*E151/8)/D151)</f>
        <v>48828125</v>
      </c>
      <c r="G151">
        <f>(D151 +20) *F151</f>
        <v>13476562500</v>
      </c>
      <c r="H151">
        <f>F151</f>
        <v>48828125</v>
      </c>
      <c r="I151">
        <v>12304687500</v>
      </c>
      <c r="J151">
        <v>48828125</v>
      </c>
      <c r="K151">
        <v>13469224764</v>
      </c>
      <c r="L151">
        <v>48801539</v>
      </c>
      <c r="M151">
        <f t="shared" si="80"/>
        <v>7337736</v>
      </c>
      <c r="N151">
        <f t="shared" si="80"/>
        <v>26586</v>
      </c>
      <c r="O151">
        <f>(M151/G151)*100</f>
        <v>5.4448128000000005E-2</v>
      </c>
      <c r="P151">
        <f>100*(N151/H151)</f>
        <v>5.4448128000000005E-2</v>
      </c>
      <c r="R151">
        <f>O151-P151</f>
        <v>0</v>
      </c>
      <c r="S151">
        <f>H151-J151</f>
        <v>0</v>
      </c>
    </row>
    <row r="152" spans="1:1024">
      <c r="A152">
        <v>100</v>
      </c>
      <c r="B152">
        <f>A152*100</f>
        <v>10000</v>
      </c>
      <c r="C152">
        <f>B152/1000</f>
        <v>10</v>
      </c>
      <c r="D152">
        <v>512</v>
      </c>
      <c r="E152">
        <v>10</v>
      </c>
      <c r="F152">
        <f>_xlfn.CEILING.MATH((C152*(10^9)*E152/8)/D152)</f>
        <v>24414063</v>
      </c>
      <c r="G152">
        <f>(D152 +20) *F152</f>
        <v>12988281516</v>
      </c>
      <c r="H152">
        <f>F152</f>
        <v>24414063</v>
      </c>
      <c r="I152">
        <v>12402344004</v>
      </c>
      <c r="J152">
        <v>24414063</v>
      </c>
      <c r="K152">
        <v>12988281516</v>
      </c>
      <c r="L152">
        <v>24414063</v>
      </c>
      <c r="M152">
        <f t="shared" si="80"/>
        <v>0</v>
      </c>
      <c r="N152">
        <f t="shared" si="80"/>
        <v>0</v>
      </c>
      <c r="O152">
        <f>(M152/G152)*100</f>
        <v>0</v>
      </c>
      <c r="P152">
        <f>100*(N152/H152)</f>
        <v>0</v>
      </c>
      <c r="R152">
        <f>O152-P152</f>
        <v>0</v>
      </c>
      <c r="S152">
        <f>H152-J152</f>
        <v>0</v>
      </c>
    </row>
    <row r="153" spans="1:1024">
      <c r="A153">
        <v>100</v>
      </c>
      <c r="B153">
        <f>A153*100</f>
        <v>10000</v>
      </c>
      <c r="C153">
        <f>B153/1000</f>
        <v>10</v>
      </c>
      <c r="D153">
        <v>1024</v>
      </c>
      <c r="E153">
        <v>10</v>
      </c>
      <c r="F153">
        <f>_xlfn.CEILING.MATH((C153*(10^9)*E153/8)/D153)</f>
        <v>12207032</v>
      </c>
      <c r="G153">
        <f>(D153 +20) *F153</f>
        <v>12744141408</v>
      </c>
      <c r="H153">
        <f>F153</f>
        <v>12207032</v>
      </c>
      <c r="I153">
        <v>12451172640</v>
      </c>
      <c r="J153">
        <v>12207032</v>
      </c>
      <c r="K153">
        <v>12744141408</v>
      </c>
      <c r="L153">
        <v>12207032</v>
      </c>
      <c r="M153">
        <f t="shared" si="80"/>
        <v>0</v>
      </c>
      <c r="N153">
        <f t="shared" si="80"/>
        <v>0</v>
      </c>
      <c r="O153">
        <f>(M153/G153)*100</f>
        <v>0</v>
      </c>
      <c r="P153">
        <f>100*(N153/H153)</f>
        <v>0</v>
      </c>
      <c r="R153">
        <f>O153-P153</f>
        <v>0</v>
      </c>
      <c r="S153">
        <f>H153-J153</f>
        <v>0</v>
      </c>
    </row>
    <row r="156" spans="1:1024">
      <c r="A156" t="s">
        <v>27</v>
      </c>
    </row>
    <row r="157" spans="1:1024">
      <c r="A157" t="s">
        <v>28</v>
      </c>
    </row>
    <row r="158" spans="1:1024">
      <c r="A158" t="s">
        <v>25</v>
      </c>
      <c r="K158" t="s">
        <v>54</v>
      </c>
    </row>
    <row r="159" spans="1:1024" ht="15">
      <c r="A159" s="2" t="s">
        <v>1</v>
      </c>
      <c r="B159" t="s">
        <v>2</v>
      </c>
      <c r="C159" t="s">
        <v>3</v>
      </c>
      <c r="D159" s="2" t="s">
        <v>4</v>
      </c>
      <c r="E159" s="2" t="s">
        <v>5</v>
      </c>
      <c r="F159" t="s">
        <v>6</v>
      </c>
      <c r="G159" t="s">
        <v>7</v>
      </c>
      <c r="H159" t="s">
        <v>8</v>
      </c>
      <c r="I159" s="2" t="s">
        <v>9</v>
      </c>
      <c r="J159" s="2" t="s">
        <v>10</v>
      </c>
      <c r="K159" s="2" t="s">
        <v>11</v>
      </c>
      <c r="L159" s="2" t="s">
        <v>12</v>
      </c>
      <c r="M159" t="s">
        <v>13</v>
      </c>
      <c r="N159" t="s">
        <v>14</v>
      </c>
      <c r="O159" t="s">
        <v>15</v>
      </c>
      <c r="P159" t="s">
        <v>16</v>
      </c>
      <c r="R159" t="s">
        <v>17</v>
      </c>
      <c r="S159" t="s">
        <v>18</v>
      </c>
      <c r="U159" s="2"/>
      <c r="X159" s="2"/>
      <c r="Y159" s="2"/>
      <c r="AC159" s="2"/>
      <c r="AD159" s="2"/>
      <c r="AE159" s="2"/>
      <c r="AF159" s="2"/>
      <c r="AO159" s="2"/>
      <c r="AR159" s="2"/>
      <c r="AS159" s="2"/>
      <c r="AW159" s="2"/>
      <c r="AX159" s="2"/>
      <c r="AY159" s="2"/>
      <c r="AZ159" s="2"/>
      <c r="BI159" s="2"/>
      <c r="BL159" s="2"/>
      <c r="BM159" s="2"/>
      <c r="BQ159" s="2"/>
      <c r="BR159" s="2"/>
      <c r="BS159" s="2"/>
      <c r="BT159" s="2"/>
      <c r="CC159" s="2"/>
      <c r="CF159" s="2"/>
      <c r="CG159" s="2"/>
      <c r="CK159" s="2"/>
      <c r="CL159" s="2"/>
      <c r="CM159" s="2"/>
      <c r="CN159" s="2"/>
      <c r="CW159" s="2"/>
      <c r="CZ159" s="2"/>
      <c r="DA159" s="2"/>
      <c r="DE159" s="2"/>
      <c r="DF159" s="2"/>
      <c r="DG159" s="2"/>
      <c r="DH159" s="2"/>
      <c r="DQ159" s="2"/>
      <c r="DT159" s="2"/>
      <c r="DU159" s="2"/>
      <c r="DY159" s="2"/>
      <c r="DZ159" s="2"/>
      <c r="EA159" s="2"/>
      <c r="EB159" s="2"/>
      <c r="EK159" s="2"/>
      <c r="EN159" s="2"/>
      <c r="EO159" s="2"/>
      <c r="ES159" s="2"/>
      <c r="ET159" s="2"/>
      <c r="EU159" s="2"/>
      <c r="EV159" s="2"/>
      <c r="FE159" s="2"/>
      <c r="FH159" s="2"/>
      <c r="FI159" s="2"/>
      <c r="FM159" s="2"/>
      <c r="FN159" s="2"/>
      <c r="FO159" s="2"/>
      <c r="FP159" s="2"/>
      <c r="FY159" s="2"/>
      <c r="GB159" s="2"/>
      <c r="GC159" s="2"/>
      <c r="GG159" s="2"/>
      <c r="GH159" s="2"/>
      <c r="GI159" s="2"/>
      <c r="GJ159" s="2"/>
      <c r="GS159" s="2"/>
      <c r="GV159" s="2"/>
      <c r="GW159" s="2"/>
      <c r="HA159" s="2"/>
      <c r="HB159" s="2"/>
      <c r="HC159" s="2"/>
      <c r="HD159" s="2"/>
      <c r="HM159" s="2"/>
      <c r="HP159" s="2"/>
      <c r="HQ159" s="2"/>
      <c r="HU159" s="2"/>
      <c r="HV159" s="2"/>
      <c r="HW159" s="2"/>
      <c r="HX159" s="2"/>
      <c r="IG159" s="2"/>
      <c r="IJ159" s="2"/>
      <c r="IK159" s="2"/>
      <c r="IO159" s="2"/>
      <c r="IP159" s="2"/>
      <c r="IQ159" s="2"/>
      <c r="IR159" s="2"/>
      <c r="JA159" s="2"/>
      <c r="JD159" s="2"/>
      <c r="JE159" s="2"/>
      <c r="JI159" s="2"/>
      <c r="JJ159" s="2"/>
      <c r="JK159" s="2"/>
      <c r="JL159" s="2"/>
      <c r="JU159" s="2"/>
      <c r="JX159" s="2"/>
      <c r="JY159" s="2"/>
      <c r="KC159" s="2"/>
      <c r="KD159" s="2"/>
      <c r="KE159" s="2"/>
      <c r="KF159" s="2"/>
      <c r="KO159" s="2"/>
      <c r="KR159" s="2"/>
      <c r="KS159" s="2"/>
      <c r="KW159" s="2"/>
      <c r="KX159" s="2"/>
      <c r="KY159" s="2"/>
      <c r="KZ159" s="2"/>
      <c r="LI159" s="2"/>
      <c r="LL159" s="2"/>
      <c r="LM159" s="2"/>
      <c r="LQ159" s="2"/>
      <c r="LR159" s="2"/>
      <c r="LS159" s="2"/>
      <c r="LT159" s="2"/>
      <c r="MC159" s="2"/>
      <c r="MF159" s="2"/>
      <c r="MG159" s="2"/>
      <c r="MK159" s="2"/>
      <c r="ML159" s="2"/>
      <c r="MM159" s="2"/>
      <c r="MN159" s="2"/>
      <c r="MW159" s="2"/>
      <c r="MZ159" s="2"/>
      <c r="NA159" s="2"/>
      <c r="NE159" s="2"/>
      <c r="NF159" s="2"/>
      <c r="NG159" s="2"/>
      <c r="NH159" s="2"/>
      <c r="NQ159" s="2"/>
      <c r="NT159" s="2"/>
      <c r="NU159" s="2"/>
      <c r="NY159" s="2"/>
      <c r="NZ159" s="2"/>
      <c r="OA159" s="2"/>
      <c r="OB159" s="2"/>
      <c r="OK159" s="2"/>
      <c r="ON159" s="2"/>
      <c r="OO159" s="2"/>
      <c r="OS159" s="2"/>
      <c r="OT159" s="2"/>
      <c r="OU159" s="2"/>
      <c r="OV159" s="2"/>
      <c r="PE159" s="2"/>
      <c r="PH159" s="2"/>
      <c r="PI159" s="2"/>
      <c r="PM159" s="2"/>
      <c r="PN159" s="2"/>
      <c r="PO159" s="2"/>
      <c r="PP159" s="2"/>
      <c r="PY159" s="2"/>
      <c r="QB159" s="2"/>
      <c r="QC159" s="2"/>
      <c r="QG159" s="2"/>
      <c r="QH159" s="2"/>
      <c r="QI159" s="2"/>
      <c r="QJ159" s="2"/>
      <c r="QS159" s="2"/>
      <c r="QV159" s="2"/>
      <c r="QW159" s="2"/>
      <c r="RA159" s="2"/>
      <c r="RB159" s="2"/>
      <c r="RC159" s="2"/>
      <c r="RD159" s="2"/>
      <c r="RM159" s="2"/>
      <c r="RP159" s="2"/>
      <c r="RQ159" s="2"/>
      <c r="RU159" s="2"/>
      <c r="RV159" s="2"/>
      <c r="RW159" s="2"/>
      <c r="RX159" s="2"/>
      <c r="SG159" s="2"/>
      <c r="SJ159" s="2"/>
      <c r="SK159" s="2"/>
      <c r="SO159" s="2"/>
      <c r="SP159" s="2"/>
      <c r="SQ159" s="2"/>
      <c r="SR159" s="2"/>
      <c r="TA159" s="2"/>
      <c r="TD159" s="2"/>
      <c r="TE159" s="2"/>
      <c r="TI159" s="2"/>
      <c r="TJ159" s="2"/>
      <c r="TK159" s="2"/>
      <c r="TL159" s="2"/>
      <c r="TU159" s="2"/>
      <c r="TX159" s="2"/>
      <c r="TY159" s="2"/>
      <c r="UC159" s="2"/>
      <c r="UD159" s="2"/>
      <c r="UE159" s="2"/>
      <c r="UF159" s="2"/>
      <c r="UO159" s="2"/>
      <c r="UR159" s="2"/>
      <c r="US159" s="2"/>
      <c r="UW159" s="2"/>
      <c r="UX159" s="2"/>
      <c r="UY159" s="2"/>
      <c r="UZ159" s="2"/>
      <c r="VI159" s="2"/>
      <c r="VL159" s="2"/>
      <c r="VM159" s="2"/>
      <c r="VQ159" s="2"/>
      <c r="VR159" s="2"/>
      <c r="VS159" s="2"/>
      <c r="VT159" s="2"/>
      <c r="WC159" s="2"/>
      <c r="WF159" s="2"/>
      <c r="WG159" s="2"/>
      <c r="WK159" s="2"/>
      <c r="WL159" s="2"/>
      <c r="WM159" s="2"/>
      <c r="WN159" s="2"/>
      <c r="WW159" s="2"/>
      <c r="WZ159" s="2"/>
      <c r="XA159" s="2"/>
      <c r="XE159" s="2"/>
      <c r="XF159" s="2"/>
      <c r="XG159" s="2"/>
      <c r="XH159" s="2"/>
      <c r="XQ159" s="2"/>
      <c r="XT159" s="2"/>
      <c r="XU159" s="2"/>
      <c r="XY159" s="2"/>
      <c r="XZ159" s="2"/>
      <c r="YA159" s="2"/>
      <c r="YB159" s="2"/>
      <c r="YK159" s="2"/>
      <c r="YN159" s="2"/>
      <c r="YO159" s="2"/>
      <c r="YS159" s="2"/>
      <c r="YT159" s="2"/>
      <c r="YU159" s="2"/>
      <c r="YV159" s="2"/>
      <c r="ZE159" s="2"/>
      <c r="ZH159" s="2"/>
      <c r="ZI159" s="2"/>
      <c r="ZM159" s="2"/>
      <c r="ZN159" s="2"/>
      <c r="ZO159" s="2"/>
      <c r="ZP159" s="2"/>
      <c r="ZY159" s="2"/>
      <c r="AAB159" s="2"/>
      <c r="AAC159" s="2"/>
      <c r="AAG159" s="2"/>
      <c r="AAH159" s="2"/>
      <c r="AAI159" s="2"/>
      <c r="AAJ159" s="2"/>
      <c r="AAS159" s="2"/>
      <c r="AAV159" s="2"/>
      <c r="AAW159" s="2"/>
      <c r="ABA159" s="2"/>
      <c r="ABB159" s="2"/>
      <c r="ABC159" s="2"/>
      <c r="ABD159" s="2"/>
      <c r="ABM159" s="2"/>
      <c r="ABP159" s="2"/>
      <c r="ABQ159" s="2"/>
      <c r="ABU159" s="2"/>
      <c r="ABV159" s="2"/>
      <c r="ABW159" s="2"/>
      <c r="ABX159" s="2"/>
      <c r="ACG159" s="2"/>
      <c r="ACJ159" s="2"/>
      <c r="ACK159" s="2"/>
      <c r="ACO159" s="2"/>
      <c r="ACP159" s="2"/>
      <c r="ACQ159" s="2"/>
      <c r="ACR159" s="2"/>
      <c r="ADA159" s="2"/>
      <c r="ADD159" s="2"/>
      <c r="ADE159" s="2"/>
      <c r="ADI159" s="2"/>
      <c r="ADJ159" s="2"/>
      <c r="ADK159" s="2"/>
      <c r="ADL159" s="2"/>
      <c r="ADU159" s="2"/>
      <c r="ADX159" s="2"/>
      <c r="ADY159" s="2"/>
      <c r="AEC159" s="2"/>
      <c r="AED159" s="2"/>
      <c r="AEE159" s="2"/>
      <c r="AEF159" s="2"/>
      <c r="AEO159" s="2"/>
      <c r="AER159" s="2"/>
      <c r="AES159" s="2"/>
      <c r="AEW159" s="2"/>
      <c r="AEX159" s="2"/>
      <c r="AEY159" s="2"/>
      <c r="AEZ159" s="2"/>
      <c r="AFI159" s="2"/>
      <c r="AFL159" s="2"/>
      <c r="AFM159" s="2"/>
      <c r="AFQ159" s="2"/>
      <c r="AFR159" s="2"/>
      <c r="AFS159" s="2"/>
      <c r="AFT159" s="2"/>
      <c r="AGC159" s="2"/>
      <c r="AGF159" s="2"/>
      <c r="AGG159" s="2"/>
      <c r="AGK159" s="2"/>
      <c r="AGL159" s="2"/>
      <c r="AGM159" s="2"/>
      <c r="AGN159" s="2"/>
      <c r="AGW159" s="2"/>
      <c r="AGZ159" s="2"/>
      <c r="AHA159" s="2"/>
      <c r="AHE159" s="2"/>
      <c r="AHF159" s="2"/>
      <c r="AHG159" s="2"/>
      <c r="AHH159" s="2"/>
      <c r="AHQ159" s="2"/>
      <c r="AHT159" s="2"/>
      <c r="AHU159" s="2"/>
      <c r="AHY159" s="2"/>
      <c r="AHZ159" s="2"/>
      <c r="AIA159" s="2"/>
      <c r="AIB159" s="2"/>
      <c r="AIK159" s="2"/>
      <c r="AIN159" s="2"/>
      <c r="AIO159" s="2"/>
      <c r="AIS159" s="2"/>
      <c r="AIT159" s="2"/>
      <c r="AIU159" s="2"/>
      <c r="AIV159" s="2"/>
      <c r="AJE159" s="2"/>
      <c r="AJH159" s="2"/>
      <c r="AJI159" s="2"/>
      <c r="AJM159" s="2"/>
      <c r="AJN159" s="2"/>
      <c r="AJO159" s="2"/>
      <c r="AJP159" s="2"/>
      <c r="AJY159" s="2"/>
      <c r="AKB159" s="2"/>
      <c r="AKC159" s="2"/>
      <c r="AKG159" s="2"/>
      <c r="AKH159" s="2"/>
      <c r="AKI159" s="2"/>
      <c r="AKJ159" s="2"/>
      <c r="AKS159" s="2"/>
      <c r="AKV159" s="2"/>
      <c r="AKW159" s="2"/>
      <c r="ALA159" s="2"/>
      <c r="ALB159" s="2"/>
      <c r="ALC159" s="2"/>
      <c r="ALD159" s="2"/>
      <c r="ALM159" s="2"/>
      <c r="ALP159" s="2"/>
      <c r="ALQ159" s="2"/>
      <c r="ALU159" s="2"/>
      <c r="ALV159" s="2"/>
      <c r="ALW159" s="2"/>
      <c r="ALX159" s="2"/>
      <c r="AMG159" s="2"/>
      <c r="AMJ159" s="2"/>
    </row>
    <row r="161" spans="1:19">
      <c r="A161">
        <v>1</v>
      </c>
      <c r="B161">
        <f>A161*100</f>
        <v>100</v>
      </c>
      <c r="C161">
        <f>B161/1000</f>
        <v>0.1</v>
      </c>
      <c r="D161">
        <v>64</v>
      </c>
      <c r="E161">
        <v>10</v>
      </c>
      <c r="F161">
        <f>_xlfn.CEILING.MATH((C161*(10^9)*E161/8)/D161)</f>
        <v>1953125</v>
      </c>
      <c r="G161">
        <f>(D161 - 18) *F161</f>
        <v>89843750</v>
      </c>
      <c r="H161">
        <f>F161</f>
        <v>1953125</v>
      </c>
      <c r="I161">
        <v>117187500</v>
      </c>
      <c r="J161">
        <v>1953125</v>
      </c>
      <c r="K161">
        <v>89843750</v>
      </c>
      <c r="L161" s="3">
        <v>1953125</v>
      </c>
      <c r="M161">
        <f t="shared" ref="M161:N165" si="81">G161-K161</f>
        <v>0</v>
      </c>
      <c r="N161">
        <f t="shared" si="81"/>
        <v>0</v>
      </c>
      <c r="O161">
        <f>(M161/G161)*100</f>
        <v>0</v>
      </c>
      <c r="P161">
        <f>100*(N161/H161)</f>
        <v>0</v>
      </c>
      <c r="R161">
        <f>O161-P161</f>
        <v>0</v>
      </c>
      <c r="S161">
        <f>H161-J161</f>
        <v>0</v>
      </c>
    </row>
    <row r="162" spans="1:19">
      <c r="A162">
        <v>1</v>
      </c>
      <c r="B162">
        <f>A162*100</f>
        <v>100</v>
      </c>
      <c r="C162">
        <f>B162/1000</f>
        <v>0.1</v>
      </c>
      <c r="D162">
        <v>128</v>
      </c>
      <c r="E162">
        <v>10</v>
      </c>
      <c r="F162">
        <f>_xlfn.CEILING.MATH((C162*(10^9)*E162/8)/D162)</f>
        <v>976563</v>
      </c>
      <c r="G162">
        <f>(D162 - 18) *F162</f>
        <v>107421930</v>
      </c>
      <c r="H162">
        <f>F162</f>
        <v>976563</v>
      </c>
      <c r="I162">
        <v>121093812</v>
      </c>
      <c r="J162">
        <f>H162</f>
        <v>976563</v>
      </c>
      <c r="K162">
        <v>107421930</v>
      </c>
      <c r="L162">
        <f>J162</f>
        <v>976563</v>
      </c>
      <c r="M162">
        <f t="shared" si="81"/>
        <v>0</v>
      </c>
      <c r="N162">
        <f t="shared" si="81"/>
        <v>0</v>
      </c>
      <c r="O162">
        <f>(M162/G162)*100</f>
        <v>0</v>
      </c>
      <c r="P162">
        <f>100*(N162/H162)</f>
        <v>0</v>
      </c>
      <c r="R162">
        <f>O162-P162</f>
        <v>0</v>
      </c>
      <c r="S162">
        <f>H162-J162</f>
        <v>0</v>
      </c>
    </row>
    <row r="163" spans="1:19">
      <c r="A163">
        <v>1</v>
      </c>
      <c r="B163">
        <f>A163*100</f>
        <v>100</v>
      </c>
      <c r="C163">
        <f>B163/1000</f>
        <v>0.1</v>
      </c>
      <c r="D163">
        <v>256</v>
      </c>
      <c r="E163">
        <v>10</v>
      </c>
      <c r="F163">
        <f>_xlfn.CEILING.MATH((C163*(10^9)*E163/8)/D163)</f>
        <v>488282</v>
      </c>
      <c r="G163">
        <f>(D163 - 18) *F163</f>
        <v>116211116</v>
      </c>
      <c r="H163">
        <f>F163</f>
        <v>488282</v>
      </c>
      <c r="I163">
        <v>123047064</v>
      </c>
      <c r="J163">
        <f>H163</f>
        <v>488282</v>
      </c>
      <c r="K163">
        <v>116211116</v>
      </c>
      <c r="L163">
        <f>J163</f>
        <v>488282</v>
      </c>
      <c r="M163">
        <f t="shared" si="81"/>
        <v>0</v>
      </c>
      <c r="N163">
        <f t="shared" si="81"/>
        <v>0</v>
      </c>
      <c r="O163">
        <f>(M163/G163)*100</f>
        <v>0</v>
      </c>
      <c r="P163">
        <f>100*(N163/H163)</f>
        <v>0</v>
      </c>
      <c r="R163">
        <f>O163-P163</f>
        <v>0</v>
      </c>
      <c r="S163">
        <f>H163-J163</f>
        <v>0</v>
      </c>
    </row>
    <row r="164" spans="1:19">
      <c r="A164">
        <v>1</v>
      </c>
      <c r="B164">
        <f>A164*100</f>
        <v>100</v>
      </c>
      <c r="C164">
        <f>B164/1000</f>
        <v>0.1</v>
      </c>
      <c r="D164">
        <v>512</v>
      </c>
      <c r="E164">
        <v>10</v>
      </c>
      <c r="F164">
        <f>_xlfn.CEILING.MATH((C164*(10^9)*E164/8)/D164)</f>
        <v>244141</v>
      </c>
      <c r="G164">
        <f>(D164 - 18) *F164</f>
        <v>120605654</v>
      </c>
      <c r="H164">
        <f>F164</f>
        <v>244141</v>
      </c>
      <c r="I164">
        <v>124023628</v>
      </c>
      <c r="J164">
        <f>H164</f>
        <v>244141</v>
      </c>
      <c r="K164">
        <v>120605654</v>
      </c>
      <c r="L164">
        <f>J164</f>
        <v>244141</v>
      </c>
      <c r="M164">
        <f t="shared" si="81"/>
        <v>0</v>
      </c>
      <c r="N164">
        <f t="shared" si="81"/>
        <v>0</v>
      </c>
      <c r="O164">
        <f>(M164/G164)*100</f>
        <v>0</v>
      </c>
      <c r="P164">
        <f>100*(N164/H164)</f>
        <v>0</v>
      </c>
      <c r="R164">
        <f>O164-P164</f>
        <v>0</v>
      </c>
      <c r="S164">
        <f>H164-J164</f>
        <v>0</v>
      </c>
    </row>
    <row r="165" spans="1:19">
      <c r="A165">
        <v>1</v>
      </c>
      <c r="B165">
        <f>A165*100</f>
        <v>100</v>
      </c>
      <c r="C165">
        <f>B165/1000</f>
        <v>0.1</v>
      </c>
      <c r="D165">
        <v>1024</v>
      </c>
      <c r="E165">
        <v>10</v>
      </c>
      <c r="F165">
        <f>_xlfn.CEILING.MATH((C165*(10^9)*E165/8)/D165)</f>
        <v>122071</v>
      </c>
      <c r="G165">
        <f>(D165 - 18) *F165</f>
        <v>122803426</v>
      </c>
      <c r="H165">
        <f>F165</f>
        <v>122071</v>
      </c>
      <c r="I165">
        <v>124512420</v>
      </c>
      <c r="J165">
        <f>H165</f>
        <v>122071</v>
      </c>
      <c r="K165">
        <v>122803426</v>
      </c>
      <c r="L165">
        <f>J165</f>
        <v>122071</v>
      </c>
      <c r="M165">
        <f t="shared" si="81"/>
        <v>0</v>
      </c>
      <c r="N165">
        <f t="shared" si="81"/>
        <v>0</v>
      </c>
      <c r="O165">
        <f>(M165/G165)*100</f>
        <v>0</v>
      </c>
      <c r="P165">
        <f>100*(N165/H165)</f>
        <v>0</v>
      </c>
      <c r="R165">
        <f>O165-P165</f>
        <v>0</v>
      </c>
      <c r="S165">
        <f>H165-J165</f>
        <v>0</v>
      </c>
    </row>
    <row r="167" spans="1:19">
      <c r="A167">
        <v>10</v>
      </c>
      <c r="B167">
        <f>A167*100</f>
        <v>1000</v>
      </c>
      <c r="C167">
        <f>B167/1000</f>
        <v>1</v>
      </c>
      <c r="D167">
        <v>64</v>
      </c>
      <c r="E167">
        <v>10</v>
      </c>
      <c r="F167">
        <f>_xlfn.CEILING.MATH((C167*(10^9)*E167/8)/D167)</f>
        <v>19531250</v>
      </c>
      <c r="G167">
        <f>(D167 - 18) *F167</f>
        <v>898437500</v>
      </c>
      <c r="H167">
        <f>F167</f>
        <v>19531250</v>
      </c>
      <c r="I167">
        <v>1171875000</v>
      </c>
      <c r="J167">
        <v>19531250</v>
      </c>
      <c r="K167">
        <v>898437500</v>
      </c>
      <c r="L167">
        <v>19531250</v>
      </c>
      <c r="M167">
        <f t="shared" ref="M167:N171" si="82">G167-K167</f>
        <v>0</v>
      </c>
      <c r="N167">
        <f t="shared" si="82"/>
        <v>0</v>
      </c>
      <c r="O167">
        <f>(M167/G167)*100</f>
        <v>0</v>
      </c>
      <c r="P167">
        <f>100*(N167/H167)</f>
        <v>0</v>
      </c>
      <c r="R167">
        <f>O167-P167</f>
        <v>0</v>
      </c>
      <c r="S167">
        <f>H167-J167</f>
        <v>0</v>
      </c>
    </row>
    <row r="168" spans="1:19">
      <c r="A168">
        <v>10</v>
      </c>
      <c r="B168">
        <f>A168*100</f>
        <v>1000</v>
      </c>
      <c r="C168">
        <f>B168/1000</f>
        <v>1</v>
      </c>
      <c r="D168">
        <v>128</v>
      </c>
      <c r="E168">
        <v>10</v>
      </c>
      <c r="F168">
        <f>_xlfn.CEILING.MATH((C168*(10^9)*E168/8)/D168)</f>
        <v>9765625</v>
      </c>
      <c r="G168">
        <f>(D168 - 18) *F168</f>
        <v>1074218750</v>
      </c>
      <c r="H168">
        <f>F168</f>
        <v>9765625</v>
      </c>
      <c r="I168">
        <v>1210937500</v>
      </c>
      <c r="J168">
        <f>H168</f>
        <v>9765625</v>
      </c>
      <c r="K168">
        <v>1074218750</v>
      </c>
      <c r="L168">
        <f>J168</f>
        <v>9765625</v>
      </c>
      <c r="M168">
        <f t="shared" si="82"/>
        <v>0</v>
      </c>
      <c r="N168">
        <f t="shared" si="82"/>
        <v>0</v>
      </c>
      <c r="O168">
        <f>(M168/G168)*100</f>
        <v>0</v>
      </c>
      <c r="P168">
        <f>100*(N168/H168)</f>
        <v>0</v>
      </c>
      <c r="R168">
        <f>O168-P168</f>
        <v>0</v>
      </c>
      <c r="S168">
        <f>H168-J168</f>
        <v>0</v>
      </c>
    </row>
    <row r="169" spans="1:19">
      <c r="A169">
        <v>10</v>
      </c>
      <c r="B169">
        <f>A169*100</f>
        <v>1000</v>
      </c>
      <c r="C169">
        <f>B169/1000</f>
        <v>1</v>
      </c>
      <c r="D169">
        <v>256</v>
      </c>
      <c r="E169">
        <v>10</v>
      </c>
      <c r="F169">
        <f>_xlfn.CEILING.MATH((C169*(10^9)*E169/8)/D169)</f>
        <v>4882813</v>
      </c>
      <c r="G169">
        <f>(D169 - 18) *F169</f>
        <v>1162109494</v>
      </c>
      <c r="H169">
        <f>F169</f>
        <v>4882813</v>
      </c>
      <c r="I169">
        <v>1230468876</v>
      </c>
      <c r="J169">
        <f>H169</f>
        <v>4882813</v>
      </c>
      <c r="K169">
        <v>1162109494</v>
      </c>
      <c r="L169">
        <f>J169</f>
        <v>4882813</v>
      </c>
      <c r="M169">
        <f t="shared" si="82"/>
        <v>0</v>
      </c>
      <c r="N169">
        <f t="shared" si="82"/>
        <v>0</v>
      </c>
      <c r="O169">
        <f>(M169/G169)*100</f>
        <v>0</v>
      </c>
      <c r="P169">
        <f>100*(N169/H169)</f>
        <v>0</v>
      </c>
      <c r="R169">
        <f>O169-P169</f>
        <v>0</v>
      </c>
      <c r="S169">
        <f>H169-J169</f>
        <v>0</v>
      </c>
    </row>
    <row r="170" spans="1:19">
      <c r="A170">
        <v>10</v>
      </c>
      <c r="B170">
        <f>A170*100</f>
        <v>1000</v>
      </c>
      <c r="C170">
        <f>B170/1000</f>
        <v>1</v>
      </c>
      <c r="D170">
        <v>512</v>
      </c>
      <c r="E170">
        <v>10</v>
      </c>
      <c r="F170">
        <f>_xlfn.CEILING.MATH((C170*(10^9)*E170/8)/D170)</f>
        <v>2441407</v>
      </c>
      <c r="G170">
        <f>(D170 - 18) *F170</f>
        <v>1206055058</v>
      </c>
      <c r="H170">
        <f>F170</f>
        <v>2441407</v>
      </c>
      <c r="I170">
        <v>1240234756</v>
      </c>
      <c r="J170">
        <f>H170</f>
        <v>2441407</v>
      </c>
      <c r="K170">
        <v>1206055058</v>
      </c>
      <c r="L170">
        <f>J170</f>
        <v>2441407</v>
      </c>
      <c r="M170">
        <f t="shared" si="82"/>
        <v>0</v>
      </c>
      <c r="N170">
        <f t="shared" si="82"/>
        <v>0</v>
      </c>
      <c r="O170">
        <f>(M170/G170)*100</f>
        <v>0</v>
      </c>
      <c r="P170">
        <f>100*(N170/H170)</f>
        <v>0</v>
      </c>
      <c r="R170">
        <f>O170-P170</f>
        <v>0</v>
      </c>
      <c r="S170">
        <f>H170-J170</f>
        <v>0</v>
      </c>
    </row>
    <row r="171" spans="1:19">
      <c r="A171">
        <v>10</v>
      </c>
      <c r="B171">
        <f>A171*100</f>
        <v>1000</v>
      </c>
      <c r="C171">
        <f>B171/1000</f>
        <v>1</v>
      </c>
      <c r="D171">
        <v>1024</v>
      </c>
      <c r="E171">
        <v>10</v>
      </c>
      <c r="F171">
        <f>_xlfn.CEILING.MATH((C171*(10^9)*E171/8)/D171)</f>
        <v>1220704</v>
      </c>
      <c r="G171">
        <f>(D171 - 18) *F171</f>
        <v>1228028224</v>
      </c>
      <c r="H171">
        <f>F171</f>
        <v>1220704</v>
      </c>
      <c r="I171">
        <v>1245118080</v>
      </c>
      <c r="J171">
        <f>H171</f>
        <v>1220704</v>
      </c>
      <c r="K171">
        <v>1228028224</v>
      </c>
      <c r="L171">
        <f>J171</f>
        <v>1220704</v>
      </c>
      <c r="M171">
        <f t="shared" si="82"/>
        <v>0</v>
      </c>
      <c r="N171">
        <f t="shared" si="82"/>
        <v>0</v>
      </c>
      <c r="O171">
        <f>(M171/G171)*100</f>
        <v>0</v>
      </c>
      <c r="P171">
        <f>100*(N171/H171)</f>
        <v>0</v>
      </c>
      <c r="R171">
        <f>O171-P171</f>
        <v>0</v>
      </c>
      <c r="S171">
        <f>H171-J171</f>
        <v>0</v>
      </c>
    </row>
    <row r="173" spans="1:19">
      <c r="A173">
        <v>50</v>
      </c>
      <c r="B173">
        <f>A173*100</f>
        <v>5000</v>
      </c>
      <c r="C173">
        <f>B173/1000</f>
        <v>5</v>
      </c>
      <c r="D173">
        <v>64</v>
      </c>
      <c r="E173">
        <v>10</v>
      </c>
      <c r="F173">
        <f>_xlfn.CEILING.MATH((C173*(10^9)*E173/8)/D173)</f>
        <v>97656250</v>
      </c>
      <c r="G173">
        <f>(D173 - 18) *F173</f>
        <v>4492187500</v>
      </c>
      <c r="H173">
        <f>F173</f>
        <v>97656250</v>
      </c>
      <c r="I173">
        <v>5859375000</v>
      </c>
      <c r="J173">
        <v>97656250</v>
      </c>
      <c r="K173">
        <v>4488712522</v>
      </c>
      <c r="L173">
        <v>97580707</v>
      </c>
      <c r="M173">
        <f t="shared" ref="M173:N177" si="83">G173-K173</f>
        <v>3474978</v>
      </c>
      <c r="N173">
        <f t="shared" si="83"/>
        <v>75543</v>
      </c>
      <c r="O173">
        <f>(M173/G173)*100</f>
        <v>7.7356031999999991E-2</v>
      </c>
      <c r="P173">
        <f>100*(N173/H173)</f>
        <v>7.7356031999999991E-2</v>
      </c>
      <c r="R173">
        <f>O173-P173</f>
        <v>0</v>
      </c>
      <c r="S173">
        <f>H173-J173</f>
        <v>0</v>
      </c>
    </row>
    <row r="174" spans="1:19">
      <c r="A174">
        <v>50</v>
      </c>
      <c r="B174">
        <f>A174*100</f>
        <v>5000</v>
      </c>
      <c r="C174">
        <f>B174/1000</f>
        <v>5</v>
      </c>
      <c r="D174">
        <v>128</v>
      </c>
      <c r="E174">
        <v>10</v>
      </c>
      <c r="F174">
        <f>_xlfn.CEILING.MATH((C174*(10^9)*E174/8)/D174)</f>
        <v>48828125</v>
      </c>
      <c r="G174">
        <f>(D174 - 18) *F174</f>
        <v>5371093750</v>
      </c>
      <c r="H174">
        <f>F174</f>
        <v>48828125</v>
      </c>
      <c r="I174">
        <v>6054687500</v>
      </c>
      <c r="J174">
        <v>48828125</v>
      </c>
      <c r="K174">
        <v>5371093750</v>
      </c>
      <c r="L174">
        <v>48828125</v>
      </c>
      <c r="M174">
        <f t="shared" si="83"/>
        <v>0</v>
      </c>
      <c r="N174">
        <f t="shared" si="83"/>
        <v>0</v>
      </c>
      <c r="O174">
        <f>(M174/G174)*100</f>
        <v>0</v>
      </c>
      <c r="P174">
        <f>100*(N174/H174)</f>
        <v>0</v>
      </c>
      <c r="R174">
        <f>O174-P174</f>
        <v>0</v>
      </c>
      <c r="S174">
        <f>H174-J174</f>
        <v>0</v>
      </c>
    </row>
    <row r="175" spans="1:19">
      <c r="A175">
        <v>50</v>
      </c>
      <c r="B175">
        <f>A175*100</f>
        <v>5000</v>
      </c>
      <c r="C175">
        <f>B175/1000</f>
        <v>5</v>
      </c>
      <c r="D175">
        <v>256</v>
      </c>
      <c r="E175">
        <v>10</v>
      </c>
      <c r="F175">
        <f>_xlfn.CEILING.MATH((C175*(10^9)*E175/8)/D175)</f>
        <v>24414063</v>
      </c>
      <c r="G175">
        <f>(D175 - 18) *F175</f>
        <v>5810546994</v>
      </c>
      <c r="H175">
        <f>F175</f>
        <v>24414063</v>
      </c>
      <c r="I175">
        <v>6152343876</v>
      </c>
      <c r="J175">
        <f>H175</f>
        <v>24414063</v>
      </c>
      <c r="K175">
        <v>5810546994</v>
      </c>
      <c r="L175">
        <f>J175</f>
        <v>24414063</v>
      </c>
      <c r="M175">
        <f t="shared" si="83"/>
        <v>0</v>
      </c>
      <c r="N175">
        <f t="shared" si="83"/>
        <v>0</v>
      </c>
      <c r="O175">
        <f>(M175/G175)*100</f>
        <v>0</v>
      </c>
      <c r="P175">
        <f>100*(N175/H175)</f>
        <v>0</v>
      </c>
      <c r="R175">
        <f>O175-P175</f>
        <v>0</v>
      </c>
      <c r="S175">
        <f>H175-J175</f>
        <v>0</v>
      </c>
    </row>
    <row r="176" spans="1:19">
      <c r="A176">
        <v>50</v>
      </c>
      <c r="B176">
        <f>A176*100</f>
        <v>5000</v>
      </c>
      <c r="C176">
        <f>B176/1000</f>
        <v>5</v>
      </c>
      <c r="D176">
        <v>512</v>
      </c>
      <c r="E176">
        <v>10</v>
      </c>
      <c r="F176">
        <f>_xlfn.CEILING.MATH((C176*(10^9)*E176/8)/D176)</f>
        <v>12207032</v>
      </c>
      <c r="G176">
        <f>(D176 - 18) *F176</f>
        <v>6030273808</v>
      </c>
      <c r="H176">
        <f>F176</f>
        <v>12207032</v>
      </c>
      <c r="I176">
        <v>6201172256</v>
      </c>
      <c r="J176">
        <f>H176</f>
        <v>12207032</v>
      </c>
      <c r="K176">
        <v>6030273808</v>
      </c>
      <c r="L176">
        <f>J176</f>
        <v>12207032</v>
      </c>
      <c r="M176">
        <f t="shared" si="83"/>
        <v>0</v>
      </c>
      <c r="N176">
        <f t="shared" si="83"/>
        <v>0</v>
      </c>
      <c r="O176">
        <f>(M176/G176)*100</f>
        <v>0</v>
      </c>
      <c r="P176">
        <f>100*(N176/H176)</f>
        <v>0</v>
      </c>
      <c r="R176">
        <f>O176-P176</f>
        <v>0</v>
      </c>
      <c r="S176">
        <f>H176-J176</f>
        <v>0</v>
      </c>
    </row>
    <row r="177" spans="1:19">
      <c r="A177">
        <v>50</v>
      </c>
      <c r="B177">
        <f>A177*100</f>
        <v>5000</v>
      </c>
      <c r="C177">
        <f>B177/1000</f>
        <v>5</v>
      </c>
      <c r="D177">
        <v>1024</v>
      </c>
      <c r="E177">
        <v>10</v>
      </c>
      <c r="F177">
        <f>_xlfn.CEILING.MATH((C177*(10^9)*E177/8)/D177)</f>
        <v>6103516</v>
      </c>
      <c r="G177">
        <f>(D177 - 18) *F177</f>
        <v>6140137096</v>
      </c>
      <c r="H177">
        <f>F177</f>
        <v>6103516</v>
      </c>
      <c r="I177">
        <v>6225586320</v>
      </c>
      <c r="J177">
        <f>H177</f>
        <v>6103516</v>
      </c>
      <c r="K177">
        <v>6140137096</v>
      </c>
      <c r="L177">
        <f>J177</f>
        <v>6103516</v>
      </c>
      <c r="M177">
        <f t="shared" si="83"/>
        <v>0</v>
      </c>
      <c r="N177">
        <f t="shared" si="83"/>
        <v>0</v>
      </c>
      <c r="O177">
        <f>(M177/G177)*100</f>
        <v>0</v>
      </c>
      <c r="P177">
        <f>100*(N177/H177)</f>
        <v>0</v>
      </c>
      <c r="R177">
        <f>O177-P177</f>
        <v>0</v>
      </c>
      <c r="S177">
        <f>H177-J177</f>
        <v>0</v>
      </c>
    </row>
    <row r="179" spans="1:19">
      <c r="A179">
        <v>75</v>
      </c>
      <c r="B179">
        <f>A179*100</f>
        <v>7500</v>
      </c>
      <c r="C179">
        <f>B179/1000</f>
        <v>7.5</v>
      </c>
      <c r="D179">
        <v>64</v>
      </c>
      <c r="E179">
        <v>10</v>
      </c>
      <c r="F179">
        <f>_xlfn.CEILING.MATH((C179*(10^9)*E179/8)/D179)</f>
        <v>146484375</v>
      </c>
      <c r="G179">
        <f>(D179 - 18) *F179</f>
        <v>6738281250</v>
      </c>
      <c r="H179">
        <f>F179</f>
        <v>146484375</v>
      </c>
      <c r="I179">
        <v>8789062500</v>
      </c>
      <c r="J179">
        <v>146484375</v>
      </c>
      <c r="K179">
        <v>6730044950</v>
      </c>
      <c r="L179">
        <v>146305325</v>
      </c>
      <c r="M179">
        <f t="shared" ref="M179:N183" si="84">G179-K179</f>
        <v>8236300</v>
      </c>
      <c r="N179">
        <f t="shared" si="84"/>
        <v>179050</v>
      </c>
      <c r="O179">
        <f>(M179/G179)*100</f>
        <v>0.12223146666666668</v>
      </c>
      <c r="P179">
        <f>100*(N179/H179)</f>
        <v>0.12223146666666668</v>
      </c>
      <c r="R179">
        <f>O179-P179</f>
        <v>0</v>
      </c>
      <c r="S179">
        <f>H179-J179</f>
        <v>0</v>
      </c>
    </row>
    <row r="180" spans="1:19">
      <c r="A180">
        <v>75</v>
      </c>
      <c r="B180">
        <f>A180*100</f>
        <v>7500</v>
      </c>
      <c r="C180">
        <f>B180/1000</f>
        <v>7.5</v>
      </c>
      <c r="D180">
        <v>128</v>
      </c>
      <c r="E180">
        <v>10</v>
      </c>
      <c r="F180">
        <f>_xlfn.CEILING.MATH((C180*(10^9)*E180/8)/D180)</f>
        <v>73242188</v>
      </c>
      <c r="G180">
        <f>(D180 - 18) *F180</f>
        <v>8056640680</v>
      </c>
      <c r="H180">
        <f>F180</f>
        <v>73242188</v>
      </c>
      <c r="I180">
        <v>9082031312</v>
      </c>
      <c r="J180">
        <v>73242188</v>
      </c>
      <c r="K180">
        <v>8054399210</v>
      </c>
      <c r="L180">
        <v>73221811</v>
      </c>
      <c r="M180">
        <f t="shared" si="84"/>
        <v>2241470</v>
      </c>
      <c r="N180">
        <f t="shared" si="84"/>
        <v>20377</v>
      </c>
      <c r="O180">
        <f>(M180/G180)*100</f>
        <v>2.7821397143405931E-2</v>
      </c>
      <c r="P180">
        <f>100*(N180/H180)</f>
        <v>2.7821397143405931E-2</v>
      </c>
      <c r="R180">
        <f>O180-P180</f>
        <v>0</v>
      </c>
      <c r="S180">
        <f>H180-J180</f>
        <v>0</v>
      </c>
    </row>
    <row r="181" spans="1:19">
      <c r="A181">
        <v>75</v>
      </c>
      <c r="B181">
        <f>A181*100</f>
        <v>7500</v>
      </c>
      <c r="C181">
        <f>B181/1000</f>
        <v>7.5</v>
      </c>
      <c r="D181">
        <v>256</v>
      </c>
      <c r="E181">
        <v>10</v>
      </c>
      <c r="F181">
        <f>_xlfn.CEILING.MATH((C181*(10^9)*E181/8)/D181)</f>
        <v>36621094</v>
      </c>
      <c r="G181">
        <f>(D181 - 18) *F181</f>
        <v>8715820372</v>
      </c>
      <c r="H181">
        <f>F181</f>
        <v>36621094</v>
      </c>
      <c r="I181">
        <v>9228515688</v>
      </c>
      <c r="J181">
        <f>H181</f>
        <v>36621094</v>
      </c>
      <c r="K181">
        <v>8715820372</v>
      </c>
      <c r="L181">
        <f>J181</f>
        <v>36621094</v>
      </c>
      <c r="M181">
        <f t="shared" si="84"/>
        <v>0</v>
      </c>
      <c r="N181">
        <f t="shared" si="84"/>
        <v>0</v>
      </c>
      <c r="O181">
        <f>(M181/G181)*100</f>
        <v>0</v>
      </c>
      <c r="P181">
        <f>100*(N181/H181)</f>
        <v>0</v>
      </c>
      <c r="R181">
        <f>O181-P181</f>
        <v>0</v>
      </c>
      <c r="S181">
        <f>H181-J181</f>
        <v>0</v>
      </c>
    </row>
    <row r="182" spans="1:19">
      <c r="A182">
        <v>75</v>
      </c>
      <c r="B182">
        <f>A182*100</f>
        <v>7500</v>
      </c>
      <c r="C182">
        <f>B182/1000</f>
        <v>7.5</v>
      </c>
      <c r="D182">
        <v>512</v>
      </c>
      <c r="E182">
        <v>10</v>
      </c>
      <c r="F182">
        <f>_xlfn.CEILING.MATH((C182*(10^9)*E182/8)/D182)</f>
        <v>18310547</v>
      </c>
      <c r="G182">
        <f>(D182 - 18) *F182</f>
        <v>9045410218</v>
      </c>
      <c r="H182">
        <f>F182</f>
        <v>18310547</v>
      </c>
      <c r="I182">
        <v>9301757876</v>
      </c>
      <c r="J182">
        <f>H182</f>
        <v>18310547</v>
      </c>
      <c r="K182">
        <v>9045410218</v>
      </c>
      <c r="L182">
        <v>18310547</v>
      </c>
      <c r="M182">
        <f t="shared" si="84"/>
        <v>0</v>
      </c>
      <c r="N182">
        <f t="shared" si="84"/>
        <v>0</v>
      </c>
      <c r="O182">
        <f>(M182/G182)*100</f>
        <v>0</v>
      </c>
      <c r="P182">
        <f>100*(N182/H182)</f>
        <v>0</v>
      </c>
      <c r="R182">
        <f>O182-P182</f>
        <v>0</v>
      </c>
      <c r="S182">
        <f>H182-J182</f>
        <v>0</v>
      </c>
    </row>
    <row r="183" spans="1:19">
      <c r="A183">
        <v>75</v>
      </c>
      <c r="B183">
        <f>A183*100</f>
        <v>7500</v>
      </c>
      <c r="C183">
        <f>B183/1000</f>
        <v>7.5</v>
      </c>
      <c r="D183">
        <v>1024</v>
      </c>
      <c r="E183">
        <v>10</v>
      </c>
      <c r="F183">
        <f>_xlfn.CEILING.MATH((C183*(10^9)*E183/8)/D183)</f>
        <v>9155274</v>
      </c>
      <c r="G183">
        <f>(D183 - 18) *F183</f>
        <v>9210205644</v>
      </c>
      <c r="H183">
        <f>F183</f>
        <v>9155274</v>
      </c>
      <c r="I183">
        <v>9338379480</v>
      </c>
      <c r="J183">
        <f>H183</f>
        <v>9155274</v>
      </c>
      <c r="K183">
        <v>9210205644</v>
      </c>
      <c r="L183">
        <f>J183</f>
        <v>9155274</v>
      </c>
      <c r="M183">
        <f t="shared" si="84"/>
        <v>0</v>
      </c>
      <c r="N183">
        <f t="shared" si="84"/>
        <v>0</v>
      </c>
      <c r="O183">
        <f>(M183/G183)*100</f>
        <v>0</v>
      </c>
      <c r="P183">
        <f>100*(N183/H183)</f>
        <v>0</v>
      </c>
      <c r="R183">
        <f>O183-P183</f>
        <v>0</v>
      </c>
      <c r="S183">
        <f>H183-J183</f>
        <v>0</v>
      </c>
    </row>
    <row r="185" spans="1:19">
      <c r="A185">
        <v>100</v>
      </c>
      <c r="B185">
        <f>A185*100</f>
        <v>10000</v>
      </c>
      <c r="C185">
        <f>B185/1000</f>
        <v>10</v>
      </c>
      <c r="D185">
        <v>64</v>
      </c>
      <c r="E185">
        <v>10</v>
      </c>
      <c r="F185">
        <f>_xlfn.CEILING.MATH((C185*(10^9)*E185/8)/D185)</f>
        <v>195312500</v>
      </c>
      <c r="G185">
        <f>(D185 - 18) *F185</f>
        <v>8984375000</v>
      </c>
      <c r="H185">
        <f>F185</f>
        <v>195312500</v>
      </c>
      <c r="I185">
        <v>11718750000</v>
      </c>
      <c r="J185">
        <v>195312500</v>
      </c>
      <c r="K185">
        <v>8573471352</v>
      </c>
      <c r="L185">
        <v>186379812</v>
      </c>
      <c r="M185">
        <f t="shared" ref="M185:N189" si="85">G185-K185</f>
        <v>410903648</v>
      </c>
      <c r="N185">
        <f t="shared" si="85"/>
        <v>8932688</v>
      </c>
      <c r="O185">
        <f>(M185/G185)*100</f>
        <v>4.5735362559999997</v>
      </c>
      <c r="P185">
        <f>100*(N185/H185)</f>
        <v>4.5735362559999997</v>
      </c>
      <c r="R185">
        <f>O185-P185</f>
        <v>0</v>
      </c>
      <c r="S185">
        <f>H185-J185</f>
        <v>0</v>
      </c>
    </row>
    <row r="186" spans="1:19">
      <c r="A186">
        <v>100</v>
      </c>
      <c r="B186">
        <f>A186*100</f>
        <v>10000</v>
      </c>
      <c r="C186">
        <f>B186/1000</f>
        <v>10</v>
      </c>
      <c r="D186">
        <v>128</v>
      </c>
      <c r="E186">
        <v>10</v>
      </c>
      <c r="F186">
        <f>_xlfn.CEILING.MATH((C186*(10^9)*E186/8)/D186)</f>
        <v>97656250</v>
      </c>
      <c r="G186">
        <f>(D186 - 18) *F186</f>
        <v>10742187500</v>
      </c>
      <c r="H186">
        <f>F186</f>
        <v>97656250</v>
      </c>
      <c r="I186">
        <v>12109375000</v>
      </c>
      <c r="J186">
        <v>97656250</v>
      </c>
      <c r="K186">
        <v>10731490110</v>
      </c>
      <c r="L186">
        <v>97559001</v>
      </c>
      <c r="M186">
        <f t="shared" si="85"/>
        <v>10697390</v>
      </c>
      <c r="N186">
        <f t="shared" si="85"/>
        <v>97249</v>
      </c>
      <c r="O186">
        <f>(M186/G186)*100</f>
        <v>9.958297599999999E-2</v>
      </c>
      <c r="P186">
        <f>100*(N186/H186)</f>
        <v>9.958297599999999E-2</v>
      </c>
      <c r="R186">
        <f>O186-P186</f>
        <v>0</v>
      </c>
      <c r="S186">
        <f>H186-J186</f>
        <v>0</v>
      </c>
    </row>
    <row r="187" spans="1:19">
      <c r="A187">
        <v>100</v>
      </c>
      <c r="B187">
        <f>A187*100</f>
        <v>10000</v>
      </c>
      <c r="C187">
        <f>B187/1000</f>
        <v>10</v>
      </c>
      <c r="D187">
        <v>256</v>
      </c>
      <c r="E187">
        <v>10</v>
      </c>
      <c r="F187">
        <f>_xlfn.CEILING.MATH((C187*(10^9)*E187/8)/D187)</f>
        <v>48828125</v>
      </c>
      <c r="G187">
        <f>(D187 - 18) *F187</f>
        <v>11621093750</v>
      </c>
      <c r="H187">
        <f>F187</f>
        <v>48828125</v>
      </c>
      <c r="I187">
        <v>12304687500</v>
      </c>
      <c r="J187">
        <v>48828125</v>
      </c>
      <c r="K187">
        <v>11621093750</v>
      </c>
      <c r="L187">
        <v>48828125</v>
      </c>
      <c r="M187">
        <f t="shared" si="85"/>
        <v>0</v>
      </c>
      <c r="N187">
        <f t="shared" si="85"/>
        <v>0</v>
      </c>
      <c r="O187">
        <f>(M187/G187)*100</f>
        <v>0</v>
      </c>
      <c r="P187">
        <f>100*(N187/H187)</f>
        <v>0</v>
      </c>
      <c r="R187">
        <f>O187-P187</f>
        <v>0</v>
      </c>
      <c r="S187">
        <f>H187-J187</f>
        <v>0</v>
      </c>
    </row>
    <row r="188" spans="1:19">
      <c r="A188">
        <v>100</v>
      </c>
      <c r="B188">
        <f>A188*100</f>
        <v>10000</v>
      </c>
      <c r="C188">
        <f>B188/1000</f>
        <v>10</v>
      </c>
      <c r="D188">
        <v>512</v>
      </c>
      <c r="E188">
        <v>10</v>
      </c>
      <c r="F188">
        <f>_xlfn.CEILING.MATH((C188*(10^9)*E188/8)/D188)</f>
        <v>24414063</v>
      </c>
      <c r="G188">
        <f>(D188 - 18) *F188</f>
        <v>12060547122</v>
      </c>
      <c r="H188">
        <f>F188</f>
        <v>24414063</v>
      </c>
      <c r="I188">
        <v>12402344004</v>
      </c>
      <c r="J188">
        <f>H188</f>
        <v>24414063</v>
      </c>
      <c r="K188">
        <v>12060547122</v>
      </c>
      <c r="L188">
        <f>J188</f>
        <v>24414063</v>
      </c>
      <c r="M188">
        <f t="shared" si="85"/>
        <v>0</v>
      </c>
      <c r="N188">
        <f t="shared" si="85"/>
        <v>0</v>
      </c>
      <c r="O188">
        <f>(M188/G188)*100</f>
        <v>0</v>
      </c>
      <c r="P188">
        <f>100*(N188/H188)</f>
        <v>0</v>
      </c>
      <c r="R188">
        <f>O188-P188</f>
        <v>0</v>
      </c>
      <c r="S188">
        <f>H188-J188</f>
        <v>0</v>
      </c>
    </row>
    <row r="189" spans="1:19">
      <c r="A189">
        <v>100</v>
      </c>
      <c r="B189">
        <f>A189*100</f>
        <v>10000</v>
      </c>
      <c r="C189">
        <f>B189/1000</f>
        <v>10</v>
      </c>
      <c r="D189">
        <v>1024</v>
      </c>
      <c r="E189">
        <v>10</v>
      </c>
      <c r="F189">
        <f>_xlfn.CEILING.MATH((C189*(10^9)*E189/8)/D189)</f>
        <v>12207032</v>
      </c>
      <c r="G189">
        <f>(D189 - 18) *F189</f>
        <v>12280274192</v>
      </c>
      <c r="H189">
        <f>F189</f>
        <v>12207032</v>
      </c>
      <c r="I189">
        <v>12451172640</v>
      </c>
      <c r="J189">
        <f>H189</f>
        <v>12207032</v>
      </c>
      <c r="K189">
        <v>12280274192</v>
      </c>
      <c r="L189">
        <f>J189</f>
        <v>12207032</v>
      </c>
      <c r="M189">
        <f t="shared" si="85"/>
        <v>0</v>
      </c>
      <c r="N189">
        <f t="shared" si="85"/>
        <v>0</v>
      </c>
      <c r="O189">
        <f>(M189/G189)*100</f>
        <v>0</v>
      </c>
      <c r="P189">
        <f>100*(N189/H189)</f>
        <v>0</v>
      </c>
      <c r="R189">
        <f>O189-P189</f>
        <v>0</v>
      </c>
      <c r="S189">
        <f>H189-J189</f>
        <v>0</v>
      </c>
    </row>
    <row r="197" spans="1:16">
      <c r="A197" t="s">
        <v>29</v>
      </c>
    </row>
    <row r="198" spans="1:16" ht="15">
      <c r="A198" t="s">
        <v>30</v>
      </c>
      <c r="B198" t="s">
        <v>1</v>
      </c>
      <c r="C198" t="s">
        <v>31</v>
      </c>
      <c r="D198" t="s">
        <v>5</v>
      </c>
      <c r="F198" s="2" t="s">
        <v>32</v>
      </c>
      <c r="G198" s="2" t="s">
        <v>33</v>
      </c>
      <c r="H198" t="s">
        <v>7</v>
      </c>
      <c r="I198" t="s">
        <v>34</v>
      </c>
      <c r="J198" s="2" t="s">
        <v>11</v>
      </c>
      <c r="K198" s="2" t="s">
        <v>12</v>
      </c>
      <c r="M198" t="s">
        <v>13</v>
      </c>
      <c r="N198" t="s">
        <v>14</v>
      </c>
      <c r="O198" t="s">
        <v>15</v>
      </c>
      <c r="P198" t="s">
        <v>16</v>
      </c>
    </row>
    <row r="199" spans="1:16">
      <c r="A199" t="s">
        <v>35</v>
      </c>
      <c r="B199">
        <v>1</v>
      </c>
      <c r="C199">
        <f>B199/10</f>
        <v>0.1</v>
      </c>
      <c r="D199">
        <v>10</v>
      </c>
      <c r="F199">
        <v>111960194</v>
      </c>
      <c r="G199">
        <v>658496</v>
      </c>
      <c r="H199">
        <f>F199-(G199*18)</f>
        <v>100107266</v>
      </c>
      <c r="I199">
        <f>G199</f>
        <v>658496</v>
      </c>
      <c r="J199">
        <v>112151165</v>
      </c>
      <c r="K199">
        <v>662886</v>
      </c>
      <c r="M199">
        <f t="shared" ref="M199:N203" si="86">H199-J199</f>
        <v>-12043899</v>
      </c>
      <c r="N199">
        <f t="shared" si="86"/>
        <v>-4390</v>
      </c>
      <c r="O199">
        <f t="shared" ref="O199:P203" si="87">(MAX(0, M199)/H199)*100</f>
        <v>0</v>
      </c>
      <c r="P199">
        <f t="shared" si="87"/>
        <v>0</v>
      </c>
    </row>
    <row r="200" spans="1:16">
      <c r="A200" t="s">
        <v>35</v>
      </c>
      <c r="B200">
        <v>10</v>
      </c>
      <c r="C200">
        <f>B200/10</f>
        <v>1</v>
      </c>
      <c r="D200">
        <v>10</v>
      </c>
      <c r="F200">
        <v>1119264034</v>
      </c>
      <c r="G200">
        <v>6583040</v>
      </c>
      <c r="H200">
        <f>F200-(G200*18)</f>
        <v>1000769314</v>
      </c>
      <c r="I200">
        <f>G200</f>
        <v>6583040</v>
      </c>
      <c r="J200">
        <v>1018576914</v>
      </c>
      <c r="K200">
        <v>6505329</v>
      </c>
      <c r="M200">
        <f t="shared" si="86"/>
        <v>-17807600</v>
      </c>
      <c r="N200">
        <f t="shared" si="86"/>
        <v>77711</v>
      </c>
      <c r="O200">
        <f t="shared" si="87"/>
        <v>0</v>
      </c>
      <c r="P200">
        <f t="shared" si="87"/>
        <v>1.1804728514485707</v>
      </c>
    </row>
    <row r="201" spans="1:16">
      <c r="A201" t="s">
        <v>35</v>
      </c>
      <c r="B201">
        <v>50</v>
      </c>
      <c r="C201">
        <f>B201/10</f>
        <v>5</v>
      </c>
      <c r="D201">
        <v>10</v>
      </c>
      <c r="F201">
        <v>5676556050</v>
      </c>
      <c r="G201">
        <v>33387520</v>
      </c>
      <c r="H201">
        <f>F201-(G201*18)</f>
        <v>5075580690</v>
      </c>
      <c r="I201">
        <f>G201</f>
        <v>33387520</v>
      </c>
      <c r="J201">
        <v>1652148520</v>
      </c>
      <c r="K201">
        <v>10766359</v>
      </c>
      <c r="M201">
        <f t="shared" si="86"/>
        <v>3423432170</v>
      </c>
      <c r="N201">
        <f t="shared" si="86"/>
        <v>22621161</v>
      </c>
      <c r="O201">
        <f t="shared" si="87"/>
        <v>67.44907389109008</v>
      </c>
      <c r="P201">
        <f t="shared" si="87"/>
        <v>67.753343165350415</v>
      </c>
    </row>
    <row r="202" spans="1:16">
      <c r="A202" t="s">
        <v>35</v>
      </c>
      <c r="B202">
        <v>75</v>
      </c>
      <c r="C202">
        <f>B202/10</f>
        <v>7.5</v>
      </c>
      <c r="D202">
        <v>10</v>
      </c>
      <c r="F202">
        <v>8362422234</v>
      </c>
      <c r="G202">
        <v>49184768</v>
      </c>
      <c r="H202">
        <f>F202-(G202*18)</f>
        <v>7477096410</v>
      </c>
      <c r="I202">
        <f>G202</f>
        <v>49184768</v>
      </c>
      <c r="J202">
        <v>1528359558</v>
      </c>
      <c r="K202">
        <v>10180553</v>
      </c>
      <c r="M202">
        <f t="shared" si="86"/>
        <v>5948736852</v>
      </c>
      <c r="N202">
        <f t="shared" si="86"/>
        <v>39004215</v>
      </c>
      <c r="O202">
        <f t="shared" si="87"/>
        <v>79.559450966073612</v>
      </c>
      <c r="P202">
        <f t="shared" si="87"/>
        <v>79.301410957148349</v>
      </c>
    </row>
    <row r="203" spans="1:16">
      <c r="A203" t="s">
        <v>35</v>
      </c>
      <c r="B203">
        <v>100</v>
      </c>
      <c r="C203">
        <f>B203/10</f>
        <v>10</v>
      </c>
      <c r="D203">
        <v>10</v>
      </c>
      <c r="F203">
        <v>11134501881</v>
      </c>
      <c r="G203">
        <v>65489152</v>
      </c>
      <c r="H203">
        <f>F203-(G203*18)</f>
        <v>9955697145</v>
      </c>
      <c r="I203">
        <f>G203</f>
        <v>65489152</v>
      </c>
      <c r="J203">
        <v>1276835274</v>
      </c>
      <c r="K203">
        <v>7117976</v>
      </c>
      <c r="M203">
        <f t="shared" si="86"/>
        <v>8678861871</v>
      </c>
      <c r="N203">
        <f t="shared" si="86"/>
        <v>58371176</v>
      </c>
      <c r="O203">
        <f t="shared" si="87"/>
        <v>87.174828086838104</v>
      </c>
      <c r="P203">
        <f t="shared" si="87"/>
        <v>89.131060973273861</v>
      </c>
    </row>
    <row r="205" spans="1:16">
      <c r="A205" t="s">
        <v>0</v>
      </c>
      <c r="B205">
        <v>1</v>
      </c>
      <c r="C205">
        <f>B205/10</f>
        <v>0.1</v>
      </c>
      <c r="D205">
        <v>10</v>
      </c>
      <c r="F205">
        <v>113729935</v>
      </c>
      <c r="G205">
        <v>668864</v>
      </c>
      <c r="H205">
        <f>F205-(G205*14)</f>
        <v>104365839</v>
      </c>
      <c r="I205">
        <f>G205</f>
        <v>668864</v>
      </c>
      <c r="J205">
        <v>103922725</v>
      </c>
      <c r="K205">
        <v>668864</v>
      </c>
      <c r="M205">
        <f t="shared" ref="M205:N209" si="88">H205-J205</f>
        <v>443114</v>
      </c>
      <c r="N205">
        <f t="shared" si="88"/>
        <v>0</v>
      </c>
      <c r="O205">
        <f t="shared" ref="O205:P209" si="89">(MAX(0, M205)/H205)*100</f>
        <v>0.42457762448496195</v>
      </c>
      <c r="P205">
        <f t="shared" si="89"/>
        <v>0</v>
      </c>
    </row>
    <row r="206" spans="1:16">
      <c r="A206" t="s">
        <v>0</v>
      </c>
      <c r="B206">
        <v>10</v>
      </c>
      <c r="C206">
        <f>B206/10</f>
        <v>1</v>
      </c>
      <c r="D206">
        <v>10</v>
      </c>
      <c r="F206">
        <v>1103651236</v>
      </c>
      <c r="G206">
        <v>6490560</v>
      </c>
      <c r="H206">
        <f>F206-(G206*14)</f>
        <v>1012783396</v>
      </c>
      <c r="I206">
        <f>G206</f>
        <v>6490560</v>
      </c>
      <c r="J206">
        <v>1008483646</v>
      </c>
      <c r="K206">
        <v>6490560</v>
      </c>
      <c r="M206">
        <f t="shared" si="88"/>
        <v>4299750</v>
      </c>
      <c r="N206">
        <f t="shared" si="88"/>
        <v>0</v>
      </c>
      <c r="O206">
        <f t="shared" si="89"/>
        <v>0.4245478368802168</v>
      </c>
      <c r="P206">
        <f t="shared" si="89"/>
        <v>0</v>
      </c>
    </row>
    <row r="207" spans="1:16">
      <c r="A207" t="s">
        <v>0</v>
      </c>
      <c r="B207">
        <v>50</v>
      </c>
      <c r="C207">
        <f>B207/10</f>
        <v>5</v>
      </c>
      <c r="D207">
        <v>10</v>
      </c>
      <c r="F207">
        <v>5617158263</v>
      </c>
      <c r="G207">
        <v>33034688</v>
      </c>
      <c r="H207">
        <f>F207-(G207*14)</f>
        <v>5154672631</v>
      </c>
      <c r="I207">
        <f>G207</f>
        <v>33034688</v>
      </c>
      <c r="J207">
        <v>5132787955</v>
      </c>
      <c r="K207">
        <v>33034688</v>
      </c>
      <c r="M207">
        <f t="shared" si="88"/>
        <v>21884676</v>
      </c>
      <c r="N207">
        <f t="shared" si="88"/>
        <v>0</v>
      </c>
      <c r="O207">
        <f t="shared" si="89"/>
        <v>0.42455995883009939</v>
      </c>
      <c r="P207">
        <f t="shared" si="89"/>
        <v>0</v>
      </c>
    </row>
    <row r="208" spans="1:16">
      <c r="A208" t="s">
        <v>0</v>
      </c>
      <c r="B208">
        <v>75</v>
      </c>
      <c r="C208">
        <f>B208/10</f>
        <v>7.5</v>
      </c>
      <c r="D208">
        <v>10</v>
      </c>
      <c r="F208">
        <v>8370328465</v>
      </c>
      <c r="G208">
        <v>49226240</v>
      </c>
      <c r="H208">
        <f>F208-(G208*14)</f>
        <v>7681161105</v>
      </c>
      <c r="I208">
        <f>G208</f>
        <v>49226240</v>
      </c>
      <c r="J208">
        <v>7648549909</v>
      </c>
      <c r="K208">
        <v>49226240</v>
      </c>
      <c r="M208">
        <f t="shared" si="88"/>
        <v>32611196</v>
      </c>
      <c r="N208">
        <f t="shared" si="88"/>
        <v>0</v>
      </c>
      <c r="O208">
        <f t="shared" si="89"/>
        <v>0.42456076046591396</v>
      </c>
      <c r="P208">
        <f t="shared" si="89"/>
        <v>0</v>
      </c>
    </row>
    <row r="209" spans="1:16">
      <c r="A209" t="s">
        <v>0</v>
      </c>
      <c r="B209">
        <v>100</v>
      </c>
      <c r="C209">
        <f>B209/10</f>
        <v>10</v>
      </c>
      <c r="D209">
        <v>10</v>
      </c>
      <c r="F209">
        <v>11147177703</v>
      </c>
      <c r="G209">
        <v>65556928</v>
      </c>
      <c r="H209">
        <f>F209-(G209*14)</f>
        <v>10229380711</v>
      </c>
      <c r="I209">
        <f>G209</f>
        <v>65556928</v>
      </c>
      <c r="J209">
        <v>10185950845</v>
      </c>
      <c r="K209">
        <v>65556928</v>
      </c>
      <c r="M209">
        <f t="shared" si="88"/>
        <v>43429866</v>
      </c>
      <c r="N209">
        <f t="shared" si="88"/>
        <v>0</v>
      </c>
      <c r="O209">
        <f t="shared" si="89"/>
        <v>0.42456007090730713</v>
      </c>
      <c r="P209">
        <f t="shared" si="89"/>
        <v>0</v>
      </c>
    </row>
    <row r="211" spans="1:16">
      <c r="A211" t="s">
        <v>36</v>
      </c>
      <c r="B211">
        <v>1</v>
      </c>
      <c r="C211">
        <f>B211/10</f>
        <v>0.1</v>
      </c>
      <c r="D211">
        <v>10</v>
      </c>
      <c r="F211">
        <v>110944031</v>
      </c>
      <c r="G211">
        <v>652480</v>
      </c>
      <c r="H211">
        <f>F211-(G211*14)</f>
        <v>101809311</v>
      </c>
      <c r="I211">
        <f>G211</f>
        <v>652480</v>
      </c>
      <c r="J211">
        <v>101377051</v>
      </c>
      <c r="K211">
        <v>652480</v>
      </c>
      <c r="M211">
        <f t="shared" ref="M211:N215" si="90">H211-J211</f>
        <v>432260</v>
      </c>
      <c r="N211">
        <f t="shared" si="90"/>
        <v>0</v>
      </c>
      <c r="O211">
        <f t="shared" ref="O211:P215" si="91">(MAX(0, M211)/H211)*100</f>
        <v>0.42457806241317164</v>
      </c>
      <c r="P211">
        <f t="shared" si="91"/>
        <v>0</v>
      </c>
    </row>
    <row r="212" spans="1:16">
      <c r="A212" t="s">
        <v>36</v>
      </c>
      <c r="B212">
        <v>10</v>
      </c>
      <c r="C212">
        <f>B212/10</f>
        <v>1</v>
      </c>
      <c r="D212">
        <v>10</v>
      </c>
      <c r="F212">
        <v>1174384083</v>
      </c>
      <c r="G212">
        <v>6906624</v>
      </c>
      <c r="H212">
        <f>F212-(G212*18)</f>
        <v>1050064851</v>
      </c>
      <c r="I212">
        <f>G212</f>
        <v>6906624</v>
      </c>
      <c r="J212">
        <v>1073081595</v>
      </c>
      <c r="K212">
        <v>6906469</v>
      </c>
      <c r="M212">
        <f t="shared" si="90"/>
        <v>-23016744</v>
      </c>
      <c r="N212">
        <f t="shared" si="90"/>
        <v>155</v>
      </c>
      <c r="O212">
        <f t="shared" si="91"/>
        <v>0</v>
      </c>
      <c r="P212">
        <f t="shared" si="91"/>
        <v>2.2442223581303974E-3</v>
      </c>
    </row>
    <row r="213" spans="1:16">
      <c r="A213" t="s">
        <v>36</v>
      </c>
      <c r="B213">
        <v>50</v>
      </c>
      <c r="C213">
        <f>B213/10</f>
        <v>5</v>
      </c>
      <c r="D213">
        <v>10</v>
      </c>
      <c r="F213">
        <v>5566634470</v>
      </c>
      <c r="G213">
        <v>32737600</v>
      </c>
      <c r="H213">
        <f>F213-(G213*18)</f>
        <v>4977357670</v>
      </c>
      <c r="I213">
        <f>G213</f>
        <v>32737600</v>
      </c>
      <c r="J213">
        <v>5084050874</v>
      </c>
      <c r="K213">
        <v>32722193</v>
      </c>
      <c r="M213">
        <f t="shared" si="90"/>
        <v>-106693204</v>
      </c>
      <c r="N213">
        <f t="shared" si="90"/>
        <v>15407</v>
      </c>
      <c r="O213">
        <f t="shared" si="91"/>
        <v>0</v>
      </c>
      <c r="P213">
        <f t="shared" si="91"/>
        <v>4.7062093739308933E-2</v>
      </c>
    </row>
    <row r="214" spans="1:16">
      <c r="A214" t="s">
        <v>36</v>
      </c>
      <c r="B214">
        <v>75</v>
      </c>
      <c r="C214">
        <f>B214/10</f>
        <v>7.5</v>
      </c>
      <c r="D214">
        <v>10</v>
      </c>
      <c r="F214">
        <v>8397217765</v>
      </c>
      <c r="G214">
        <v>49384384</v>
      </c>
      <c r="H214">
        <f>F214-(G214*18)</f>
        <v>7508298853</v>
      </c>
      <c r="I214">
        <f>G214</f>
        <v>49384384</v>
      </c>
      <c r="J214">
        <v>7668511820</v>
      </c>
      <c r="K214">
        <v>49356236</v>
      </c>
      <c r="M214">
        <f t="shared" si="90"/>
        <v>-160212967</v>
      </c>
      <c r="N214">
        <f t="shared" si="90"/>
        <v>28148</v>
      </c>
      <c r="O214">
        <f t="shared" si="91"/>
        <v>0</v>
      </c>
      <c r="P214">
        <f t="shared" si="91"/>
        <v>5.6997774843156893E-2</v>
      </c>
    </row>
    <row r="215" spans="1:16">
      <c r="A215" t="s">
        <v>36</v>
      </c>
      <c r="B215">
        <v>100</v>
      </c>
      <c r="C215">
        <f>B215/10</f>
        <v>10</v>
      </c>
      <c r="D215">
        <v>10</v>
      </c>
      <c r="F215">
        <v>11059558743</v>
      </c>
      <c r="G215">
        <v>65041728</v>
      </c>
      <c r="H215">
        <f>F215-(G215*18)</f>
        <v>9888807639</v>
      </c>
      <c r="I215">
        <f>G215</f>
        <v>65041728</v>
      </c>
      <c r="J215">
        <v>10098282801</v>
      </c>
      <c r="K215">
        <v>65004805</v>
      </c>
      <c r="M215">
        <f t="shared" si="90"/>
        <v>-209475162</v>
      </c>
      <c r="N215">
        <f t="shared" si="90"/>
        <v>36923</v>
      </c>
      <c r="O215">
        <f t="shared" si="91"/>
        <v>0</v>
      </c>
      <c r="P215">
        <f t="shared" si="91"/>
        <v>5.6768171964926888E-2</v>
      </c>
    </row>
    <row r="217" spans="1:16">
      <c r="A217" t="s">
        <v>37</v>
      </c>
    </row>
    <row r="218" spans="1:16">
      <c r="A218" t="s">
        <v>38</v>
      </c>
      <c r="B218">
        <v>1</v>
      </c>
      <c r="C218">
        <f>B218/10</f>
        <v>0.1</v>
      </c>
      <c r="D218">
        <v>10</v>
      </c>
      <c r="F218">
        <v>110944031</v>
      </c>
      <c r="G218">
        <v>652480</v>
      </c>
      <c r="H218">
        <f>F218+(G218*20)</f>
        <v>123993631</v>
      </c>
      <c r="I218">
        <f>G218</f>
        <v>652480</v>
      </c>
      <c r="J218">
        <v>123993631</v>
      </c>
      <c r="K218">
        <v>652480</v>
      </c>
      <c r="M218">
        <f t="shared" ref="M218:N222" si="92">H218-J218</f>
        <v>0</v>
      </c>
      <c r="N218">
        <f t="shared" si="92"/>
        <v>0</v>
      </c>
      <c r="O218">
        <f t="shared" ref="O218:P222" si="93">(MAX(0, M218)/H218)*100</f>
        <v>0</v>
      </c>
      <c r="P218">
        <f t="shared" si="93"/>
        <v>0</v>
      </c>
    </row>
    <row r="219" spans="1:16">
      <c r="A219" t="s">
        <v>38</v>
      </c>
      <c r="B219">
        <v>10</v>
      </c>
      <c r="C219">
        <f>B219/10</f>
        <v>1</v>
      </c>
      <c r="D219">
        <v>10</v>
      </c>
      <c r="F219">
        <v>1174384083</v>
      </c>
      <c r="G219">
        <v>6906624</v>
      </c>
      <c r="H219">
        <f>F219+(G219*20)</f>
        <v>1312516563</v>
      </c>
      <c r="I219">
        <f>G219</f>
        <v>6906624</v>
      </c>
      <c r="J219">
        <v>1312516563</v>
      </c>
      <c r="K219">
        <v>6906624</v>
      </c>
      <c r="M219">
        <f t="shared" si="92"/>
        <v>0</v>
      </c>
      <c r="N219">
        <f t="shared" si="92"/>
        <v>0</v>
      </c>
      <c r="O219">
        <f t="shared" si="93"/>
        <v>0</v>
      </c>
      <c r="P219">
        <f t="shared" si="93"/>
        <v>0</v>
      </c>
    </row>
    <row r="220" spans="1:16">
      <c r="A220" t="s">
        <v>38</v>
      </c>
      <c r="B220">
        <v>50</v>
      </c>
      <c r="C220">
        <f>B220/10</f>
        <v>5</v>
      </c>
      <c r="D220">
        <v>10</v>
      </c>
      <c r="F220">
        <v>5547075023</v>
      </c>
      <c r="G220">
        <v>32622528</v>
      </c>
      <c r="H220">
        <f>F220+(G220*20)</f>
        <v>6199525583</v>
      </c>
      <c r="I220">
        <f>G220</f>
        <v>32622528</v>
      </c>
      <c r="J220">
        <v>6330015695</v>
      </c>
      <c r="K220">
        <v>32622528</v>
      </c>
      <c r="M220">
        <f t="shared" si="92"/>
        <v>-130490112</v>
      </c>
      <c r="N220">
        <f t="shared" si="92"/>
        <v>0</v>
      </c>
      <c r="O220">
        <f t="shared" si="93"/>
        <v>0</v>
      </c>
      <c r="P220">
        <f t="shared" si="93"/>
        <v>0</v>
      </c>
    </row>
    <row r="221" spans="1:16">
      <c r="A221" t="s">
        <v>38</v>
      </c>
      <c r="B221">
        <v>75</v>
      </c>
      <c r="C221">
        <f>B221/10</f>
        <v>7.5</v>
      </c>
      <c r="D221">
        <v>10</v>
      </c>
      <c r="F221">
        <v>8318407109</v>
      </c>
      <c r="G221">
        <v>48920832</v>
      </c>
      <c r="H221">
        <f>F221+(G221*20)</f>
        <v>9296823749</v>
      </c>
      <c r="I221">
        <f>G221</f>
        <v>48920832</v>
      </c>
      <c r="J221">
        <v>9489761677</v>
      </c>
      <c r="K221">
        <v>48906474</v>
      </c>
      <c r="M221">
        <f t="shared" si="92"/>
        <v>-192937928</v>
      </c>
      <c r="N221">
        <f t="shared" si="92"/>
        <v>14358</v>
      </c>
      <c r="O221">
        <f t="shared" si="93"/>
        <v>0</v>
      </c>
      <c r="P221">
        <f t="shared" si="93"/>
        <v>2.934945996012496E-2</v>
      </c>
    </row>
    <row r="222" spans="1:16">
      <c r="A222" t="s">
        <v>38</v>
      </c>
      <c r="B222">
        <v>100</v>
      </c>
      <c r="C222">
        <f>B222/10</f>
        <v>10</v>
      </c>
      <c r="D222">
        <v>10</v>
      </c>
      <c r="F222">
        <v>11550400146</v>
      </c>
      <c r="G222">
        <v>67928256</v>
      </c>
      <c r="H222">
        <f>F222+(G222*20)</f>
        <v>12908965266</v>
      </c>
      <c r="I222">
        <f>G222</f>
        <v>67928256</v>
      </c>
      <c r="J222">
        <v>13167960823</v>
      </c>
      <c r="K222">
        <v>67861703</v>
      </c>
      <c r="M222">
        <f t="shared" si="92"/>
        <v>-258995557</v>
      </c>
      <c r="N222">
        <f t="shared" si="92"/>
        <v>66553</v>
      </c>
      <c r="O222">
        <f t="shared" si="93"/>
        <v>0</v>
      </c>
      <c r="P222">
        <f t="shared" si="93"/>
        <v>9.7975428664030487E-2</v>
      </c>
    </row>
    <row r="224" spans="1:16">
      <c r="A224" t="s">
        <v>39</v>
      </c>
    </row>
    <row r="225" spans="1:16">
      <c r="A225" t="s">
        <v>38</v>
      </c>
      <c r="B225">
        <v>1</v>
      </c>
      <c r="C225">
        <f>B225/10</f>
        <v>0.1</v>
      </c>
      <c r="D225">
        <v>10</v>
      </c>
      <c r="F225">
        <v>110944031</v>
      </c>
      <c r="G225">
        <v>652480</v>
      </c>
      <c r="H225">
        <f>F225-(G225*18)</f>
        <v>99199391</v>
      </c>
      <c r="I225">
        <f>G225</f>
        <v>652480</v>
      </c>
      <c r="J225">
        <v>99199391</v>
      </c>
      <c r="K225">
        <v>652480</v>
      </c>
      <c r="M225">
        <f t="shared" ref="M225:N229" si="94">H225-J225</f>
        <v>0</v>
      </c>
      <c r="N225">
        <f t="shared" si="94"/>
        <v>0</v>
      </c>
      <c r="O225">
        <f t="shared" ref="O225:P229" si="95">(MAX(0, M225)/H225)*100</f>
        <v>0</v>
      </c>
      <c r="P225">
        <f t="shared" si="95"/>
        <v>0</v>
      </c>
    </row>
    <row r="226" spans="1:16">
      <c r="A226" t="s">
        <v>38</v>
      </c>
      <c r="B226">
        <v>10</v>
      </c>
      <c r="C226">
        <f>B226/10</f>
        <v>1</v>
      </c>
      <c r="D226">
        <v>10</v>
      </c>
      <c r="F226">
        <v>1174384083</v>
      </c>
      <c r="G226">
        <v>6906624</v>
      </c>
      <c r="H226">
        <f>F226-(G226*18)</f>
        <v>1050064851</v>
      </c>
      <c r="I226">
        <f>G226</f>
        <v>6906624</v>
      </c>
      <c r="J226">
        <v>1050064851</v>
      </c>
      <c r="K226">
        <v>6906624</v>
      </c>
      <c r="M226">
        <f t="shared" si="94"/>
        <v>0</v>
      </c>
      <c r="N226">
        <f t="shared" si="94"/>
        <v>0</v>
      </c>
      <c r="O226">
        <f t="shared" si="95"/>
        <v>0</v>
      </c>
      <c r="P226">
        <f t="shared" si="95"/>
        <v>0</v>
      </c>
    </row>
    <row r="227" spans="1:16">
      <c r="A227" t="s">
        <v>38</v>
      </c>
      <c r="B227">
        <v>50</v>
      </c>
      <c r="C227">
        <f>B227/10</f>
        <v>5</v>
      </c>
      <c r="D227">
        <v>10</v>
      </c>
      <c r="F227">
        <v>5566634470</v>
      </c>
      <c r="G227">
        <v>32737600</v>
      </c>
      <c r="H227">
        <f>F227-(G227*18)</f>
        <v>4977357670</v>
      </c>
      <c r="I227">
        <f>G227</f>
        <v>32737600</v>
      </c>
      <c r="J227">
        <v>4977357670</v>
      </c>
      <c r="K227">
        <v>32737600</v>
      </c>
      <c r="M227">
        <f t="shared" si="94"/>
        <v>0</v>
      </c>
      <c r="N227">
        <f t="shared" si="94"/>
        <v>0</v>
      </c>
      <c r="O227">
        <f t="shared" si="95"/>
        <v>0</v>
      </c>
      <c r="P227">
        <f t="shared" si="95"/>
        <v>0</v>
      </c>
    </row>
    <row r="228" spans="1:16">
      <c r="A228" t="s">
        <v>38</v>
      </c>
      <c r="B228">
        <v>75</v>
      </c>
      <c r="C228">
        <f>B228/10</f>
        <v>7.5</v>
      </c>
      <c r="D228">
        <v>10</v>
      </c>
      <c r="F228">
        <v>8301630073</v>
      </c>
      <c r="G228">
        <v>48822080</v>
      </c>
      <c r="H228">
        <f>F228-(G228*18)</f>
        <v>7422832633</v>
      </c>
      <c r="I228">
        <f>G228</f>
        <v>48822080</v>
      </c>
      <c r="J228">
        <v>7585777581</v>
      </c>
      <c r="K228">
        <v>48822080</v>
      </c>
      <c r="M228">
        <f t="shared" si="94"/>
        <v>-162944948</v>
      </c>
      <c r="N228">
        <f t="shared" si="94"/>
        <v>0</v>
      </c>
      <c r="O228">
        <f t="shared" si="95"/>
        <v>0</v>
      </c>
      <c r="P228">
        <f t="shared" si="95"/>
        <v>0</v>
      </c>
    </row>
    <row r="229" spans="1:16">
      <c r="A229" t="s">
        <v>38</v>
      </c>
      <c r="B229">
        <v>100</v>
      </c>
      <c r="C229">
        <f>B229/10</f>
        <v>10</v>
      </c>
      <c r="D229">
        <v>10</v>
      </c>
      <c r="F229">
        <v>11164762937</v>
      </c>
      <c r="G229">
        <v>65660288</v>
      </c>
      <c r="H229">
        <f>F229-(G229*18)</f>
        <v>9982877753</v>
      </c>
      <c r="I229">
        <f>G229</f>
        <v>65660288</v>
      </c>
      <c r="J229">
        <v>10196328513</v>
      </c>
      <c r="K229">
        <v>65622678</v>
      </c>
      <c r="M229">
        <f t="shared" si="94"/>
        <v>-213450760</v>
      </c>
      <c r="N229">
        <f t="shared" si="94"/>
        <v>37610</v>
      </c>
      <c r="O229">
        <f t="shared" si="95"/>
        <v>0</v>
      </c>
      <c r="P229">
        <f t="shared" si="95"/>
        <v>5.7279675654179282E-2</v>
      </c>
    </row>
  </sheetData>
  <pageMargins left="0" right="0" top="0.39370078740157477" bottom="0.39370078740157477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2"/>
  <sheetViews>
    <sheetView workbookViewId="0">
      <selection activeCell="M28" sqref="M28"/>
    </sheetView>
  </sheetViews>
  <sheetFormatPr defaultRowHeight="14.25"/>
  <cols>
    <col min="1" max="4" width="10.625" customWidth="1"/>
    <col min="5" max="5" width="13.125" customWidth="1"/>
    <col min="6" max="6" width="14.625" customWidth="1"/>
    <col min="7" max="7" width="12.75" customWidth="1"/>
    <col min="8" max="8" width="10.625" customWidth="1"/>
    <col min="9" max="9" width="11.75" bestFit="1" customWidth="1"/>
  </cols>
  <sheetData>
    <row r="1" spans="1:9">
      <c r="A1" s="4" t="s">
        <v>40</v>
      </c>
      <c r="B1" s="4"/>
      <c r="C1" s="4"/>
    </row>
    <row r="4" spans="1:9">
      <c r="B4" t="s">
        <v>41</v>
      </c>
      <c r="C4" t="s">
        <v>42</v>
      </c>
      <c r="D4" t="s">
        <v>43</v>
      </c>
      <c r="E4" t="s">
        <v>44</v>
      </c>
      <c r="F4" t="s">
        <v>45</v>
      </c>
      <c r="G4" t="s">
        <v>46</v>
      </c>
      <c r="I4" t="s">
        <v>55</v>
      </c>
    </row>
    <row r="5" spans="1:9">
      <c r="A5" t="s">
        <v>47</v>
      </c>
      <c r="B5">
        <v>64</v>
      </c>
      <c r="C5">
        <v>195312500</v>
      </c>
      <c r="D5">
        <v>195312500</v>
      </c>
      <c r="E5">
        <v>11718750000</v>
      </c>
      <c r="F5">
        <v>195306184</v>
      </c>
      <c r="G5">
        <v>8984084464</v>
      </c>
      <c r="I5">
        <f>((D5-F5)*100)/D5</f>
        <v>3.2337920000000001E-3</v>
      </c>
    </row>
    <row r="6" spans="1:9">
      <c r="C6">
        <v>195312500</v>
      </c>
      <c r="D6">
        <v>195312500</v>
      </c>
      <c r="E6">
        <v>11718750000</v>
      </c>
      <c r="F6">
        <v>195311040</v>
      </c>
      <c r="G6">
        <v>8984307840</v>
      </c>
      <c r="I6">
        <f t="shared" ref="I6:I119" si="0">((D6-F6)*100)/D6</f>
        <v>7.4752E-4</v>
      </c>
    </row>
    <row r="7" spans="1:9">
      <c r="C7">
        <v>195312500</v>
      </c>
      <c r="D7">
        <v>195312500</v>
      </c>
      <c r="E7">
        <v>11718750000</v>
      </c>
      <c r="F7">
        <v>195308767</v>
      </c>
      <c r="G7">
        <v>8984203282</v>
      </c>
      <c r="I7">
        <f t="shared" si="0"/>
        <v>1.911296E-3</v>
      </c>
    </row>
    <row r="8" spans="1:9">
      <c r="C8">
        <v>195312500</v>
      </c>
      <c r="D8">
        <v>195312500</v>
      </c>
      <c r="E8">
        <v>11718750000</v>
      </c>
      <c r="F8">
        <v>195312500</v>
      </c>
      <c r="G8">
        <v>8984375000</v>
      </c>
      <c r="I8">
        <f t="shared" si="0"/>
        <v>0</v>
      </c>
    </row>
    <row r="9" spans="1:9">
      <c r="C9">
        <v>195312500</v>
      </c>
      <c r="D9">
        <v>195312500</v>
      </c>
      <c r="E9">
        <v>11718750000</v>
      </c>
      <c r="F9">
        <v>195312500</v>
      </c>
      <c r="G9">
        <v>8984375000</v>
      </c>
      <c r="I9">
        <f t="shared" si="0"/>
        <v>0</v>
      </c>
    </row>
    <row r="10" spans="1:9">
      <c r="E10" t="s">
        <v>56</v>
      </c>
      <c r="F10">
        <f>AVERAGE(F5:F9)</f>
        <v>195310198.19999999</v>
      </c>
      <c r="G10">
        <f>AVERAGE(G5:G9)</f>
        <v>8984269117.2000008</v>
      </c>
      <c r="I10">
        <f t="shared" ref="I10" si="1">AVERAGE(I5:I9)</f>
        <v>1.1785215999999999E-3</v>
      </c>
    </row>
    <row r="11" spans="1:9">
      <c r="E11" t="s">
        <v>57</v>
      </c>
      <c r="F11">
        <f>_xlfn.STDEV.P(F5:F9)</f>
        <v>2427.6461356631035</v>
      </c>
      <c r="G11">
        <f>_xlfn.STDEV.P(G5:G9)</f>
        <v>111671.72224050277</v>
      </c>
      <c r="I11">
        <f t="shared" ref="I11" si="2">_xlfn.STDEV.P(I5:I9)</f>
        <v>1.2429548214595092E-3</v>
      </c>
    </row>
    <row r="12" spans="1:9">
      <c r="E12" t="s">
        <v>58</v>
      </c>
      <c r="F12">
        <f>_xlfn.VAR.P(F5:F9)</f>
        <v>5893465.7599999998</v>
      </c>
      <c r="G12">
        <f>_xlfn.VAR.P(G5:G9)</f>
        <v>12470573548.16</v>
      </c>
      <c r="I12">
        <f t="shared" ref="I12" si="3">_xlfn.VAR.P(I5:I9)</f>
        <v>1.5449366881894403E-6</v>
      </c>
    </row>
    <row r="13" spans="1:9">
      <c r="E13" t="s">
        <v>59</v>
      </c>
      <c r="F13">
        <f>((MAX(F5:F9)-MIN(F5:F9))*100)/AVERAGE(F5:F9)</f>
        <v>3.2338301113863702E-3</v>
      </c>
      <c r="G13">
        <f t="shared" ref="G13" si="4">((MAX(G5:G9)-MIN(G5:G9))*100)/AVERAGE(G5:G9)</f>
        <v>3.2338301113863698E-3</v>
      </c>
    </row>
    <row r="15" spans="1:9">
      <c r="B15">
        <v>128</v>
      </c>
      <c r="C15">
        <v>97656250</v>
      </c>
      <c r="D15">
        <v>97656250</v>
      </c>
      <c r="E15">
        <v>12109375000</v>
      </c>
      <c r="F15">
        <v>97656250</v>
      </c>
      <c r="G15">
        <v>10742187500</v>
      </c>
      <c r="I15">
        <f t="shared" si="0"/>
        <v>0</v>
      </c>
    </row>
    <row r="16" spans="1:9">
      <c r="C16">
        <v>97656250</v>
      </c>
      <c r="D16">
        <v>97656250</v>
      </c>
      <c r="E16">
        <v>12109375000</v>
      </c>
      <c r="F16">
        <v>97656250</v>
      </c>
      <c r="G16">
        <v>10742187500</v>
      </c>
      <c r="I16">
        <f t="shared" si="0"/>
        <v>0</v>
      </c>
    </row>
    <row r="17" spans="2:9">
      <c r="C17">
        <v>97656250</v>
      </c>
      <c r="D17">
        <v>97656250</v>
      </c>
      <c r="E17">
        <v>12109375000</v>
      </c>
      <c r="F17">
        <v>97656250</v>
      </c>
      <c r="G17">
        <v>10742187500</v>
      </c>
      <c r="I17">
        <f t="shared" si="0"/>
        <v>0</v>
      </c>
    </row>
    <row r="18" spans="2:9">
      <c r="C18">
        <v>97656250</v>
      </c>
      <c r="D18">
        <v>97656250</v>
      </c>
      <c r="E18">
        <v>12109375000</v>
      </c>
      <c r="F18">
        <v>97656250</v>
      </c>
      <c r="G18">
        <v>10742187500</v>
      </c>
      <c r="I18">
        <f t="shared" si="0"/>
        <v>0</v>
      </c>
    </row>
    <row r="19" spans="2:9">
      <c r="C19">
        <v>97656250</v>
      </c>
      <c r="D19">
        <v>97656250</v>
      </c>
      <c r="E19">
        <v>12109375000</v>
      </c>
      <c r="F19">
        <v>97656250</v>
      </c>
      <c r="G19">
        <v>10742187500</v>
      </c>
      <c r="I19">
        <f t="shared" si="0"/>
        <v>0</v>
      </c>
    </row>
    <row r="20" spans="2:9">
      <c r="E20" t="s">
        <v>56</v>
      </c>
      <c r="F20">
        <f>AVERAGE(F15:F19)</f>
        <v>97656250</v>
      </c>
      <c r="G20">
        <f t="shared" ref="G20:I20" si="5">AVERAGE(G15:G19)</f>
        <v>10742187500</v>
      </c>
      <c r="I20">
        <f t="shared" si="5"/>
        <v>0</v>
      </c>
    </row>
    <row r="21" spans="2:9">
      <c r="E21" t="s">
        <v>57</v>
      </c>
      <c r="F21">
        <f>_xlfn.STDEV.P(F15:F19)</f>
        <v>0</v>
      </c>
      <c r="G21">
        <f t="shared" ref="G21:I21" si="6">_xlfn.STDEV.P(G15:G19)</f>
        <v>0</v>
      </c>
      <c r="I21">
        <f t="shared" si="6"/>
        <v>0</v>
      </c>
    </row>
    <row r="22" spans="2:9">
      <c r="E22" t="s">
        <v>58</v>
      </c>
      <c r="F22">
        <f>_xlfn.VAR.P(F15:F19)</f>
        <v>0</v>
      </c>
      <c r="G22">
        <f t="shared" ref="G22:I22" si="7">_xlfn.VAR.P(G15:G19)</f>
        <v>0</v>
      </c>
      <c r="I22">
        <f t="shared" si="7"/>
        <v>0</v>
      </c>
    </row>
    <row r="23" spans="2:9">
      <c r="E23" t="s">
        <v>59</v>
      </c>
      <c r="F23">
        <f>((MAX(F15:F19)-MIN(F15:F19))*100)/AVERAGE(F15:F19)</f>
        <v>0</v>
      </c>
      <c r="G23">
        <f t="shared" ref="G23" si="8">((MAX(G15:G19)-MIN(G15:G19))*100)/AVERAGE(G15:G19)</f>
        <v>0</v>
      </c>
    </row>
    <row r="25" spans="2:9">
      <c r="B25">
        <v>256</v>
      </c>
      <c r="C25">
        <v>48828125</v>
      </c>
      <c r="D25">
        <v>48828125</v>
      </c>
      <c r="E25">
        <v>12304687500</v>
      </c>
      <c r="F25">
        <v>48828125</v>
      </c>
      <c r="G25">
        <v>11621093750</v>
      </c>
      <c r="I25">
        <f t="shared" si="0"/>
        <v>0</v>
      </c>
    </row>
    <row r="26" spans="2:9">
      <c r="C26">
        <v>48828125</v>
      </c>
      <c r="D26">
        <v>48828125</v>
      </c>
      <c r="E26">
        <v>12304687500</v>
      </c>
      <c r="F26">
        <v>48828125</v>
      </c>
      <c r="G26">
        <v>11621093750</v>
      </c>
      <c r="I26">
        <f t="shared" si="0"/>
        <v>0</v>
      </c>
    </row>
    <row r="27" spans="2:9">
      <c r="C27">
        <v>48828125</v>
      </c>
      <c r="D27">
        <v>48828125</v>
      </c>
      <c r="E27">
        <v>12304687500</v>
      </c>
      <c r="F27">
        <v>48828125</v>
      </c>
      <c r="G27">
        <v>11621093750</v>
      </c>
      <c r="I27">
        <f t="shared" si="0"/>
        <v>0</v>
      </c>
    </row>
    <row r="28" spans="2:9">
      <c r="C28">
        <v>48828125</v>
      </c>
      <c r="D28">
        <v>48828125</v>
      </c>
      <c r="E28">
        <v>12304687500</v>
      </c>
      <c r="F28">
        <v>48828125</v>
      </c>
      <c r="G28">
        <v>11621093750</v>
      </c>
      <c r="I28">
        <f t="shared" si="0"/>
        <v>0</v>
      </c>
    </row>
    <row r="29" spans="2:9">
      <c r="C29">
        <v>48828125</v>
      </c>
      <c r="D29">
        <v>48828125</v>
      </c>
      <c r="E29">
        <v>12304687500</v>
      </c>
      <c r="F29">
        <v>48828125</v>
      </c>
      <c r="G29">
        <v>11621093750</v>
      </c>
      <c r="I29">
        <f t="shared" si="0"/>
        <v>0</v>
      </c>
    </row>
    <row r="30" spans="2:9">
      <c r="E30" t="s">
        <v>56</v>
      </c>
      <c r="F30">
        <f>AVERAGE(F25:F29)</f>
        <v>48828125</v>
      </c>
      <c r="G30">
        <f t="shared" ref="G30" si="9">AVERAGE(G25:G29)</f>
        <v>11621093750</v>
      </c>
      <c r="I30">
        <f t="shared" ref="I30" si="10">AVERAGE(I25:I29)</f>
        <v>0</v>
      </c>
    </row>
    <row r="31" spans="2:9">
      <c r="E31" t="s">
        <v>57</v>
      </c>
      <c r="F31">
        <f>_xlfn.STDEV.P(F25:F29)</f>
        <v>0</v>
      </c>
      <c r="G31">
        <f t="shared" ref="G31" si="11">_xlfn.STDEV.P(G25:G29)</f>
        <v>0</v>
      </c>
      <c r="I31">
        <f t="shared" ref="I31" si="12">_xlfn.STDEV.P(I25:I29)</f>
        <v>0</v>
      </c>
    </row>
    <row r="32" spans="2:9">
      <c r="E32" t="s">
        <v>58</v>
      </c>
      <c r="F32">
        <f>_xlfn.VAR.P(F25:F29)</f>
        <v>0</v>
      </c>
      <c r="G32">
        <f t="shared" ref="G32" si="13">_xlfn.VAR.P(G25:G29)</f>
        <v>0</v>
      </c>
      <c r="I32">
        <f t="shared" ref="I32" si="14">_xlfn.VAR.P(I25:I29)</f>
        <v>0</v>
      </c>
    </row>
    <row r="33" spans="2:9">
      <c r="E33" t="s">
        <v>59</v>
      </c>
      <c r="F33">
        <f>((MAX(F25:F29)-MIN(F25:F29))*100)/AVERAGE(F25:F29)</f>
        <v>0</v>
      </c>
      <c r="G33">
        <f t="shared" ref="G33" si="15">((MAX(G25:G29)-MIN(G25:G29))*100)/AVERAGE(G25:G29)</f>
        <v>0</v>
      </c>
    </row>
    <row r="34" spans="2:9" s="5" customFormat="1"/>
    <row r="35" spans="2:9">
      <c r="B35">
        <v>512</v>
      </c>
      <c r="C35">
        <v>24414063</v>
      </c>
      <c r="D35">
        <v>24414063</v>
      </c>
      <c r="E35">
        <v>12402344004</v>
      </c>
      <c r="F35">
        <v>24414063</v>
      </c>
      <c r="G35">
        <v>12060547122</v>
      </c>
      <c r="I35">
        <f t="shared" si="0"/>
        <v>0</v>
      </c>
    </row>
    <row r="36" spans="2:9">
      <c r="C36">
        <v>24414063</v>
      </c>
      <c r="D36">
        <v>24414063</v>
      </c>
      <c r="E36">
        <v>12402344004</v>
      </c>
      <c r="F36">
        <v>24414063</v>
      </c>
      <c r="G36">
        <v>12060547122</v>
      </c>
      <c r="I36">
        <f t="shared" si="0"/>
        <v>0</v>
      </c>
    </row>
    <row r="37" spans="2:9">
      <c r="C37">
        <v>24414063</v>
      </c>
      <c r="D37">
        <v>24414063</v>
      </c>
      <c r="E37">
        <v>12402344004</v>
      </c>
      <c r="F37">
        <v>24414063</v>
      </c>
      <c r="G37">
        <v>12060547122</v>
      </c>
      <c r="I37">
        <f t="shared" si="0"/>
        <v>0</v>
      </c>
    </row>
    <row r="38" spans="2:9">
      <c r="C38">
        <v>24414063</v>
      </c>
      <c r="D38">
        <v>24414063</v>
      </c>
      <c r="E38">
        <v>12402344004</v>
      </c>
      <c r="F38">
        <v>24414063</v>
      </c>
      <c r="G38">
        <v>12060547122</v>
      </c>
      <c r="I38">
        <f t="shared" si="0"/>
        <v>0</v>
      </c>
    </row>
    <row r="39" spans="2:9">
      <c r="C39">
        <v>24414063</v>
      </c>
      <c r="D39">
        <v>24414063</v>
      </c>
      <c r="E39">
        <v>12402344004</v>
      </c>
      <c r="F39">
        <v>24414063</v>
      </c>
      <c r="G39">
        <v>12060547122</v>
      </c>
      <c r="I39">
        <f t="shared" si="0"/>
        <v>0</v>
      </c>
    </row>
    <row r="40" spans="2:9">
      <c r="E40" t="s">
        <v>56</v>
      </c>
      <c r="F40">
        <f>AVERAGE(F35:F39)</f>
        <v>24414063</v>
      </c>
      <c r="G40">
        <f t="shared" ref="G40" si="16">AVERAGE(G35:G39)</f>
        <v>12060547122</v>
      </c>
      <c r="I40">
        <f t="shared" ref="I40" si="17">AVERAGE(I35:I39)</f>
        <v>0</v>
      </c>
    </row>
    <row r="41" spans="2:9">
      <c r="E41" t="s">
        <v>57</v>
      </c>
      <c r="F41">
        <f>_xlfn.STDEV.P(F35:F39)</f>
        <v>0</v>
      </c>
      <c r="G41">
        <f t="shared" ref="G41" si="18">_xlfn.STDEV.P(G35:G39)</f>
        <v>0</v>
      </c>
      <c r="I41">
        <f t="shared" ref="I41" si="19">_xlfn.STDEV.P(I35:I39)</f>
        <v>0</v>
      </c>
    </row>
    <row r="42" spans="2:9">
      <c r="E42" t="s">
        <v>58</v>
      </c>
      <c r="F42">
        <f>_xlfn.VAR.P(F35:F39)</f>
        <v>0</v>
      </c>
      <c r="G42">
        <f t="shared" ref="G42" si="20">_xlfn.VAR.P(G35:G39)</f>
        <v>0</v>
      </c>
      <c r="I42">
        <f t="shared" ref="I42" si="21">_xlfn.VAR.P(I35:I39)</f>
        <v>0</v>
      </c>
    </row>
    <row r="43" spans="2:9">
      <c r="E43" t="s">
        <v>59</v>
      </c>
      <c r="F43">
        <f>((MAX(F35:F39)-MIN(F35:F39))*100)/AVERAGE(F35:F39)</f>
        <v>0</v>
      </c>
      <c r="G43">
        <f t="shared" ref="G43" si="22">((MAX(G35:G39)-MIN(G35:G39))*100)/AVERAGE(G35:G39)</f>
        <v>0</v>
      </c>
    </row>
    <row r="45" spans="2:9">
      <c r="B45">
        <v>1024</v>
      </c>
      <c r="C45">
        <v>12207032</v>
      </c>
      <c r="D45">
        <v>12207032</v>
      </c>
      <c r="E45">
        <v>12451172640</v>
      </c>
      <c r="F45">
        <v>12207032</v>
      </c>
      <c r="G45">
        <v>12280274192</v>
      </c>
      <c r="I45">
        <f t="shared" si="0"/>
        <v>0</v>
      </c>
    </row>
    <row r="46" spans="2:9">
      <c r="C46">
        <v>12207032</v>
      </c>
      <c r="D46">
        <v>12207032</v>
      </c>
      <c r="E46">
        <v>12451172640</v>
      </c>
      <c r="F46">
        <v>12207032</v>
      </c>
      <c r="G46">
        <v>12280274192</v>
      </c>
      <c r="I46">
        <f t="shared" si="0"/>
        <v>0</v>
      </c>
    </row>
    <row r="47" spans="2:9">
      <c r="C47">
        <v>12207032</v>
      </c>
      <c r="D47">
        <v>12207032</v>
      </c>
      <c r="E47">
        <v>12451172640</v>
      </c>
      <c r="F47">
        <v>12207032</v>
      </c>
      <c r="G47">
        <v>12280274192</v>
      </c>
      <c r="I47">
        <f t="shared" si="0"/>
        <v>0</v>
      </c>
    </row>
    <row r="48" spans="2:9">
      <c r="C48">
        <v>12207032</v>
      </c>
      <c r="D48">
        <v>12207032</v>
      </c>
      <c r="E48">
        <v>12451172640</v>
      </c>
      <c r="F48">
        <v>12207032</v>
      </c>
      <c r="G48">
        <v>12280274192</v>
      </c>
      <c r="I48">
        <f t="shared" si="0"/>
        <v>0</v>
      </c>
    </row>
    <row r="49" spans="1:9">
      <c r="C49">
        <v>12207032</v>
      </c>
      <c r="D49">
        <v>12207032</v>
      </c>
      <c r="E49">
        <v>12451172640</v>
      </c>
      <c r="F49">
        <v>12207032</v>
      </c>
      <c r="G49">
        <v>12280274192</v>
      </c>
      <c r="I49">
        <f t="shared" si="0"/>
        <v>0</v>
      </c>
    </row>
    <row r="50" spans="1:9">
      <c r="E50" t="s">
        <v>56</v>
      </c>
      <c r="F50">
        <f>AVERAGE(F45:F49)</f>
        <v>12207032</v>
      </c>
      <c r="G50">
        <f t="shared" ref="G50" si="23">AVERAGE(G45:G49)</f>
        <v>12280274192</v>
      </c>
      <c r="I50">
        <f t="shared" ref="I50" si="24">AVERAGE(I45:I49)</f>
        <v>0</v>
      </c>
    </row>
    <row r="51" spans="1:9">
      <c r="E51" t="s">
        <v>57</v>
      </c>
      <c r="F51">
        <f>_xlfn.STDEV.P(F45:F49)</f>
        <v>0</v>
      </c>
      <c r="G51">
        <f t="shared" ref="G51" si="25">_xlfn.STDEV.P(G45:G49)</f>
        <v>0</v>
      </c>
      <c r="I51">
        <f t="shared" ref="I51" si="26">_xlfn.STDEV.P(I45:I49)</f>
        <v>0</v>
      </c>
    </row>
    <row r="52" spans="1:9">
      <c r="E52" t="s">
        <v>58</v>
      </c>
      <c r="F52">
        <f>_xlfn.VAR.P(F45:F49)</f>
        <v>0</v>
      </c>
      <c r="G52">
        <f t="shared" ref="G52" si="27">_xlfn.VAR.P(G45:G49)</f>
        <v>0</v>
      </c>
      <c r="I52">
        <f t="shared" ref="I52" si="28">_xlfn.VAR.P(I45:I49)</f>
        <v>0</v>
      </c>
    </row>
    <row r="53" spans="1:9">
      <c r="E53" t="s">
        <v>59</v>
      </c>
      <c r="F53">
        <f>((MAX(F45:F49)-MIN(F45:F49))*100)/AVERAGE(F45:F49)</f>
        <v>0</v>
      </c>
      <c r="G53">
        <f t="shared" ref="G53" si="29">((MAX(G45:G49)-MIN(G45:G49))*100)/AVERAGE(G45:G49)</f>
        <v>0</v>
      </c>
    </row>
    <row r="56" spans="1:9">
      <c r="D56" t="s">
        <v>60</v>
      </c>
      <c r="F56">
        <f>AVERAGE(F51,F41,F31,F21,F11)</f>
        <v>485.52922713262069</v>
      </c>
    </row>
    <row r="57" spans="1:9">
      <c r="D57" t="s">
        <v>61</v>
      </c>
      <c r="F57">
        <f>AVERAGE(F52,F42,F32,F22,F12)</f>
        <v>1178693.152</v>
      </c>
    </row>
    <row r="58" spans="1:9">
      <c r="D58" t="s">
        <v>62</v>
      </c>
      <c r="F58">
        <f>AVERAGE(F53,F43,F33,F23,F13)</f>
        <v>6.46766022277274E-4</v>
      </c>
    </row>
    <row r="61" spans="1:9">
      <c r="A61" t="s">
        <v>48</v>
      </c>
      <c r="B61">
        <v>64</v>
      </c>
      <c r="C61">
        <v>195312500</v>
      </c>
      <c r="D61">
        <v>195312500</v>
      </c>
      <c r="E61">
        <v>11718750000</v>
      </c>
      <c r="F61">
        <v>188684956</v>
      </c>
      <c r="G61">
        <v>8679507976</v>
      </c>
      <c r="I61">
        <f t="shared" si="0"/>
        <v>3.393302528</v>
      </c>
    </row>
    <row r="62" spans="1:9">
      <c r="C62">
        <v>195312500</v>
      </c>
      <c r="D62">
        <v>195312500</v>
      </c>
      <c r="E62">
        <v>11718750000</v>
      </c>
      <c r="F62">
        <v>189017452</v>
      </c>
      <c r="G62">
        <v>8694802792</v>
      </c>
      <c r="I62">
        <f t="shared" si="0"/>
        <v>3.2230645760000001</v>
      </c>
    </row>
    <row r="63" spans="1:9">
      <c r="C63">
        <v>195312500</v>
      </c>
      <c r="D63">
        <v>195312500</v>
      </c>
      <c r="E63">
        <v>11718750000</v>
      </c>
      <c r="F63">
        <v>189305664</v>
      </c>
      <c r="G63">
        <v>8708060544</v>
      </c>
      <c r="I63">
        <f t="shared" si="0"/>
        <v>3.0755000319999999</v>
      </c>
    </row>
    <row r="64" spans="1:9">
      <c r="C64">
        <v>195312500</v>
      </c>
      <c r="D64">
        <v>195312500</v>
      </c>
      <c r="E64">
        <v>11718750000</v>
      </c>
      <c r="F64">
        <v>189658747</v>
      </c>
      <c r="G64">
        <v>8724302362</v>
      </c>
      <c r="I64">
        <f t="shared" si="0"/>
        <v>2.894721536</v>
      </c>
    </row>
    <row r="65" spans="2:9">
      <c r="C65">
        <v>195312500</v>
      </c>
      <c r="D65">
        <v>195312500</v>
      </c>
      <c r="E65">
        <v>11718750000</v>
      </c>
      <c r="F65">
        <v>190019050</v>
      </c>
      <c r="G65">
        <v>8740876300</v>
      </c>
      <c r="I65">
        <f t="shared" si="0"/>
        <v>2.7102463999999999</v>
      </c>
    </row>
    <row r="66" spans="2:9">
      <c r="E66" t="s">
        <v>56</v>
      </c>
      <c r="F66">
        <f>AVERAGE(F61:F65)</f>
        <v>189337173.80000001</v>
      </c>
      <c r="G66">
        <f t="shared" ref="G66" si="30">AVERAGE(G61:G65)</f>
        <v>8709509994.7999992</v>
      </c>
      <c r="I66">
        <f t="shared" ref="I66" si="31">AVERAGE(I61:I65)</f>
        <v>3.0593670144000003</v>
      </c>
    </row>
    <row r="67" spans="2:9">
      <c r="E67" t="s">
        <v>57</v>
      </c>
      <c r="F67">
        <f>_xlfn.STDEV.P(F61:F65)</f>
        <v>468394.5837886685</v>
      </c>
      <c r="G67">
        <f t="shared" ref="G67" si="32">_xlfn.STDEV.P(G61:G65)</f>
        <v>21546150.854278751</v>
      </c>
      <c r="I67">
        <f t="shared" ref="I67" si="33">_xlfn.STDEV.P(I61:I65)</f>
        <v>0.23981802689979831</v>
      </c>
    </row>
    <row r="68" spans="2:9">
      <c r="E68" t="s">
        <v>58</v>
      </c>
      <c r="F68">
        <f>_xlfn.VAR.P(F61:F65)</f>
        <v>219393486122.56</v>
      </c>
      <c r="G68">
        <f t="shared" ref="G68" si="34">_xlfn.VAR.P(G61:G65)</f>
        <v>464236616635336.88</v>
      </c>
      <c r="I68">
        <f t="shared" ref="I68" si="35">_xlfn.VAR.P(I61:I65)</f>
        <v>5.7512686026112383E-2</v>
      </c>
    </row>
    <row r="69" spans="2:9">
      <c r="E69" t="s">
        <v>59</v>
      </c>
      <c r="F69">
        <f>((MAX(F61:F65)-MIN(F61:F65))*100)/AVERAGE(F61:F65)</f>
        <v>0.70461282020044602</v>
      </c>
      <c r="G69">
        <f t="shared" ref="G69" si="36">((MAX(G61:G65)-MIN(G61:G65))*100)/AVERAGE(G61:G65)</f>
        <v>0.70461282020044613</v>
      </c>
      <c r="I69">
        <f t="shared" ref="I69" si="37">((MAX(I61:I65)-MIN(I61:I65))*100)/AVERAGE(I61:I65)</f>
        <v>22.326714146585001</v>
      </c>
    </row>
    <row r="71" spans="2:9">
      <c r="B71">
        <v>128</v>
      </c>
      <c r="C71">
        <v>97656250</v>
      </c>
      <c r="D71">
        <v>97656250</v>
      </c>
      <c r="E71">
        <v>12109375000</v>
      </c>
      <c r="F71">
        <v>97542730</v>
      </c>
      <c r="G71">
        <v>10729700300</v>
      </c>
      <c r="I71">
        <f t="shared" si="0"/>
        <v>0.11624448</v>
      </c>
    </row>
    <row r="72" spans="2:9">
      <c r="C72">
        <v>97656250</v>
      </c>
      <c r="D72">
        <v>97656250</v>
      </c>
      <c r="E72">
        <v>12109375000</v>
      </c>
      <c r="F72">
        <v>97555396</v>
      </c>
      <c r="G72">
        <v>10731093560</v>
      </c>
      <c r="I72">
        <f t="shared" si="0"/>
        <v>0.10327449599999999</v>
      </c>
    </row>
    <row r="73" spans="2:9">
      <c r="C73">
        <v>97656250</v>
      </c>
      <c r="D73">
        <v>97656250</v>
      </c>
      <c r="E73">
        <v>12109375000</v>
      </c>
      <c r="F73">
        <v>97551852</v>
      </c>
      <c r="G73">
        <v>10730703720</v>
      </c>
      <c r="I73">
        <f t="shared" si="0"/>
        <v>0.106903552</v>
      </c>
    </row>
    <row r="74" spans="2:9">
      <c r="C74">
        <v>97656250</v>
      </c>
      <c r="D74">
        <v>97656250</v>
      </c>
      <c r="E74">
        <v>12109375000</v>
      </c>
      <c r="F74">
        <v>97580250</v>
      </c>
      <c r="G74">
        <v>10733827500</v>
      </c>
      <c r="I74">
        <f t="shared" si="0"/>
        <v>7.7824000000000004E-2</v>
      </c>
    </row>
    <row r="75" spans="2:9">
      <c r="C75">
        <v>97656250</v>
      </c>
      <c r="D75">
        <v>97656250</v>
      </c>
      <c r="E75">
        <v>12109375000</v>
      </c>
      <c r="F75">
        <v>97553325</v>
      </c>
      <c r="G75">
        <v>10730865750</v>
      </c>
      <c r="I75">
        <f t="shared" si="0"/>
        <v>0.10539519999999999</v>
      </c>
    </row>
    <row r="76" spans="2:9">
      <c r="E76" t="s">
        <v>56</v>
      </c>
      <c r="F76">
        <f>AVERAGE(F71:F75)</f>
        <v>97556710.599999994</v>
      </c>
      <c r="G76">
        <f t="shared" ref="G76" si="38">AVERAGE(G71:G75)</f>
        <v>10731238166</v>
      </c>
      <c r="I76">
        <f t="shared" ref="I76" si="39">AVERAGE(I71:I75)</f>
        <v>0.1019283456</v>
      </c>
    </row>
    <row r="77" spans="2:9">
      <c r="E77" t="s">
        <v>57</v>
      </c>
      <c r="F77">
        <f>_xlfn.STDEV.P(F71:F75)</f>
        <v>12540.789314871692</v>
      </c>
      <c r="G77">
        <f t="shared" ref="G77" si="40">_xlfn.STDEV.P(G71:G75)</f>
        <v>1379486.8246358861</v>
      </c>
      <c r="I77">
        <f t="shared" ref="I77" si="41">_xlfn.STDEV.P(I71:I75)</f>
        <v>1.2841768258428581E-2</v>
      </c>
    </row>
    <row r="78" spans="2:9">
      <c r="E78" t="s">
        <v>58</v>
      </c>
      <c r="F78">
        <f>_xlfn.VAR.P(F71:F75)</f>
        <v>157271396.63999999</v>
      </c>
      <c r="G78">
        <f t="shared" ref="G78" si="42">_xlfn.VAR.P(G71:G75)</f>
        <v>1902983899344</v>
      </c>
      <c r="I78">
        <f t="shared" ref="I78" si="43">_xlfn.VAR.P(I71:I75)</f>
        <v>1.649110120031838E-4</v>
      </c>
    </row>
    <row r="79" spans="2:9">
      <c r="E79" t="s">
        <v>59</v>
      </c>
      <c r="F79">
        <f>((MAX(F71:F75)-MIN(F71:F75))*100)/AVERAGE(F71:F75)</f>
        <v>3.8459681316889337E-2</v>
      </c>
      <c r="G79">
        <f t="shared" ref="G79" si="44">((MAX(G71:G75)-MIN(G71:G75))*100)/AVERAGE(G71:G75)</f>
        <v>3.8459681316889337E-2</v>
      </c>
      <c r="I79">
        <f t="shared" ref="I79" si="45">((MAX(I71:I75)-MIN(I71:I75))*100)/AVERAGE(I71:I75)</f>
        <v>37.69361679897608</v>
      </c>
    </row>
    <row r="81" spans="2:9">
      <c r="B81">
        <v>256</v>
      </c>
      <c r="C81">
        <v>48828125</v>
      </c>
      <c r="D81">
        <v>48828125</v>
      </c>
      <c r="E81">
        <v>12304687500</v>
      </c>
      <c r="F81">
        <v>48828125</v>
      </c>
      <c r="G81">
        <v>11621093750</v>
      </c>
      <c r="I81">
        <f t="shared" si="0"/>
        <v>0</v>
      </c>
    </row>
    <row r="82" spans="2:9">
      <c r="C82">
        <v>48828125</v>
      </c>
      <c r="D82">
        <v>48828125</v>
      </c>
      <c r="E82">
        <v>12304687500</v>
      </c>
      <c r="F82">
        <v>48828125</v>
      </c>
      <c r="G82">
        <v>11621093750</v>
      </c>
      <c r="I82">
        <f t="shared" si="0"/>
        <v>0</v>
      </c>
    </row>
    <row r="83" spans="2:9">
      <c r="C83">
        <v>48828125</v>
      </c>
      <c r="D83">
        <v>48828125</v>
      </c>
      <c r="E83">
        <v>12304687500</v>
      </c>
      <c r="F83">
        <v>48828125</v>
      </c>
      <c r="G83">
        <v>11621093750</v>
      </c>
      <c r="I83">
        <f t="shared" si="0"/>
        <v>0</v>
      </c>
    </row>
    <row r="84" spans="2:9">
      <c r="C84">
        <v>48828125</v>
      </c>
      <c r="D84">
        <v>48828125</v>
      </c>
      <c r="E84">
        <v>12304687500</v>
      </c>
      <c r="F84">
        <v>48828125</v>
      </c>
      <c r="G84">
        <v>11621093750</v>
      </c>
      <c r="I84">
        <f t="shared" si="0"/>
        <v>0</v>
      </c>
    </row>
    <row r="85" spans="2:9">
      <c r="C85">
        <v>48828125</v>
      </c>
      <c r="D85">
        <v>48828125</v>
      </c>
      <c r="E85">
        <v>12304687500</v>
      </c>
      <c r="F85">
        <v>48828125</v>
      </c>
      <c r="G85">
        <v>11621093750</v>
      </c>
      <c r="I85">
        <f t="shared" si="0"/>
        <v>0</v>
      </c>
    </row>
    <row r="86" spans="2:9">
      <c r="E86" t="s">
        <v>56</v>
      </c>
      <c r="F86">
        <f>AVERAGE(F81:F85)</f>
        <v>48828125</v>
      </c>
      <c r="G86">
        <f t="shared" ref="G86" si="46">AVERAGE(G81:G85)</f>
        <v>11621093750</v>
      </c>
      <c r="I86">
        <f t="shared" ref="I86" si="47">AVERAGE(I81:I85)</f>
        <v>0</v>
      </c>
    </row>
    <row r="87" spans="2:9">
      <c r="E87" t="s">
        <v>57</v>
      </c>
      <c r="F87">
        <f>_xlfn.STDEV.P(F81:F85)</f>
        <v>0</v>
      </c>
      <c r="G87">
        <f t="shared" ref="G87" si="48">_xlfn.STDEV.P(G81:G85)</f>
        <v>0</v>
      </c>
      <c r="I87">
        <f t="shared" ref="I87" si="49">_xlfn.STDEV.P(I81:I85)</f>
        <v>0</v>
      </c>
    </row>
    <row r="88" spans="2:9">
      <c r="E88" t="s">
        <v>58</v>
      </c>
      <c r="F88">
        <f>_xlfn.VAR.P(F81:F85)</f>
        <v>0</v>
      </c>
      <c r="G88">
        <f t="shared" ref="G88" si="50">_xlfn.VAR.P(G81:G85)</f>
        <v>0</v>
      </c>
      <c r="I88">
        <f t="shared" ref="I88" si="51">_xlfn.VAR.P(I81:I85)</f>
        <v>0</v>
      </c>
    </row>
    <row r="89" spans="2:9">
      <c r="E89" t="s">
        <v>59</v>
      </c>
      <c r="F89">
        <f>((MAX(F81:F85)-MIN(F81:F85))*100)/AVERAGE(F81:F85)</f>
        <v>0</v>
      </c>
      <c r="G89">
        <f t="shared" ref="G89" si="52">((MAX(G81:G85)-MIN(G81:G85))*100)/AVERAGE(G81:G85)</f>
        <v>0</v>
      </c>
    </row>
    <row r="91" spans="2:9">
      <c r="B91">
        <v>512</v>
      </c>
      <c r="C91">
        <v>24414063</v>
      </c>
      <c r="D91">
        <v>24414063</v>
      </c>
      <c r="E91">
        <v>12402344004</v>
      </c>
      <c r="F91">
        <v>24414063</v>
      </c>
      <c r="G91">
        <v>12060547122</v>
      </c>
      <c r="I91">
        <f t="shared" si="0"/>
        <v>0</v>
      </c>
    </row>
    <row r="92" spans="2:9">
      <c r="C92">
        <v>24414063</v>
      </c>
      <c r="D92">
        <v>24414063</v>
      </c>
      <c r="E92">
        <v>12402344004</v>
      </c>
      <c r="F92">
        <v>24414063</v>
      </c>
      <c r="G92">
        <v>12060547122</v>
      </c>
      <c r="I92">
        <f t="shared" si="0"/>
        <v>0</v>
      </c>
    </row>
    <row r="93" spans="2:9">
      <c r="C93">
        <v>24414063</v>
      </c>
      <c r="D93">
        <v>24414063</v>
      </c>
      <c r="E93">
        <v>12402344004</v>
      </c>
      <c r="F93">
        <v>24414063</v>
      </c>
      <c r="G93">
        <v>12060547122</v>
      </c>
      <c r="I93">
        <f t="shared" si="0"/>
        <v>0</v>
      </c>
    </row>
    <row r="94" spans="2:9">
      <c r="C94">
        <v>24414063</v>
      </c>
      <c r="D94">
        <v>24414063</v>
      </c>
      <c r="E94">
        <v>12402344004</v>
      </c>
      <c r="F94">
        <v>24414063</v>
      </c>
      <c r="G94">
        <v>12060547122</v>
      </c>
      <c r="I94">
        <f t="shared" si="0"/>
        <v>0</v>
      </c>
    </row>
    <row r="95" spans="2:9">
      <c r="C95">
        <v>24414063</v>
      </c>
      <c r="D95">
        <v>24414063</v>
      </c>
      <c r="E95">
        <v>12402344004</v>
      </c>
      <c r="F95">
        <v>24414063</v>
      </c>
      <c r="G95">
        <v>12060547122</v>
      </c>
      <c r="I95">
        <f t="shared" si="0"/>
        <v>0</v>
      </c>
    </row>
    <row r="96" spans="2:9">
      <c r="E96" t="s">
        <v>56</v>
      </c>
      <c r="F96">
        <f>AVERAGE(F91:F95)</f>
        <v>24414063</v>
      </c>
      <c r="G96">
        <f t="shared" ref="G96" si="53">AVERAGE(G91:G95)</f>
        <v>12060547122</v>
      </c>
      <c r="I96">
        <f t="shared" ref="I96" si="54">AVERAGE(I91:I95)</f>
        <v>0</v>
      </c>
    </row>
    <row r="97" spans="2:9">
      <c r="E97" t="s">
        <v>57</v>
      </c>
      <c r="F97">
        <f>_xlfn.STDEV.P(F91:F95)</f>
        <v>0</v>
      </c>
      <c r="G97">
        <f t="shared" ref="G97" si="55">_xlfn.STDEV.P(G91:G95)</f>
        <v>0</v>
      </c>
      <c r="I97">
        <f t="shared" ref="I97" si="56">_xlfn.STDEV.P(I91:I95)</f>
        <v>0</v>
      </c>
    </row>
    <row r="98" spans="2:9">
      <c r="E98" t="s">
        <v>58</v>
      </c>
      <c r="F98">
        <f>_xlfn.VAR.P(F91:F95)</f>
        <v>0</v>
      </c>
      <c r="G98">
        <f t="shared" ref="G98" si="57">_xlfn.VAR.P(G91:G95)</f>
        <v>0</v>
      </c>
      <c r="I98">
        <f t="shared" ref="I98" si="58">_xlfn.VAR.P(I91:I95)</f>
        <v>0</v>
      </c>
    </row>
    <row r="99" spans="2:9">
      <c r="E99" t="s">
        <v>59</v>
      </c>
      <c r="F99">
        <f>((MAX(F91:F95)-MIN(F91:F95))*100)/AVERAGE(F91:F95)</f>
        <v>0</v>
      </c>
      <c r="G99">
        <f t="shared" ref="G99" si="59">((MAX(G91:G95)-MIN(G91:G95))*100)/AVERAGE(G91:G95)</f>
        <v>0</v>
      </c>
    </row>
    <row r="101" spans="2:9">
      <c r="B101">
        <v>1024</v>
      </c>
      <c r="C101">
        <v>12207032</v>
      </c>
      <c r="D101">
        <v>12207032</v>
      </c>
      <c r="E101">
        <v>12451172640</v>
      </c>
      <c r="F101">
        <v>12207032</v>
      </c>
      <c r="G101">
        <v>12280274192</v>
      </c>
      <c r="I101">
        <f t="shared" si="0"/>
        <v>0</v>
      </c>
    </row>
    <row r="102" spans="2:9">
      <c r="C102">
        <v>12207032</v>
      </c>
      <c r="D102">
        <v>12207032</v>
      </c>
      <c r="E102">
        <v>12451172640</v>
      </c>
      <c r="F102">
        <v>12207032</v>
      </c>
      <c r="G102">
        <v>12280274192</v>
      </c>
      <c r="I102">
        <f t="shared" si="0"/>
        <v>0</v>
      </c>
    </row>
    <row r="103" spans="2:9">
      <c r="C103">
        <v>12207032</v>
      </c>
      <c r="D103">
        <v>12207032</v>
      </c>
      <c r="E103">
        <v>12451172640</v>
      </c>
      <c r="F103">
        <v>12207032</v>
      </c>
      <c r="G103">
        <v>12280274192</v>
      </c>
      <c r="I103">
        <f t="shared" si="0"/>
        <v>0</v>
      </c>
    </row>
    <row r="104" spans="2:9">
      <c r="C104">
        <v>12207032</v>
      </c>
      <c r="D104">
        <v>12207032</v>
      </c>
      <c r="E104">
        <v>12451172640</v>
      </c>
      <c r="F104">
        <v>12207032</v>
      </c>
      <c r="G104">
        <v>12280274192</v>
      </c>
      <c r="I104">
        <f t="shared" si="0"/>
        <v>0</v>
      </c>
    </row>
    <row r="105" spans="2:9">
      <c r="C105">
        <v>12207032</v>
      </c>
      <c r="D105">
        <v>12207032</v>
      </c>
      <c r="E105">
        <v>12451172640</v>
      </c>
      <c r="F105">
        <v>12207032</v>
      </c>
      <c r="G105">
        <v>12280274192</v>
      </c>
      <c r="I105">
        <f t="shared" si="0"/>
        <v>0</v>
      </c>
    </row>
    <row r="106" spans="2:9">
      <c r="E106" t="s">
        <v>56</v>
      </c>
      <c r="F106">
        <f>AVERAGE(F101:F105)</f>
        <v>12207032</v>
      </c>
      <c r="G106">
        <f t="shared" ref="G106" si="60">AVERAGE(G101:G105)</f>
        <v>12280274192</v>
      </c>
      <c r="I106">
        <f t="shared" ref="I106" si="61">AVERAGE(I101:I105)</f>
        <v>0</v>
      </c>
    </row>
    <row r="107" spans="2:9">
      <c r="E107" t="s">
        <v>57</v>
      </c>
      <c r="F107">
        <f>_xlfn.STDEV.P(F101:F105)</f>
        <v>0</v>
      </c>
      <c r="G107">
        <f t="shared" ref="G107" si="62">_xlfn.STDEV.P(G101:G105)</f>
        <v>0</v>
      </c>
      <c r="I107">
        <f t="shared" ref="I107" si="63">_xlfn.STDEV.P(I101:I105)</f>
        <v>0</v>
      </c>
    </row>
    <row r="108" spans="2:9">
      <c r="E108" t="s">
        <v>58</v>
      </c>
      <c r="F108">
        <f>_xlfn.VAR.P(F101:F105)</f>
        <v>0</v>
      </c>
      <c r="G108">
        <f t="shared" ref="G108" si="64">_xlfn.VAR.P(G101:G105)</f>
        <v>0</v>
      </c>
      <c r="I108">
        <f t="shared" ref="I108" si="65">_xlfn.VAR.P(I101:I105)</f>
        <v>0</v>
      </c>
    </row>
    <row r="109" spans="2:9">
      <c r="E109" t="s">
        <v>59</v>
      </c>
      <c r="F109">
        <f>((MAX(F101:F105)-MIN(F101:F105))*100)/AVERAGE(F101:F105)</f>
        <v>0</v>
      </c>
      <c r="G109">
        <f t="shared" ref="G109" si="66">((MAX(G101:G105)-MIN(G101:G105))*100)/AVERAGE(G101:G105)</f>
        <v>0</v>
      </c>
    </row>
    <row r="112" spans="2:9">
      <c r="D112" t="s">
        <v>60</v>
      </c>
      <c r="F112">
        <f>AVERAGE(F107,F97,F87,F77,F67)</f>
        <v>96187.074620708037</v>
      </c>
    </row>
    <row r="113" spans="1:9">
      <c r="D113" t="s">
        <v>61</v>
      </c>
      <c r="F113">
        <f>AVERAGE(F108,F98,F88,F78,F68)</f>
        <v>43910151503.840004</v>
      </c>
    </row>
    <row r="114" spans="1:9">
      <c r="D114" t="s">
        <v>62</v>
      </c>
      <c r="F114">
        <f>AVERAGE(F109,F99,F89,F79,F69)</f>
        <v>0.14861450030346707</v>
      </c>
    </row>
    <row r="117" spans="1:9">
      <c r="A117" t="s">
        <v>49</v>
      </c>
      <c r="B117">
        <v>64</v>
      </c>
      <c r="C117">
        <v>195312900</v>
      </c>
      <c r="D117">
        <v>195312500</v>
      </c>
      <c r="E117">
        <v>11718750000</v>
      </c>
      <c r="F117">
        <v>194840362</v>
      </c>
      <c r="G117">
        <v>16366590408</v>
      </c>
      <c r="I117">
        <f t="shared" si="0"/>
        <v>0.24173465599999999</v>
      </c>
    </row>
    <row r="118" spans="1:9">
      <c r="C118">
        <v>195312900</v>
      </c>
      <c r="D118">
        <v>195312500</v>
      </c>
      <c r="E118">
        <v>11718750000</v>
      </c>
      <c r="F118">
        <v>194825750</v>
      </c>
      <c r="G118">
        <v>16365363000</v>
      </c>
      <c r="I118">
        <f t="shared" si="0"/>
        <v>0.24921599999999999</v>
      </c>
    </row>
    <row r="119" spans="1:9">
      <c r="C119">
        <v>195312900</v>
      </c>
      <c r="D119">
        <v>195312500</v>
      </c>
      <c r="E119">
        <v>11718750000</v>
      </c>
      <c r="F119">
        <v>194893872</v>
      </c>
      <c r="G119">
        <v>16371085248</v>
      </c>
      <c r="I119">
        <f t="shared" si="0"/>
        <v>0.214337536</v>
      </c>
    </row>
    <row r="120" spans="1:9">
      <c r="C120">
        <v>195312900</v>
      </c>
      <c r="D120">
        <v>195312500</v>
      </c>
      <c r="E120">
        <v>11718750000</v>
      </c>
      <c r="F120">
        <v>194827492</v>
      </c>
      <c r="G120">
        <v>16365509328</v>
      </c>
      <c r="I120">
        <f t="shared" ref="I120:I232" si="67">((D120-F120)*100)/D120</f>
        <v>0.24832409599999999</v>
      </c>
    </row>
    <row r="121" spans="1:9">
      <c r="C121">
        <v>195312900</v>
      </c>
      <c r="D121">
        <v>195312500</v>
      </c>
      <c r="E121">
        <v>11718750000</v>
      </c>
      <c r="F121">
        <v>194755466</v>
      </c>
      <c r="G121">
        <v>16359459144</v>
      </c>
      <c r="I121">
        <f t="shared" si="67"/>
        <v>0.28520140799999999</v>
      </c>
    </row>
    <row r="122" spans="1:9">
      <c r="E122" t="s">
        <v>56</v>
      </c>
      <c r="F122">
        <f>AVERAGE(F117:F121)</f>
        <v>194828588.40000001</v>
      </c>
      <c r="G122">
        <f t="shared" ref="G122" si="68">AVERAGE(G117:G121)</f>
        <v>16365601425.6</v>
      </c>
      <c r="I122">
        <f t="shared" ref="I122" si="69">AVERAGE(I117:I121)</f>
        <v>0.2477627392</v>
      </c>
    </row>
    <row r="123" spans="1:9">
      <c r="E123" t="s">
        <v>57</v>
      </c>
      <c r="F123">
        <f>_xlfn.STDEV.P(F117:F121)</f>
        <v>44173.997046226192</v>
      </c>
      <c r="G123">
        <f t="shared" ref="G123" si="70">_xlfn.STDEV.P(G117:G121)</f>
        <v>3710615.7518829997</v>
      </c>
      <c r="I123">
        <f t="shared" ref="I123" si="71">_xlfn.STDEV.P(I117:I121)</f>
        <v>2.2617086487667807E-2</v>
      </c>
    </row>
    <row r="124" spans="1:9">
      <c r="E124" t="s">
        <v>58</v>
      </c>
      <c r="F124">
        <f>_xlfn.VAR.P(F117:F121)</f>
        <v>1951342015.0400002</v>
      </c>
      <c r="G124">
        <f t="shared" ref="G124" si="72">_xlfn.VAR.P(G117:G121)</f>
        <v>13768669258122.24</v>
      </c>
      <c r="I124">
        <f t="shared" ref="I124" si="73">_xlfn.VAR.P(I117:I121)</f>
        <v>5.1153260119064564E-4</v>
      </c>
    </row>
    <row r="125" spans="1:9">
      <c r="E125" t="s">
        <v>59</v>
      </c>
      <c r="F125">
        <f>((MAX(F117:F121)-MIN(F117:F121))*100)/AVERAGE(F117:F121)</f>
        <v>7.1039882358455764E-2</v>
      </c>
      <c r="G125">
        <f t="shared" ref="G125" si="74">((MAX(G117:G121)-MIN(G117:G121))*100)/AVERAGE(G117:G121)</f>
        <v>7.1039882358455764E-2</v>
      </c>
    </row>
    <row r="127" spans="1:9">
      <c r="B127">
        <v>128</v>
      </c>
      <c r="C127">
        <v>97656250</v>
      </c>
      <c r="D127">
        <v>97656250</v>
      </c>
      <c r="E127">
        <v>12109375000</v>
      </c>
      <c r="F127">
        <v>97512086</v>
      </c>
      <c r="G127">
        <v>14431788728</v>
      </c>
      <c r="I127">
        <f t="shared" si="67"/>
        <v>0.14762393600000001</v>
      </c>
    </row>
    <row r="128" spans="1:9">
      <c r="C128">
        <v>97656250</v>
      </c>
      <c r="D128">
        <v>97656250</v>
      </c>
      <c r="E128">
        <v>12109375000</v>
      </c>
      <c r="F128">
        <v>97508525</v>
      </c>
      <c r="G128">
        <v>14431261700</v>
      </c>
      <c r="I128">
        <f t="shared" si="67"/>
        <v>0.1512704</v>
      </c>
    </row>
    <row r="129" spans="2:9">
      <c r="C129">
        <v>97656250</v>
      </c>
      <c r="D129">
        <v>97656250</v>
      </c>
      <c r="E129">
        <v>12109375000</v>
      </c>
      <c r="F129">
        <v>97526142</v>
      </c>
      <c r="G129">
        <v>14433869016</v>
      </c>
      <c r="I129">
        <f t="shared" si="67"/>
        <v>0.13323059200000001</v>
      </c>
    </row>
    <row r="130" spans="2:9">
      <c r="C130">
        <v>97656250</v>
      </c>
      <c r="D130">
        <v>97656250</v>
      </c>
      <c r="E130">
        <v>12109375000</v>
      </c>
      <c r="F130">
        <v>97519804</v>
      </c>
      <c r="G130">
        <v>14432930992</v>
      </c>
      <c r="I130">
        <f t="shared" si="67"/>
        <v>0.139720704</v>
      </c>
    </row>
    <row r="131" spans="2:9">
      <c r="C131">
        <v>97656250</v>
      </c>
      <c r="D131">
        <v>97656250</v>
      </c>
      <c r="E131">
        <v>12109375000</v>
      </c>
      <c r="F131">
        <v>97521448</v>
      </c>
      <c r="G131">
        <v>14433174304</v>
      </c>
      <c r="I131">
        <f t="shared" si="67"/>
        <v>0.138037248</v>
      </c>
    </row>
    <row r="132" spans="2:9">
      <c r="E132" t="s">
        <v>56</v>
      </c>
      <c r="F132">
        <f>AVERAGE(F127:F131)</f>
        <v>97517601</v>
      </c>
      <c r="G132">
        <f t="shared" ref="G132" si="75">AVERAGE(G127:G131)</f>
        <v>14432604948</v>
      </c>
      <c r="I132">
        <f t="shared" ref="I132" si="76">AVERAGE(I127:I131)</f>
        <v>0.14197657600000002</v>
      </c>
    </row>
    <row r="133" spans="2:9">
      <c r="E133" t="s">
        <v>57</v>
      </c>
      <c r="F133">
        <f>_xlfn.STDEV.P(F127:F131)</f>
        <v>6409.216800826759</v>
      </c>
      <c r="G133">
        <f t="shared" ref="G133" si="77">_xlfn.STDEV.P(G127:G131)</f>
        <v>948564.08652236033</v>
      </c>
      <c r="I133">
        <f t="shared" ref="I133" si="78">_xlfn.STDEV.P(I127:I131)</f>
        <v>6.5630380040466009E-3</v>
      </c>
    </row>
    <row r="134" spans="2:9">
      <c r="E134" t="s">
        <v>58</v>
      </c>
      <c r="F134">
        <f>_xlfn.VAR.P(F127:F131)</f>
        <v>41078060</v>
      </c>
      <c r="G134">
        <f t="shared" ref="G134" si="79">_xlfn.VAR.P(G127:G131)</f>
        <v>899773826240</v>
      </c>
      <c r="I134">
        <f t="shared" ref="I134" si="80">_xlfn.VAR.P(I127:I131)</f>
        <v>4.3073467842559986E-5</v>
      </c>
    </row>
    <row r="135" spans="2:9">
      <c r="E135" t="s">
        <v>59</v>
      </c>
      <c r="F135">
        <f>((MAX(F127:F131)-MIN(F127:F131))*100)/AVERAGE(F127:F131)</f>
        <v>1.8065456716885395E-2</v>
      </c>
      <c r="G135">
        <f t="shared" ref="G135" si="81">((MAX(G127:G131)-MIN(G127:G131))*100)/AVERAGE(G127:G131)</f>
        <v>1.8065456716885395E-2</v>
      </c>
    </row>
    <row r="137" spans="2:9">
      <c r="B137">
        <v>256</v>
      </c>
      <c r="C137">
        <v>48828125</v>
      </c>
      <c r="D137">
        <v>48828125</v>
      </c>
      <c r="E137">
        <v>12304687500</v>
      </c>
      <c r="F137">
        <v>48828125</v>
      </c>
      <c r="G137">
        <v>13476562500</v>
      </c>
      <c r="I137">
        <f t="shared" si="67"/>
        <v>0</v>
      </c>
    </row>
    <row r="138" spans="2:9">
      <c r="C138">
        <v>48828125</v>
      </c>
      <c r="D138">
        <v>48828125</v>
      </c>
      <c r="E138">
        <v>12304687500</v>
      </c>
      <c r="F138">
        <v>48828125</v>
      </c>
      <c r="G138">
        <v>13476562500</v>
      </c>
      <c r="I138">
        <f t="shared" si="67"/>
        <v>0</v>
      </c>
    </row>
    <row r="139" spans="2:9">
      <c r="C139">
        <v>48828125</v>
      </c>
      <c r="D139">
        <v>48828125</v>
      </c>
      <c r="E139">
        <v>12304687500</v>
      </c>
      <c r="F139">
        <v>48828125</v>
      </c>
      <c r="G139">
        <v>13476562500</v>
      </c>
      <c r="I139">
        <f t="shared" si="67"/>
        <v>0</v>
      </c>
    </row>
    <row r="140" spans="2:9">
      <c r="C140">
        <v>48828125</v>
      </c>
      <c r="D140">
        <v>48828125</v>
      </c>
      <c r="E140">
        <v>12304687500</v>
      </c>
      <c r="F140">
        <v>48828125</v>
      </c>
      <c r="G140">
        <v>13476562500</v>
      </c>
      <c r="I140">
        <f t="shared" si="67"/>
        <v>0</v>
      </c>
    </row>
    <row r="141" spans="2:9">
      <c r="C141">
        <v>48828125</v>
      </c>
      <c r="D141">
        <v>48828125</v>
      </c>
      <c r="E141">
        <v>12304687500</v>
      </c>
      <c r="F141">
        <v>48828125</v>
      </c>
      <c r="G141">
        <v>13476562500</v>
      </c>
      <c r="I141">
        <f t="shared" si="67"/>
        <v>0</v>
      </c>
    </row>
    <row r="142" spans="2:9">
      <c r="E142" t="s">
        <v>56</v>
      </c>
      <c r="F142">
        <f>AVERAGE(F137:F141)</f>
        <v>48828125</v>
      </c>
      <c r="G142">
        <f t="shared" ref="G142" si="82">AVERAGE(G137:G141)</f>
        <v>13476562500</v>
      </c>
      <c r="I142">
        <f t="shared" ref="I142" si="83">AVERAGE(I137:I141)</f>
        <v>0</v>
      </c>
    </row>
    <row r="143" spans="2:9">
      <c r="E143" t="s">
        <v>57</v>
      </c>
      <c r="F143">
        <f>_xlfn.STDEV.P(F137:F141)</f>
        <v>0</v>
      </c>
      <c r="G143">
        <f t="shared" ref="G143" si="84">_xlfn.STDEV.P(G137:G141)</f>
        <v>0</v>
      </c>
      <c r="I143">
        <f t="shared" ref="I143" si="85">_xlfn.STDEV.P(I137:I141)</f>
        <v>0</v>
      </c>
    </row>
    <row r="144" spans="2:9">
      <c r="E144" t="s">
        <v>58</v>
      </c>
      <c r="F144">
        <f>_xlfn.VAR.P(F137:F141)</f>
        <v>0</v>
      </c>
      <c r="G144">
        <f t="shared" ref="G144" si="86">_xlfn.VAR.P(G137:G141)</f>
        <v>0</v>
      </c>
      <c r="I144">
        <f t="shared" ref="I144" si="87">_xlfn.VAR.P(I137:I141)</f>
        <v>0</v>
      </c>
    </row>
    <row r="145" spans="2:9">
      <c r="E145" t="s">
        <v>59</v>
      </c>
      <c r="F145">
        <f>((MAX(F137:F141)-MIN(F137:F141))*100)/AVERAGE(F137:F141)</f>
        <v>0</v>
      </c>
      <c r="G145">
        <f t="shared" ref="G145" si="88">((MAX(G137:G141)-MIN(G137:G141))*100)/AVERAGE(G137:G141)</f>
        <v>0</v>
      </c>
    </row>
    <row r="147" spans="2:9">
      <c r="B147">
        <v>512</v>
      </c>
      <c r="C147">
        <v>24414063</v>
      </c>
      <c r="D147">
        <v>24414063</v>
      </c>
      <c r="E147">
        <v>12402344004</v>
      </c>
      <c r="F147">
        <v>24414063</v>
      </c>
      <c r="G147">
        <v>12988281516</v>
      </c>
      <c r="I147">
        <f t="shared" si="67"/>
        <v>0</v>
      </c>
    </row>
    <row r="148" spans="2:9">
      <c r="C148">
        <v>24414063</v>
      </c>
      <c r="D148">
        <v>24414063</v>
      </c>
      <c r="E148">
        <v>12402344004</v>
      </c>
      <c r="F148">
        <v>24414063</v>
      </c>
      <c r="G148">
        <v>12988281516</v>
      </c>
      <c r="I148">
        <f t="shared" si="67"/>
        <v>0</v>
      </c>
    </row>
    <row r="149" spans="2:9">
      <c r="C149">
        <v>24414063</v>
      </c>
      <c r="D149">
        <v>24414063</v>
      </c>
      <c r="E149">
        <v>12402344004</v>
      </c>
      <c r="F149">
        <v>24414063</v>
      </c>
      <c r="G149">
        <v>12988281516</v>
      </c>
      <c r="I149">
        <f t="shared" si="67"/>
        <v>0</v>
      </c>
    </row>
    <row r="150" spans="2:9">
      <c r="C150">
        <v>24414063</v>
      </c>
      <c r="D150">
        <v>24414063</v>
      </c>
      <c r="E150">
        <v>12402344004</v>
      </c>
      <c r="F150">
        <v>24414063</v>
      </c>
      <c r="G150">
        <v>12988281516</v>
      </c>
      <c r="I150">
        <f t="shared" si="67"/>
        <v>0</v>
      </c>
    </row>
    <row r="151" spans="2:9">
      <c r="C151">
        <v>24414063</v>
      </c>
      <c r="D151">
        <v>24414063</v>
      </c>
      <c r="E151">
        <v>12402344004</v>
      </c>
      <c r="F151">
        <v>24414063</v>
      </c>
      <c r="G151">
        <v>12988281516</v>
      </c>
      <c r="I151">
        <f t="shared" si="67"/>
        <v>0</v>
      </c>
    </row>
    <row r="152" spans="2:9">
      <c r="E152" t="s">
        <v>56</v>
      </c>
      <c r="F152">
        <f>AVERAGE(F147:F151)</f>
        <v>24414063</v>
      </c>
      <c r="G152">
        <f t="shared" ref="G152" si="89">AVERAGE(G147:G151)</f>
        <v>12988281516</v>
      </c>
      <c r="I152">
        <f t="shared" ref="I152" si="90">AVERAGE(I147:I151)</f>
        <v>0</v>
      </c>
    </row>
    <row r="153" spans="2:9">
      <c r="E153" t="s">
        <v>57</v>
      </c>
      <c r="F153">
        <f>_xlfn.STDEV.P(F147:F151)</f>
        <v>0</v>
      </c>
      <c r="G153">
        <f t="shared" ref="G153" si="91">_xlfn.STDEV.P(G147:G151)</f>
        <v>0</v>
      </c>
      <c r="I153">
        <f t="shared" ref="I153" si="92">_xlfn.STDEV.P(I147:I151)</f>
        <v>0</v>
      </c>
    </row>
    <row r="154" spans="2:9">
      <c r="E154" t="s">
        <v>58</v>
      </c>
      <c r="F154">
        <f>_xlfn.VAR.P(F147:F151)</f>
        <v>0</v>
      </c>
      <c r="G154">
        <f t="shared" ref="G154" si="93">_xlfn.VAR.P(G147:G151)</f>
        <v>0</v>
      </c>
      <c r="I154">
        <f t="shared" ref="I154" si="94">_xlfn.VAR.P(I147:I151)</f>
        <v>0</v>
      </c>
    </row>
    <row r="155" spans="2:9">
      <c r="E155" t="s">
        <v>59</v>
      </c>
      <c r="F155">
        <f>((MAX(F147:F151)-MIN(F147:F151))*100)/AVERAGE(F147:F151)</f>
        <v>0</v>
      </c>
      <c r="G155">
        <f t="shared" ref="G155" si="95">((MAX(G147:G151)-MIN(G147:G151))*100)/AVERAGE(G147:G151)</f>
        <v>0</v>
      </c>
    </row>
    <row r="157" spans="2:9">
      <c r="B157">
        <v>1024</v>
      </c>
      <c r="C157">
        <v>12207032</v>
      </c>
      <c r="D157">
        <v>12207032</v>
      </c>
      <c r="E157">
        <v>12451172640</v>
      </c>
      <c r="F157">
        <v>12207032</v>
      </c>
      <c r="G157">
        <v>12744141408</v>
      </c>
      <c r="I157">
        <f t="shared" si="67"/>
        <v>0</v>
      </c>
    </row>
    <row r="158" spans="2:9">
      <c r="C158">
        <v>12207032</v>
      </c>
      <c r="D158">
        <v>12207032</v>
      </c>
      <c r="E158">
        <v>12451172640</v>
      </c>
      <c r="F158">
        <v>12207032</v>
      </c>
      <c r="G158">
        <v>12744141408</v>
      </c>
      <c r="I158">
        <f t="shared" si="67"/>
        <v>0</v>
      </c>
    </row>
    <row r="159" spans="2:9">
      <c r="C159">
        <v>12207032</v>
      </c>
      <c r="D159">
        <v>12207032</v>
      </c>
      <c r="E159">
        <v>12451172640</v>
      </c>
      <c r="F159">
        <v>12207032</v>
      </c>
      <c r="G159">
        <v>12744141408</v>
      </c>
      <c r="I159">
        <f t="shared" si="67"/>
        <v>0</v>
      </c>
    </row>
    <row r="160" spans="2:9">
      <c r="C160">
        <v>12207032</v>
      </c>
      <c r="D160">
        <v>12207032</v>
      </c>
      <c r="E160">
        <v>12451172640</v>
      </c>
      <c r="F160">
        <v>12207032</v>
      </c>
      <c r="G160">
        <v>12744141408</v>
      </c>
      <c r="I160">
        <f t="shared" si="67"/>
        <v>0</v>
      </c>
    </row>
    <row r="161" spans="1:9">
      <c r="C161">
        <v>12207032</v>
      </c>
      <c r="D161">
        <v>12207032</v>
      </c>
      <c r="E161">
        <v>12451172640</v>
      </c>
      <c r="F161">
        <v>12207032</v>
      </c>
      <c r="G161">
        <v>12744141408</v>
      </c>
      <c r="I161">
        <f t="shared" si="67"/>
        <v>0</v>
      </c>
    </row>
    <row r="162" spans="1:9">
      <c r="E162" t="s">
        <v>56</v>
      </c>
      <c r="F162">
        <f>AVERAGE(F157:F161)</f>
        <v>12207032</v>
      </c>
      <c r="G162">
        <f t="shared" ref="G162" si="96">AVERAGE(G157:G161)</f>
        <v>12744141408</v>
      </c>
      <c r="I162">
        <f t="shared" ref="I162" si="97">AVERAGE(I157:I161)</f>
        <v>0</v>
      </c>
    </row>
    <row r="163" spans="1:9">
      <c r="E163" t="s">
        <v>57</v>
      </c>
      <c r="F163">
        <f>_xlfn.STDEV.P(F157:F161)</f>
        <v>0</v>
      </c>
      <c r="G163">
        <f t="shared" ref="G163" si="98">_xlfn.STDEV.P(G157:G161)</f>
        <v>0</v>
      </c>
      <c r="I163">
        <f t="shared" ref="I163" si="99">_xlfn.STDEV.P(I157:I161)</f>
        <v>0</v>
      </c>
    </row>
    <row r="164" spans="1:9">
      <c r="E164" t="s">
        <v>58</v>
      </c>
      <c r="F164">
        <f>_xlfn.VAR.P(F157:F161)</f>
        <v>0</v>
      </c>
      <c r="G164">
        <f t="shared" ref="G164" si="100">_xlfn.VAR.P(G157:G161)</f>
        <v>0</v>
      </c>
      <c r="I164">
        <f t="shared" ref="I164" si="101">_xlfn.VAR.P(I157:I161)</f>
        <v>0</v>
      </c>
    </row>
    <row r="165" spans="1:9">
      <c r="E165" t="s">
        <v>59</v>
      </c>
      <c r="F165">
        <f>((MAX(F157:F161)-MIN(F157:F161))*100)/AVERAGE(F157:F161)</f>
        <v>0</v>
      </c>
      <c r="G165">
        <f t="shared" ref="G165" si="102">((MAX(G157:G161)-MIN(G157:G161))*100)/AVERAGE(G157:G161)</f>
        <v>0</v>
      </c>
    </row>
    <row r="168" spans="1:9">
      <c r="D168" t="s">
        <v>60</v>
      </c>
      <c r="F168">
        <f>AVERAGE(F163,F153,F143,F133,F123)</f>
        <v>10116.642769410591</v>
      </c>
    </row>
    <row r="169" spans="1:9">
      <c r="D169" t="s">
        <v>61</v>
      </c>
      <c r="F169">
        <f>AVERAGE(F164,F154,F144,F134,F124)</f>
        <v>398484015.00800002</v>
      </c>
    </row>
    <row r="170" spans="1:9">
      <c r="D170" t="s">
        <v>62</v>
      </c>
      <c r="F170">
        <f>AVERAGE(F165,F155,F145,F135,F125)</f>
        <v>1.7821067815068231E-2</v>
      </c>
    </row>
    <row r="173" spans="1:9">
      <c r="A173" t="s">
        <v>50</v>
      </c>
      <c r="B173">
        <v>64</v>
      </c>
      <c r="C173">
        <v>195312500</v>
      </c>
      <c r="D173">
        <v>195312500</v>
      </c>
      <c r="E173">
        <v>11718750000</v>
      </c>
      <c r="F173">
        <v>16170180</v>
      </c>
      <c r="G173">
        <v>743937798</v>
      </c>
      <c r="I173">
        <f t="shared" si="67"/>
        <v>91.720867839999997</v>
      </c>
    </row>
    <row r="174" spans="1:9">
      <c r="C174">
        <v>195312500</v>
      </c>
      <c r="D174">
        <v>195312500</v>
      </c>
      <c r="E174">
        <v>11718750000</v>
      </c>
      <c r="F174">
        <v>16286902</v>
      </c>
      <c r="G174">
        <v>749299366</v>
      </c>
      <c r="I174">
        <f t="shared" si="67"/>
        <v>91.661106176000004</v>
      </c>
    </row>
    <row r="175" spans="1:9">
      <c r="C175">
        <v>195312500</v>
      </c>
      <c r="D175">
        <v>195312500</v>
      </c>
      <c r="E175">
        <v>11718750000</v>
      </c>
      <c r="F175">
        <v>16032374</v>
      </c>
      <c r="G175">
        <v>737603936</v>
      </c>
      <c r="I175">
        <f t="shared" si="67"/>
        <v>91.791424512000006</v>
      </c>
    </row>
    <row r="176" spans="1:9">
      <c r="C176">
        <v>195312500</v>
      </c>
      <c r="D176">
        <v>195312500</v>
      </c>
      <c r="E176">
        <v>11718750000</v>
      </c>
      <c r="F176">
        <v>16123510</v>
      </c>
      <c r="G176">
        <v>741762200</v>
      </c>
      <c r="I176">
        <f t="shared" si="67"/>
        <v>91.744762879999996</v>
      </c>
    </row>
    <row r="177" spans="2:9">
      <c r="C177">
        <v>195312500</v>
      </c>
      <c r="D177">
        <v>195312500</v>
      </c>
      <c r="E177">
        <v>11718750000</v>
      </c>
      <c r="F177">
        <v>16017244</v>
      </c>
      <c r="G177">
        <v>736901896</v>
      </c>
      <c r="I177">
        <f t="shared" si="67"/>
        <v>91.799171071999993</v>
      </c>
    </row>
    <row r="178" spans="2:9">
      <c r="E178" t="s">
        <v>56</v>
      </c>
      <c r="F178">
        <f>AVERAGE(F173:F177)</f>
        <v>16126042</v>
      </c>
      <c r="G178">
        <f t="shared" ref="G178" si="103">AVERAGE(G173:G177)</f>
        <v>741901039.20000005</v>
      </c>
      <c r="I178">
        <f t="shared" ref="I178" si="104">AVERAGE(I173:I177)</f>
        <v>91.743466495999996</v>
      </c>
    </row>
    <row r="179" spans="2:9">
      <c r="E179" t="s">
        <v>57</v>
      </c>
      <c r="F179">
        <f>_xlfn.STDEV.P(F173:F177)</f>
        <v>98428.870455776341</v>
      </c>
      <c r="G179">
        <f t="shared" ref="G179" si="105">_xlfn.STDEV.P(G173:G177)</f>
        <v>4524586.8500447376</v>
      </c>
      <c r="I179">
        <f t="shared" ref="I179" si="106">_xlfn.STDEV.P(I173:I177)</f>
        <v>5.0395581673356005E-2</v>
      </c>
    </row>
    <row r="180" spans="2:9">
      <c r="E180" t="s">
        <v>58</v>
      </c>
      <c r="F180">
        <f>_xlfn.VAR.P(F173:F177)</f>
        <v>9688242539.2000008</v>
      </c>
      <c r="G180">
        <f t="shared" ref="G180" si="107">_xlfn.VAR.P(G173:G177)</f>
        <v>20471886163597.758</v>
      </c>
      <c r="I180">
        <f t="shared" ref="I180" si="108">_xlfn.VAR.P(I173:I177)</f>
        <v>2.5397146521958956E-3</v>
      </c>
    </row>
    <row r="181" spans="2:9">
      <c r="E181" t="s">
        <v>59</v>
      </c>
      <c r="F181">
        <f>((MAX(F173:F177)-MIN(F173:F177))*100)/AVERAGE(F173:F177)</f>
        <v>1.6721896172662827</v>
      </c>
      <c r="G181">
        <f t="shared" ref="G181" si="109">((MAX(G173:G177)-MIN(G173:G177))*100)/AVERAGE(G173:G177)</f>
        <v>1.6710409266131137</v>
      </c>
    </row>
    <row r="183" spans="2:9">
      <c r="B183">
        <v>128</v>
      </c>
      <c r="C183">
        <v>97656250</v>
      </c>
      <c r="D183">
        <v>97656250</v>
      </c>
      <c r="E183">
        <v>12109375000</v>
      </c>
      <c r="F183">
        <v>13885586</v>
      </c>
      <c r="G183">
        <v>1527657124</v>
      </c>
      <c r="I183">
        <f t="shared" si="67"/>
        <v>85.781159935999995</v>
      </c>
    </row>
    <row r="184" spans="2:9">
      <c r="C184">
        <v>97656250</v>
      </c>
      <c r="D184">
        <v>97656250</v>
      </c>
      <c r="E184">
        <v>12109375000</v>
      </c>
      <c r="F184">
        <v>13855941</v>
      </c>
      <c r="G184">
        <v>1524165080</v>
      </c>
      <c r="I184">
        <f t="shared" si="67"/>
        <v>85.811516416000003</v>
      </c>
    </row>
    <row r="185" spans="2:9">
      <c r="C185">
        <v>97656250</v>
      </c>
      <c r="D185">
        <v>97656250</v>
      </c>
      <c r="E185">
        <v>12109375000</v>
      </c>
      <c r="F185">
        <v>13882873</v>
      </c>
      <c r="G185">
        <v>1527127882</v>
      </c>
      <c r="I185">
        <f t="shared" si="67"/>
        <v>85.783938047999996</v>
      </c>
    </row>
    <row r="186" spans="2:9">
      <c r="C186">
        <v>97656250</v>
      </c>
      <c r="D186">
        <v>97656250</v>
      </c>
      <c r="E186">
        <v>12109375000</v>
      </c>
      <c r="F186">
        <v>13884866</v>
      </c>
      <c r="G186">
        <v>1527341745</v>
      </c>
      <c r="I186">
        <f t="shared" si="67"/>
        <v>85.781897216000004</v>
      </c>
    </row>
    <row r="187" spans="2:9">
      <c r="C187">
        <v>97656250</v>
      </c>
      <c r="D187">
        <v>97656250</v>
      </c>
      <c r="E187">
        <v>12109375000</v>
      </c>
      <c r="F187">
        <v>13805109</v>
      </c>
      <c r="G187">
        <v>1518573196</v>
      </c>
      <c r="I187">
        <f t="shared" si="67"/>
        <v>85.863568384000004</v>
      </c>
    </row>
    <row r="188" spans="2:9">
      <c r="E188" t="s">
        <v>56</v>
      </c>
      <c r="F188">
        <f>AVERAGE(F183:F187)</f>
        <v>13862875</v>
      </c>
      <c r="G188">
        <f t="shared" ref="G188" si="110">AVERAGE(G183:G187)</f>
        <v>1524973005.4000001</v>
      </c>
      <c r="I188">
        <f t="shared" ref="I188" si="111">AVERAGE(I183:I187)</f>
        <v>85.804416000000003</v>
      </c>
    </row>
    <row r="189" spans="2:9">
      <c r="E189" t="s">
        <v>57</v>
      </c>
      <c r="F189">
        <f>_xlfn.STDEV.P(F183:F187)</f>
        <v>30933.168987350778</v>
      </c>
      <c r="G189">
        <f t="shared" ref="G189" si="112">_xlfn.STDEV.P(G183:G187)</f>
        <v>3437127.1993045355</v>
      </c>
      <c r="I189">
        <f t="shared" ref="I189" si="113">_xlfn.STDEV.P(I183:I187)</f>
        <v>3.1675565043049587E-2</v>
      </c>
    </row>
    <row r="190" spans="2:9">
      <c r="E190" t="s">
        <v>58</v>
      </c>
      <c r="F190">
        <f>_xlfn.VAR.P(F183:F187)</f>
        <v>956860943.60000002</v>
      </c>
      <c r="G190">
        <f t="shared" ref="G190" si="114">_xlfn.VAR.P(G183:G187)</f>
        <v>11813843384199.041</v>
      </c>
      <c r="I190">
        <f t="shared" ref="I190" si="115">_xlfn.VAR.P(I183:I187)</f>
        <v>1.003341420796465E-3</v>
      </c>
    </row>
    <row r="191" spans="2:9">
      <c r="E191" t="s">
        <v>59</v>
      </c>
      <c r="F191">
        <f>((MAX(F183:F187)-MIN(F183:F187))*100)/AVERAGE(F183:F187)</f>
        <v>0.5805217171762711</v>
      </c>
      <c r="G191">
        <f t="shared" ref="G191" si="116">((MAX(G183:G187)-MIN(G183:G187))*100)/AVERAGE(G183:G187)</f>
        <v>0.59567795415613189</v>
      </c>
    </row>
    <row r="193" spans="2:9">
      <c r="B193">
        <v>256</v>
      </c>
      <c r="C193">
        <v>48828125</v>
      </c>
      <c r="D193">
        <v>48828125</v>
      </c>
      <c r="E193">
        <v>12304687500</v>
      </c>
      <c r="F193">
        <v>12538320</v>
      </c>
      <c r="G193">
        <v>2984065400</v>
      </c>
      <c r="I193">
        <f t="shared" si="67"/>
        <v>74.321520640000003</v>
      </c>
    </row>
    <row r="194" spans="2:9">
      <c r="C194">
        <v>48828125</v>
      </c>
      <c r="D194">
        <v>48828125</v>
      </c>
      <c r="E194">
        <v>12304687500</v>
      </c>
      <c r="F194">
        <v>12603316</v>
      </c>
      <c r="G194">
        <v>2999549560</v>
      </c>
      <c r="I194">
        <f t="shared" si="67"/>
        <v>74.188408831999993</v>
      </c>
    </row>
    <row r="195" spans="2:9">
      <c r="C195">
        <v>48828125</v>
      </c>
      <c r="D195">
        <v>48828125</v>
      </c>
      <c r="E195">
        <v>12304687500</v>
      </c>
      <c r="F195">
        <v>12591498</v>
      </c>
      <c r="G195">
        <v>2996732683</v>
      </c>
      <c r="I195">
        <f t="shared" si="67"/>
        <v>74.212612096000001</v>
      </c>
    </row>
    <row r="196" spans="2:9">
      <c r="C196">
        <v>48828125</v>
      </c>
      <c r="D196">
        <v>48828125</v>
      </c>
      <c r="E196">
        <v>12304687500</v>
      </c>
      <c r="F196">
        <v>12568710</v>
      </c>
      <c r="G196">
        <v>2991304128</v>
      </c>
      <c r="I196">
        <f t="shared" si="67"/>
        <v>74.259281920000006</v>
      </c>
    </row>
    <row r="197" spans="2:9">
      <c r="C197">
        <v>48828125</v>
      </c>
      <c r="D197">
        <v>48828125</v>
      </c>
      <c r="E197">
        <v>12304687500</v>
      </c>
      <c r="F197">
        <v>12513324</v>
      </c>
      <c r="G197">
        <v>2978118808</v>
      </c>
      <c r="I197">
        <f t="shared" si="67"/>
        <v>74.372712448000001</v>
      </c>
    </row>
    <row r="198" spans="2:9">
      <c r="E198" t="s">
        <v>56</v>
      </c>
      <c r="F198">
        <f>AVERAGE(F193:F197)</f>
        <v>12563033.6</v>
      </c>
      <c r="G198">
        <f t="shared" ref="G198" si="117">AVERAGE(G193:G197)</f>
        <v>2989954115.8000002</v>
      </c>
      <c r="I198">
        <f t="shared" ref="I198" si="118">AVERAGE(I193:I197)</f>
        <v>74.27090718720001</v>
      </c>
    </row>
    <row r="199" spans="2:9">
      <c r="E199" t="s">
        <v>57</v>
      </c>
      <c r="F199">
        <f>_xlfn.STDEV.P(F193:F197)</f>
        <v>33307.42166905148</v>
      </c>
      <c r="G199">
        <f t="shared" ref="G199" si="119">_xlfn.STDEV.P(G193:G197)</f>
        <v>7932156.5808333466</v>
      </c>
      <c r="I199">
        <f t="shared" ref="I199" si="120">_xlfn.STDEV.P(I193:I197)</f>
        <v>6.8213599578219555E-2</v>
      </c>
    </row>
    <row r="200" spans="2:9">
      <c r="E200" t="s">
        <v>58</v>
      </c>
      <c r="F200">
        <f>_xlfn.VAR.P(F193:F197)</f>
        <v>1109384338.2400002</v>
      </c>
      <c r="G200">
        <f t="shared" ref="G200" si="121">_xlfn.VAR.P(G193:G197)</f>
        <v>62919108022857.766</v>
      </c>
      <c r="I200">
        <f t="shared" ref="I200" si="122">_xlfn.VAR.P(I193:I197)</f>
        <v>4.6530951674176747E-3</v>
      </c>
    </row>
    <row r="201" spans="2:9">
      <c r="E201" t="s">
        <v>59</v>
      </c>
      <c r="F201">
        <f>((MAX(F193:F197)-MIN(F193:F197))*100)/AVERAGE(F193:F197)</f>
        <v>0.71632380255673278</v>
      </c>
      <c r="G201">
        <f t="shared" ref="G201" si="123">((MAX(G193:G197)-MIN(G193:G197))*100)/AVERAGE(G193:G197)</f>
        <v>0.71675855782375208</v>
      </c>
    </row>
    <row r="203" spans="2:9">
      <c r="B203">
        <v>512</v>
      </c>
      <c r="C203">
        <v>24414063</v>
      </c>
      <c r="D203">
        <v>24414063</v>
      </c>
      <c r="E203">
        <v>12402344004</v>
      </c>
      <c r="F203">
        <v>11527176</v>
      </c>
      <c r="G203">
        <v>5693825512</v>
      </c>
      <c r="I203">
        <f t="shared" si="67"/>
        <v>52.784688070969587</v>
      </c>
    </row>
    <row r="204" spans="2:9">
      <c r="C204">
        <v>24414063</v>
      </c>
      <c r="D204">
        <v>24414063</v>
      </c>
      <c r="E204">
        <v>12402344004</v>
      </c>
      <c r="F204">
        <v>11636399</v>
      </c>
      <c r="G204">
        <v>5748155433</v>
      </c>
      <c r="I204">
        <f t="shared" si="67"/>
        <v>52.337310672131878</v>
      </c>
    </row>
    <row r="205" spans="2:9">
      <c r="C205">
        <v>24414063</v>
      </c>
      <c r="D205">
        <v>24414063</v>
      </c>
      <c r="E205">
        <v>12402344004</v>
      </c>
      <c r="F205">
        <v>11572927</v>
      </c>
      <c r="G205">
        <v>5716893397</v>
      </c>
      <c r="I205">
        <f t="shared" si="67"/>
        <v>52.597291978807462</v>
      </c>
    </row>
    <row r="206" spans="2:9">
      <c r="C206">
        <v>24414063</v>
      </c>
      <c r="D206">
        <v>24414063</v>
      </c>
      <c r="E206">
        <v>12402344004</v>
      </c>
      <c r="F206">
        <v>11674107</v>
      </c>
      <c r="G206">
        <v>5766859699</v>
      </c>
      <c r="I206">
        <f t="shared" si="67"/>
        <v>52.182858707295054</v>
      </c>
    </row>
    <row r="207" spans="2:9">
      <c r="C207">
        <v>24414063</v>
      </c>
      <c r="D207">
        <v>24414063</v>
      </c>
      <c r="E207">
        <v>12402344004</v>
      </c>
      <c r="F207">
        <v>11597755</v>
      </c>
      <c r="G207">
        <v>5729066942</v>
      </c>
      <c r="I207">
        <f t="shared" si="67"/>
        <v>52.495596492890186</v>
      </c>
    </row>
    <row r="208" spans="2:9">
      <c r="E208" t="s">
        <v>56</v>
      </c>
      <c r="F208">
        <f>AVERAGE(F203:F207)</f>
        <v>11601672.800000001</v>
      </c>
      <c r="G208">
        <f t="shared" ref="G208" si="124">AVERAGE(G203:G207)</f>
        <v>5730960196.6000004</v>
      </c>
      <c r="I208">
        <f t="shared" ref="I208" si="125">AVERAGE(I203:I207)</f>
        <v>52.479549184418829</v>
      </c>
    </row>
    <row r="209" spans="2:9">
      <c r="E209" t="s">
        <v>57</v>
      </c>
      <c r="F209">
        <f>_xlfn.STDEV.P(F203:F207)</f>
        <v>50683.460183377378</v>
      </c>
      <c r="G209">
        <f t="shared" ref="G209" si="126">_xlfn.STDEV.P(G203:G207)</f>
        <v>25159071.889590636</v>
      </c>
      <c r="I209">
        <f t="shared" ref="I209" si="127">_xlfn.STDEV.P(I203:I207)</f>
        <v>0.20759944865947666</v>
      </c>
    </row>
    <row r="210" spans="2:9">
      <c r="E210" t="s">
        <v>58</v>
      </c>
      <c r="F210">
        <f>_xlfn.VAR.P(F203:F207)</f>
        <v>2568813136.1600003</v>
      </c>
      <c r="G210">
        <f t="shared" ref="G210" si="128">_xlfn.VAR.P(G203:G207)</f>
        <v>632978898345589.75</v>
      </c>
      <c r="I210">
        <f t="shared" ref="I210" si="129">_xlfn.VAR.P(I203:I207)</f>
        <v>4.3097531083718686E-2</v>
      </c>
    </row>
    <row r="211" spans="2:9">
      <c r="E211" t="s">
        <v>59</v>
      </c>
      <c r="F211">
        <f>((MAX(F203:F207)-MIN(F203:F207))*100)/AVERAGE(F203:F207)</f>
        <v>1.2664639188927995</v>
      </c>
      <c r="G211">
        <f t="shared" ref="G211" si="130">((MAX(G203:G207)-MIN(G203:G207))*100)/AVERAGE(G203:G207)</f>
        <v>1.2743795890142267</v>
      </c>
    </row>
    <row r="213" spans="2:9">
      <c r="B213">
        <v>1024</v>
      </c>
      <c r="C213">
        <v>12207032</v>
      </c>
      <c r="D213">
        <v>12207032</v>
      </c>
      <c r="E213">
        <v>12451172640</v>
      </c>
      <c r="F213">
        <v>10710960</v>
      </c>
      <c r="G213">
        <v>10774643694</v>
      </c>
      <c r="I213">
        <f t="shared" si="67"/>
        <v>12.255821071002353</v>
      </c>
    </row>
    <row r="214" spans="2:9">
      <c r="C214">
        <v>12207032</v>
      </c>
      <c r="D214">
        <v>12207032</v>
      </c>
      <c r="E214">
        <v>12451172640</v>
      </c>
      <c r="F214">
        <v>10836219</v>
      </c>
      <c r="G214">
        <v>10900819213</v>
      </c>
      <c r="I214">
        <f t="shared" si="67"/>
        <v>11.229699406047269</v>
      </c>
    </row>
    <row r="215" spans="2:9">
      <c r="C215">
        <v>12207032</v>
      </c>
      <c r="D215">
        <v>12207032</v>
      </c>
      <c r="E215">
        <v>12451172640</v>
      </c>
      <c r="F215">
        <v>10664068</v>
      </c>
      <c r="G215">
        <v>10727661111</v>
      </c>
      <c r="I215">
        <f t="shared" si="67"/>
        <v>12.639960311400838</v>
      </c>
    </row>
    <row r="216" spans="2:9">
      <c r="C216">
        <v>12207032</v>
      </c>
      <c r="D216">
        <v>12207032</v>
      </c>
      <c r="E216">
        <v>12451172640</v>
      </c>
      <c r="F216">
        <v>10758884</v>
      </c>
      <c r="G216">
        <v>10822883989</v>
      </c>
      <c r="I216">
        <f t="shared" si="67"/>
        <v>11.863227687123292</v>
      </c>
    </row>
    <row r="217" spans="2:9">
      <c r="C217">
        <v>12207032</v>
      </c>
      <c r="D217">
        <v>12207032</v>
      </c>
      <c r="E217">
        <v>12451172640</v>
      </c>
      <c r="F217">
        <v>10852286</v>
      </c>
      <c r="G217">
        <v>10916848797</v>
      </c>
      <c r="I217">
        <f t="shared" si="67"/>
        <v>11.098078550134053</v>
      </c>
    </row>
    <row r="218" spans="2:9">
      <c r="E218" t="s">
        <v>56</v>
      </c>
      <c r="F218">
        <f>AVERAGE(F213:F217)</f>
        <v>10764483.4</v>
      </c>
      <c r="G218">
        <f t="shared" ref="G218" si="131">AVERAGE(G213:G217)</f>
        <v>10828571360.799999</v>
      </c>
      <c r="I218">
        <f t="shared" ref="I218" si="132">AVERAGE(I213:I217)</f>
        <v>11.817357405141561</v>
      </c>
    </row>
    <row r="219" spans="2:9">
      <c r="E219" t="s">
        <v>57</v>
      </c>
      <c r="F219">
        <f>_xlfn.STDEV.P(F213:F217)</f>
        <v>71881.36484402616</v>
      </c>
      <c r="G219">
        <f t="shared" ref="G219" si="133">_xlfn.STDEV.P(G213:G217)</f>
        <v>72299482.499862716</v>
      </c>
      <c r="I219">
        <f t="shared" ref="I219" si="134">_xlfn.STDEV.P(I213:I217)</f>
        <v>0.58885210462318904</v>
      </c>
    </row>
    <row r="220" spans="2:9">
      <c r="E220" t="s">
        <v>58</v>
      </c>
      <c r="F220">
        <f>_xlfn.VAR.P(F213:F217)</f>
        <v>5166930611.8400002</v>
      </c>
      <c r="G220">
        <f t="shared" ref="G220" si="135">_xlfn.VAR.P(G213:G217)</f>
        <v>5227215169747954</v>
      </c>
      <c r="I220">
        <f t="shared" ref="I220" si="136">_xlfn.VAR.P(I213:I217)</f>
        <v>0.34674680111915912</v>
      </c>
    </row>
    <row r="221" spans="2:9">
      <c r="E221" t="s">
        <v>59</v>
      </c>
      <c r="F221">
        <f>((MAX(F213:F217)-MIN(F213:F217))*100)/AVERAGE(F213:F217)</f>
        <v>1.7485093618147991</v>
      </c>
      <c r="G221">
        <f t="shared" ref="G221" si="137">((MAX(G213:G217)-MIN(G213:G217))*100)/AVERAGE(G213:G217)</f>
        <v>1.747115844707543</v>
      </c>
    </row>
    <row r="224" spans="2:9">
      <c r="D224" t="s">
        <v>60</v>
      </c>
      <c r="F224">
        <f>AVERAGE(F219,F209,F199,F189,F179)</f>
        <v>57046.857227916436</v>
      </c>
    </row>
    <row r="225" spans="1:9">
      <c r="D225" t="s">
        <v>61</v>
      </c>
      <c r="F225">
        <f>AVERAGE(F220,F210,F200,F190,F180)</f>
        <v>3898046313.8080001</v>
      </c>
    </row>
    <row r="226" spans="1:9">
      <c r="D226" t="s">
        <v>62</v>
      </c>
      <c r="F226">
        <f>AVERAGE(F221,F211,F201,F191,F181)</f>
        <v>1.1968016835413771</v>
      </c>
    </row>
    <row r="228" spans="1:9">
      <c r="A228" t="s">
        <v>51</v>
      </c>
      <c r="B228">
        <v>64</v>
      </c>
      <c r="C228">
        <v>195312500</v>
      </c>
      <c r="D228">
        <v>195312500</v>
      </c>
      <c r="E228">
        <v>11718750000</v>
      </c>
      <c r="F228">
        <v>149990607</v>
      </c>
      <c r="G228">
        <v>6899567922</v>
      </c>
      <c r="I228">
        <f t="shared" si="67"/>
        <v>23.204809216000001</v>
      </c>
    </row>
    <row r="229" spans="1:9">
      <c r="C229">
        <v>195312500</v>
      </c>
      <c r="D229">
        <v>195312500</v>
      </c>
      <c r="E229">
        <v>11718750000</v>
      </c>
      <c r="F229">
        <v>148937228</v>
      </c>
      <c r="G229">
        <f>F229*(64-18)</f>
        <v>6851112488</v>
      </c>
      <c r="I229">
        <f t="shared" si="67"/>
        <v>23.744139264000001</v>
      </c>
    </row>
    <row r="230" spans="1:9">
      <c r="C230">
        <v>195312500</v>
      </c>
      <c r="D230">
        <v>195312500</v>
      </c>
      <c r="E230">
        <v>11718750000</v>
      </c>
      <c r="F230">
        <v>150492384</v>
      </c>
      <c r="G230">
        <f t="shared" ref="G230:G232" si="138">F230*(64-18)</f>
        <v>6922649664</v>
      </c>
      <c r="I230">
        <f t="shared" si="67"/>
        <v>22.947899392</v>
      </c>
    </row>
    <row r="231" spans="1:9">
      <c r="C231">
        <v>195312500</v>
      </c>
      <c r="D231">
        <v>195312500</v>
      </c>
      <c r="E231">
        <v>11718750000</v>
      </c>
      <c r="F231">
        <v>149737249</v>
      </c>
      <c r="G231">
        <f t="shared" si="138"/>
        <v>6887913454</v>
      </c>
      <c r="I231">
        <f t="shared" si="67"/>
        <v>23.334528511999999</v>
      </c>
    </row>
    <row r="232" spans="1:9">
      <c r="C232">
        <v>195312500</v>
      </c>
      <c r="D232">
        <v>195312500</v>
      </c>
      <c r="E232">
        <v>11718750000</v>
      </c>
      <c r="F232">
        <v>150113454</v>
      </c>
      <c r="G232">
        <f t="shared" si="138"/>
        <v>6905218884</v>
      </c>
      <c r="I232">
        <f t="shared" si="67"/>
        <v>23.141911552</v>
      </c>
    </row>
    <row r="233" spans="1:9">
      <c r="E233" t="s">
        <v>56</v>
      </c>
      <c r="F233">
        <f>AVERAGE(F228:F232)</f>
        <v>149854184.40000001</v>
      </c>
      <c r="G233">
        <f t="shared" ref="G233" si="139">AVERAGE(G228:G232)</f>
        <v>6893292482.3999996</v>
      </c>
      <c r="I233">
        <f t="shared" ref="I233" si="140">AVERAGE(I228:I232)</f>
        <v>23.274657587199997</v>
      </c>
    </row>
    <row r="234" spans="1:9">
      <c r="E234" t="s">
        <v>57</v>
      </c>
      <c r="F234">
        <f>_xlfn.STDEV.P(F228:F232)</f>
        <v>519155.75851360837</v>
      </c>
      <c r="G234">
        <f t="shared" ref="G234" si="141">_xlfn.STDEV.P(G228:G232)</f>
        <v>23881164.891625982</v>
      </c>
      <c r="I234">
        <f t="shared" ref="I234" si="142">_xlfn.STDEV.P(I228:I232)</f>
        <v>0.2658077483589677</v>
      </c>
    </row>
    <row r="235" spans="1:9">
      <c r="E235" t="s">
        <v>58</v>
      </c>
      <c r="F235">
        <f>_xlfn.VAR.P(F228:F232)</f>
        <v>269522701597.84003</v>
      </c>
      <c r="G235">
        <f t="shared" ref="G235" si="143">_xlfn.VAR.P(G228:G232)</f>
        <v>570310036581029.38</v>
      </c>
      <c r="I235">
        <f t="shared" ref="I235" si="144">_xlfn.VAR.P(I228:I232)</f>
        <v>7.0653759087664303E-2</v>
      </c>
    </row>
    <row r="236" spans="1:9">
      <c r="E236" t="s">
        <v>59</v>
      </c>
      <c r="F236">
        <f>((MAX(F228:F232)-MIN(F228:F232))*100)/AVERAGE(F228:F232)</f>
        <v>1.0377794962661049</v>
      </c>
      <c r="G236">
        <f t="shared" ref="G236" si="145">((MAX(G228:G232)-MIN(G228:G232))*100)/AVERAGE(G228:G232)</f>
        <v>1.0377794962661049</v>
      </c>
    </row>
    <row r="238" spans="1:9">
      <c r="B238">
        <v>128</v>
      </c>
      <c r="C238">
        <v>97656250</v>
      </c>
      <c r="D238">
        <v>97656250</v>
      </c>
      <c r="E238">
        <v>12109375000</v>
      </c>
      <c r="F238">
        <v>97589676</v>
      </c>
      <c r="G238">
        <v>10734864360</v>
      </c>
      <c r="I238">
        <f t="shared" ref="I238:I328" si="146">((D238-F238)*100)/D238</f>
        <v>6.8171776000000003E-2</v>
      </c>
    </row>
    <row r="239" spans="1:9">
      <c r="C239">
        <v>97656250</v>
      </c>
      <c r="D239">
        <v>97656250</v>
      </c>
      <c r="E239">
        <v>12109375000</v>
      </c>
      <c r="F239">
        <v>97523452</v>
      </c>
      <c r="G239">
        <f>F239*(128-18)</f>
        <v>10727579720</v>
      </c>
      <c r="I239">
        <f t="shared" si="146"/>
        <v>0.135985152</v>
      </c>
    </row>
    <row r="240" spans="1:9">
      <c r="C240">
        <v>97656250</v>
      </c>
      <c r="D240">
        <v>97656250</v>
      </c>
      <c r="E240">
        <v>12109375000</v>
      </c>
      <c r="F240">
        <v>97544553</v>
      </c>
      <c r="G240">
        <f t="shared" ref="G240:G242" si="147">F240*(128-18)</f>
        <v>10729900830</v>
      </c>
      <c r="I240">
        <f t="shared" si="146"/>
        <v>0.114377728</v>
      </c>
    </row>
    <row r="241" spans="2:9">
      <c r="C241">
        <v>97656250</v>
      </c>
      <c r="D241">
        <v>97656250</v>
      </c>
      <c r="E241">
        <v>12109375000</v>
      </c>
      <c r="F241">
        <v>97428554</v>
      </c>
      <c r="G241">
        <f t="shared" si="147"/>
        <v>10717140940</v>
      </c>
      <c r="I241">
        <f t="shared" si="146"/>
        <v>0.233160704</v>
      </c>
    </row>
    <row r="242" spans="2:9">
      <c r="C242">
        <v>97656250</v>
      </c>
      <c r="D242">
        <v>97656250</v>
      </c>
      <c r="E242">
        <v>12109375000</v>
      </c>
      <c r="F242">
        <v>97534583</v>
      </c>
      <c r="G242">
        <f t="shared" si="147"/>
        <v>10728804130</v>
      </c>
      <c r="I242">
        <f t="shared" si="146"/>
        <v>0.124587008</v>
      </c>
    </row>
    <row r="243" spans="2:9">
      <c r="E243" t="s">
        <v>56</v>
      </c>
      <c r="F243">
        <f>AVERAGE(F238:F242)</f>
        <v>97524163.599999994</v>
      </c>
      <c r="G243">
        <f t="shared" ref="G243" si="148">AVERAGE(G238:G242)</f>
        <v>10727657996</v>
      </c>
      <c r="I243">
        <f t="shared" ref="I243" si="149">AVERAGE(I238:I242)</f>
        <v>0.13525647360000001</v>
      </c>
    </row>
    <row r="244" spans="2:9">
      <c r="E244" t="s">
        <v>57</v>
      </c>
      <c r="F244">
        <f>_xlfn.STDEV.P(F238:F242)</f>
        <v>52835.34436189472</v>
      </c>
      <c r="G244">
        <f t="shared" ref="G244" si="150">_xlfn.STDEV.P(G238:G242)</f>
        <v>5811887.8798084194</v>
      </c>
      <c r="I244">
        <f t="shared" ref="I244" si="151">_xlfn.STDEV.P(I238:I242)</f>
        <v>5.4103392626580184E-2</v>
      </c>
    </row>
    <row r="245" spans="2:9">
      <c r="E245" t="s">
        <v>58</v>
      </c>
      <c r="F245">
        <f>_xlfn.VAR.P(F238:F242)</f>
        <v>2791573613.8400002</v>
      </c>
      <c r="G245">
        <f t="shared" ref="G245" si="152">_xlfn.VAR.P(G238:G242)</f>
        <v>33778040727464</v>
      </c>
      <c r="I245">
        <f t="shared" ref="I245" si="153">_xlfn.VAR.P(I238:I242)</f>
        <v>2.9271770937058907E-3</v>
      </c>
    </row>
    <row r="246" spans="2:9">
      <c r="E246" t="s">
        <v>59</v>
      </c>
      <c r="F246">
        <f>((MAX(F238:F242)-MIN(F238:F242))*100)/AVERAGE(F238:F242)</f>
        <v>0.16521238845056857</v>
      </c>
      <c r="G246">
        <f t="shared" ref="G246" si="154">((MAX(G238:G242)-MIN(G238:G242))*100)/AVERAGE(G238:G242)</f>
        <v>0.16521238845056857</v>
      </c>
    </row>
    <row r="248" spans="2:9">
      <c r="B248">
        <v>256</v>
      </c>
      <c r="C248">
        <v>48828125</v>
      </c>
      <c r="D248">
        <v>48828125</v>
      </c>
      <c r="E248">
        <v>12304687500</v>
      </c>
      <c r="F248">
        <v>48826405</v>
      </c>
      <c r="G248">
        <v>11620684390</v>
      </c>
      <c r="I248">
        <f t="shared" si="146"/>
        <v>3.5225600000000001E-3</v>
      </c>
    </row>
    <row r="249" spans="2:9">
      <c r="C249">
        <v>48828125</v>
      </c>
      <c r="D249">
        <v>48828125</v>
      </c>
      <c r="E249">
        <v>12304687500</v>
      </c>
      <c r="F249">
        <v>48821458</v>
      </c>
      <c r="G249">
        <f>F249*(256-18)</f>
        <v>11619507004</v>
      </c>
      <c r="I249">
        <f t="shared" si="146"/>
        <v>1.3654016E-2</v>
      </c>
    </row>
    <row r="250" spans="2:9">
      <c r="C250">
        <v>48828125</v>
      </c>
      <c r="D250">
        <v>48828125</v>
      </c>
      <c r="E250">
        <v>12304687500</v>
      </c>
      <c r="F250">
        <v>48783458</v>
      </c>
      <c r="G250">
        <f t="shared" ref="G250:G252" si="155">F250*(256-18)</f>
        <v>11610463004</v>
      </c>
      <c r="I250">
        <f t="shared" si="146"/>
        <v>9.1478015999999995E-2</v>
      </c>
    </row>
    <row r="251" spans="2:9">
      <c r="C251">
        <v>48828125</v>
      </c>
      <c r="D251">
        <v>48828125</v>
      </c>
      <c r="E251">
        <v>12304687500</v>
      </c>
      <c r="F251">
        <v>48713458</v>
      </c>
      <c r="G251">
        <f t="shared" si="155"/>
        <v>11593803004</v>
      </c>
      <c r="I251">
        <f t="shared" si="146"/>
        <v>0.23483801600000001</v>
      </c>
    </row>
    <row r="252" spans="2:9">
      <c r="C252">
        <v>48828125</v>
      </c>
      <c r="D252">
        <v>48828125</v>
      </c>
      <c r="E252">
        <v>12304687500</v>
      </c>
      <c r="F252">
        <v>48750134</v>
      </c>
      <c r="G252">
        <f t="shared" si="155"/>
        <v>11602531892</v>
      </c>
      <c r="I252">
        <f t="shared" si="146"/>
        <v>0.15972556800000001</v>
      </c>
    </row>
    <row r="253" spans="2:9">
      <c r="E253" t="s">
        <v>56</v>
      </c>
      <c r="F253">
        <f>AVERAGE(F248:F252)</f>
        <v>48778982.600000001</v>
      </c>
      <c r="G253">
        <f t="shared" ref="G253" si="156">AVERAGE(G248:G252)</f>
        <v>11609397858.799999</v>
      </c>
      <c r="I253">
        <f t="shared" ref="I253" si="157">AVERAGE(I248:I252)</f>
        <v>0.10064363520000001</v>
      </c>
    </row>
    <row r="254" spans="2:9">
      <c r="E254" t="s">
        <v>57</v>
      </c>
      <c r="F254">
        <f>_xlfn.STDEV.P(F248:F252)</f>
        <v>42892.395035017573</v>
      </c>
      <c r="G254">
        <f t="shared" ref="G254" si="158">_xlfn.STDEV.P(G248:G252)</f>
        <v>10208390.018334182</v>
      </c>
      <c r="I254">
        <f t="shared" ref="I254" si="159">_xlfn.STDEV.P(I248:I252)</f>
        <v>8.7843625031715972E-2</v>
      </c>
    </row>
    <row r="255" spans="2:9">
      <c r="E255" t="s">
        <v>58</v>
      </c>
      <c r="F255">
        <f>_xlfn.VAR.P(F248:F252)</f>
        <v>1839757551.8400002</v>
      </c>
      <c r="G255">
        <f t="shared" ref="G255" si="160">_xlfn.VAR.P(G248:G252)</f>
        <v>104211226766424.95</v>
      </c>
      <c r="I255">
        <f t="shared" ref="I255" si="161">_xlfn.VAR.P(I248:I252)</f>
        <v>7.7165024587127172E-3</v>
      </c>
    </row>
    <row r="256" spans="2:9">
      <c r="E256" t="s">
        <v>59</v>
      </c>
      <c r="F256">
        <f>((MAX(F248:F252)-MIN(F248:F252))*100)/AVERAGE(F248:F252)</f>
        <v>0.23154849482244019</v>
      </c>
      <c r="G256">
        <f t="shared" ref="G256" si="162">((MAX(G248:G252)-MIN(G248:G252))*100)/AVERAGE(G248:G252)</f>
        <v>0.23154849482244019</v>
      </c>
    </row>
    <row r="258" spans="2:9">
      <c r="B258">
        <v>512</v>
      </c>
      <c r="C258">
        <v>24414063</v>
      </c>
      <c r="D258">
        <v>24414063</v>
      </c>
      <c r="E258">
        <v>12402344004</v>
      </c>
      <c r="F258">
        <v>24410902</v>
      </c>
      <c r="G258">
        <v>12058985588</v>
      </c>
      <c r="I258">
        <f t="shared" si="146"/>
        <v>1.2947455734836107E-2</v>
      </c>
    </row>
    <row r="259" spans="2:9">
      <c r="C259">
        <v>24414063</v>
      </c>
      <c r="D259">
        <v>24414063</v>
      </c>
      <c r="E259">
        <v>12402344004</v>
      </c>
      <c r="F259">
        <v>24397858</v>
      </c>
      <c r="G259">
        <f>F259*(512-18)</f>
        <v>12052541852</v>
      </c>
      <c r="I259">
        <f t="shared" si="146"/>
        <v>6.6375678640626101E-2</v>
      </c>
    </row>
    <row r="260" spans="2:9">
      <c r="C260">
        <v>24414063</v>
      </c>
      <c r="D260">
        <v>24414063</v>
      </c>
      <c r="E260">
        <v>12402344004</v>
      </c>
      <c r="F260">
        <v>24404872</v>
      </c>
      <c r="G260">
        <f t="shared" ref="G260:G262" si="163">F260*(512-18)</f>
        <v>12056006768</v>
      </c>
      <c r="I260">
        <f t="shared" si="146"/>
        <v>3.7646335229003056E-2</v>
      </c>
    </row>
    <row r="261" spans="2:9">
      <c r="C261">
        <v>24414063</v>
      </c>
      <c r="D261">
        <v>24414063</v>
      </c>
      <c r="E261">
        <v>12402344004</v>
      </c>
      <c r="F261">
        <v>24387273</v>
      </c>
      <c r="G261">
        <f t="shared" si="163"/>
        <v>12047312862</v>
      </c>
      <c r="I261">
        <f t="shared" si="146"/>
        <v>0.10973183775269196</v>
      </c>
    </row>
    <row r="262" spans="2:9">
      <c r="C262">
        <v>24414063</v>
      </c>
      <c r="D262">
        <v>24414063</v>
      </c>
      <c r="E262">
        <v>12402344004</v>
      </c>
      <c r="F262">
        <v>24398281</v>
      </c>
      <c r="G262">
        <f t="shared" si="163"/>
        <v>12052750814</v>
      </c>
      <c r="I262">
        <f t="shared" si="146"/>
        <v>6.4643070676109915E-2</v>
      </c>
    </row>
    <row r="263" spans="2:9">
      <c r="E263" t="s">
        <v>56</v>
      </c>
      <c r="F263">
        <f>AVERAGE(F258:F262)</f>
        <v>24399837.199999999</v>
      </c>
      <c r="G263">
        <f t="shared" ref="G263" si="164">AVERAGE(G258:G262)</f>
        <v>12053519576.799999</v>
      </c>
      <c r="I263">
        <f t="shared" ref="I263" si="165">AVERAGE(I258:I262)</f>
        <v>5.8268875606653427E-2</v>
      </c>
    </row>
    <row r="264" spans="2:9">
      <c r="E264" t="s">
        <v>57</v>
      </c>
      <c r="F264">
        <f>_xlfn.STDEV.P(F258:F262)</f>
        <v>7899.0774499304653</v>
      </c>
      <c r="G264">
        <f t="shared" ref="G264" si="166">_xlfn.STDEV.P(G258:G262)</f>
        <v>3902144.2602656502</v>
      </c>
      <c r="I264">
        <f t="shared" ref="I264" si="167">_xlfn.STDEV.P(I258:I262)</f>
        <v>3.2354620572292568E-2</v>
      </c>
    </row>
    <row r="265" spans="2:9">
      <c r="E265" t="s">
        <v>58</v>
      </c>
      <c r="F265">
        <f>_xlfn.VAR.P(F258:F262)</f>
        <v>62395424.559999987</v>
      </c>
      <c r="G265">
        <f t="shared" ref="G265" si="168">_xlfn.VAR.P(G258:G262)</f>
        <v>15226729827924.16</v>
      </c>
      <c r="I265">
        <f t="shared" ref="I265" si="169">_xlfn.VAR.P(I258:I262)</f>
        <v>1.0468214723770176E-3</v>
      </c>
    </row>
    <row r="266" spans="2:9">
      <c r="E266" t="s">
        <v>59</v>
      </c>
      <c r="F266">
        <f>((MAX(F258:F262)-MIN(F258:F262))*100)/AVERAGE(F258:F262)</f>
        <v>9.6840810069011449E-2</v>
      </c>
      <c r="G266">
        <f t="shared" ref="G266" si="170">((MAX(G258:G262)-MIN(G258:G262))*100)/AVERAGE(G258:G262)</f>
        <v>9.6840810069011449E-2</v>
      </c>
    </row>
    <row r="268" spans="2:9">
      <c r="B268">
        <v>1024</v>
      </c>
      <c r="C268">
        <v>12207032</v>
      </c>
      <c r="D268">
        <v>12207032</v>
      </c>
      <c r="E268">
        <v>12451172640</v>
      </c>
      <c r="F268">
        <v>12205877</v>
      </c>
      <c r="G268">
        <v>12279112262</v>
      </c>
      <c r="I268">
        <f t="shared" si="146"/>
        <v>9.461759418669502E-3</v>
      </c>
    </row>
    <row r="269" spans="2:9">
      <c r="C269">
        <v>12207032</v>
      </c>
      <c r="D269">
        <v>12207032</v>
      </c>
      <c r="E269">
        <v>12451172640</v>
      </c>
      <c r="F269">
        <v>12188428</v>
      </c>
      <c r="G269">
        <f>F269*(1024-18)</f>
        <v>12261558568</v>
      </c>
      <c r="I269">
        <f t="shared" si="146"/>
        <v>0.15240395863630077</v>
      </c>
    </row>
    <row r="270" spans="2:9">
      <c r="C270">
        <v>12207032</v>
      </c>
      <c r="D270">
        <v>12207032</v>
      </c>
      <c r="E270">
        <v>12451172640</v>
      </c>
      <c r="F270">
        <v>12200683</v>
      </c>
      <c r="G270">
        <f t="shared" ref="G270:G272" si="171">F270*(1024-18)</f>
        <v>12273887098</v>
      </c>
      <c r="I270">
        <f t="shared" si="146"/>
        <v>5.2011004804443865E-2</v>
      </c>
    </row>
    <row r="271" spans="2:9">
      <c r="C271">
        <v>12207032</v>
      </c>
      <c r="D271">
        <v>12207032</v>
      </c>
      <c r="E271">
        <v>12451172640</v>
      </c>
      <c r="F271">
        <v>12196781</v>
      </c>
      <c r="G271">
        <f t="shared" si="171"/>
        <v>12269961686</v>
      </c>
      <c r="I271">
        <f t="shared" si="146"/>
        <v>8.3976186840503078E-2</v>
      </c>
    </row>
    <row r="272" spans="2:9">
      <c r="C272">
        <v>12207032</v>
      </c>
      <c r="D272">
        <v>12207032</v>
      </c>
      <c r="E272">
        <v>12451172640</v>
      </c>
      <c r="F272">
        <v>12203484</v>
      </c>
      <c r="G272">
        <f t="shared" si="171"/>
        <v>12276704904</v>
      </c>
      <c r="I272">
        <f t="shared" si="146"/>
        <v>2.9065214214233238E-2</v>
      </c>
    </row>
    <row r="273" spans="1:9">
      <c r="E273" t="s">
        <v>56</v>
      </c>
      <c r="F273">
        <f>AVERAGE(F268:F272)</f>
        <v>12199050.6</v>
      </c>
      <c r="G273">
        <f t="shared" ref="G273" si="172">AVERAGE(G268:G272)</f>
        <v>12272244903.6</v>
      </c>
      <c r="I273">
        <f t="shared" ref="I273" si="173">AVERAGE(I268:I272)</f>
        <v>6.5383624782830094E-2</v>
      </c>
    </row>
    <row r="274" spans="1:9">
      <c r="E274" t="s">
        <v>57</v>
      </c>
      <c r="F274">
        <f>_xlfn.STDEV.P(F268:F272)</f>
        <v>6114.0856585429028</v>
      </c>
      <c r="G274">
        <f t="shared" ref="G274" si="174">_xlfn.STDEV.P(G268:G272)</f>
        <v>6150770.17249416</v>
      </c>
      <c r="I274">
        <f t="shared" ref="I274" si="175">_xlfn.STDEV.P(I268:I272)</f>
        <v>5.0086586637463557E-2</v>
      </c>
    </row>
    <row r="275" spans="1:9">
      <c r="E275" t="s">
        <v>58</v>
      </c>
      <c r="F275">
        <f>_xlfn.VAR.P(F268:F272)</f>
        <v>37382043.439999998</v>
      </c>
      <c r="G275">
        <f t="shared" ref="G275" si="176">_xlfn.VAR.P(G268:G272)</f>
        <v>37831973714843.836</v>
      </c>
      <c r="I275">
        <f t="shared" ref="I275" si="177">_xlfn.VAR.P(I268:I272)</f>
        <v>2.5086661609921429E-3</v>
      </c>
    </row>
    <row r="276" spans="1:9">
      <c r="E276" t="s">
        <v>59</v>
      </c>
      <c r="F276">
        <f>((MAX(F268:F272)-MIN(F268:F272))*100)/AVERAGE(F268:F272)</f>
        <v>0.14303572115685789</v>
      </c>
      <c r="G276">
        <f t="shared" ref="G276" si="178">((MAX(G268:G272)-MIN(G268:G272))*100)/AVERAGE(G268:G272)</f>
        <v>0.14303572115685789</v>
      </c>
    </row>
    <row r="279" spans="1:9">
      <c r="D279" t="s">
        <v>60</v>
      </c>
      <c r="F279">
        <f>AVERAGE(F274,F264,F254,F244,F234)</f>
        <v>125779.33220379881</v>
      </c>
    </row>
    <row r="280" spans="1:9">
      <c r="D280" t="s">
        <v>61</v>
      </c>
      <c r="F280">
        <f>AVERAGE(F275,F265,F255,F245,F235)</f>
        <v>54850762046.304001</v>
      </c>
    </row>
    <row r="281" spans="1:9">
      <c r="D281" t="s">
        <v>62</v>
      </c>
      <c r="F281">
        <f>AVERAGE(F276,F266,F256,F246,F236)</f>
        <v>0.33488338215299657</v>
      </c>
    </row>
    <row r="284" spans="1:9">
      <c r="A284" t="s">
        <v>52</v>
      </c>
      <c r="B284" t="s">
        <v>50</v>
      </c>
      <c r="C284">
        <v>65273920</v>
      </c>
      <c r="D284">
        <v>65273920</v>
      </c>
      <c r="E284">
        <v>11099048895</v>
      </c>
      <c r="F284">
        <v>6036055</v>
      </c>
      <c r="G284">
        <v>1107717974</v>
      </c>
      <c r="I284">
        <f t="shared" si="146"/>
        <v>90.752730952882871</v>
      </c>
    </row>
    <row r="285" spans="1:9">
      <c r="C285">
        <v>65273920</v>
      </c>
      <c r="D285">
        <v>65273920</v>
      </c>
      <c r="E285">
        <v>11099048895</v>
      </c>
      <c r="F285">
        <v>6207922</v>
      </c>
      <c r="G285">
        <v>1141468640</v>
      </c>
      <c r="I285">
        <f t="shared" si="146"/>
        <v>90.489429775322208</v>
      </c>
    </row>
    <row r="286" spans="1:9">
      <c r="C286">
        <v>65273920</v>
      </c>
      <c r="D286">
        <v>65273920</v>
      </c>
      <c r="E286">
        <v>11099048895</v>
      </c>
      <c r="F286">
        <v>6157488</v>
      </c>
      <c r="G286">
        <v>1127051543</v>
      </c>
      <c r="I286">
        <f t="shared" si="146"/>
        <v>90.566694937273567</v>
      </c>
    </row>
    <row r="287" spans="1:9">
      <c r="C287">
        <v>65273920</v>
      </c>
      <c r="D287">
        <v>65273920</v>
      </c>
      <c r="E287">
        <v>11099048895</v>
      </c>
      <c r="F287">
        <v>5872718</v>
      </c>
      <c r="G287">
        <v>1083165358</v>
      </c>
      <c r="I287">
        <f t="shared" si="146"/>
        <v>91.002964124109596</v>
      </c>
    </row>
    <row r="288" spans="1:9">
      <c r="C288">
        <v>65273920</v>
      </c>
      <c r="D288">
        <v>65273920</v>
      </c>
      <c r="E288">
        <v>11099048895</v>
      </c>
      <c r="F288">
        <v>5894182</v>
      </c>
      <c r="G288">
        <v>1089355468</v>
      </c>
      <c r="I288">
        <f t="shared" si="146"/>
        <v>90.970081159519765</v>
      </c>
    </row>
    <row r="289" spans="2:9">
      <c r="E289" t="s">
        <v>56</v>
      </c>
      <c r="F289">
        <f>AVERAGE(F284:F288)</f>
        <v>6033673</v>
      </c>
      <c r="G289">
        <f t="shared" ref="G289" si="179">AVERAGE(G284:G288)</f>
        <v>1109751796.5999999</v>
      </c>
      <c r="I289">
        <f t="shared" ref="I289" si="180">AVERAGE(I284:I288)</f>
        <v>90.756380189821613</v>
      </c>
    </row>
    <row r="290" spans="2:9">
      <c r="E290" t="s">
        <v>57</v>
      </c>
      <c r="F290">
        <f>_xlfn.STDEV.P(F284:F288)</f>
        <v>134953.91306368259</v>
      </c>
      <c r="G290">
        <f t="shared" ref="G290" si="181">_xlfn.STDEV.P(G284:G288)</f>
        <v>22055497.060476579</v>
      </c>
      <c r="I290">
        <f t="shared" ref="I290" si="182">_xlfn.STDEV.P(I284:I288)</f>
        <v>0.20675012786681707</v>
      </c>
    </row>
    <row r="291" spans="2:9">
      <c r="E291" t="s">
        <v>58</v>
      </c>
      <c r="F291">
        <f>_xlfn.VAR.P(F284:F288)</f>
        <v>18212558651.200001</v>
      </c>
      <c r="G291">
        <f t="shared" ref="G291" si="183">_xlfn.VAR.P(G284:G288)</f>
        <v>486444950584691</v>
      </c>
      <c r="I291">
        <f t="shared" ref="I291" si="184">_xlfn.VAR.P(I284:I288)</f>
        <v>4.2745615372945203E-2</v>
      </c>
    </row>
    <row r="292" spans="2:9">
      <c r="E292" t="s">
        <v>59</v>
      </c>
      <c r="F292">
        <f>((MAX(F284:F288)-MIN(F284:F288))*100)/AVERAGE(F284:F288)</f>
        <v>5.5555546347970797</v>
      </c>
      <c r="G292">
        <f t="shared" ref="G292" si="185">((MAX(G284:G288)-MIN(G284:G288))*100)/AVERAGE(G284:G288)</f>
        <v>5.2537226953474256</v>
      </c>
    </row>
    <row r="294" spans="2:9">
      <c r="B294" t="s">
        <v>47</v>
      </c>
      <c r="C294">
        <v>65273920</v>
      </c>
      <c r="D294">
        <v>65273920</v>
      </c>
      <c r="E294">
        <v>11099048895</v>
      </c>
      <c r="F294">
        <v>65273920</v>
      </c>
      <c r="G294">
        <v>10141990393</v>
      </c>
      <c r="I294">
        <f t="shared" si="146"/>
        <v>0</v>
      </c>
    </row>
    <row r="295" spans="2:9">
      <c r="C295">
        <v>65273920</v>
      </c>
      <c r="D295">
        <v>65273920</v>
      </c>
      <c r="E295">
        <v>11099048895</v>
      </c>
      <c r="F295">
        <v>65130822</v>
      </c>
      <c r="G295">
        <v>10119502981</v>
      </c>
      <c r="I295">
        <f t="shared" si="146"/>
        <v>0.21922691329094376</v>
      </c>
    </row>
    <row r="296" spans="2:9">
      <c r="C296">
        <v>65273920</v>
      </c>
      <c r="D296">
        <v>65273920</v>
      </c>
      <c r="E296">
        <v>11099048895</v>
      </c>
      <c r="F296">
        <v>65273920</v>
      </c>
      <c r="G296">
        <v>10141969283</v>
      </c>
      <c r="I296">
        <f t="shared" si="146"/>
        <v>0</v>
      </c>
    </row>
    <row r="297" spans="2:9">
      <c r="C297">
        <v>65273920</v>
      </c>
      <c r="D297">
        <v>65273920</v>
      </c>
      <c r="E297">
        <v>11099048895</v>
      </c>
      <c r="F297">
        <v>65273920</v>
      </c>
      <c r="G297">
        <v>10141969283</v>
      </c>
      <c r="I297">
        <f t="shared" si="146"/>
        <v>0</v>
      </c>
    </row>
    <row r="298" spans="2:9">
      <c r="C298">
        <v>65273920</v>
      </c>
      <c r="D298">
        <v>65273920</v>
      </c>
      <c r="E298">
        <v>11099048895</v>
      </c>
      <c r="F298">
        <v>65273920</v>
      </c>
      <c r="G298">
        <v>10141969283</v>
      </c>
      <c r="I298">
        <f t="shared" si="146"/>
        <v>0</v>
      </c>
    </row>
    <row r="299" spans="2:9">
      <c r="E299" t="s">
        <v>56</v>
      </c>
      <c r="F299">
        <f>AVERAGE(F294:F298)</f>
        <v>65245300.399999999</v>
      </c>
      <c r="G299">
        <f t="shared" ref="G299" si="186">AVERAGE(G294:G298)</f>
        <v>10137480244.6</v>
      </c>
      <c r="I299">
        <f t="shared" ref="I299" si="187">AVERAGE(I294:I298)</f>
        <v>4.3845382658188756E-2</v>
      </c>
    </row>
    <row r="300" spans="2:9">
      <c r="E300" t="s">
        <v>57</v>
      </c>
      <c r="F300">
        <f>_xlfn.STDEV.P(F294:F298)</f>
        <v>57239.200000000004</v>
      </c>
      <c r="G300">
        <f t="shared" ref="G300" si="188">_xlfn.STDEV.P(G294:G298)</f>
        <v>8988635.5182967689</v>
      </c>
      <c r="I300">
        <f t="shared" ref="I300" si="189">_xlfn.STDEV.P(I294:I298)</f>
        <v>8.7690765316377511E-2</v>
      </c>
    </row>
    <row r="301" spans="2:9">
      <c r="E301" t="s">
        <v>58</v>
      </c>
      <c r="F301">
        <f>_xlfn.VAR.P(F294:F298)</f>
        <v>3276326016.6400003</v>
      </c>
      <c r="G301">
        <f t="shared" ref="G301" si="190">_xlfn.VAR.P(G294:G298)</f>
        <v>80795568480786.234</v>
      </c>
      <c r="I301">
        <f t="shared" ref="I301" si="191">_xlfn.VAR.P(I294:I298)</f>
        <v>7.6896703217719962E-3</v>
      </c>
    </row>
    <row r="302" spans="2:9">
      <c r="E302" t="s">
        <v>59</v>
      </c>
      <c r="F302">
        <f>((MAX(F294:F298)-MIN(F294:F298))*100)/AVERAGE(F294:F298)</f>
        <v>0.2193230763330197</v>
      </c>
      <c r="G302">
        <f t="shared" ref="G302" si="192">((MAX(G294:G298)-MIN(G294:G298))*100)/AVERAGE(G294:G298)</f>
        <v>0.22182447173673675</v>
      </c>
    </row>
    <row r="304" spans="2:9">
      <c r="B304" t="s">
        <v>51</v>
      </c>
      <c r="C304">
        <v>65273920</v>
      </c>
      <c r="D304">
        <v>65273920</v>
      </c>
      <c r="E304">
        <v>11099048895</v>
      </c>
      <c r="F304">
        <v>65254337</v>
      </c>
      <c r="G304">
        <f>F304*156</f>
        <v>10179676572</v>
      </c>
      <c r="I304">
        <f t="shared" si="146"/>
        <v>3.0001262372475867E-2</v>
      </c>
    </row>
    <row r="305" spans="2:9">
      <c r="C305">
        <v>65273920</v>
      </c>
      <c r="D305">
        <v>65273920</v>
      </c>
      <c r="E305">
        <v>11099048895</v>
      </c>
      <c r="F305">
        <v>65234755</v>
      </c>
      <c r="G305">
        <f t="shared" ref="G305:G308" si="193">F305*156</f>
        <v>10176621780</v>
      </c>
      <c r="I305">
        <f t="shared" si="146"/>
        <v>6.0000992739519858E-2</v>
      </c>
    </row>
    <row r="306" spans="2:9">
      <c r="C306">
        <v>65273920</v>
      </c>
      <c r="D306">
        <v>65273920</v>
      </c>
      <c r="E306">
        <v>11099048895</v>
      </c>
      <c r="F306">
        <v>65273920</v>
      </c>
      <c r="G306">
        <f t="shared" si="193"/>
        <v>10182731520</v>
      </c>
      <c r="I306">
        <f t="shared" si="146"/>
        <v>0</v>
      </c>
    </row>
    <row r="307" spans="2:9">
      <c r="C307">
        <v>65273920</v>
      </c>
      <c r="D307">
        <v>65273920</v>
      </c>
      <c r="E307">
        <v>11099048895</v>
      </c>
      <c r="F307">
        <v>65255869</v>
      </c>
      <c r="G307">
        <f t="shared" si="193"/>
        <v>10179915564</v>
      </c>
      <c r="I307">
        <f t="shared" si="146"/>
        <v>2.7654230050838068E-2</v>
      </c>
    </row>
    <row r="308" spans="2:9">
      <c r="C308">
        <v>65273920</v>
      </c>
      <c r="D308">
        <v>65273920</v>
      </c>
      <c r="E308">
        <v>11099048895</v>
      </c>
      <c r="F308">
        <v>65241843</v>
      </c>
      <c r="G308">
        <f t="shared" si="193"/>
        <v>10177727508</v>
      </c>
      <c r="I308">
        <f t="shared" si="146"/>
        <v>4.9142138238365336E-2</v>
      </c>
    </row>
    <row r="309" spans="2:9">
      <c r="E309" t="s">
        <v>56</v>
      </c>
      <c r="F309">
        <f>AVERAGE(F304:F308)</f>
        <v>65252144.799999997</v>
      </c>
      <c r="G309">
        <f t="shared" ref="G309" si="194">AVERAGE(G304:G308)</f>
        <v>10179334588.799999</v>
      </c>
      <c r="I309">
        <f t="shared" ref="I309" si="195">AVERAGE(I304:I308)</f>
        <v>3.335972468023983E-2</v>
      </c>
    </row>
    <row r="310" spans="2:9">
      <c r="E310" t="s">
        <v>57</v>
      </c>
      <c r="F310">
        <f>_xlfn.STDEV.P(F304:F308)</f>
        <v>13426.592782981093</v>
      </c>
      <c r="G310">
        <f t="shared" ref="G310" si="196">_xlfn.STDEV.P(G304:G308)</f>
        <v>2094548.4741450509</v>
      </c>
      <c r="I310">
        <f t="shared" ref="I310" si="197">_xlfn.STDEV.P(I304:I308)</f>
        <v>2.056961307514716E-2</v>
      </c>
    </row>
    <row r="311" spans="2:9">
      <c r="E311" t="s">
        <v>58</v>
      </c>
      <c r="F311">
        <f>_xlfn.VAR.P(F304:F308)</f>
        <v>180273393.75999999</v>
      </c>
      <c r="G311">
        <f t="shared" ref="G311" si="198">_xlfn.VAR.P(G304:G308)</f>
        <v>4387133310543.3604</v>
      </c>
      <c r="I311">
        <f t="shared" ref="I311" si="199">_xlfn.VAR.P(I304:I308)</f>
        <v>4.2310898206126505E-4</v>
      </c>
    </row>
    <row r="312" spans="2:9">
      <c r="E312" t="s">
        <v>59</v>
      </c>
      <c r="F312">
        <f>((MAX(F304:F308)-MIN(F304:F308))*100)/AVERAGE(F304:F308)</f>
        <v>6.0021015585069323E-2</v>
      </c>
      <c r="G312">
        <f t="shared" ref="G312" si="200">((MAX(G304:G308)-MIN(G304:G308))*100)/AVERAGE(G304:G308)</f>
        <v>6.0021015585069323E-2</v>
      </c>
    </row>
    <row r="314" spans="2:9">
      <c r="B314" t="s">
        <v>48</v>
      </c>
      <c r="C314">
        <v>65273920</v>
      </c>
      <c r="D314">
        <v>65273920</v>
      </c>
      <c r="E314">
        <v>11099048895</v>
      </c>
      <c r="F314">
        <v>65227619</v>
      </c>
      <c r="G314">
        <v>10135079162</v>
      </c>
      <c r="I314">
        <f t="shared" si="146"/>
        <v>7.0933383501404546E-2</v>
      </c>
    </row>
    <row r="315" spans="2:9">
      <c r="C315">
        <v>65273920</v>
      </c>
      <c r="D315">
        <v>65273920</v>
      </c>
      <c r="E315">
        <v>11099048895</v>
      </c>
      <c r="F315">
        <v>65273920</v>
      </c>
      <c r="G315">
        <v>10141970371</v>
      </c>
      <c r="I315">
        <f t="shared" si="146"/>
        <v>0</v>
      </c>
    </row>
    <row r="316" spans="2:9">
      <c r="C316">
        <v>65273920</v>
      </c>
      <c r="D316">
        <v>65273920</v>
      </c>
      <c r="E316">
        <v>11099048895</v>
      </c>
      <c r="F316">
        <v>65273920</v>
      </c>
      <c r="G316">
        <v>10141970680</v>
      </c>
      <c r="I316">
        <f t="shared" si="146"/>
        <v>0</v>
      </c>
    </row>
    <row r="317" spans="2:9">
      <c r="C317">
        <v>65273920</v>
      </c>
      <c r="D317">
        <v>65273920</v>
      </c>
      <c r="E317">
        <v>11099048895</v>
      </c>
      <c r="F317">
        <v>65273920</v>
      </c>
      <c r="G317">
        <v>10141971534</v>
      </c>
      <c r="I317">
        <f t="shared" si="146"/>
        <v>0</v>
      </c>
    </row>
    <row r="318" spans="2:9">
      <c r="C318">
        <v>65273920</v>
      </c>
      <c r="D318">
        <v>65273920</v>
      </c>
      <c r="E318">
        <v>11099048895</v>
      </c>
      <c r="F318">
        <v>65273920</v>
      </c>
      <c r="G318">
        <v>10141991034</v>
      </c>
      <c r="I318">
        <f t="shared" si="146"/>
        <v>0</v>
      </c>
    </row>
    <row r="319" spans="2:9">
      <c r="E319" t="s">
        <v>56</v>
      </c>
      <c r="F319">
        <f>AVERAGE(F314:F318)</f>
        <v>65264659.799999997</v>
      </c>
      <c r="G319">
        <f t="shared" ref="G319" si="201">AVERAGE(G314:G318)</f>
        <v>10140596556.200001</v>
      </c>
      <c r="I319">
        <f t="shared" ref="I319" si="202">AVERAGE(I314:I318)</f>
        <v>1.4186676700280908E-2</v>
      </c>
    </row>
    <row r="320" spans="2:9">
      <c r="E320" t="s">
        <v>57</v>
      </c>
      <c r="F320">
        <f>_xlfn.STDEV.P(F314:F318)</f>
        <v>18520.400000000001</v>
      </c>
      <c r="G320">
        <f t="shared" ref="G320" si="203">_xlfn.STDEV.P(G314:G318)</f>
        <v>2758708.1892003291</v>
      </c>
      <c r="I320">
        <f t="shared" ref="I320" si="204">_xlfn.STDEV.P(I314:I318)</f>
        <v>2.8373353400561817E-2</v>
      </c>
    </row>
    <row r="321" spans="2:9">
      <c r="E321" t="s">
        <v>58</v>
      </c>
      <c r="F321">
        <f>_xlfn.VAR.P(F314:F318)</f>
        <v>343005216.16000009</v>
      </c>
      <c r="G321">
        <f t="shared" ref="G321" si="205">_xlfn.VAR.P(G314:G318)</f>
        <v>7610470873160.959</v>
      </c>
      <c r="I321">
        <f t="shared" ref="I321" si="206">_xlfn.VAR.P(I314:I318)</f>
        <v>8.0504718319317279E-4</v>
      </c>
    </row>
    <row r="322" spans="2:9">
      <c r="E322" t="s">
        <v>59</v>
      </c>
      <c r="F322">
        <f>((MAX(F314:F318)-MIN(F314:F318))*100)/AVERAGE(F314:F318)</f>
        <v>7.0943448019015032E-2</v>
      </c>
      <c r="G322">
        <f t="shared" ref="G322" si="207">((MAX(G314:G318)-MIN(G314:G318))*100)/AVERAGE(G314:G318)</f>
        <v>6.8160408134707362E-2</v>
      </c>
    </row>
    <row r="324" spans="2:9">
      <c r="B324" t="s">
        <v>49</v>
      </c>
      <c r="C324">
        <v>65273920</v>
      </c>
      <c r="D324">
        <v>65273920</v>
      </c>
      <c r="E324">
        <v>11099048895</v>
      </c>
      <c r="F324">
        <v>65273920</v>
      </c>
      <c r="G324">
        <v>12665621334</v>
      </c>
      <c r="I324">
        <f t="shared" si="146"/>
        <v>0</v>
      </c>
    </row>
    <row r="325" spans="2:9">
      <c r="C325">
        <v>65273920</v>
      </c>
      <c r="D325">
        <v>65273920</v>
      </c>
      <c r="E325">
        <v>11099048895</v>
      </c>
      <c r="F325">
        <v>65156811</v>
      </c>
      <c r="G325">
        <v>12642937212</v>
      </c>
      <c r="I325">
        <f t="shared" si="146"/>
        <v>0.17941162412185449</v>
      </c>
    </row>
    <row r="326" spans="2:9">
      <c r="C326">
        <v>65273920</v>
      </c>
      <c r="D326">
        <v>65273920</v>
      </c>
      <c r="E326">
        <v>11099048895</v>
      </c>
      <c r="F326">
        <v>65206366</v>
      </c>
      <c r="G326">
        <v>12652613468</v>
      </c>
      <c r="I326">
        <f t="shared" si="146"/>
        <v>0.10349309494511744</v>
      </c>
    </row>
    <row r="327" spans="2:9">
      <c r="C327">
        <v>65273920</v>
      </c>
      <c r="D327">
        <v>65273920</v>
      </c>
      <c r="E327">
        <v>11099048895</v>
      </c>
      <c r="F327">
        <v>65187232</v>
      </c>
      <c r="G327">
        <v>12649026548</v>
      </c>
      <c r="I327">
        <f t="shared" si="146"/>
        <v>0.13280648687867988</v>
      </c>
    </row>
    <row r="328" spans="2:9">
      <c r="C328">
        <v>65273920</v>
      </c>
      <c r="D328">
        <v>65273920</v>
      </c>
      <c r="E328">
        <v>11099048895</v>
      </c>
      <c r="F328">
        <v>65273920</v>
      </c>
      <c r="G328">
        <v>12665637605</v>
      </c>
      <c r="I328">
        <f t="shared" si="146"/>
        <v>0</v>
      </c>
    </row>
    <row r="329" spans="2:9">
      <c r="E329" t="s">
        <v>56</v>
      </c>
      <c r="F329">
        <f>AVERAGE(F324:F328)</f>
        <v>65219649.799999997</v>
      </c>
      <c r="G329">
        <f t="shared" ref="G329" si="208">AVERAGE(G324:G328)</f>
        <v>12655167233.4</v>
      </c>
      <c r="I329">
        <f t="shared" ref="I329" si="209">AVERAGE(I324:I328)</f>
        <v>8.3142241189130356E-2</v>
      </c>
    </row>
    <row r="330" spans="2:9">
      <c r="E330" t="s">
        <v>57</v>
      </c>
      <c r="F330">
        <f>_xlfn.STDEV.P(F324:F328)</f>
        <v>47045.928837254345</v>
      </c>
      <c r="G330">
        <f t="shared" ref="G330" si="210">_xlfn.STDEV.P(G324:G328)</f>
        <v>9085373.5106650963</v>
      </c>
      <c r="I330">
        <f t="shared" ref="I330" si="211">_xlfn.STDEV.P(I324:I328)</f>
        <v>7.207461852644112E-2</v>
      </c>
    </row>
    <row r="331" spans="2:9">
      <c r="E331" t="s">
        <v>58</v>
      </c>
      <c r="F331">
        <f>_xlfn.VAR.P(F324:F328)</f>
        <v>2213319420.1599998</v>
      </c>
      <c r="G331">
        <f t="shared" ref="G331" si="212">_xlfn.VAR.P(G324:G328)</f>
        <v>82544011828295.031</v>
      </c>
      <c r="I331">
        <f t="shared" ref="I331" si="213">_xlfn.VAR.P(I324:I328)</f>
        <v>5.1947506357320093E-3</v>
      </c>
    </row>
    <row r="332" spans="2:9">
      <c r="E332" t="s">
        <v>59</v>
      </c>
      <c r="F332">
        <f>((MAX(F324:F328)-MIN(F324:F328))*100)/AVERAGE(F324:F328)</f>
        <v>0.17956091509096084</v>
      </c>
      <c r="G332">
        <f t="shared" ref="G332" si="214">((MAX(G324:G328)-MIN(G324:G328))*100)/AVERAGE(G324:G328)</f>
        <v>0.17937647588005204</v>
      </c>
    </row>
  </sheetData>
  <mergeCells count="1">
    <mergeCell ref="A1:C1"/>
  </mergeCells>
  <pageMargins left="0" right="0" top="0.39370078740157477" bottom="0.39370078740157477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799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</cp:lastModifiedBy>
  <cp:revision>21</cp:revision>
  <dcterms:created xsi:type="dcterms:W3CDTF">2020-03-12T19:04:08Z</dcterms:created>
  <dcterms:modified xsi:type="dcterms:W3CDTF">2020-06-21T12:36:30Z</dcterms:modified>
</cp:coreProperties>
</file>