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MCM_ICM\data\"/>
    </mc:Choice>
  </mc:AlternateContent>
  <xr:revisionPtr revIDLastSave="0" documentId="13_ncr:1_{F9AFD74C-B99D-4591-8E31-EDF02969D8A6}" xr6:coauthVersionLast="47" xr6:coauthVersionMax="47" xr10:uidLastSave="{00000000-0000-0000-0000-000000000000}"/>
  <bookViews>
    <workbookView xWindow="12" yWindow="96" windowWidth="23028" windowHeight="122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1" i="1" l="1"/>
  <c r="R22" i="1" s="1"/>
  <c r="R24" i="1" s="1"/>
  <c r="P21" i="1"/>
  <c r="P22" i="1" s="1"/>
  <c r="P24" i="1" s="1"/>
  <c r="O21" i="1"/>
  <c r="R19" i="1"/>
  <c r="P19" i="1"/>
  <c r="R18" i="1"/>
  <c r="P18" i="1"/>
  <c r="R15" i="1"/>
  <c r="P15" i="1"/>
  <c r="Q24" i="1"/>
  <c r="Q22" i="1"/>
  <c r="O22" i="1"/>
  <c r="Q19" i="1"/>
  <c r="O19" i="1"/>
  <c r="Q15" i="1"/>
  <c r="O15" i="1"/>
  <c r="Q21" i="1"/>
  <c r="Q18" i="1"/>
  <c r="O18" i="1"/>
  <c r="I35" i="1"/>
  <c r="I33" i="1"/>
  <c r="Q12" i="1"/>
  <c r="O12" i="1"/>
  <c r="H22" i="1"/>
  <c r="H24" i="1"/>
  <c r="G24" i="1"/>
  <c r="G22" i="1"/>
  <c r="G17" i="1"/>
  <c r="G15" i="1"/>
  <c r="D24" i="1"/>
  <c r="E24" i="1"/>
  <c r="F24" i="1"/>
  <c r="C24" i="1"/>
  <c r="D22" i="1"/>
  <c r="E22" i="1"/>
  <c r="F22" i="1"/>
  <c r="C22" i="1"/>
  <c r="D17" i="1"/>
  <c r="E17" i="1"/>
  <c r="F17" i="1"/>
  <c r="C17" i="1"/>
  <c r="D15" i="1"/>
  <c r="E15" i="1"/>
  <c r="F15" i="1"/>
  <c r="C15" i="1"/>
  <c r="O24" i="1" l="1"/>
</calcChain>
</file>

<file path=xl/sharedStrings.xml><?xml version="1.0" encoding="utf-8"?>
<sst xmlns="http://schemas.openxmlformats.org/spreadsheetml/2006/main" count="33" uniqueCount="23">
  <si>
    <t>Carbon sequestration capacity</t>
    <phoneticPr fontId="1" type="noConversion"/>
  </si>
  <si>
    <t>Tree Species Structure Index</t>
    <phoneticPr fontId="1" type="noConversion"/>
  </si>
  <si>
    <t>before</t>
    <phoneticPr fontId="1" type="noConversion"/>
  </si>
  <si>
    <t>after</t>
    <phoneticPr fontId="1" type="noConversion"/>
  </si>
  <si>
    <t>before</t>
    <phoneticPr fontId="1" type="noConversion"/>
  </si>
  <si>
    <t>Proportion of ecological forest</t>
    <phoneticPr fontId="1" type="noConversion"/>
  </si>
  <si>
    <t>Forest Economic Index</t>
    <phoneticPr fontId="1" type="noConversion"/>
  </si>
  <si>
    <t>Proportion of economic forest</t>
    <phoneticPr fontId="1" type="noConversion"/>
  </si>
  <si>
    <t>Gross value of forest products</t>
    <phoneticPr fontId="1" type="noConversion"/>
  </si>
  <si>
    <t>Management costs Index</t>
    <phoneticPr fontId="1" type="noConversion"/>
  </si>
  <si>
    <t>Forest Social Index</t>
    <phoneticPr fontId="1" type="noConversion"/>
  </si>
  <si>
    <t>Forest ornamental Index</t>
    <phoneticPr fontId="1" type="noConversion"/>
  </si>
  <si>
    <t>Forest employment Index</t>
    <phoneticPr fontId="1" type="noConversion"/>
  </si>
  <si>
    <t>Forest Benefit Index</t>
    <phoneticPr fontId="1" type="noConversion"/>
  </si>
  <si>
    <t>Guangdong</t>
    <phoneticPr fontId="1" type="noConversion"/>
  </si>
  <si>
    <t>Liaoning</t>
    <phoneticPr fontId="1" type="noConversion"/>
  </si>
  <si>
    <t>Guangdong(carbon sequestration)</t>
    <phoneticPr fontId="1" type="noConversion"/>
  </si>
  <si>
    <t>Liaoning(carbon sequestration)</t>
    <phoneticPr fontId="1" type="noConversion"/>
  </si>
  <si>
    <t>Forest area</t>
    <phoneticPr fontId="1" type="noConversion"/>
  </si>
  <si>
    <t>Economic forest area</t>
    <phoneticPr fontId="1" type="noConversion"/>
  </si>
  <si>
    <t>Ecological forest area</t>
    <phoneticPr fontId="1" type="noConversion"/>
  </si>
  <si>
    <t>Forestry output value</t>
    <phoneticPr fontId="1" type="noConversion"/>
  </si>
  <si>
    <t>Employee(forest)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</si>
</sst>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color rgb="FF000000"/>
      <name val="Arial"/>
      <family val="2"/>
    </font>
    <font>
      <sz val="10.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35"/>
  <sheetViews>
    <sheetView tabSelected="1" workbookViewId="0">
      <selection activeCell="N35" sqref="N35"/>
    </sheetView>
  </sheetViews>
  <sheetFormatPr defaultRowHeight="13.8" x14ac:dyDescent="0.25"/>
  <cols>
    <col min="2" max="2" width="19.5546875" customWidth="1"/>
    <col min="3" max="3" width="10.6640625" customWidth="1"/>
    <col min="15" max="15" width="13.109375" bestFit="1" customWidth="1"/>
    <col min="16" max="16" width="11.44140625" customWidth="1"/>
    <col min="17" max="17" width="11.77734375" customWidth="1"/>
    <col min="18" max="18" width="12.77734375" customWidth="1"/>
  </cols>
  <sheetData>
    <row r="1" spans="2:18" x14ac:dyDescent="0.25">
      <c r="D1">
        <v>0</v>
      </c>
      <c r="E1">
        <v>1</v>
      </c>
      <c r="F1">
        <v>2</v>
      </c>
      <c r="G1">
        <v>3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</row>
    <row r="2" spans="2:18" x14ac:dyDescent="0.25">
      <c r="B2" s="3" t="s">
        <v>16</v>
      </c>
      <c r="C2" s="3"/>
      <c r="D2">
        <v>0.89800000000000002</v>
      </c>
      <c r="E2">
        <v>1.256</v>
      </c>
      <c r="F2">
        <v>1.7570000000000001</v>
      </c>
      <c r="G2">
        <v>1.2230000000000001</v>
      </c>
      <c r="H2">
        <v>0.55400000000000005</v>
      </c>
      <c r="I2">
        <v>0.20899999999999999</v>
      </c>
      <c r="J2">
        <v>-6.3E-2</v>
      </c>
      <c r="K2">
        <v>-0.123</v>
      </c>
      <c r="L2">
        <v>-0.38900000000000001</v>
      </c>
      <c r="M2">
        <v>-0.72399999999999998</v>
      </c>
      <c r="N2">
        <v>-0.87200000000000011</v>
      </c>
      <c r="O2">
        <v>-0.96300000000000008</v>
      </c>
      <c r="P2">
        <v>-0.9890000000000001</v>
      </c>
      <c r="Q2">
        <v>-1.012</v>
      </c>
    </row>
    <row r="3" spans="2:18" x14ac:dyDescent="0.25">
      <c r="B3" s="3" t="s">
        <v>17</v>
      </c>
      <c r="C3" s="3"/>
      <c r="D3">
        <v>1.31</v>
      </c>
      <c r="E3">
        <v>2.06</v>
      </c>
      <c r="F3">
        <v>3.2130000000000001</v>
      </c>
      <c r="G3">
        <v>3.4659999999999997</v>
      </c>
      <c r="H3">
        <v>3.7270000000000003</v>
      </c>
      <c r="I3">
        <v>2.5680000000000001</v>
      </c>
      <c r="J3">
        <v>1.534</v>
      </c>
      <c r="K3">
        <v>0.40899999999999997</v>
      </c>
      <c r="L3">
        <v>-1.3000000000000001E-2</v>
      </c>
      <c r="M3">
        <v>-0.122</v>
      </c>
      <c r="N3">
        <v>-0.33300000000000002</v>
      </c>
      <c r="O3">
        <v>-0.93699999999999994</v>
      </c>
      <c r="P3">
        <v>-1.5619999999999998</v>
      </c>
      <c r="Q3">
        <v>-1.9829999999999999</v>
      </c>
    </row>
    <row r="6" spans="2:18" ht="14.4" thickBot="1" x14ac:dyDescent="0.3">
      <c r="L6" s="1"/>
      <c r="M6" s="1"/>
      <c r="N6" s="1"/>
      <c r="O6" s="1"/>
    </row>
    <row r="8" spans="2:18" x14ac:dyDescent="0.25">
      <c r="B8" t="s">
        <v>18</v>
      </c>
      <c r="C8">
        <v>2011</v>
      </c>
      <c r="D8">
        <v>2012</v>
      </c>
      <c r="E8">
        <v>2013</v>
      </c>
      <c r="F8">
        <v>2014</v>
      </c>
    </row>
    <row r="9" spans="2:18" x14ac:dyDescent="0.25">
      <c r="B9" t="s">
        <v>14</v>
      </c>
      <c r="C9">
        <v>151.47</v>
      </c>
      <c r="D9">
        <v>139.06</v>
      </c>
      <c r="E9">
        <v>107.51</v>
      </c>
      <c r="F9">
        <v>125.48</v>
      </c>
    </row>
    <row r="10" spans="2:18" ht="14.4" thickBot="1" x14ac:dyDescent="0.3">
      <c r="B10" t="s">
        <v>15</v>
      </c>
      <c r="C10">
        <v>226.47</v>
      </c>
      <c r="D10">
        <v>237.46</v>
      </c>
      <c r="E10">
        <v>246.67</v>
      </c>
      <c r="F10">
        <v>246.77</v>
      </c>
      <c r="J10" s="1"/>
      <c r="K10" s="1"/>
      <c r="L10" s="1"/>
      <c r="M10" s="1"/>
    </row>
    <row r="11" spans="2:18" ht="14.4" thickBot="1" x14ac:dyDescent="0.3">
      <c r="J11" s="1"/>
      <c r="K11" s="1"/>
      <c r="O11" t="s">
        <v>2</v>
      </c>
      <c r="P11" t="s">
        <v>3</v>
      </c>
      <c r="Q11" t="s">
        <v>4</v>
      </c>
      <c r="R11" t="s">
        <v>3</v>
      </c>
    </row>
    <row r="12" spans="2:18" ht="14.4" x14ac:dyDescent="0.3">
      <c r="L12" s="2" t="s">
        <v>1</v>
      </c>
      <c r="M12" s="2"/>
      <c r="N12" s="2"/>
      <c r="O12">
        <f>H22*2</f>
        <v>0.45323445670387508</v>
      </c>
      <c r="P12">
        <v>0.39919838602436619</v>
      </c>
      <c r="Q12">
        <f>H24*2</f>
        <v>0.25403267116458145</v>
      </c>
      <c r="R12">
        <v>0.45570720899693379</v>
      </c>
    </row>
    <row r="13" spans="2:18" ht="14.4" x14ac:dyDescent="0.3">
      <c r="B13" s="4" t="s">
        <v>19</v>
      </c>
      <c r="C13">
        <v>2011</v>
      </c>
      <c r="D13">
        <v>2012</v>
      </c>
      <c r="E13">
        <v>2013</v>
      </c>
      <c r="F13">
        <v>2014</v>
      </c>
      <c r="L13" s="2" t="s">
        <v>0</v>
      </c>
      <c r="M13" s="2"/>
      <c r="N13" s="2"/>
      <c r="O13">
        <v>0.2116846</v>
      </c>
      <c r="P13">
        <v>0.2116846</v>
      </c>
      <c r="Q13">
        <v>0.12069414000000001</v>
      </c>
      <c r="R13">
        <v>0.12069414000000001</v>
      </c>
    </row>
    <row r="14" spans="2:18" ht="14.4" x14ac:dyDescent="0.3">
      <c r="B14" t="s">
        <v>14</v>
      </c>
      <c r="C14">
        <v>51.68</v>
      </c>
      <c r="D14">
        <v>35.129999999999995</v>
      </c>
      <c r="E14">
        <v>33.839999999999996</v>
      </c>
      <c r="F14">
        <v>64.66</v>
      </c>
      <c r="L14" s="2" t="s">
        <v>5</v>
      </c>
      <c r="M14" s="2"/>
      <c r="N14" s="2"/>
      <c r="O14">
        <v>0.6366201917301737</v>
      </c>
      <c r="P14">
        <v>0.72450124050395992</v>
      </c>
      <c r="Q14">
        <v>0.85049363804576439</v>
      </c>
      <c r="R14">
        <v>0.64881665061925398</v>
      </c>
    </row>
    <row r="15" spans="2:18" ht="15" thickBot="1" x14ac:dyDescent="0.35">
      <c r="C15">
        <f>C14/C9</f>
        <v>0.34118967452300786</v>
      </c>
      <c r="D15">
        <f t="shared" ref="D15:F15" si="0">D14/D9</f>
        <v>0.25262476628793323</v>
      </c>
      <c r="E15">
        <f t="shared" si="0"/>
        <v>0.31476141754255416</v>
      </c>
      <c r="F15">
        <f t="shared" si="0"/>
        <v>0.51530124322601212</v>
      </c>
      <c r="G15">
        <f>AVERAGE(C15:F15)</f>
        <v>0.35596927539487688</v>
      </c>
      <c r="J15" s="1"/>
      <c r="K15" s="1"/>
      <c r="L15" s="2" t="s">
        <v>6</v>
      </c>
      <c r="M15" s="2"/>
      <c r="N15" s="2"/>
      <c r="O15">
        <f>O12*0.165+O13*0.539+O14*0.296</f>
        <v>0.37732126150827083</v>
      </c>
      <c r="P15">
        <f>P12*0.165+P13*0.539+P14*0.296</f>
        <v>0.39441810028319257</v>
      </c>
      <c r="Q15">
        <f>Q12*0.165+Q13*0.539+Q14*0.296</f>
        <v>0.35871564906370218</v>
      </c>
      <c r="R15">
        <f>R12*0.165+R13*0.539+R14*0.296</f>
        <v>0.33229555952779322</v>
      </c>
    </row>
    <row r="16" spans="2:18" ht="14.4" x14ac:dyDescent="0.3">
      <c r="B16" t="s">
        <v>15</v>
      </c>
      <c r="C16">
        <v>38.910000000000004</v>
      </c>
      <c r="D16">
        <v>43.47</v>
      </c>
      <c r="E16">
        <v>31.21</v>
      </c>
      <c r="F16">
        <v>28.62</v>
      </c>
      <c r="L16" s="2" t="s">
        <v>7</v>
      </c>
      <c r="M16" s="2"/>
      <c r="N16" s="2"/>
      <c r="O16">
        <v>0.35596927539487688</v>
      </c>
      <c r="P16">
        <v>0.27549875949604002</v>
      </c>
      <c r="Q16">
        <v>0.14934425126817477</v>
      </c>
      <c r="R16">
        <v>0.35118334938074602</v>
      </c>
    </row>
    <row r="17" spans="2:18" ht="14.4" x14ac:dyDescent="0.3">
      <c r="C17">
        <f>C16/C10</f>
        <v>0.17181083587230098</v>
      </c>
      <c r="D17">
        <f t="shared" ref="D17:F17" si="1">D16/D10</f>
        <v>0.183062410511244</v>
      </c>
      <c r="E17">
        <f t="shared" si="1"/>
        <v>0.12652531722544291</v>
      </c>
      <c r="F17">
        <f t="shared" si="1"/>
        <v>0.11597844146371114</v>
      </c>
      <c r="G17">
        <f>AVERAGE(C17:F17)</f>
        <v>0.14934425126817477</v>
      </c>
      <c r="L17" s="2" t="s">
        <v>8</v>
      </c>
      <c r="M17" s="2"/>
      <c r="N17" s="2"/>
      <c r="O17">
        <v>0.89235620000000004</v>
      </c>
      <c r="P17">
        <v>0.89235620000000004</v>
      </c>
      <c r="Q17">
        <v>0.4236895</v>
      </c>
      <c r="R17">
        <v>0.4236895</v>
      </c>
    </row>
    <row r="18" spans="2:18" ht="14.4" x14ac:dyDescent="0.3">
      <c r="L18" s="2" t="s">
        <v>9</v>
      </c>
      <c r="M18" s="2"/>
      <c r="N18" s="2"/>
      <c r="O18">
        <f>1/(1+EXP(1.4))</f>
        <v>0.19781611144141825</v>
      </c>
      <c r="P18">
        <f>1/(1+EXP(2.43))</f>
        <v>8.0913467215465343E-2</v>
      </c>
      <c r="Q18">
        <f>1/(1+EXP(0.6))</f>
        <v>0.35434369377420455</v>
      </c>
      <c r="R18">
        <f>1/(1+EXP(0.943))</f>
        <v>0.2802947550694973</v>
      </c>
    </row>
    <row r="19" spans="2:18" ht="14.4" x14ac:dyDescent="0.3">
      <c r="L19" s="2" t="s">
        <v>10</v>
      </c>
      <c r="M19" s="2"/>
      <c r="N19" s="2"/>
      <c r="O19">
        <f>O16*0.42+O17*0.42+O18*0.16</f>
        <v>0.55594727749647521</v>
      </c>
      <c r="P19">
        <f>P16*0.42+P17*0.42+P18*0.16</f>
        <v>0.50344523774281125</v>
      </c>
      <c r="Q19">
        <f>Q16*0.42+Q17*0.42+Q18*0.16</f>
        <v>0.29736916653650608</v>
      </c>
      <c r="R19">
        <f>R16*0.42+R17*0.42+R18*0.16</f>
        <v>0.37029375755103283</v>
      </c>
    </row>
    <row r="20" spans="2:18" ht="14.4" x14ac:dyDescent="0.3">
      <c r="B20" t="s">
        <v>20</v>
      </c>
      <c r="C20">
        <v>2011</v>
      </c>
      <c r="D20">
        <v>2012</v>
      </c>
      <c r="E20">
        <v>2013</v>
      </c>
      <c r="F20">
        <v>2014</v>
      </c>
      <c r="L20" s="2" t="s">
        <v>11</v>
      </c>
      <c r="M20" s="2"/>
      <c r="N20" s="2"/>
      <c r="O20">
        <v>0.7</v>
      </c>
      <c r="P20">
        <v>0.8</v>
      </c>
      <c r="Q20">
        <v>0.2</v>
      </c>
      <c r="R20">
        <v>0.3</v>
      </c>
    </row>
    <row r="21" spans="2:18" ht="14.4" x14ac:dyDescent="0.3">
      <c r="B21" t="s">
        <v>14</v>
      </c>
      <c r="C21">
        <v>98.29</v>
      </c>
      <c r="D21">
        <v>102.92</v>
      </c>
      <c r="E21">
        <v>72.62</v>
      </c>
      <c r="F21">
        <v>60.48</v>
      </c>
      <c r="L21" s="2" t="s">
        <v>12</v>
      </c>
      <c r="M21" s="2"/>
      <c r="N21" s="2"/>
      <c r="O21">
        <f>1/(1+EXP(3-1.4))*3</f>
        <v>0.50394484459822653</v>
      </c>
      <c r="P21">
        <f>1/(1+EXP(3-2.43))*2.5</f>
        <v>0.90309206212789528</v>
      </c>
      <c r="Q21">
        <f>1/(1+EXP(3-0.6))*3</f>
        <v>0.24951808948176712</v>
      </c>
      <c r="R21">
        <f>1/(1+EXP(3-0.943))*5</f>
        <v>0.566734894248347</v>
      </c>
    </row>
    <row r="22" spans="2:18" ht="14.4" x14ac:dyDescent="0.3">
      <c r="C22">
        <f>C21/C9</f>
        <v>0.64890737439757051</v>
      </c>
      <c r="D22">
        <f t="shared" ref="D22:F22" si="2">D21/D9</f>
        <v>0.7401121817920322</v>
      </c>
      <c r="E22">
        <f t="shared" si="2"/>
        <v>0.67547204911171055</v>
      </c>
      <c r="F22">
        <f t="shared" si="2"/>
        <v>0.48198916161938155</v>
      </c>
      <c r="G22">
        <f>AVERAGE(C22:F22)</f>
        <v>0.6366201917301737</v>
      </c>
      <c r="H22">
        <f>G22*G15</f>
        <v>0.22661722835193754</v>
      </c>
      <c r="L22" s="2" t="s">
        <v>10</v>
      </c>
      <c r="M22" s="2"/>
      <c r="N22" s="2"/>
      <c r="O22">
        <f>O20*0.25+O21*0.75</f>
        <v>0.5529586334486698</v>
      </c>
      <c r="P22">
        <f>P20*0.25+P21*0.75</f>
        <v>0.87731904659592153</v>
      </c>
      <c r="Q22">
        <f>Q20*0.25+Q21*0.75</f>
        <v>0.23713856711132536</v>
      </c>
      <c r="R22">
        <f>R20*0.25+R21*0.75</f>
        <v>0.50005117068626026</v>
      </c>
    </row>
    <row r="23" spans="2:18" ht="14.4" x14ac:dyDescent="0.3">
      <c r="B23" t="s">
        <v>15</v>
      </c>
      <c r="C23">
        <v>187.56</v>
      </c>
      <c r="D23">
        <v>193.99</v>
      </c>
      <c r="E23">
        <v>215.42</v>
      </c>
      <c r="F23">
        <v>218.03</v>
      </c>
      <c r="L23" s="2"/>
      <c r="M23" s="2"/>
      <c r="N23" s="2"/>
    </row>
    <row r="24" spans="2:18" ht="14.4" x14ac:dyDescent="0.3">
      <c r="C24">
        <f>C23/C10</f>
        <v>0.82818916412769905</v>
      </c>
      <c r="D24">
        <f t="shared" ref="D24:F24" si="3">D23/D10</f>
        <v>0.81693758948875606</v>
      </c>
      <c r="E24">
        <f t="shared" si="3"/>
        <v>0.87331252280374594</v>
      </c>
      <c r="F24">
        <f t="shared" si="3"/>
        <v>0.88353527576285606</v>
      </c>
      <c r="G24">
        <f>AVERAGE(C24:F24)</f>
        <v>0.85049363804576439</v>
      </c>
      <c r="H24">
        <f>G24*G17</f>
        <v>0.12701633558229072</v>
      </c>
      <c r="L24" s="2" t="s">
        <v>13</v>
      </c>
      <c r="M24" s="2"/>
      <c r="N24" s="2"/>
      <c r="O24">
        <f>O15*0.648+O19*0.229+O22*0.123</f>
        <v>0.43983001591823867</v>
      </c>
      <c r="P24">
        <f>P15*0.648+P19*0.229+P22*0.123</f>
        <v>0.47878213115791096</v>
      </c>
      <c r="Q24">
        <f>Q15*0.648+Q19*0.229+Q22*0.123</f>
        <v>0.3297133234848319</v>
      </c>
      <c r="R24">
        <f>R15*0.648+R19*0.229+R22*0.123</f>
        <v>0.36163108704760649</v>
      </c>
    </row>
    <row r="26" spans="2:18" x14ac:dyDescent="0.25">
      <c r="B26" s="4" t="s">
        <v>21</v>
      </c>
      <c r="C26">
        <v>2015</v>
      </c>
      <c r="D26">
        <v>2014</v>
      </c>
      <c r="E26">
        <v>2013</v>
      </c>
      <c r="F26">
        <v>2012</v>
      </c>
      <c r="G26">
        <v>2011</v>
      </c>
      <c r="H26">
        <v>2010</v>
      </c>
    </row>
    <row r="27" spans="2:18" x14ac:dyDescent="0.25">
      <c r="B27" t="s">
        <v>14</v>
      </c>
      <c r="C27">
        <v>308.72000000000003</v>
      </c>
      <c r="D27">
        <v>289.66000000000003</v>
      </c>
      <c r="E27">
        <v>256.99</v>
      </c>
      <c r="F27">
        <v>228.75</v>
      </c>
      <c r="G27">
        <v>213.71</v>
      </c>
      <c r="H27">
        <v>180.2</v>
      </c>
    </row>
    <row r="29" spans="2:18" x14ac:dyDescent="0.25">
      <c r="B29" t="s">
        <v>15</v>
      </c>
      <c r="C29">
        <v>155.91999999999999</v>
      </c>
      <c r="D29">
        <v>144.1</v>
      </c>
      <c r="E29">
        <v>129.93</v>
      </c>
      <c r="F29">
        <v>123.37</v>
      </c>
      <c r="G29">
        <v>103.68</v>
      </c>
      <c r="H29">
        <v>80.209999999999994</v>
      </c>
    </row>
    <row r="32" spans="2:18" x14ac:dyDescent="0.25">
      <c r="B32" t="s">
        <v>22</v>
      </c>
      <c r="C32">
        <v>2015</v>
      </c>
      <c r="D32">
        <v>2014</v>
      </c>
      <c r="E32">
        <v>2013</v>
      </c>
      <c r="F32">
        <v>2012</v>
      </c>
      <c r="G32">
        <v>2011</v>
      </c>
      <c r="H32">
        <v>2010</v>
      </c>
    </row>
    <row r="33" spans="2:9" x14ac:dyDescent="0.25">
      <c r="B33" t="s">
        <v>14</v>
      </c>
      <c r="C33">
        <v>1376.77</v>
      </c>
      <c r="D33">
        <v>1402.33</v>
      </c>
      <c r="E33">
        <v>1468.25</v>
      </c>
      <c r="F33">
        <v>1521.76</v>
      </c>
      <c r="G33">
        <v>1537.76</v>
      </c>
      <c r="H33">
        <v>1532.3</v>
      </c>
      <c r="I33">
        <f>AVERAGE(C33:H33)</f>
        <v>1473.1949999999999</v>
      </c>
    </row>
    <row r="35" spans="2:9" x14ac:dyDescent="0.25">
      <c r="B35" t="s">
        <v>15</v>
      </c>
      <c r="C35">
        <v>660.02</v>
      </c>
      <c r="D35">
        <v>663.63</v>
      </c>
      <c r="E35">
        <v>663.56</v>
      </c>
      <c r="F35">
        <v>661.41</v>
      </c>
      <c r="G35">
        <v>662.27</v>
      </c>
      <c r="H35">
        <v>669.09</v>
      </c>
      <c r="I35">
        <f>AVERAGE(C35:H35)</f>
        <v>663.33</v>
      </c>
    </row>
  </sheetData>
  <mergeCells count="15">
    <mergeCell ref="B2:C2"/>
    <mergeCell ref="B3:C3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L21:N21"/>
    <mergeCell ref="L22:N22"/>
    <mergeCell ref="L23:N23"/>
    <mergeCell ref="L24:N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2022-02-21T15:57:12Z</dcterms:modified>
</cp:coreProperties>
</file>