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23" i="2" l="1"/>
  <c r="D22" i="2"/>
  <c r="D19" i="2"/>
  <c r="B17" i="2"/>
  <c r="D17" i="2" s="1"/>
  <c r="B21" i="2"/>
  <c r="D21" i="2" s="1"/>
  <c r="B18" i="2"/>
  <c r="D18" i="2" s="1"/>
  <c r="D20" i="2"/>
  <c r="C16" i="2"/>
  <c r="D16" i="2" s="1"/>
  <c r="D15" i="2"/>
  <c r="D14" i="2"/>
  <c r="D13" i="2"/>
  <c r="B14" i="2"/>
  <c r="B5" i="2"/>
  <c r="C3" i="2"/>
  <c r="B6" i="2" s="1"/>
  <c r="C9" i="2" l="1"/>
</calcChain>
</file>

<file path=xl/sharedStrings.xml><?xml version="1.0" encoding="utf-8"?>
<sst xmlns="http://schemas.openxmlformats.org/spreadsheetml/2006/main" count="47" uniqueCount="32">
  <si>
    <t>Costos directos</t>
  </si>
  <si>
    <t>Valor unitario</t>
  </si>
  <si>
    <t>Lote barrio las Aguas (13.440 m2)</t>
  </si>
  <si>
    <t>Tarea</t>
  </si>
  <si>
    <t>Duración (semanas)</t>
  </si>
  <si>
    <t>ACCIONES PREVIAS</t>
  </si>
  <si>
    <t>MOVIMIENTO DE TIERRAS</t>
  </si>
  <si>
    <t>RELLENO</t>
  </si>
  <si>
    <t>EXCAVACIÓN - CIMENTACIÓN</t>
  </si>
  <si>
    <t>RED SANITARIA</t>
  </si>
  <si>
    <t>SISTEMA ESTRUCTURAL (BASES)</t>
  </si>
  <si>
    <t>LOSAS DE ENTREPISO Y SISTEMA ESTRUCTURAL</t>
  </si>
  <si>
    <t>ESTRUCTURA DE CUBIERTA</t>
  </si>
  <si>
    <t>TUBERIA</t>
  </si>
  <si>
    <t>COMETIDA ELECTRICA</t>
  </si>
  <si>
    <t>ACABADOS ARQUITECTÓNICOS</t>
  </si>
  <si>
    <t>AMOBLADO</t>
  </si>
  <si>
    <t>Valor total</t>
  </si>
  <si>
    <t>Lote barrio las Aguas (900 m2)</t>
  </si>
  <si>
    <t>Costos indirectos</t>
  </si>
  <si>
    <t>Licencia de construcción</t>
  </si>
  <si>
    <t>Impuesto de delineación urbana</t>
  </si>
  <si>
    <t>Autorización para conexión servicios EAAB</t>
  </si>
  <si>
    <t>Obtención de la conexión telefónica</t>
  </si>
  <si>
    <t>Observaciones</t>
  </si>
  <si>
    <t>L = $226.680*categoría*0.938+$453.360*j*0.938;  j=3.8/(0.12+800/metros cuadrados)</t>
  </si>
  <si>
    <t>I = Valor del lote*2.6%</t>
  </si>
  <si>
    <t>Estandar para Bogotá</t>
  </si>
  <si>
    <t>Actividad</t>
  </si>
  <si>
    <t>MOVIMIENTO DE TIERRAS (m2)</t>
  </si>
  <si>
    <t>Metros cuadrados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</si>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</sst>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/>
    <xf numFmtId="0" fontId="0" fillId="0" borderId="1" xfId="0" applyFill="1" applyBorder="1"/>
    <xf numFmtId="165" fontId="0" fillId="0" borderId="1" xfId="0" applyNumberFormat="1" applyBorder="1"/>
    <xf numFmtId="0" fontId="0" fillId="0" borderId="0" xfId="0" applyAlignment="1">
      <alignment horizontal="center"/>
    </xf>
    <xf numFmtId="0" fontId="2" fillId="0" borderId="1" xfId="0" applyFont="1" applyBorder="1"/>
    <xf numFmtId="164" fontId="0" fillId="0" borderId="1" xfId="1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164" fontId="0" fillId="0" borderId="3" xfId="1" applyNumberFormat="1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164" fontId="0" fillId="0" borderId="2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" fontId="0" fillId="0" borderId="1" xfId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2" fillId="0" borderId="1" xfId="0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P20"/>
  <sheetViews>
    <sheetView workbookViewId="0">
      <selection activeCell="A4" sqref="A4:B15"/>
    </sheetView>
  </sheetViews>
  <sheetFormatPr baseColWidth="10" defaultColWidth="3.5703125" defaultRowHeight="15" x14ac:dyDescent="0.25"/>
  <cols>
    <col min="1" max="1" width="42.28515625" bestFit="1" customWidth="1"/>
    <col min="2" max="2" width="18.5703125" bestFit="1" customWidth="1"/>
    <col min="3" max="11" width="2" bestFit="1" customWidth="1"/>
    <col min="12" max="52" width="3" bestFit="1" customWidth="1"/>
  </cols>
  <sheetData>
    <row r="3" spans="1:42" x14ac:dyDescent="0.25">
      <c r="A3" s="5" t="s">
        <v>3</v>
      </c>
      <c r="B3" s="5" t="s">
        <v>4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  <c r="AI3" s="6">
        <v>33</v>
      </c>
      <c r="AJ3" s="6">
        <v>34</v>
      </c>
      <c r="AK3" s="6">
        <v>35</v>
      </c>
      <c r="AL3" s="6">
        <v>36</v>
      </c>
      <c r="AM3" s="6">
        <v>37</v>
      </c>
      <c r="AN3" s="6">
        <v>38</v>
      </c>
      <c r="AO3" s="6">
        <v>39</v>
      </c>
      <c r="AP3" s="6">
        <v>40</v>
      </c>
    </row>
    <row r="4" spans="1:42" x14ac:dyDescent="0.25">
      <c r="A4" s="6" t="s">
        <v>5</v>
      </c>
      <c r="B4" s="7">
        <v>1</v>
      </c>
      <c r="C4" s="8"/>
      <c r="D4" s="8"/>
      <c r="E4" s="8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5">
      <c r="A5" s="6" t="s">
        <v>6</v>
      </c>
      <c r="B5" s="7">
        <v>2.2999999999999998</v>
      </c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25">
      <c r="A6" s="6" t="s">
        <v>7</v>
      </c>
      <c r="B6" s="7">
        <v>7.7</v>
      </c>
      <c r="C6" s="6"/>
      <c r="D6" s="6"/>
      <c r="E6" s="8"/>
      <c r="F6" s="8"/>
      <c r="G6" s="8"/>
      <c r="H6" s="8"/>
      <c r="I6" s="8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25">
      <c r="A7" s="6" t="s">
        <v>8</v>
      </c>
      <c r="B7" s="7">
        <v>5</v>
      </c>
      <c r="C7" s="6"/>
      <c r="D7" s="6"/>
      <c r="E7" s="6"/>
      <c r="F7" s="6"/>
      <c r="G7" s="6"/>
      <c r="H7" s="6"/>
      <c r="I7" s="8"/>
      <c r="J7" s="8"/>
      <c r="K7" s="8"/>
      <c r="L7" s="8"/>
      <c r="M7" s="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25">
      <c r="A8" s="6" t="s">
        <v>9</v>
      </c>
      <c r="B8" s="7">
        <v>8</v>
      </c>
      <c r="C8" s="6"/>
      <c r="D8" s="6"/>
      <c r="E8" s="6"/>
      <c r="F8" s="6"/>
      <c r="G8" s="9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10"/>
      <c r="T8" s="10"/>
      <c r="U8" s="10"/>
      <c r="V8" s="1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25">
      <c r="A9" s="6" t="s">
        <v>10</v>
      </c>
      <c r="B9" s="7">
        <v>12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25">
      <c r="A10" s="6" t="s">
        <v>11</v>
      </c>
      <c r="B10" s="7">
        <v>10</v>
      </c>
      <c r="C10" s="6"/>
      <c r="D10" s="6"/>
      <c r="E10" s="6"/>
      <c r="F10" s="6"/>
      <c r="G10" s="6"/>
      <c r="H10" s="1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6"/>
      <c r="AK10" s="6"/>
      <c r="AL10" s="6"/>
      <c r="AM10" s="6"/>
      <c r="AN10" s="6"/>
      <c r="AO10" s="6"/>
      <c r="AP10" s="6"/>
    </row>
    <row r="11" spans="1:42" x14ac:dyDescent="0.25">
      <c r="A11" s="6" t="s">
        <v>12</v>
      </c>
      <c r="B11" s="7">
        <v>2</v>
      </c>
      <c r="C11" s="6"/>
      <c r="D11" s="6"/>
      <c r="E11" s="6"/>
      <c r="F11" s="6"/>
      <c r="G11" s="6"/>
      <c r="H11" s="6"/>
      <c r="I11" s="6"/>
      <c r="J11" s="11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8"/>
      <c r="AK11" s="8"/>
      <c r="AL11" s="6"/>
      <c r="AM11" s="6"/>
      <c r="AN11" s="6"/>
      <c r="AO11" s="6"/>
      <c r="AP11" s="6"/>
    </row>
    <row r="12" spans="1:42" x14ac:dyDescent="0.25">
      <c r="A12" s="6" t="s">
        <v>13</v>
      </c>
      <c r="B12" s="7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6"/>
      <c r="AK12" s="6"/>
      <c r="AL12" s="6"/>
      <c r="AM12" s="6"/>
      <c r="AN12" s="6"/>
      <c r="AO12" s="6"/>
      <c r="AP12" s="6"/>
    </row>
    <row r="13" spans="1:42" x14ac:dyDescent="0.25">
      <c r="A13" s="6" t="s">
        <v>14</v>
      </c>
      <c r="B13" s="7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6"/>
      <c r="AK13" s="6"/>
      <c r="AL13" s="6"/>
      <c r="AM13" s="6"/>
      <c r="AN13" s="6"/>
      <c r="AO13" s="6"/>
      <c r="AP13" s="6"/>
    </row>
    <row r="14" spans="1:42" x14ac:dyDescent="0.25">
      <c r="A14" s="6" t="s">
        <v>15</v>
      </c>
      <c r="B14" s="7">
        <v>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8"/>
      <c r="AK14" s="8"/>
      <c r="AL14" s="8"/>
      <c r="AM14" s="8"/>
      <c r="AN14" s="6"/>
      <c r="AO14" s="6"/>
      <c r="AP14" s="6"/>
    </row>
    <row r="15" spans="1:42" x14ac:dyDescent="0.25">
      <c r="A15" s="6" t="s">
        <v>16</v>
      </c>
      <c r="B15" s="7">
        <v>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8"/>
      <c r="AN15" s="8"/>
      <c r="AO15" s="6"/>
      <c r="AP15" s="6"/>
    </row>
    <row r="19" spans="1:8" x14ac:dyDescent="0.25">
      <c r="A19" s="1" t="s">
        <v>0</v>
      </c>
      <c r="B19" s="2" t="s">
        <v>1</v>
      </c>
      <c r="C19" s="12"/>
      <c r="D19" s="12"/>
      <c r="E19" s="12"/>
      <c r="F19" s="12"/>
      <c r="G19" s="12"/>
      <c r="H19" s="12"/>
    </row>
    <row r="20" spans="1:8" x14ac:dyDescent="0.25">
      <c r="A20" s="3" t="s">
        <v>2</v>
      </c>
      <c r="B20" s="4">
        <v>2358090</v>
      </c>
      <c r="C20" s="12"/>
      <c r="D20" s="12"/>
      <c r="E20" s="12"/>
      <c r="F20" s="12"/>
      <c r="G20" s="12"/>
      <c r="H20" s="12"/>
    </row>
  </sheetData>
  <mergeCells count="2">
    <mergeCell ref="C19:H19"/>
    <mergeCell ref="C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zoomScaleNormal="100" workbookViewId="0">
      <selection activeCell="D23" sqref="A12:D23"/>
    </sheetView>
  </sheetViews>
  <sheetFormatPr baseColWidth="10" defaultRowHeight="15" x14ac:dyDescent="0.25"/>
  <cols>
    <col min="1" max="1" width="42.28515625" bestFit="1" customWidth="1"/>
    <col min="2" max="2" width="14" bestFit="1" customWidth="1"/>
    <col min="3" max="3" width="19.28515625" bestFit="1" customWidth="1"/>
    <col min="4" max="4" width="26.28515625" customWidth="1"/>
  </cols>
  <sheetData>
    <row r="1" spans="1:4" ht="15.75" thickBot="1" x14ac:dyDescent="0.3"/>
    <row r="2" spans="1:4" ht="15.75" thickBot="1" x14ac:dyDescent="0.3">
      <c r="A2" s="15" t="s">
        <v>0</v>
      </c>
      <c r="B2" s="16" t="s">
        <v>1</v>
      </c>
      <c r="C2" s="17" t="s">
        <v>17</v>
      </c>
      <c r="D2" s="18" t="s">
        <v>24</v>
      </c>
    </row>
    <row r="3" spans="1:4" ht="15.75" thickBot="1" x14ac:dyDescent="0.3">
      <c r="A3" s="19" t="s">
        <v>18</v>
      </c>
      <c r="B3" s="20">
        <v>2358090</v>
      </c>
      <c r="C3" s="20">
        <f>+B3*900</f>
        <v>2122281000</v>
      </c>
      <c r="D3" s="21"/>
    </row>
    <row r="4" spans="1:4" ht="15.75" thickBot="1" x14ac:dyDescent="0.3">
      <c r="A4" s="15" t="s">
        <v>19</v>
      </c>
      <c r="B4" s="22" t="s">
        <v>1</v>
      </c>
      <c r="C4" s="23"/>
      <c r="D4" s="18" t="s">
        <v>24</v>
      </c>
    </row>
    <row r="5" spans="1:4" ht="46.5" customHeight="1" x14ac:dyDescent="0.25">
      <c r="A5" s="24" t="s">
        <v>20</v>
      </c>
      <c r="B5" s="25">
        <f>226680*4*0.938+453360*3.7*0.938</f>
        <v>2423934.5759999999</v>
      </c>
      <c r="C5" s="25"/>
      <c r="D5" s="26" t="s">
        <v>25</v>
      </c>
    </row>
    <row r="6" spans="1:4" x14ac:dyDescent="0.25">
      <c r="A6" s="27" t="s">
        <v>21</v>
      </c>
      <c r="B6" s="28">
        <f>+C3*2.6%</f>
        <v>55179306.000000007</v>
      </c>
      <c r="C6" s="28"/>
      <c r="D6" s="29" t="s">
        <v>26</v>
      </c>
    </row>
    <row r="7" spans="1:4" x14ac:dyDescent="0.25">
      <c r="A7" s="30" t="s">
        <v>22</v>
      </c>
      <c r="B7" s="28">
        <v>1845300</v>
      </c>
      <c r="C7" s="28"/>
      <c r="D7" s="31" t="s">
        <v>27</v>
      </c>
    </row>
    <row r="8" spans="1:4" x14ac:dyDescent="0.25">
      <c r="A8" s="30" t="s">
        <v>23</v>
      </c>
      <c r="B8" s="28">
        <v>200000</v>
      </c>
      <c r="C8" s="28"/>
      <c r="D8" s="31"/>
    </row>
    <row r="9" spans="1:4" x14ac:dyDescent="0.25">
      <c r="C9" s="32">
        <f>SUM(B5:C8,C3)</f>
        <v>2181929540.5760002</v>
      </c>
    </row>
    <row r="10" spans="1:4" x14ac:dyDescent="0.25">
      <c r="C10">
        <v>2181929540.5760002</v>
      </c>
    </row>
    <row r="12" spans="1:4" x14ac:dyDescent="0.25">
      <c r="A12" s="13" t="s">
        <v>28</v>
      </c>
      <c r="B12" s="5" t="s">
        <v>1</v>
      </c>
      <c r="C12" s="5" t="s">
        <v>30</v>
      </c>
      <c r="D12" s="5" t="s">
        <v>17</v>
      </c>
    </row>
    <row r="13" spans="1:4" x14ac:dyDescent="0.25">
      <c r="A13" s="6" t="s">
        <v>29</v>
      </c>
      <c r="B13" s="14">
        <v>63536</v>
      </c>
      <c r="C13" s="33">
        <v>900</v>
      </c>
      <c r="D13" s="14">
        <f>+B13*C13</f>
        <v>57182400</v>
      </c>
    </row>
    <row r="14" spans="1:4" x14ac:dyDescent="0.25">
      <c r="A14" s="6" t="s">
        <v>7</v>
      </c>
      <c r="B14" s="14">
        <f>41673137/900</f>
        <v>46303.485555555555</v>
      </c>
      <c r="C14" s="33">
        <v>900</v>
      </c>
      <c r="D14" s="14">
        <f t="shared" ref="D14:D16" si="0">+B14*C14</f>
        <v>41673137</v>
      </c>
    </row>
    <row r="15" spans="1:4" x14ac:dyDescent="0.25">
      <c r="A15" s="6" t="s">
        <v>8</v>
      </c>
      <c r="B15" s="14">
        <v>98000</v>
      </c>
      <c r="C15" s="33">
        <v>900</v>
      </c>
      <c r="D15" s="14">
        <f t="shared" si="0"/>
        <v>88200000</v>
      </c>
    </row>
    <row r="16" spans="1:4" x14ac:dyDescent="0.25">
      <c r="A16" s="6" t="s">
        <v>9</v>
      </c>
      <c r="B16" s="14">
        <v>10000</v>
      </c>
      <c r="C16" s="33">
        <f>900*5</f>
        <v>4500</v>
      </c>
      <c r="D16" s="14">
        <f t="shared" si="0"/>
        <v>45000000</v>
      </c>
    </row>
    <row r="17" spans="1:4" x14ac:dyDescent="0.25">
      <c r="A17" s="6" t="s">
        <v>11</v>
      </c>
      <c r="B17" s="14">
        <f>(108172825+552845933)/4500</f>
        <v>146893.05733333333</v>
      </c>
      <c r="C17" s="34">
        <v>4500</v>
      </c>
      <c r="D17" s="14">
        <f>+C17*B17</f>
        <v>661018758</v>
      </c>
    </row>
    <row r="18" spans="1:4" x14ac:dyDescent="0.25">
      <c r="A18" s="6" t="s">
        <v>12</v>
      </c>
      <c r="B18" s="14">
        <f>47478377/C18</f>
        <v>52753.752222222225</v>
      </c>
      <c r="C18" s="34">
        <v>900</v>
      </c>
      <c r="D18" s="14">
        <f>+C18*B18</f>
        <v>47478377</v>
      </c>
    </row>
    <row r="19" spans="1:4" x14ac:dyDescent="0.25">
      <c r="A19" s="6" t="s">
        <v>13</v>
      </c>
      <c r="B19" s="14">
        <v>8000</v>
      </c>
      <c r="C19" s="34">
        <v>4500</v>
      </c>
      <c r="D19" s="14">
        <f>+C19*B19</f>
        <v>36000000</v>
      </c>
    </row>
    <row r="20" spans="1:4" x14ac:dyDescent="0.25">
      <c r="A20" s="6" t="s">
        <v>14</v>
      </c>
      <c r="B20" s="14">
        <v>60000</v>
      </c>
      <c r="C20" s="34">
        <v>4500</v>
      </c>
      <c r="D20" s="14">
        <f>+B20*C20</f>
        <v>270000000</v>
      </c>
    </row>
    <row r="21" spans="1:4" x14ac:dyDescent="0.25">
      <c r="A21" s="6" t="s">
        <v>15</v>
      </c>
      <c r="B21" s="14">
        <f>(75302555+25242755+73321024+34065101+12299769+114093072)/4500</f>
        <v>74294.28355555555</v>
      </c>
      <c r="C21" s="34">
        <v>4500</v>
      </c>
      <c r="D21" s="14">
        <f>+B21*C21</f>
        <v>334324276</v>
      </c>
    </row>
    <row r="22" spans="1:4" x14ac:dyDescent="0.25">
      <c r="A22" s="6" t="s">
        <v>16</v>
      </c>
      <c r="B22" s="14">
        <v>100000</v>
      </c>
      <c r="C22" s="34">
        <v>4500</v>
      </c>
      <c r="D22" s="14">
        <f>+B22*C22</f>
        <v>450000000</v>
      </c>
    </row>
    <row r="23" spans="1:4" x14ac:dyDescent="0.25">
      <c r="C23" s="36" t="s">
        <v>31</v>
      </c>
      <c r="D23" s="35">
        <f>SUM(D13:D22)</f>
        <v>2030876948</v>
      </c>
    </row>
  </sheetData>
  <mergeCells count="5"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Riaño</dc:creator>
  <cp:lastModifiedBy>Andrés Riaño</cp:lastModifiedBy>
  <dcterms:created xsi:type="dcterms:W3CDTF">2013-09-02T21:32:42Z</dcterms:created>
  <dcterms:modified xsi:type="dcterms:W3CDTF">2013-09-02T23:17:13Z</dcterms:modified>
</cp:coreProperties>
</file>