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40" windowWidth="28800" windowHeight="17980" tabRatio="500" activeTab="1"/>
  </bookViews>
  <sheets>
    <sheet name="Hoja1" sheetId="1" r:id="rId1"/>
    <sheet name="Hoja2" sheetId="2" r:id="rId2"/>
    <sheet name="Hoja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5" i="2" l="1"/>
  <c r="O59" i="2"/>
  <c r="V50" i="2"/>
  <c r="V51" i="2"/>
  <c r="V52" i="2"/>
  <c r="V53" i="2"/>
  <c r="V54" i="2"/>
  <c r="V55" i="2"/>
  <c r="V56" i="2"/>
  <c r="V57" i="2"/>
  <c r="V58" i="2"/>
  <c r="V49" i="2"/>
  <c r="S58" i="2"/>
  <c r="Q50" i="2"/>
  <c r="Q51" i="2"/>
  <c r="Q52" i="2"/>
  <c r="Q53" i="2"/>
  <c r="Q54" i="2"/>
  <c r="Q55" i="2"/>
  <c r="Q56" i="2"/>
  <c r="Q57" i="2"/>
  <c r="Q58" i="2"/>
  <c r="Q49" i="2"/>
  <c r="F99" i="2"/>
  <c r="F100" i="2"/>
  <c r="F101" i="2"/>
  <c r="F102" i="2"/>
  <c r="F103" i="2"/>
  <c r="F104" i="2"/>
  <c r="F105" i="2"/>
  <c r="F106" i="2"/>
  <c r="F107" i="2"/>
  <c r="F108" i="2"/>
  <c r="F98" i="2"/>
  <c r="P54" i="2"/>
  <c r="V36" i="2"/>
  <c r="V37" i="2"/>
  <c r="V38" i="2"/>
  <c r="V39" i="2"/>
  <c r="V40" i="2"/>
  <c r="V41" i="2"/>
  <c r="V42" i="2"/>
  <c r="V43" i="2"/>
  <c r="V44" i="2"/>
  <c r="V35" i="2"/>
  <c r="P50" i="2"/>
  <c r="P51" i="2"/>
  <c r="P52" i="2"/>
  <c r="P53" i="2"/>
  <c r="P55" i="2"/>
  <c r="P56" i="2"/>
  <c r="P57" i="2"/>
  <c r="P58" i="2"/>
  <c r="P49" i="2"/>
  <c r="R58" i="2"/>
  <c r="U58" i="2"/>
  <c r="R57" i="2"/>
  <c r="U57" i="2"/>
  <c r="R56" i="2"/>
  <c r="U56" i="2"/>
  <c r="R55" i="2"/>
  <c r="U55" i="2"/>
  <c r="R54" i="2"/>
  <c r="U54" i="2"/>
  <c r="R53" i="2"/>
  <c r="U53" i="2"/>
  <c r="R52" i="2"/>
  <c r="U52" i="2"/>
  <c r="R51" i="2"/>
  <c r="U51" i="2"/>
  <c r="R50" i="2"/>
  <c r="U50" i="2"/>
  <c r="R49" i="2"/>
  <c r="U49" i="2"/>
  <c r="I86" i="2"/>
  <c r="I87" i="2"/>
  <c r="I88" i="2"/>
  <c r="I89" i="2"/>
  <c r="I90" i="2"/>
  <c r="I91" i="2"/>
  <c r="I92" i="2"/>
  <c r="I93" i="2"/>
  <c r="I94" i="2"/>
  <c r="I85" i="2"/>
  <c r="R36" i="2"/>
  <c r="U36" i="2"/>
  <c r="R37" i="2"/>
  <c r="U37" i="2"/>
  <c r="R38" i="2"/>
  <c r="U38" i="2"/>
  <c r="R39" i="2"/>
  <c r="U39" i="2"/>
  <c r="R40" i="2"/>
  <c r="U40" i="2"/>
  <c r="R41" i="2"/>
  <c r="U41" i="2"/>
  <c r="R42" i="2"/>
  <c r="U42" i="2"/>
  <c r="R43" i="2"/>
  <c r="U43" i="2"/>
  <c r="R44" i="2"/>
  <c r="U44" i="2"/>
  <c r="R35" i="2"/>
  <c r="U35" i="2"/>
  <c r="P35" i="2"/>
  <c r="P36" i="2"/>
  <c r="P37" i="2"/>
  <c r="P38" i="2"/>
  <c r="P39" i="2"/>
  <c r="P40" i="2"/>
  <c r="P41" i="2"/>
  <c r="P42" i="2"/>
  <c r="P43" i="2"/>
  <c r="P44" i="2"/>
  <c r="S44" i="2"/>
  <c r="S34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K98" i="2"/>
  <c r="H99" i="2"/>
  <c r="J85" i="2"/>
  <c r="K85" i="2"/>
  <c r="H86" i="2"/>
  <c r="J86" i="2"/>
  <c r="K86" i="2"/>
  <c r="H87" i="2"/>
  <c r="J87" i="2"/>
  <c r="K87" i="2"/>
  <c r="H88" i="2"/>
  <c r="J88" i="2"/>
  <c r="K88" i="2"/>
  <c r="H89" i="2"/>
  <c r="J89" i="2"/>
  <c r="K89" i="2"/>
  <c r="H90" i="2"/>
  <c r="J90" i="2"/>
  <c r="K90" i="2"/>
  <c r="H91" i="2"/>
  <c r="J91" i="2"/>
  <c r="K91" i="2"/>
  <c r="H92" i="2"/>
  <c r="J92" i="2"/>
  <c r="K92" i="2"/>
  <c r="H93" i="2"/>
  <c r="J93" i="2"/>
  <c r="K93" i="2"/>
  <c r="H94" i="2"/>
  <c r="J94" i="2"/>
  <c r="K94" i="2"/>
  <c r="K84" i="2"/>
  <c r="H85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K69" i="2"/>
  <c r="J69" i="2"/>
  <c r="I69" i="2"/>
  <c r="H69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K55" i="2"/>
  <c r="J55" i="2"/>
  <c r="I55" i="2"/>
  <c r="H55" i="2"/>
  <c r="H31" i="2"/>
  <c r="H29" i="2"/>
  <c r="H27" i="2"/>
  <c r="H25" i="2"/>
  <c r="H19" i="2"/>
  <c r="H17" i="2"/>
  <c r="F86" i="1"/>
  <c r="F87" i="1"/>
  <c r="F88" i="1"/>
  <c r="F89" i="1"/>
  <c r="F90" i="1"/>
  <c r="F91" i="1"/>
  <c r="F92" i="1"/>
  <c r="F93" i="1"/>
  <c r="F94" i="1"/>
  <c r="F85" i="1"/>
  <c r="K85" i="1"/>
  <c r="K86" i="1"/>
  <c r="K87" i="1"/>
  <c r="K88" i="1"/>
  <c r="K89" i="1"/>
  <c r="K90" i="1"/>
  <c r="K91" i="1"/>
  <c r="K92" i="1"/>
  <c r="K93" i="1"/>
  <c r="K94" i="1"/>
  <c r="G99" i="1"/>
  <c r="H86" i="1"/>
  <c r="H87" i="1"/>
  <c r="H88" i="1"/>
  <c r="H89" i="1"/>
  <c r="H90" i="1"/>
  <c r="H91" i="1"/>
  <c r="H92" i="1"/>
  <c r="H93" i="1"/>
  <c r="H94" i="1"/>
  <c r="H85" i="1"/>
  <c r="J86" i="1"/>
  <c r="J87" i="1"/>
  <c r="J88" i="1"/>
  <c r="J89" i="1"/>
  <c r="J90" i="1"/>
  <c r="J91" i="1"/>
  <c r="J92" i="1"/>
  <c r="J93" i="1"/>
  <c r="J94" i="1"/>
  <c r="J85" i="1"/>
  <c r="J84" i="1"/>
  <c r="D86" i="1"/>
  <c r="D87" i="1"/>
  <c r="D88" i="1"/>
  <c r="D89" i="1"/>
  <c r="D90" i="1"/>
  <c r="D91" i="1"/>
  <c r="D92" i="1"/>
  <c r="D93" i="1"/>
  <c r="D94" i="1"/>
  <c r="D85" i="1"/>
  <c r="G87" i="1"/>
  <c r="G88" i="1"/>
  <c r="G89" i="1"/>
  <c r="G90" i="1"/>
  <c r="G91" i="1"/>
  <c r="G92" i="1"/>
  <c r="G93" i="1"/>
  <c r="G94" i="1"/>
  <c r="G86" i="1"/>
  <c r="M69" i="1"/>
  <c r="F69" i="1"/>
  <c r="G69" i="1"/>
  <c r="H69" i="1"/>
  <c r="I69" i="1"/>
  <c r="J69" i="1"/>
  <c r="K69" i="1"/>
  <c r="L69" i="1"/>
  <c r="E69" i="1"/>
  <c r="L51" i="1"/>
  <c r="L52" i="1"/>
  <c r="L53" i="1"/>
  <c r="L54" i="1"/>
  <c r="L55" i="1"/>
  <c r="L56" i="1"/>
  <c r="L57" i="1"/>
  <c r="L58" i="1"/>
  <c r="L59" i="1"/>
  <c r="L50" i="1"/>
  <c r="L49" i="1"/>
  <c r="K51" i="1"/>
  <c r="K52" i="1"/>
  <c r="K53" i="1"/>
  <c r="K54" i="1"/>
  <c r="K55" i="1"/>
  <c r="K56" i="1"/>
  <c r="K57" i="1"/>
  <c r="K58" i="1"/>
  <c r="K59" i="1"/>
  <c r="K50" i="1"/>
  <c r="K49" i="1"/>
  <c r="J51" i="1"/>
  <c r="J52" i="1"/>
  <c r="J53" i="1"/>
  <c r="J54" i="1"/>
  <c r="J55" i="1"/>
  <c r="J56" i="1"/>
  <c r="J57" i="1"/>
  <c r="J58" i="1"/>
  <c r="J59" i="1"/>
  <c r="J50" i="1"/>
  <c r="J49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G45" i="1"/>
  <c r="F45" i="1"/>
  <c r="C45" i="1"/>
  <c r="G44" i="1"/>
  <c r="F44" i="1"/>
  <c r="E45" i="1"/>
  <c r="E44" i="1"/>
  <c r="D45" i="1"/>
  <c r="D44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M32" i="1"/>
  <c r="M30" i="1"/>
  <c r="K31" i="1"/>
  <c r="L31" i="1"/>
  <c r="M31" i="1"/>
  <c r="K32" i="1"/>
  <c r="L32" i="1"/>
  <c r="I32" i="1"/>
  <c r="J32" i="1"/>
  <c r="I31" i="1"/>
  <c r="J31" i="1"/>
  <c r="L30" i="1"/>
  <c r="K30" i="1"/>
  <c r="I30" i="1"/>
  <c r="J30" i="1"/>
  <c r="D32" i="1"/>
  <c r="D33" i="1"/>
  <c r="D34" i="1"/>
  <c r="D35" i="1"/>
  <c r="D36" i="1"/>
  <c r="D37" i="1"/>
  <c r="D38" i="1"/>
  <c r="D39" i="1"/>
  <c r="D31" i="1"/>
  <c r="G31" i="1"/>
  <c r="G32" i="1"/>
  <c r="G33" i="1"/>
  <c r="G34" i="1"/>
  <c r="G35" i="1"/>
  <c r="G36" i="1"/>
  <c r="G37" i="1"/>
  <c r="G38" i="1"/>
  <c r="G39" i="1"/>
  <c r="G30" i="1"/>
  <c r="F31" i="1"/>
  <c r="F32" i="1"/>
  <c r="F33" i="1"/>
  <c r="F34" i="1"/>
  <c r="F35" i="1"/>
  <c r="F36" i="1"/>
  <c r="F37" i="1"/>
  <c r="F38" i="1"/>
  <c r="F39" i="1"/>
  <c r="F30" i="1"/>
  <c r="D30" i="1"/>
  <c r="G11" i="1"/>
  <c r="G12" i="1"/>
  <c r="G13" i="1"/>
  <c r="G14" i="1"/>
  <c r="G15" i="1"/>
  <c r="G16" i="1"/>
  <c r="G17" i="1"/>
  <c r="G18" i="1"/>
  <c r="G19" i="1"/>
  <c r="G20" i="1"/>
  <c r="G10" i="1"/>
  <c r="F12" i="1"/>
  <c r="F13" i="1"/>
  <c r="F14" i="1"/>
  <c r="F15" i="1"/>
  <c r="F16" i="1"/>
  <c r="F17" i="1"/>
  <c r="F18" i="1"/>
  <c r="F19" i="1"/>
  <c r="F20" i="1"/>
  <c r="F11" i="1"/>
  <c r="E11" i="1"/>
  <c r="E12" i="1"/>
  <c r="E13" i="1"/>
  <c r="E14" i="1"/>
  <c r="E15" i="1"/>
  <c r="E16" i="1"/>
  <c r="E17" i="1"/>
  <c r="E18" i="1"/>
  <c r="E19" i="1"/>
  <c r="E20" i="1"/>
  <c r="E10" i="1"/>
  <c r="D11" i="1"/>
  <c r="D12" i="1"/>
  <c r="D13" i="1"/>
  <c r="D14" i="1"/>
  <c r="D15" i="1"/>
  <c r="D16" i="1"/>
  <c r="D17" i="1"/>
  <c r="D18" i="1"/>
  <c r="D19" i="1"/>
  <c r="D20" i="1"/>
  <c r="D10" i="1"/>
  <c r="F8" i="1"/>
  <c r="F7" i="1"/>
</calcChain>
</file>

<file path=xl/sharedStrings.xml><?xml version="1.0" encoding="utf-8"?>
<sst xmlns="http://schemas.openxmlformats.org/spreadsheetml/2006/main" count="173" uniqueCount="59">
  <si>
    <t>N</t>
  </si>
  <si>
    <t>SDAC</t>
  </si>
  <si>
    <t>Depreciación</t>
  </si>
  <si>
    <t>Acumulada</t>
  </si>
  <si>
    <t>Final</t>
  </si>
  <si>
    <t>Inicial</t>
  </si>
  <si>
    <t>Salvamento</t>
  </si>
  <si>
    <t>Suma</t>
  </si>
  <si>
    <t>Diferencia</t>
  </si>
  <si>
    <t>Valor inicial</t>
  </si>
  <si>
    <t>Valor final</t>
  </si>
  <si>
    <t>Redux</t>
  </si>
  <si>
    <t>Valor incial</t>
  </si>
  <si>
    <t>Linea recta</t>
  </si>
  <si>
    <t>SADC</t>
  </si>
  <si>
    <t>EBIT</t>
  </si>
  <si>
    <t>Ingresos operacionales</t>
  </si>
  <si>
    <t>Egresos operacionales</t>
  </si>
  <si>
    <t>Var WK</t>
  </si>
  <si>
    <t>Var CAPEX</t>
  </si>
  <si>
    <t>Tasa impositiva operacional</t>
  </si>
  <si>
    <t>DEPENDE</t>
  </si>
  <si>
    <t>EBIT + Depreciación</t>
  </si>
  <si>
    <t>0.03(Utilidad)</t>
  </si>
  <si>
    <t>0.33(Ingresos)</t>
  </si>
  <si>
    <t>FCL</t>
  </si>
  <si>
    <t>I</t>
  </si>
  <si>
    <t>E</t>
  </si>
  <si>
    <t>D</t>
  </si>
  <si>
    <t>CAPEX</t>
  </si>
  <si>
    <t>WK</t>
  </si>
  <si>
    <t>TAX</t>
  </si>
  <si>
    <t>Cantidad sedes</t>
  </si>
  <si>
    <t>Periodos</t>
  </si>
  <si>
    <t>Costo remodelación</t>
  </si>
  <si>
    <t>Valor cada sede</t>
  </si>
  <si>
    <t>Equipos médicos</t>
  </si>
  <si>
    <t>Nuevos animales</t>
  </si>
  <si>
    <t>Valor comida por periodo</t>
  </si>
  <si>
    <t>Nuevos empleados</t>
  </si>
  <si>
    <t>Salario empleados por periodo</t>
  </si>
  <si>
    <t>Valor terreno</t>
  </si>
  <si>
    <t>Valor edificio</t>
  </si>
  <si>
    <t>Ingresos periódico</t>
  </si>
  <si>
    <t>Años</t>
  </si>
  <si>
    <t>Equipos</t>
  </si>
  <si>
    <t>Remodelación</t>
  </si>
  <si>
    <t>Inmueble</t>
  </si>
  <si>
    <t>Venta</t>
  </si>
  <si>
    <t>Valor</t>
  </si>
  <si>
    <t>Libros</t>
  </si>
  <si>
    <t>alt2. Terreno y edificación</t>
  </si>
  <si>
    <t>alt1. Todo menos inmuebles</t>
  </si>
  <si>
    <t>15% Valor compra</t>
  </si>
  <si>
    <t>Tasa impositiva</t>
  </si>
  <si>
    <t>Costo de oportunidad (MV)</t>
  </si>
  <si>
    <t>Valor activo</t>
  </si>
  <si>
    <t xml:space="preserve">Valor salvamento 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</si>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</sst>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COP&quot;#,##0.00_);[Red]\(&quot;COP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8" fontId="0" fillId="0" borderId="0" xfId="0" applyNumberFormat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9" fontId="0" fillId="0" borderId="1" xfId="0" applyNumberFormat="1" applyBorder="1"/>
    <xf numFmtId="10" fontId="0" fillId="0" borderId="1" xfId="0" applyNumberFormat="1" applyBorder="1"/>
    <xf numFmtId="0" fontId="3" fillId="0" borderId="1" xfId="0" applyFont="1" applyBorder="1"/>
    <xf numFmtId="0" fontId="3" fillId="2" borderId="1" xfId="0" applyFont="1" applyFill="1" applyBorder="1"/>
  </cellXfs>
  <cellStyles count="1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102"/>
  <sheetViews>
    <sheetView topLeftCell="A60" workbookViewId="0">
      <selection activeCell="C83" sqref="C83:K94"/>
    </sheetView>
  </sheetViews>
  <sheetFormatPr baseColWidth="10" defaultColWidth="17.33203125" defaultRowHeight="15" x14ac:dyDescent="0"/>
  <cols>
    <col min="2" max="2" width="27.1640625" customWidth="1"/>
    <col min="4" max="4" width="22.5" customWidth="1"/>
    <col min="5" max="5" width="20.83203125" customWidth="1"/>
  </cols>
  <sheetData>
    <row r="7" spans="3:7">
      <c r="C7" t="s">
        <v>5</v>
      </c>
      <c r="D7">
        <v>80</v>
      </c>
      <c r="E7" t="s">
        <v>7</v>
      </c>
      <c r="F7">
        <f>SUM(C10:C20)</f>
        <v>55</v>
      </c>
    </row>
    <row r="8" spans="3:7">
      <c r="C8" t="s">
        <v>6</v>
      </c>
      <c r="D8">
        <v>10</v>
      </c>
      <c r="E8" t="s">
        <v>8</v>
      </c>
      <c r="F8">
        <f>D7-D8</f>
        <v>70</v>
      </c>
    </row>
    <row r="9" spans="3:7">
      <c r="C9" t="s">
        <v>0</v>
      </c>
      <c r="D9" t="s">
        <v>1</v>
      </c>
      <c r="E9" t="s">
        <v>2</v>
      </c>
      <c r="F9" t="s">
        <v>3</v>
      </c>
      <c r="G9" t="s">
        <v>4</v>
      </c>
    </row>
    <row r="10" spans="3:7">
      <c r="C10">
        <v>0</v>
      </c>
      <c r="D10">
        <f>(C10/55)</f>
        <v>0</v>
      </c>
      <c r="E10">
        <f>D10*70</f>
        <v>0</v>
      </c>
      <c r="F10">
        <v>0</v>
      </c>
      <c r="G10">
        <f>80-F10</f>
        <v>80</v>
      </c>
    </row>
    <row r="11" spans="3:7">
      <c r="C11">
        <v>1</v>
      </c>
      <c r="D11">
        <f t="shared" ref="D11:D20" si="0">(C11/55)</f>
        <v>1.8181818181818181E-2</v>
      </c>
      <c r="E11">
        <f t="shared" ref="E11:E20" si="1">D11*70</f>
        <v>1.2727272727272727</v>
      </c>
      <c r="F11">
        <f>F10+E11</f>
        <v>1.2727272727272727</v>
      </c>
      <c r="G11">
        <f t="shared" ref="G11:G20" si="2">80-F11</f>
        <v>78.727272727272734</v>
      </c>
    </row>
    <row r="12" spans="3:7">
      <c r="C12">
        <v>2</v>
      </c>
      <c r="D12">
        <f t="shared" si="0"/>
        <v>3.6363636363636362E-2</v>
      </c>
      <c r="E12">
        <f t="shared" si="1"/>
        <v>2.5454545454545454</v>
      </c>
      <c r="F12">
        <f t="shared" ref="F12:F20" si="3">F11+E12</f>
        <v>3.8181818181818183</v>
      </c>
      <c r="G12">
        <f t="shared" si="2"/>
        <v>76.181818181818187</v>
      </c>
    </row>
    <row r="13" spans="3:7">
      <c r="C13">
        <v>3</v>
      </c>
      <c r="D13">
        <f t="shared" si="0"/>
        <v>5.4545454545454543E-2</v>
      </c>
      <c r="E13">
        <f t="shared" si="1"/>
        <v>3.8181818181818179</v>
      </c>
      <c r="F13">
        <f t="shared" si="3"/>
        <v>7.6363636363636367</v>
      </c>
      <c r="G13">
        <f t="shared" si="2"/>
        <v>72.36363636363636</v>
      </c>
    </row>
    <row r="14" spans="3:7">
      <c r="C14">
        <v>4</v>
      </c>
      <c r="D14">
        <f t="shared" si="0"/>
        <v>7.2727272727272724E-2</v>
      </c>
      <c r="E14">
        <f t="shared" si="1"/>
        <v>5.0909090909090908</v>
      </c>
      <c r="F14">
        <f t="shared" si="3"/>
        <v>12.727272727272727</v>
      </c>
      <c r="G14">
        <f t="shared" si="2"/>
        <v>67.27272727272728</v>
      </c>
    </row>
    <row r="15" spans="3:7">
      <c r="C15">
        <v>5</v>
      </c>
      <c r="D15">
        <f t="shared" si="0"/>
        <v>9.0909090909090912E-2</v>
      </c>
      <c r="E15">
        <f t="shared" si="1"/>
        <v>6.3636363636363642</v>
      </c>
      <c r="F15">
        <f t="shared" si="3"/>
        <v>19.09090909090909</v>
      </c>
      <c r="G15">
        <f t="shared" si="2"/>
        <v>60.909090909090907</v>
      </c>
    </row>
    <row r="16" spans="3:7">
      <c r="C16">
        <v>6</v>
      </c>
      <c r="D16">
        <f t="shared" si="0"/>
        <v>0.10909090909090909</v>
      </c>
      <c r="E16">
        <f t="shared" si="1"/>
        <v>7.6363636363636358</v>
      </c>
      <c r="F16">
        <f t="shared" si="3"/>
        <v>26.727272727272727</v>
      </c>
      <c r="G16">
        <f t="shared" si="2"/>
        <v>53.272727272727273</v>
      </c>
    </row>
    <row r="17" spans="3:13">
      <c r="C17">
        <v>7</v>
      </c>
      <c r="D17">
        <f t="shared" si="0"/>
        <v>0.12727272727272726</v>
      </c>
      <c r="E17">
        <f t="shared" si="1"/>
        <v>8.9090909090909083</v>
      </c>
      <c r="F17">
        <f t="shared" si="3"/>
        <v>35.636363636363633</v>
      </c>
      <c r="G17">
        <f t="shared" si="2"/>
        <v>44.363636363636367</v>
      </c>
    </row>
    <row r="18" spans="3:13">
      <c r="C18">
        <v>8</v>
      </c>
      <c r="D18">
        <f t="shared" si="0"/>
        <v>0.14545454545454545</v>
      </c>
      <c r="E18">
        <f t="shared" si="1"/>
        <v>10.181818181818182</v>
      </c>
      <c r="F18">
        <f t="shared" si="3"/>
        <v>45.818181818181813</v>
      </c>
      <c r="G18">
        <f t="shared" si="2"/>
        <v>34.181818181818187</v>
      </c>
    </row>
    <row r="19" spans="3:13">
      <c r="C19">
        <v>9</v>
      </c>
      <c r="D19">
        <f t="shared" si="0"/>
        <v>0.16363636363636364</v>
      </c>
      <c r="E19">
        <f t="shared" si="1"/>
        <v>11.454545454545455</v>
      </c>
      <c r="F19">
        <f t="shared" si="3"/>
        <v>57.272727272727266</v>
      </c>
      <c r="G19">
        <f t="shared" si="2"/>
        <v>22.727272727272734</v>
      </c>
    </row>
    <row r="20" spans="3:13">
      <c r="C20">
        <v>10</v>
      </c>
      <c r="D20">
        <f t="shared" si="0"/>
        <v>0.18181818181818182</v>
      </c>
      <c r="E20">
        <f t="shared" si="1"/>
        <v>12.727272727272728</v>
      </c>
      <c r="F20">
        <f t="shared" si="3"/>
        <v>70</v>
      </c>
      <c r="G20">
        <f t="shared" si="2"/>
        <v>10</v>
      </c>
    </row>
    <row r="28" spans="3:13">
      <c r="C28" s="1" t="s">
        <v>0</v>
      </c>
      <c r="D28" s="1" t="s">
        <v>9</v>
      </c>
      <c r="E28" s="1" t="s">
        <v>2</v>
      </c>
      <c r="F28" s="1" t="s">
        <v>3</v>
      </c>
      <c r="G28" s="1" t="s">
        <v>10</v>
      </c>
      <c r="H28" s="1" t="s">
        <v>0</v>
      </c>
      <c r="I28" s="1" t="s">
        <v>12</v>
      </c>
      <c r="J28" s="1" t="s">
        <v>11</v>
      </c>
      <c r="K28" s="1" t="s">
        <v>2</v>
      </c>
      <c r="L28" s="1" t="s">
        <v>3</v>
      </c>
      <c r="M28" s="1" t="s">
        <v>10</v>
      </c>
    </row>
    <row r="29" spans="3:13">
      <c r="C29" s="2">
        <v>0</v>
      </c>
      <c r="D29" s="2">
        <v>0</v>
      </c>
      <c r="E29" s="2">
        <v>0</v>
      </c>
      <c r="F29" s="2">
        <v>0</v>
      </c>
      <c r="G29" s="2">
        <v>100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100</v>
      </c>
    </row>
    <row r="30" spans="3:13">
      <c r="C30" s="2">
        <v>1</v>
      </c>
      <c r="D30" s="2">
        <f>G29</f>
        <v>100</v>
      </c>
      <c r="E30" s="2">
        <v>9</v>
      </c>
      <c r="F30" s="2">
        <f>9*C30</f>
        <v>9</v>
      </c>
      <c r="G30" s="2">
        <f>100 -F30</f>
        <v>91</v>
      </c>
      <c r="H30" s="2">
        <v>1</v>
      </c>
      <c r="I30" s="2">
        <f>M29</f>
        <v>100</v>
      </c>
      <c r="J30" s="2">
        <f t="shared" ref="J30:J39" si="4">(1 - (10 /100)^(1/10))</f>
        <v>0.20567176527571851</v>
      </c>
      <c r="K30" s="2">
        <f>M29*J30</f>
        <v>20.567176527571853</v>
      </c>
      <c r="L30" s="2">
        <f>K29+K30</f>
        <v>20.567176527571853</v>
      </c>
      <c r="M30" s="2">
        <f>100-L30</f>
        <v>79.43282347242814</v>
      </c>
    </row>
    <row r="31" spans="3:13">
      <c r="C31" s="2">
        <v>2</v>
      </c>
      <c r="D31" s="2">
        <f>G30</f>
        <v>91</v>
      </c>
      <c r="E31" s="2">
        <v>9</v>
      </c>
      <c r="F31" s="2">
        <f t="shared" ref="F31:F39" si="5">9*C31</f>
        <v>18</v>
      </c>
      <c r="G31" s="2">
        <f t="shared" ref="G31:G39" si="6">100 -F31</f>
        <v>82</v>
      </c>
      <c r="H31" s="2">
        <v>2</v>
      </c>
      <c r="I31" s="2">
        <f>M30</f>
        <v>79.43282347242814</v>
      </c>
      <c r="J31" s="2">
        <f t="shared" si="4"/>
        <v>0.20567176527571851</v>
      </c>
      <c r="K31" s="2">
        <f>M30*J31</f>
        <v>16.337089024408826</v>
      </c>
      <c r="L31" s="2">
        <f>K30+K31</f>
        <v>36.904265551980679</v>
      </c>
      <c r="M31" s="2">
        <f>100-L31</f>
        <v>63.095734448019321</v>
      </c>
    </row>
    <row r="32" spans="3:13">
      <c r="C32" s="2">
        <v>3</v>
      </c>
      <c r="D32" s="2">
        <f t="shared" ref="D32:D39" si="7">G31</f>
        <v>82</v>
      </c>
      <c r="E32" s="2">
        <v>9</v>
      </c>
      <c r="F32" s="2">
        <f t="shared" si="5"/>
        <v>27</v>
      </c>
      <c r="G32" s="2">
        <f t="shared" si="6"/>
        <v>73</v>
      </c>
      <c r="H32" s="2">
        <v>3</v>
      </c>
      <c r="I32" s="2">
        <f>M31</f>
        <v>63.095734448019321</v>
      </c>
      <c r="J32" s="2">
        <f t="shared" si="4"/>
        <v>0.20567176527571851</v>
      </c>
      <c r="K32" s="2">
        <f>M31*J32</f>
        <v>12.977011085292096</v>
      </c>
      <c r="L32" s="2">
        <f>L31+K32</f>
        <v>49.881276637272776</v>
      </c>
      <c r="M32" s="2">
        <f>100-L32</f>
        <v>50.118723362727224</v>
      </c>
    </row>
    <row r="33" spans="2:13">
      <c r="C33" s="2">
        <v>4</v>
      </c>
      <c r="D33" s="2">
        <f t="shared" si="7"/>
        <v>73</v>
      </c>
      <c r="E33" s="2">
        <v>9</v>
      </c>
      <c r="F33" s="2">
        <f t="shared" si="5"/>
        <v>36</v>
      </c>
      <c r="G33" s="2">
        <f t="shared" si="6"/>
        <v>64</v>
      </c>
      <c r="H33" s="2">
        <v>4</v>
      </c>
      <c r="I33" s="2">
        <f t="shared" ref="I33:I39" si="8">M32</f>
        <v>50.118723362727224</v>
      </c>
      <c r="J33" s="2">
        <f t="shared" si="4"/>
        <v>0.20567176527571851</v>
      </c>
      <c r="K33" s="2">
        <f t="shared" ref="K33:K39" si="9">M32*J33</f>
        <v>10.308006307377504</v>
      </c>
      <c r="L33" s="2">
        <f t="shared" ref="L33:L39" si="10">L32+K33</f>
        <v>60.18928294465028</v>
      </c>
      <c r="M33" s="2">
        <f t="shared" ref="M33:M39" si="11">100-L33</f>
        <v>39.81071705534972</v>
      </c>
    </row>
    <row r="34" spans="2:13">
      <c r="C34" s="2">
        <v>5</v>
      </c>
      <c r="D34" s="2">
        <f t="shared" si="7"/>
        <v>64</v>
      </c>
      <c r="E34" s="2">
        <v>9</v>
      </c>
      <c r="F34" s="2">
        <f t="shared" si="5"/>
        <v>45</v>
      </c>
      <c r="G34" s="2">
        <f t="shared" si="6"/>
        <v>55</v>
      </c>
      <c r="H34" s="2">
        <v>5</v>
      </c>
      <c r="I34" s="2">
        <f t="shared" si="8"/>
        <v>39.81071705534972</v>
      </c>
      <c r="J34" s="2">
        <f t="shared" si="4"/>
        <v>0.20567176527571851</v>
      </c>
      <c r="K34" s="2">
        <f t="shared" si="9"/>
        <v>8.1879404536659308</v>
      </c>
      <c r="L34" s="2">
        <f t="shared" si="10"/>
        <v>68.377223398316204</v>
      </c>
      <c r="M34" s="2">
        <f t="shared" si="11"/>
        <v>31.622776601683796</v>
      </c>
    </row>
    <row r="35" spans="2:13">
      <c r="C35" s="2">
        <v>6</v>
      </c>
      <c r="D35" s="2">
        <f t="shared" si="7"/>
        <v>55</v>
      </c>
      <c r="E35" s="2">
        <v>9</v>
      </c>
      <c r="F35" s="2">
        <f t="shared" si="5"/>
        <v>54</v>
      </c>
      <c r="G35" s="2">
        <f t="shared" si="6"/>
        <v>46</v>
      </c>
      <c r="H35" s="2">
        <v>6</v>
      </c>
      <c r="I35" s="2">
        <f t="shared" si="8"/>
        <v>31.622776601683796</v>
      </c>
      <c r="J35" s="2">
        <f t="shared" si="4"/>
        <v>0.20567176527571851</v>
      </c>
      <c r="K35" s="2">
        <f t="shared" si="9"/>
        <v>6.503912286587993</v>
      </c>
      <c r="L35" s="2">
        <f t="shared" si="10"/>
        <v>74.881135684904194</v>
      </c>
      <c r="M35" s="2">
        <f t="shared" si="11"/>
        <v>25.118864315095806</v>
      </c>
    </row>
    <row r="36" spans="2:13">
      <c r="C36" s="2">
        <v>7</v>
      </c>
      <c r="D36" s="2">
        <f t="shared" si="7"/>
        <v>46</v>
      </c>
      <c r="E36" s="2">
        <v>9</v>
      </c>
      <c r="F36" s="2">
        <f t="shared" si="5"/>
        <v>63</v>
      </c>
      <c r="G36" s="2">
        <f t="shared" si="6"/>
        <v>37</v>
      </c>
      <c r="H36" s="2">
        <v>7</v>
      </c>
      <c r="I36" s="2">
        <f t="shared" si="8"/>
        <v>25.118864315095806</v>
      </c>
      <c r="J36" s="2">
        <f t="shared" si="4"/>
        <v>0.20567176527571851</v>
      </c>
      <c r="K36" s="2">
        <f t="shared" si="9"/>
        <v>5.1662411654070066</v>
      </c>
      <c r="L36" s="2">
        <f t="shared" si="10"/>
        <v>80.047376850311196</v>
      </c>
      <c r="M36" s="2">
        <f t="shared" si="11"/>
        <v>19.952623149688804</v>
      </c>
    </row>
    <row r="37" spans="2:13">
      <c r="C37" s="2">
        <v>8</v>
      </c>
      <c r="D37" s="2">
        <f t="shared" si="7"/>
        <v>37</v>
      </c>
      <c r="E37" s="2">
        <v>9</v>
      </c>
      <c r="F37" s="2">
        <f t="shared" si="5"/>
        <v>72</v>
      </c>
      <c r="G37" s="2">
        <f t="shared" si="6"/>
        <v>28</v>
      </c>
      <c r="H37" s="2">
        <v>8</v>
      </c>
      <c r="I37" s="2">
        <f t="shared" si="8"/>
        <v>19.952623149688804</v>
      </c>
      <c r="J37" s="2">
        <f t="shared" si="4"/>
        <v>0.20567176527571851</v>
      </c>
      <c r="K37" s="2">
        <f t="shared" si="9"/>
        <v>4.1036912250776627</v>
      </c>
      <c r="L37" s="2">
        <f t="shared" si="10"/>
        <v>84.151068075388864</v>
      </c>
      <c r="M37" s="2">
        <f t="shared" si="11"/>
        <v>15.848931924611136</v>
      </c>
    </row>
    <row r="38" spans="2:13">
      <c r="C38" s="2">
        <v>9</v>
      </c>
      <c r="D38" s="2">
        <f t="shared" si="7"/>
        <v>28</v>
      </c>
      <c r="E38" s="2">
        <v>9</v>
      </c>
      <c r="F38" s="2">
        <f t="shared" si="5"/>
        <v>81</v>
      </c>
      <c r="G38" s="2">
        <f t="shared" si="6"/>
        <v>19</v>
      </c>
      <c r="H38" s="2">
        <v>9</v>
      </c>
      <c r="I38" s="2">
        <f t="shared" si="8"/>
        <v>15.848931924611136</v>
      </c>
      <c r="J38" s="2">
        <f t="shared" si="4"/>
        <v>0.20567176527571851</v>
      </c>
      <c r="K38" s="2">
        <f t="shared" si="9"/>
        <v>3.2596778066694632</v>
      </c>
      <c r="L38" s="2">
        <f t="shared" si="10"/>
        <v>87.410745882058322</v>
      </c>
      <c r="M38" s="2">
        <f t="shared" si="11"/>
        <v>12.589254117941678</v>
      </c>
    </row>
    <row r="39" spans="2:13">
      <c r="C39" s="2">
        <v>10</v>
      </c>
      <c r="D39" s="2">
        <f t="shared" si="7"/>
        <v>19</v>
      </c>
      <c r="E39" s="2">
        <v>9</v>
      </c>
      <c r="F39" s="2">
        <f t="shared" si="5"/>
        <v>90</v>
      </c>
      <c r="G39" s="2">
        <f t="shared" si="6"/>
        <v>10</v>
      </c>
      <c r="H39" s="2">
        <v>10</v>
      </c>
      <c r="I39" s="2">
        <f t="shared" si="8"/>
        <v>12.589254117941678</v>
      </c>
      <c r="J39" s="2">
        <f t="shared" si="4"/>
        <v>0.20567176527571851</v>
      </c>
      <c r="K39" s="2">
        <f t="shared" si="9"/>
        <v>2.5892541179416737</v>
      </c>
      <c r="L39" s="2">
        <f t="shared" si="10"/>
        <v>90</v>
      </c>
      <c r="M39" s="2">
        <f t="shared" si="11"/>
        <v>10</v>
      </c>
    </row>
    <row r="42" spans="2:13">
      <c r="B42" s="1" t="s">
        <v>0</v>
      </c>
      <c r="C42" s="1" t="s">
        <v>5</v>
      </c>
      <c r="D42" s="1" t="s">
        <v>1</v>
      </c>
      <c r="E42" s="1" t="s">
        <v>2</v>
      </c>
      <c r="F42" s="1" t="s">
        <v>3</v>
      </c>
      <c r="G42" s="1" t="s">
        <v>4</v>
      </c>
    </row>
    <row r="43" spans="2:13"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100</v>
      </c>
    </row>
    <row r="44" spans="2:13">
      <c r="B44" s="3">
        <v>1</v>
      </c>
      <c r="C44" s="3">
        <v>100</v>
      </c>
      <c r="D44" s="3">
        <f>(B44/55)</f>
        <v>1.8181818181818181E-2</v>
      </c>
      <c r="E44" s="3">
        <f>90*D44</f>
        <v>1.6363636363636362</v>
      </c>
      <c r="F44" s="3">
        <f>F43+E44</f>
        <v>1.6363636363636362</v>
      </c>
      <c r="G44" s="3">
        <f>100-F44</f>
        <v>98.36363636363636</v>
      </c>
    </row>
    <row r="45" spans="2:13">
      <c r="B45" s="3">
        <v>2</v>
      </c>
      <c r="C45" s="3">
        <f>G44</f>
        <v>98.36363636363636</v>
      </c>
      <c r="D45" s="3">
        <f t="shared" ref="D45:D53" si="12">(B45/55)</f>
        <v>3.6363636363636362E-2</v>
      </c>
      <c r="E45" s="3">
        <f t="shared" ref="E45:E53" si="13">90*D45</f>
        <v>3.2727272727272725</v>
      </c>
      <c r="F45" s="3">
        <f>F44+E45</f>
        <v>4.9090909090909083</v>
      </c>
      <c r="G45" s="3">
        <f>100-F45</f>
        <v>95.090909090909093</v>
      </c>
    </row>
    <row r="46" spans="2:13">
      <c r="B46" s="3">
        <v>3</v>
      </c>
      <c r="C46" s="3">
        <f t="shared" ref="C46:C53" si="14">G45</f>
        <v>95.090909090909093</v>
      </c>
      <c r="D46" s="3">
        <f t="shared" ref="D46:D53" si="15">(B46/55)</f>
        <v>5.4545454545454543E-2</v>
      </c>
      <c r="E46" s="3">
        <f t="shared" si="13"/>
        <v>4.9090909090909092</v>
      </c>
      <c r="F46" s="3">
        <f t="shared" ref="F46:F53" si="16">F45+E46</f>
        <v>9.8181818181818166</v>
      </c>
      <c r="G46" s="3">
        <f t="shared" ref="G46:G53" si="17">100-F46</f>
        <v>90.181818181818187</v>
      </c>
    </row>
    <row r="47" spans="2:13">
      <c r="B47" s="3">
        <v>4</v>
      </c>
      <c r="C47" s="3">
        <f t="shared" si="14"/>
        <v>90.181818181818187</v>
      </c>
      <c r="D47" s="3">
        <f t="shared" si="15"/>
        <v>7.2727272727272724E-2</v>
      </c>
      <c r="E47" s="3">
        <f t="shared" si="13"/>
        <v>6.545454545454545</v>
      </c>
      <c r="F47" s="3">
        <f t="shared" si="16"/>
        <v>16.36363636363636</v>
      </c>
      <c r="G47" s="3">
        <f t="shared" si="17"/>
        <v>83.63636363636364</v>
      </c>
    </row>
    <row r="48" spans="2:13">
      <c r="B48" s="3">
        <v>5</v>
      </c>
      <c r="C48" s="3">
        <f t="shared" si="14"/>
        <v>83.63636363636364</v>
      </c>
      <c r="D48" s="3">
        <f t="shared" si="15"/>
        <v>9.0909090909090912E-2</v>
      </c>
      <c r="E48" s="3">
        <f t="shared" si="13"/>
        <v>8.1818181818181817</v>
      </c>
      <c r="F48" s="3">
        <f t="shared" si="16"/>
        <v>24.54545454545454</v>
      </c>
      <c r="G48" s="3">
        <f t="shared" si="17"/>
        <v>75.454545454545467</v>
      </c>
      <c r="I48" t="s">
        <v>0</v>
      </c>
      <c r="J48" t="s">
        <v>13</v>
      </c>
      <c r="K48" t="s">
        <v>11</v>
      </c>
      <c r="L48" t="s">
        <v>14</v>
      </c>
    </row>
    <row r="49" spans="2:12">
      <c r="B49" s="3">
        <v>6</v>
      </c>
      <c r="C49" s="3">
        <f t="shared" si="14"/>
        <v>75.454545454545467</v>
      </c>
      <c r="D49" s="3">
        <f t="shared" si="15"/>
        <v>0.10909090909090909</v>
      </c>
      <c r="E49" s="3">
        <f t="shared" si="13"/>
        <v>9.8181818181818183</v>
      </c>
      <c r="F49" s="3">
        <f t="shared" si="16"/>
        <v>34.36363636363636</v>
      </c>
      <c r="G49" s="3">
        <f t="shared" si="17"/>
        <v>65.63636363636364</v>
      </c>
      <c r="I49">
        <v>0</v>
      </c>
      <c r="J49">
        <f>E29</f>
        <v>0</v>
      </c>
      <c r="K49">
        <f>K29</f>
        <v>0</v>
      </c>
      <c r="L49">
        <f>E43</f>
        <v>0</v>
      </c>
    </row>
    <row r="50" spans="2:12">
      <c r="B50" s="3">
        <v>7</v>
      </c>
      <c r="C50" s="3">
        <f t="shared" si="14"/>
        <v>65.63636363636364</v>
      </c>
      <c r="D50" s="3">
        <f t="shared" si="15"/>
        <v>0.12727272727272726</v>
      </c>
      <c r="E50" s="3">
        <f t="shared" si="13"/>
        <v>11.454545454545453</v>
      </c>
      <c r="F50" s="3">
        <f t="shared" si="16"/>
        <v>45.818181818181813</v>
      </c>
      <c r="G50" s="3">
        <f t="shared" si="17"/>
        <v>54.181818181818187</v>
      </c>
      <c r="I50">
        <v>1</v>
      </c>
      <c r="J50">
        <f>E30</f>
        <v>9</v>
      </c>
      <c r="K50">
        <f>K30</f>
        <v>20.567176527571853</v>
      </c>
      <c r="L50">
        <f>E44</f>
        <v>1.6363636363636362</v>
      </c>
    </row>
    <row r="51" spans="2:12">
      <c r="B51" s="3">
        <v>8</v>
      </c>
      <c r="C51" s="3">
        <f t="shared" si="14"/>
        <v>54.181818181818187</v>
      </c>
      <c r="D51" s="3">
        <f t="shared" si="15"/>
        <v>0.14545454545454545</v>
      </c>
      <c r="E51" s="3">
        <f t="shared" si="13"/>
        <v>13.09090909090909</v>
      </c>
      <c r="F51" s="3">
        <f t="shared" si="16"/>
        <v>58.909090909090907</v>
      </c>
      <c r="G51" s="3">
        <f t="shared" si="17"/>
        <v>41.090909090909093</v>
      </c>
      <c r="I51">
        <v>2</v>
      </c>
      <c r="J51">
        <f t="shared" ref="J51:J59" si="18">E31</f>
        <v>9</v>
      </c>
      <c r="K51">
        <f t="shared" ref="K51:K59" si="19">K31</f>
        <v>16.337089024408826</v>
      </c>
      <c r="L51">
        <f t="shared" ref="L51:L59" si="20">E45</f>
        <v>3.2727272727272725</v>
      </c>
    </row>
    <row r="52" spans="2:12">
      <c r="B52" s="3">
        <v>9</v>
      </c>
      <c r="C52" s="3">
        <f t="shared" si="14"/>
        <v>41.090909090909093</v>
      </c>
      <c r="D52" s="3">
        <f t="shared" si="15"/>
        <v>0.16363636363636364</v>
      </c>
      <c r="E52" s="3">
        <f t="shared" si="13"/>
        <v>14.727272727272727</v>
      </c>
      <c r="F52" s="3">
        <f t="shared" si="16"/>
        <v>73.636363636363626</v>
      </c>
      <c r="G52" s="3">
        <f t="shared" si="17"/>
        <v>26.363636363636374</v>
      </c>
      <c r="I52">
        <v>3</v>
      </c>
      <c r="J52">
        <f t="shared" si="18"/>
        <v>9</v>
      </c>
      <c r="K52">
        <f t="shared" si="19"/>
        <v>12.977011085292096</v>
      </c>
      <c r="L52">
        <f t="shared" si="20"/>
        <v>4.9090909090909092</v>
      </c>
    </row>
    <row r="53" spans="2:12">
      <c r="B53" s="3">
        <v>10</v>
      </c>
      <c r="C53" s="3">
        <f t="shared" si="14"/>
        <v>26.363636363636374</v>
      </c>
      <c r="D53" s="3">
        <f t="shared" si="15"/>
        <v>0.18181818181818182</v>
      </c>
      <c r="E53" s="3">
        <f t="shared" si="13"/>
        <v>16.363636363636363</v>
      </c>
      <c r="F53" s="3">
        <f t="shared" si="16"/>
        <v>89.999999999999986</v>
      </c>
      <c r="G53" s="3">
        <f t="shared" si="17"/>
        <v>10.000000000000014</v>
      </c>
      <c r="I53">
        <v>4</v>
      </c>
      <c r="J53">
        <f t="shared" si="18"/>
        <v>9</v>
      </c>
      <c r="K53">
        <f t="shared" si="19"/>
        <v>10.308006307377504</v>
      </c>
      <c r="L53">
        <f t="shared" si="20"/>
        <v>6.545454545454545</v>
      </c>
    </row>
    <row r="54" spans="2:12">
      <c r="I54">
        <v>5</v>
      </c>
      <c r="J54">
        <f t="shared" si="18"/>
        <v>9</v>
      </c>
      <c r="K54">
        <f t="shared" si="19"/>
        <v>8.1879404536659308</v>
      </c>
      <c r="L54">
        <f t="shared" si="20"/>
        <v>8.1818181818181817</v>
      </c>
    </row>
    <row r="55" spans="2:12">
      <c r="I55">
        <v>6</v>
      </c>
      <c r="J55">
        <f t="shared" si="18"/>
        <v>9</v>
      </c>
      <c r="K55">
        <f t="shared" si="19"/>
        <v>6.503912286587993</v>
      </c>
      <c r="L55">
        <f t="shared" si="20"/>
        <v>9.8181818181818183</v>
      </c>
    </row>
    <row r="56" spans="2:12">
      <c r="I56">
        <v>7</v>
      </c>
      <c r="J56">
        <f t="shared" si="18"/>
        <v>9</v>
      </c>
      <c r="K56">
        <f t="shared" si="19"/>
        <v>5.1662411654070066</v>
      </c>
      <c r="L56">
        <f t="shared" si="20"/>
        <v>11.454545454545453</v>
      </c>
    </row>
    <row r="57" spans="2:12">
      <c r="I57">
        <v>8</v>
      </c>
      <c r="J57">
        <f t="shared" si="18"/>
        <v>9</v>
      </c>
      <c r="K57">
        <f t="shared" si="19"/>
        <v>4.1036912250776627</v>
      </c>
      <c r="L57">
        <f t="shared" si="20"/>
        <v>13.09090909090909</v>
      </c>
    </row>
    <row r="58" spans="2:12">
      <c r="I58">
        <v>9</v>
      </c>
      <c r="J58">
        <f t="shared" si="18"/>
        <v>9</v>
      </c>
      <c r="K58">
        <f t="shared" si="19"/>
        <v>3.2596778066694632</v>
      </c>
      <c r="L58">
        <f t="shared" si="20"/>
        <v>14.727272727272727</v>
      </c>
    </row>
    <row r="59" spans="2:12">
      <c r="I59">
        <v>10</v>
      </c>
      <c r="J59">
        <f t="shared" si="18"/>
        <v>9</v>
      </c>
      <c r="K59">
        <f t="shared" si="19"/>
        <v>2.5892541179416737</v>
      </c>
      <c r="L59">
        <f t="shared" si="20"/>
        <v>16.363636363636363</v>
      </c>
    </row>
    <row r="65" spans="2:13">
      <c r="B65" s="1" t="s">
        <v>0</v>
      </c>
      <c r="C65" s="1">
        <v>0</v>
      </c>
      <c r="D65" s="1">
        <v>1</v>
      </c>
      <c r="E65">
        <v>2</v>
      </c>
      <c r="F65">
        <v>3</v>
      </c>
      <c r="G65">
        <v>4</v>
      </c>
      <c r="H65">
        <v>5</v>
      </c>
      <c r="I65">
        <v>6</v>
      </c>
      <c r="J65">
        <v>7</v>
      </c>
      <c r="K65">
        <v>8</v>
      </c>
      <c r="L65">
        <v>9</v>
      </c>
      <c r="M65">
        <v>10</v>
      </c>
    </row>
    <row r="66" spans="2:13">
      <c r="B66" s="3" t="s">
        <v>16</v>
      </c>
      <c r="C66" s="3">
        <v>0</v>
      </c>
      <c r="D66" s="3" t="s">
        <v>22</v>
      </c>
      <c r="E66" t="s">
        <v>22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22</v>
      </c>
    </row>
    <row r="67" spans="2:13">
      <c r="B67" s="3" t="s">
        <v>17</v>
      </c>
      <c r="C67" s="3">
        <v>0</v>
      </c>
      <c r="D67" s="3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2:13">
      <c r="B68" s="3" t="s">
        <v>2</v>
      </c>
      <c r="C68" s="3">
        <v>0</v>
      </c>
      <c r="D68" s="3" t="s">
        <v>21</v>
      </c>
      <c r="E68" t="s">
        <v>21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  <c r="K68" t="s">
        <v>21</v>
      </c>
      <c r="L68" t="s">
        <v>21</v>
      </c>
      <c r="M68" t="s">
        <v>21</v>
      </c>
    </row>
    <row r="69" spans="2:13">
      <c r="B69" s="3" t="s">
        <v>15</v>
      </c>
      <c r="C69" s="3">
        <v>0</v>
      </c>
      <c r="D69" s="3">
        <v>10</v>
      </c>
      <c r="E69">
        <f>D69*(1+0.05)</f>
        <v>10.5</v>
      </c>
      <c r="F69">
        <f t="shared" ref="F69:M69" si="21">E69*(1+0.05)</f>
        <v>11.025</v>
      </c>
      <c r="G69">
        <f t="shared" si="21"/>
        <v>11.576250000000002</v>
      </c>
      <c r="H69">
        <f t="shared" si="21"/>
        <v>12.155062500000001</v>
      </c>
      <c r="I69">
        <f t="shared" si="21"/>
        <v>12.762815625000002</v>
      </c>
      <c r="J69">
        <f t="shared" si="21"/>
        <v>13.400956406250003</v>
      </c>
      <c r="K69">
        <f t="shared" si="21"/>
        <v>14.071004226562504</v>
      </c>
      <c r="L69">
        <f t="shared" si="21"/>
        <v>14.774554437890631</v>
      </c>
      <c r="M69">
        <f t="shared" si="21"/>
        <v>15.513282159785163</v>
      </c>
    </row>
    <row r="70" spans="2:13">
      <c r="B70" s="3" t="s">
        <v>19</v>
      </c>
      <c r="C70" s="3">
        <v>100</v>
      </c>
      <c r="D70" s="3" t="s">
        <v>23</v>
      </c>
      <c r="E70" t="s">
        <v>23</v>
      </c>
      <c r="F70" t="s">
        <v>23</v>
      </c>
      <c r="G70" t="s">
        <v>23</v>
      </c>
      <c r="H70" t="s">
        <v>23</v>
      </c>
      <c r="I70" t="s">
        <v>23</v>
      </c>
      <c r="J70" t="s">
        <v>23</v>
      </c>
      <c r="K70" t="s">
        <v>23</v>
      </c>
      <c r="L70" t="s">
        <v>23</v>
      </c>
      <c r="M70" t="s">
        <v>23</v>
      </c>
    </row>
    <row r="71" spans="2:13">
      <c r="B71" s="3" t="s">
        <v>18</v>
      </c>
      <c r="C71" s="3">
        <v>0</v>
      </c>
      <c r="D71" s="3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2:13">
      <c r="B72" s="3" t="s">
        <v>20</v>
      </c>
      <c r="C72" s="3">
        <v>0</v>
      </c>
      <c r="D72" s="3" t="s">
        <v>24</v>
      </c>
      <c r="E72" t="s">
        <v>24</v>
      </c>
      <c r="F72" t="s">
        <v>24</v>
      </c>
      <c r="G72" t="s">
        <v>24</v>
      </c>
      <c r="H72" t="s">
        <v>24</v>
      </c>
      <c r="I72" t="s">
        <v>24</v>
      </c>
      <c r="J72" t="s">
        <v>24</v>
      </c>
      <c r="K72" t="s">
        <v>24</v>
      </c>
      <c r="L72" t="s">
        <v>24</v>
      </c>
      <c r="M72" t="s">
        <v>24</v>
      </c>
    </row>
    <row r="83" spans="3:11">
      <c r="C83" s="1" t="s">
        <v>0</v>
      </c>
      <c r="D83" s="1" t="s">
        <v>26</v>
      </c>
      <c r="E83" s="1" t="s">
        <v>27</v>
      </c>
      <c r="F83" s="1" t="s">
        <v>28</v>
      </c>
      <c r="G83" s="1" t="s">
        <v>15</v>
      </c>
      <c r="H83" s="1" t="s">
        <v>29</v>
      </c>
      <c r="I83" s="1" t="s">
        <v>30</v>
      </c>
      <c r="J83" s="1" t="s">
        <v>31</v>
      </c>
      <c r="K83" s="1" t="s">
        <v>25</v>
      </c>
    </row>
    <row r="84" spans="3:11"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100</v>
      </c>
      <c r="I84" s="3">
        <v>0</v>
      </c>
      <c r="J84" s="3">
        <f>0.33*D84</f>
        <v>0</v>
      </c>
      <c r="K84" s="3">
        <v>-100</v>
      </c>
    </row>
    <row r="85" spans="3:11">
      <c r="C85" s="3">
        <v>1</v>
      </c>
      <c r="D85" s="3">
        <f>G85+F85</f>
        <v>11.636363636363637</v>
      </c>
      <c r="E85" s="3">
        <v>0</v>
      </c>
      <c r="F85" s="3">
        <f>E44</f>
        <v>1.6363636363636362</v>
      </c>
      <c r="G85" s="3">
        <v>10</v>
      </c>
      <c r="H85" s="3">
        <f>(0.03*G85)</f>
        <v>0.3</v>
      </c>
      <c r="I85" s="3">
        <v>0</v>
      </c>
      <c r="J85" s="3">
        <f>0.33*G85</f>
        <v>3.3000000000000003</v>
      </c>
      <c r="K85" s="3">
        <f>G85+F85-H85-J85</f>
        <v>8.0363636363636353</v>
      </c>
    </row>
    <row r="86" spans="3:11">
      <c r="C86" s="3">
        <v>2</v>
      </c>
      <c r="D86" s="3">
        <f t="shared" ref="D86:D94" si="22">G86+F86</f>
        <v>13.772727272727273</v>
      </c>
      <c r="E86" s="3">
        <v>0</v>
      </c>
      <c r="F86" s="3">
        <f t="shared" ref="F86:F94" si="23">E45</f>
        <v>3.2727272727272725</v>
      </c>
      <c r="G86" s="3">
        <f>G85*(0.05+1)</f>
        <v>10.5</v>
      </c>
      <c r="H86" s="3">
        <f t="shared" ref="H86:H94" si="24">(0.03*G86)</f>
        <v>0.315</v>
      </c>
      <c r="I86" s="3">
        <v>0</v>
      </c>
      <c r="J86" s="3">
        <f t="shared" ref="J86:J94" si="25">0.33*G86</f>
        <v>3.4650000000000003</v>
      </c>
      <c r="K86" s="3">
        <f t="shared" ref="K86:K94" si="26">G86+F86-H86-J86</f>
        <v>9.992727272727274</v>
      </c>
    </row>
    <row r="87" spans="3:11">
      <c r="C87" s="3">
        <v>3</v>
      </c>
      <c r="D87" s="3">
        <f t="shared" si="22"/>
        <v>15.934090909090909</v>
      </c>
      <c r="E87" s="3">
        <v>0</v>
      </c>
      <c r="F87" s="3">
        <f t="shared" si="23"/>
        <v>4.9090909090909092</v>
      </c>
      <c r="G87" s="3">
        <f t="shared" ref="G87:G94" si="27">G86*(0.05+1)</f>
        <v>11.025</v>
      </c>
      <c r="H87" s="3">
        <f t="shared" si="24"/>
        <v>0.33074999999999999</v>
      </c>
      <c r="I87" s="3">
        <v>0</v>
      </c>
      <c r="J87" s="3">
        <f t="shared" si="25"/>
        <v>3.6382500000000002</v>
      </c>
      <c r="K87" s="3">
        <f t="shared" si="26"/>
        <v>11.965090909090907</v>
      </c>
    </row>
    <row r="88" spans="3:11">
      <c r="C88" s="3">
        <v>4</v>
      </c>
      <c r="D88" s="3">
        <f t="shared" si="22"/>
        <v>18.121704545454548</v>
      </c>
      <c r="E88" s="3">
        <v>0</v>
      </c>
      <c r="F88" s="3">
        <f t="shared" si="23"/>
        <v>6.545454545454545</v>
      </c>
      <c r="G88" s="3">
        <f t="shared" si="27"/>
        <v>11.576250000000002</v>
      </c>
      <c r="H88" s="3">
        <f t="shared" si="24"/>
        <v>0.34728750000000003</v>
      </c>
      <c r="I88" s="3">
        <v>0</v>
      </c>
      <c r="J88" s="3">
        <f t="shared" si="25"/>
        <v>3.8201625000000008</v>
      </c>
      <c r="K88" s="3">
        <f t="shared" si="26"/>
        <v>13.954254545454548</v>
      </c>
    </row>
    <row r="89" spans="3:11">
      <c r="C89" s="3">
        <v>5</v>
      </c>
      <c r="D89" s="3">
        <f t="shared" si="22"/>
        <v>20.336880681818183</v>
      </c>
      <c r="E89" s="3">
        <v>0</v>
      </c>
      <c r="F89" s="3">
        <f t="shared" si="23"/>
        <v>8.1818181818181817</v>
      </c>
      <c r="G89" s="3">
        <f t="shared" si="27"/>
        <v>12.155062500000001</v>
      </c>
      <c r="H89" s="3">
        <f t="shared" si="24"/>
        <v>0.36465187500000001</v>
      </c>
      <c r="I89" s="3">
        <v>0</v>
      </c>
      <c r="J89" s="3">
        <f t="shared" si="25"/>
        <v>4.011170625000001</v>
      </c>
      <c r="K89" s="3">
        <f t="shared" si="26"/>
        <v>15.961058181818181</v>
      </c>
    </row>
    <row r="90" spans="3:11">
      <c r="C90" s="3">
        <v>6</v>
      </c>
      <c r="D90" s="3">
        <f t="shared" si="22"/>
        <v>22.580997443181822</v>
      </c>
      <c r="E90" s="3">
        <v>0</v>
      </c>
      <c r="F90" s="3">
        <f t="shared" si="23"/>
        <v>9.8181818181818183</v>
      </c>
      <c r="G90" s="3">
        <f t="shared" si="27"/>
        <v>12.762815625000002</v>
      </c>
      <c r="H90" s="3">
        <f t="shared" si="24"/>
        <v>0.38288446875000004</v>
      </c>
      <c r="I90" s="3">
        <v>0</v>
      </c>
      <c r="J90" s="3">
        <f t="shared" si="25"/>
        <v>4.2117291562500005</v>
      </c>
      <c r="K90" s="3">
        <f t="shared" si="26"/>
        <v>17.986383818181821</v>
      </c>
    </row>
    <row r="91" spans="3:11">
      <c r="C91" s="3">
        <v>7</v>
      </c>
      <c r="D91" s="3">
        <f t="shared" si="22"/>
        <v>24.855501860795457</v>
      </c>
      <c r="E91" s="3">
        <v>0</v>
      </c>
      <c r="F91" s="3">
        <f t="shared" si="23"/>
        <v>11.454545454545453</v>
      </c>
      <c r="G91" s="3">
        <f t="shared" si="27"/>
        <v>13.400956406250003</v>
      </c>
      <c r="H91" s="3">
        <f t="shared" si="24"/>
        <v>0.40202869218750009</v>
      </c>
      <c r="I91" s="3">
        <v>0</v>
      </c>
      <c r="J91" s="3">
        <f t="shared" si="25"/>
        <v>4.4223156140625015</v>
      </c>
      <c r="K91" s="3">
        <f t="shared" si="26"/>
        <v>20.031157554545455</v>
      </c>
    </row>
    <row r="92" spans="3:11">
      <c r="C92" s="3">
        <v>8</v>
      </c>
      <c r="D92" s="3">
        <f t="shared" si="22"/>
        <v>27.161913317471594</v>
      </c>
      <c r="E92" s="3">
        <v>0</v>
      </c>
      <c r="F92" s="3">
        <f t="shared" si="23"/>
        <v>13.09090909090909</v>
      </c>
      <c r="G92" s="3">
        <f t="shared" si="27"/>
        <v>14.071004226562504</v>
      </c>
      <c r="H92" s="3">
        <f t="shared" si="24"/>
        <v>0.42213012679687512</v>
      </c>
      <c r="I92" s="3">
        <v>0</v>
      </c>
      <c r="J92" s="3">
        <f t="shared" si="25"/>
        <v>4.6434313947656269</v>
      </c>
      <c r="K92" s="3">
        <f t="shared" si="26"/>
        <v>22.09635179590909</v>
      </c>
    </row>
    <row r="93" spans="3:11">
      <c r="C93" s="3">
        <v>9</v>
      </c>
      <c r="D93" s="3">
        <f t="shared" si="22"/>
        <v>29.501827165163355</v>
      </c>
      <c r="E93" s="3">
        <v>0</v>
      </c>
      <c r="F93" s="3">
        <f t="shared" si="23"/>
        <v>14.727272727272727</v>
      </c>
      <c r="G93" s="3">
        <f t="shared" si="27"/>
        <v>14.774554437890631</v>
      </c>
      <c r="H93" s="3">
        <f t="shared" si="24"/>
        <v>0.4432366331367189</v>
      </c>
      <c r="I93" s="3">
        <v>0</v>
      </c>
      <c r="J93" s="3">
        <f t="shared" si="25"/>
        <v>4.8756029645039085</v>
      </c>
      <c r="K93" s="3">
        <f t="shared" si="26"/>
        <v>24.182987567522726</v>
      </c>
    </row>
    <row r="94" spans="3:11">
      <c r="C94" s="3">
        <v>10</v>
      </c>
      <c r="D94" s="3">
        <f t="shared" si="22"/>
        <v>31.876918523421526</v>
      </c>
      <c r="E94" s="3">
        <v>0</v>
      </c>
      <c r="F94" s="3">
        <f t="shared" si="23"/>
        <v>16.363636363636363</v>
      </c>
      <c r="G94" s="3">
        <f t="shared" si="27"/>
        <v>15.513282159785163</v>
      </c>
      <c r="H94" s="3">
        <f t="shared" si="24"/>
        <v>0.4653984647935549</v>
      </c>
      <c r="I94" s="3">
        <v>0</v>
      </c>
      <c r="J94" s="3">
        <f t="shared" si="25"/>
        <v>5.1193831127291043</v>
      </c>
      <c r="K94" s="3">
        <f t="shared" si="26"/>
        <v>26.292136945898868</v>
      </c>
    </row>
    <row r="99" spans="7:7">
      <c r="G99" s="4">
        <f>NPV(9%, K84:K94)</f>
        <v>0.27001036245947174</v>
      </c>
    </row>
    <row r="102" spans="7:7">
      <c r="G10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V108"/>
  <sheetViews>
    <sheetView tabSelected="1" topLeftCell="D40" workbookViewId="0">
      <selection activeCell="P85" sqref="P85"/>
    </sheetView>
  </sheetViews>
  <sheetFormatPr baseColWidth="10" defaultRowHeight="15" x14ac:dyDescent="0"/>
  <cols>
    <col min="7" max="7" width="26.6640625" customWidth="1"/>
    <col min="13" max="13" width="25.33203125" customWidth="1"/>
  </cols>
  <sheetData>
    <row r="9" spans="7:8">
      <c r="G9" s="1" t="s">
        <v>32</v>
      </c>
      <c r="H9" s="3">
        <v>2</v>
      </c>
    </row>
    <row r="10" spans="7:8">
      <c r="G10" s="1" t="s">
        <v>33</v>
      </c>
      <c r="H10" s="3">
        <v>10</v>
      </c>
    </row>
    <row r="11" spans="7:8">
      <c r="G11" s="1" t="s">
        <v>43</v>
      </c>
      <c r="H11" s="3">
        <v>200</v>
      </c>
    </row>
    <row r="13" spans="7:8">
      <c r="G13" s="1" t="s">
        <v>34</v>
      </c>
      <c r="H13" s="3">
        <v>120</v>
      </c>
    </row>
    <row r="14" spans="7:8">
      <c r="G14" s="1" t="s">
        <v>35</v>
      </c>
      <c r="H14" s="3">
        <v>250</v>
      </c>
    </row>
    <row r="15" spans="7:8">
      <c r="G15" s="1" t="s">
        <v>36</v>
      </c>
      <c r="H15" s="3">
        <v>10</v>
      </c>
    </row>
    <row r="16" spans="7:8">
      <c r="G16" s="1" t="s">
        <v>37</v>
      </c>
      <c r="H16" s="3">
        <v>110</v>
      </c>
    </row>
    <row r="17" spans="7:14">
      <c r="G17" s="1" t="s">
        <v>38</v>
      </c>
      <c r="H17" s="3">
        <f>1.5*12</f>
        <v>18</v>
      </c>
    </row>
    <row r="18" spans="7:14">
      <c r="G18" s="1" t="s">
        <v>39</v>
      </c>
      <c r="H18" s="3">
        <v>6</v>
      </c>
    </row>
    <row r="19" spans="7:14">
      <c r="G19" s="1" t="s">
        <v>40</v>
      </c>
      <c r="H19" s="3">
        <f>1.6*12*6</f>
        <v>115.20000000000002</v>
      </c>
    </row>
    <row r="20" spans="7:14">
      <c r="M20" s="1" t="s">
        <v>32</v>
      </c>
      <c r="N20" s="3">
        <v>2</v>
      </c>
    </row>
    <row r="21" spans="7:14">
      <c r="G21" s="1" t="s">
        <v>41</v>
      </c>
      <c r="H21" s="3">
        <v>84</v>
      </c>
      <c r="M21" s="1" t="s">
        <v>33</v>
      </c>
      <c r="N21" s="3">
        <v>10</v>
      </c>
    </row>
    <row r="22" spans="7:14">
      <c r="G22" s="1" t="s">
        <v>42</v>
      </c>
      <c r="H22" s="3">
        <v>110</v>
      </c>
      <c r="M22" s="1" t="s">
        <v>43</v>
      </c>
      <c r="N22" s="3">
        <v>200</v>
      </c>
    </row>
    <row r="23" spans="7:14">
      <c r="G23" s="1" t="s">
        <v>36</v>
      </c>
      <c r="H23" s="3">
        <v>5</v>
      </c>
      <c r="M23" s="1" t="s">
        <v>54</v>
      </c>
      <c r="N23" s="11">
        <v>0.33</v>
      </c>
    </row>
    <row r="24" spans="7:14">
      <c r="G24" s="1" t="s">
        <v>37</v>
      </c>
      <c r="H24" s="3">
        <v>130</v>
      </c>
      <c r="M24" s="1" t="s">
        <v>55</v>
      </c>
      <c r="N24" s="12">
        <v>1.2E-2</v>
      </c>
    </row>
    <row r="25" spans="7:14">
      <c r="G25" s="1" t="s">
        <v>38</v>
      </c>
      <c r="H25" s="3">
        <f>1.7*12</f>
        <v>20.399999999999999</v>
      </c>
    </row>
    <row r="26" spans="7:14">
      <c r="G26" s="1" t="s">
        <v>39</v>
      </c>
      <c r="H26" s="3">
        <v>4</v>
      </c>
    </row>
    <row r="27" spans="7:14">
      <c r="G27" s="5" t="s">
        <v>40</v>
      </c>
      <c r="H27" s="6">
        <f>1.55*4*12</f>
        <v>74.400000000000006</v>
      </c>
    </row>
    <row r="28" spans="7:14">
      <c r="G28" s="9"/>
      <c r="H28" s="10"/>
    </row>
    <row r="29" spans="7:14">
      <c r="G29" s="7" t="s">
        <v>38</v>
      </c>
      <c r="H29" s="8">
        <f>1.9*12</f>
        <v>22.799999999999997</v>
      </c>
    </row>
    <row r="30" spans="7:14">
      <c r="G30" s="1" t="s">
        <v>39</v>
      </c>
      <c r="H30" s="3">
        <v>2</v>
      </c>
    </row>
    <row r="31" spans="7:14">
      <c r="G31" s="1" t="s">
        <v>40</v>
      </c>
      <c r="H31" s="3">
        <f>1.6*12*2</f>
        <v>38.400000000000006</v>
      </c>
    </row>
    <row r="33" spans="7:22">
      <c r="N33" s="1" t="s">
        <v>0</v>
      </c>
      <c r="O33" s="1" t="s">
        <v>26</v>
      </c>
      <c r="P33" s="1" t="s">
        <v>27</v>
      </c>
      <c r="Q33" s="1" t="s">
        <v>28</v>
      </c>
      <c r="R33" s="1" t="s">
        <v>15</v>
      </c>
      <c r="S33" s="1" t="s">
        <v>29</v>
      </c>
      <c r="T33" s="1" t="s">
        <v>30</v>
      </c>
      <c r="U33" s="1" t="s">
        <v>31</v>
      </c>
      <c r="V33" s="1" t="s">
        <v>25</v>
      </c>
    </row>
    <row r="34" spans="7:22"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>120+10</f>
        <v>130</v>
      </c>
      <c r="T34" s="3">
        <v>0</v>
      </c>
      <c r="U34" s="3">
        <v>0</v>
      </c>
      <c r="V34" s="3">
        <v>-130</v>
      </c>
    </row>
    <row r="35" spans="7:22">
      <c r="G35" s="1" t="s">
        <v>2</v>
      </c>
      <c r="H35" s="1" t="s">
        <v>44</v>
      </c>
      <c r="N35" s="3">
        <v>1</v>
      </c>
      <c r="O35" s="3">
        <v>200</v>
      </c>
      <c r="P35" s="3">
        <f t="shared" ref="P35:P44" si="0">18+115.2</f>
        <v>133.19999999999999</v>
      </c>
      <c r="Q35" s="3">
        <v>11</v>
      </c>
      <c r="R35" s="3">
        <f>O35-P35-Q35</f>
        <v>55.800000000000011</v>
      </c>
      <c r="S35" s="3">
        <v>0</v>
      </c>
      <c r="T35" s="3">
        <v>0</v>
      </c>
      <c r="U35" s="3">
        <f>0.33*(R35)</f>
        <v>18.414000000000005</v>
      </c>
      <c r="V35" s="3">
        <f>R35+Q35-S35-T35-U35</f>
        <v>48.38600000000001</v>
      </c>
    </row>
    <row r="36" spans="7:22">
      <c r="G36" s="3" t="s">
        <v>45</v>
      </c>
      <c r="H36" s="3">
        <v>10</v>
      </c>
      <c r="N36" s="3">
        <v>2</v>
      </c>
      <c r="O36" s="3">
        <v>200</v>
      </c>
      <c r="P36" s="3">
        <f t="shared" si="0"/>
        <v>133.19999999999999</v>
      </c>
      <c r="Q36" s="3">
        <v>11</v>
      </c>
      <c r="R36" s="3">
        <f t="shared" ref="R36:R44" si="1">O36-P36-Q36</f>
        <v>55.800000000000011</v>
      </c>
      <c r="S36" s="3">
        <v>0</v>
      </c>
      <c r="T36" s="3">
        <v>0</v>
      </c>
      <c r="U36" s="3">
        <f t="shared" ref="U36:U44" si="2">0.33*(R36)</f>
        <v>18.414000000000005</v>
      </c>
      <c r="V36" s="3">
        <f t="shared" ref="V36:V44" si="3">R36+Q36-S36-T36-U36</f>
        <v>48.38600000000001</v>
      </c>
    </row>
    <row r="37" spans="7:22">
      <c r="G37" s="3" t="s">
        <v>46</v>
      </c>
      <c r="H37" s="3">
        <v>12</v>
      </c>
      <c r="N37" s="3">
        <v>3</v>
      </c>
      <c r="O37" s="3">
        <v>200</v>
      </c>
      <c r="P37" s="3">
        <f t="shared" si="0"/>
        <v>133.19999999999999</v>
      </c>
      <c r="Q37" s="3">
        <v>11</v>
      </c>
      <c r="R37" s="3">
        <f t="shared" si="1"/>
        <v>55.800000000000011</v>
      </c>
      <c r="S37" s="3">
        <v>0</v>
      </c>
      <c r="T37" s="3">
        <v>0</v>
      </c>
      <c r="U37" s="3">
        <f t="shared" si="2"/>
        <v>18.414000000000005</v>
      </c>
      <c r="V37" s="3">
        <f t="shared" si="3"/>
        <v>48.38600000000001</v>
      </c>
    </row>
    <row r="38" spans="7:22">
      <c r="G38" s="3" t="s">
        <v>47</v>
      </c>
      <c r="H38" s="3">
        <v>20</v>
      </c>
      <c r="N38" s="3">
        <v>4</v>
      </c>
      <c r="O38" s="3">
        <v>200</v>
      </c>
      <c r="P38" s="3">
        <f t="shared" si="0"/>
        <v>133.19999999999999</v>
      </c>
      <c r="Q38" s="3">
        <v>11</v>
      </c>
      <c r="R38" s="3">
        <f t="shared" si="1"/>
        <v>55.800000000000011</v>
      </c>
      <c r="S38" s="3">
        <v>0</v>
      </c>
      <c r="T38" s="3">
        <v>0</v>
      </c>
      <c r="U38" s="3">
        <f t="shared" si="2"/>
        <v>18.414000000000005</v>
      </c>
      <c r="V38" s="3">
        <f t="shared" si="3"/>
        <v>48.38600000000001</v>
      </c>
    </row>
    <row r="39" spans="7:22">
      <c r="N39" s="3">
        <v>5</v>
      </c>
      <c r="O39" s="3">
        <v>200</v>
      </c>
      <c r="P39" s="3">
        <f t="shared" si="0"/>
        <v>133.19999999999999</v>
      </c>
      <c r="Q39" s="3">
        <v>11</v>
      </c>
      <c r="R39" s="3">
        <f t="shared" si="1"/>
        <v>55.800000000000011</v>
      </c>
      <c r="S39" s="3">
        <v>0</v>
      </c>
      <c r="T39" s="3">
        <v>0</v>
      </c>
      <c r="U39" s="3">
        <f t="shared" si="2"/>
        <v>18.414000000000005</v>
      </c>
      <c r="V39" s="3">
        <f t="shared" si="3"/>
        <v>48.38600000000001</v>
      </c>
    </row>
    <row r="40" spans="7:22">
      <c r="G40" s="1" t="s">
        <v>48</v>
      </c>
      <c r="H40" s="1" t="s">
        <v>49</v>
      </c>
      <c r="N40" s="3">
        <v>6</v>
      </c>
      <c r="O40" s="3">
        <v>200</v>
      </c>
      <c r="P40" s="3">
        <f t="shared" si="0"/>
        <v>133.19999999999999</v>
      </c>
      <c r="Q40" s="3">
        <v>11</v>
      </c>
      <c r="R40" s="3">
        <f t="shared" si="1"/>
        <v>55.800000000000011</v>
      </c>
      <c r="S40" s="3">
        <v>0</v>
      </c>
      <c r="T40" s="3">
        <v>0</v>
      </c>
      <c r="U40" s="3">
        <f t="shared" si="2"/>
        <v>18.414000000000005</v>
      </c>
      <c r="V40" s="3">
        <f t="shared" si="3"/>
        <v>48.38600000000001</v>
      </c>
    </row>
    <row r="41" spans="7:22">
      <c r="G41" s="3" t="s">
        <v>51</v>
      </c>
      <c r="H41" s="3" t="s">
        <v>50</v>
      </c>
      <c r="N41" s="3">
        <v>7</v>
      </c>
      <c r="O41" s="3">
        <v>200</v>
      </c>
      <c r="P41" s="3">
        <f t="shared" si="0"/>
        <v>133.19999999999999</v>
      </c>
      <c r="Q41" s="3">
        <v>11</v>
      </c>
      <c r="R41" s="3">
        <f t="shared" si="1"/>
        <v>55.800000000000011</v>
      </c>
      <c r="S41" s="3">
        <v>0</v>
      </c>
      <c r="T41" s="3">
        <v>0</v>
      </c>
      <c r="U41" s="3">
        <f t="shared" si="2"/>
        <v>18.414000000000005</v>
      </c>
      <c r="V41" s="3">
        <f t="shared" si="3"/>
        <v>48.38600000000001</v>
      </c>
    </row>
    <row r="42" spans="7:22">
      <c r="G42" s="3" t="s">
        <v>52</v>
      </c>
      <c r="H42" s="3" t="s">
        <v>50</v>
      </c>
      <c r="N42" s="3">
        <v>8</v>
      </c>
      <c r="O42" s="3">
        <v>200</v>
      </c>
      <c r="P42" s="3">
        <f t="shared" si="0"/>
        <v>133.19999999999999</v>
      </c>
      <c r="Q42" s="3">
        <v>11</v>
      </c>
      <c r="R42" s="3">
        <f t="shared" si="1"/>
        <v>55.800000000000011</v>
      </c>
      <c r="S42" s="3">
        <v>0</v>
      </c>
      <c r="T42" s="3">
        <v>0</v>
      </c>
      <c r="U42" s="3">
        <f t="shared" si="2"/>
        <v>18.414000000000005</v>
      </c>
      <c r="V42" s="3">
        <f t="shared" si="3"/>
        <v>48.38600000000001</v>
      </c>
    </row>
    <row r="43" spans="7:22">
      <c r="G43" s="3" t="s">
        <v>36</v>
      </c>
      <c r="H43" s="3" t="s">
        <v>53</v>
      </c>
      <c r="N43" s="3">
        <v>9</v>
      </c>
      <c r="O43" s="3">
        <v>200</v>
      </c>
      <c r="P43" s="3">
        <f t="shared" si="0"/>
        <v>133.19999999999999</v>
      </c>
      <c r="Q43" s="3">
        <v>11</v>
      </c>
      <c r="R43" s="3">
        <f t="shared" si="1"/>
        <v>55.800000000000011</v>
      </c>
      <c r="S43" s="3">
        <v>0</v>
      </c>
      <c r="T43" s="3">
        <v>0</v>
      </c>
      <c r="U43" s="3">
        <f t="shared" si="2"/>
        <v>18.414000000000005</v>
      </c>
      <c r="V43" s="3">
        <f t="shared" si="3"/>
        <v>48.38600000000001</v>
      </c>
    </row>
    <row r="44" spans="7:22">
      <c r="N44" s="3">
        <v>10</v>
      </c>
      <c r="O44" s="3">
        <v>200</v>
      </c>
      <c r="P44" s="3">
        <f t="shared" si="0"/>
        <v>133.19999999999999</v>
      </c>
      <c r="Q44" s="3">
        <v>11</v>
      </c>
      <c r="R44" s="3">
        <f t="shared" si="1"/>
        <v>55.800000000000011</v>
      </c>
      <c r="S44" s="3">
        <f>-0.15*H36</f>
        <v>-1.5</v>
      </c>
      <c r="T44" s="3">
        <v>0</v>
      </c>
      <c r="U44" s="3">
        <f t="shared" si="2"/>
        <v>18.414000000000005</v>
      </c>
      <c r="V44" s="3">
        <f t="shared" si="3"/>
        <v>49.88600000000001</v>
      </c>
    </row>
    <row r="45" spans="7:22">
      <c r="N45" t="s">
        <v>58</v>
      </c>
      <c r="O45" s="4">
        <f>NPV(15,39, V34:V44)</f>
        <v>1.9422880208333271</v>
      </c>
    </row>
    <row r="47" spans="7:22">
      <c r="N47" s="1" t="s">
        <v>0</v>
      </c>
      <c r="O47" s="1" t="s">
        <v>26</v>
      </c>
      <c r="P47" s="1" t="s">
        <v>27</v>
      </c>
      <c r="Q47" s="1" t="s">
        <v>28</v>
      </c>
      <c r="R47" s="1" t="s">
        <v>15</v>
      </c>
      <c r="S47" s="1" t="s">
        <v>29</v>
      </c>
      <c r="T47" s="1" t="s">
        <v>30</v>
      </c>
      <c r="U47" s="1" t="s">
        <v>31</v>
      </c>
      <c r="V47" s="1" t="s">
        <v>25</v>
      </c>
    </row>
    <row r="48" spans="7:22"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199</v>
      </c>
      <c r="T48" s="3">
        <v>0</v>
      </c>
      <c r="U48" s="3">
        <v>0</v>
      </c>
      <c r="V48" s="3">
        <v>-130</v>
      </c>
    </row>
    <row r="49" spans="5:22">
      <c r="N49" s="3">
        <v>1</v>
      </c>
      <c r="O49" s="3">
        <v>200</v>
      </c>
      <c r="P49" s="3">
        <f>H23+H27</f>
        <v>79.400000000000006</v>
      </c>
      <c r="Q49" s="3">
        <f>5.5+0.5</f>
        <v>6</v>
      </c>
      <c r="R49" s="3">
        <f>O49-P49-Q49</f>
        <v>114.6</v>
      </c>
      <c r="S49" s="3">
        <v>0</v>
      </c>
      <c r="T49" s="3">
        <v>0</v>
      </c>
      <c r="U49" s="3">
        <f>0.33*(R49)</f>
        <v>37.817999999999998</v>
      </c>
      <c r="V49" s="3">
        <f>R49+Q49-T49-S49-U49</f>
        <v>82.781999999999996</v>
      </c>
    </row>
    <row r="50" spans="5:22">
      <c r="N50" s="3">
        <v>2</v>
      </c>
      <c r="O50" s="3">
        <v>200</v>
      </c>
      <c r="P50" s="3">
        <f>P49</f>
        <v>79.400000000000006</v>
      </c>
      <c r="Q50" s="3">
        <f t="shared" ref="Q50:Q58" si="4">5.5+0.5</f>
        <v>6</v>
      </c>
      <c r="R50" s="3">
        <f t="shared" ref="R50:R58" si="5">O50-P50-Q50</f>
        <v>114.6</v>
      </c>
      <c r="S50" s="3">
        <v>0</v>
      </c>
      <c r="T50" s="3">
        <v>0</v>
      </c>
      <c r="U50" s="3">
        <f t="shared" ref="U50:U58" si="6">0.33*(R50)</f>
        <v>37.817999999999998</v>
      </c>
      <c r="V50" s="3">
        <f t="shared" ref="V50:V58" si="7">R50+Q50-T50-S50-U50</f>
        <v>82.781999999999996</v>
      </c>
    </row>
    <row r="51" spans="5:22">
      <c r="N51" s="3">
        <v>3</v>
      </c>
      <c r="O51" s="3">
        <v>200</v>
      </c>
      <c r="P51" s="3">
        <f t="shared" ref="P51:P58" si="8">P50</f>
        <v>79.400000000000006</v>
      </c>
      <c r="Q51" s="3">
        <f t="shared" si="4"/>
        <v>6</v>
      </c>
      <c r="R51" s="3">
        <f t="shared" si="5"/>
        <v>114.6</v>
      </c>
      <c r="S51" s="3">
        <v>0</v>
      </c>
      <c r="T51" s="3">
        <v>0</v>
      </c>
      <c r="U51" s="3">
        <f t="shared" si="6"/>
        <v>37.817999999999998</v>
      </c>
      <c r="V51" s="3">
        <f t="shared" si="7"/>
        <v>82.781999999999996</v>
      </c>
    </row>
    <row r="52" spans="5:22">
      <c r="N52" s="3">
        <v>4</v>
      </c>
      <c r="O52" s="3">
        <v>200</v>
      </c>
      <c r="P52" s="3">
        <f t="shared" si="8"/>
        <v>79.400000000000006</v>
      </c>
      <c r="Q52" s="3">
        <f t="shared" si="4"/>
        <v>6</v>
      </c>
      <c r="R52" s="3">
        <f t="shared" si="5"/>
        <v>114.6</v>
      </c>
      <c r="S52" s="3">
        <v>0</v>
      </c>
      <c r="T52" s="3">
        <v>0</v>
      </c>
      <c r="U52" s="3">
        <f t="shared" si="6"/>
        <v>37.817999999999998</v>
      </c>
      <c r="V52" s="3">
        <f t="shared" si="7"/>
        <v>82.781999999999996</v>
      </c>
    </row>
    <row r="53" spans="5:22">
      <c r="E53" s="1" t="s">
        <v>0</v>
      </c>
      <c r="F53" s="1" t="s">
        <v>56</v>
      </c>
      <c r="G53" s="1" t="s">
        <v>57</v>
      </c>
      <c r="H53" s="1" t="s">
        <v>9</v>
      </c>
      <c r="I53" s="1" t="s">
        <v>2</v>
      </c>
      <c r="J53" s="1" t="s">
        <v>3</v>
      </c>
      <c r="K53" s="1" t="s">
        <v>10</v>
      </c>
      <c r="N53" s="3">
        <v>5</v>
      </c>
      <c r="O53" s="3">
        <v>200</v>
      </c>
      <c r="P53" s="3">
        <f t="shared" si="8"/>
        <v>79.400000000000006</v>
      </c>
      <c r="Q53" s="3">
        <f t="shared" si="4"/>
        <v>6</v>
      </c>
      <c r="R53" s="3">
        <f t="shared" si="5"/>
        <v>114.6</v>
      </c>
      <c r="S53" s="3">
        <v>0</v>
      </c>
      <c r="T53" s="3">
        <v>0</v>
      </c>
      <c r="U53" s="3">
        <f t="shared" si="6"/>
        <v>37.817999999999998</v>
      </c>
      <c r="V53" s="3">
        <f t="shared" si="7"/>
        <v>82.781999999999996</v>
      </c>
    </row>
    <row r="54" spans="5:22">
      <c r="E54" s="3">
        <v>0</v>
      </c>
      <c r="F54" s="3">
        <v>5</v>
      </c>
      <c r="G54" s="3">
        <v>0</v>
      </c>
      <c r="H54" s="3">
        <v>0</v>
      </c>
      <c r="I54" s="3">
        <v>0</v>
      </c>
      <c r="J54" s="3">
        <v>0</v>
      </c>
      <c r="K54" s="3">
        <v>5</v>
      </c>
      <c r="N54" s="3">
        <v>6</v>
      </c>
      <c r="O54" s="3">
        <v>200</v>
      </c>
      <c r="P54" s="3">
        <f>P53 + H29 + H31</f>
        <v>140.60000000000002</v>
      </c>
      <c r="Q54" s="3">
        <f t="shared" si="4"/>
        <v>6</v>
      </c>
      <c r="R54" s="3">
        <f t="shared" si="5"/>
        <v>53.399999999999977</v>
      </c>
      <c r="S54" s="3">
        <v>0</v>
      </c>
      <c r="T54" s="3">
        <v>0</v>
      </c>
      <c r="U54" s="3">
        <f t="shared" si="6"/>
        <v>17.621999999999993</v>
      </c>
      <c r="V54" s="3">
        <f t="shared" si="7"/>
        <v>41.777999999999984</v>
      </c>
    </row>
    <row r="55" spans="5:22">
      <c r="E55" s="3">
        <v>1</v>
      </c>
      <c r="F55" s="3">
        <v>5</v>
      </c>
      <c r="G55" s="3">
        <v>0</v>
      </c>
      <c r="H55" s="3">
        <f>K54</f>
        <v>5</v>
      </c>
      <c r="I55" s="3">
        <f>(F55)*(1/10)</f>
        <v>0.5</v>
      </c>
      <c r="J55" s="3">
        <f>J54+I55</f>
        <v>0.5</v>
      </c>
      <c r="K55" s="3">
        <f>F55-J55</f>
        <v>4.5</v>
      </c>
      <c r="N55" s="3">
        <v>7</v>
      </c>
      <c r="O55" s="3">
        <v>200</v>
      </c>
      <c r="P55" s="3">
        <f t="shared" si="8"/>
        <v>140.60000000000002</v>
      </c>
      <c r="Q55" s="3">
        <f t="shared" si="4"/>
        <v>6</v>
      </c>
      <c r="R55" s="3">
        <f t="shared" si="5"/>
        <v>53.399999999999977</v>
      </c>
      <c r="S55" s="3">
        <v>0</v>
      </c>
      <c r="T55" s="3">
        <v>0</v>
      </c>
      <c r="U55" s="3">
        <f t="shared" si="6"/>
        <v>17.621999999999993</v>
      </c>
      <c r="V55" s="3">
        <f t="shared" si="7"/>
        <v>41.777999999999984</v>
      </c>
    </row>
    <row r="56" spans="5:22">
      <c r="E56" s="3">
        <v>2</v>
      </c>
      <c r="F56" s="3">
        <v>5</v>
      </c>
      <c r="G56" s="3">
        <v>0</v>
      </c>
      <c r="H56" s="3">
        <f t="shared" ref="H56:H64" si="9">K55</f>
        <v>4.5</v>
      </c>
      <c r="I56" s="3">
        <f t="shared" ref="I56:I64" si="10">(F56)*(1/10)</f>
        <v>0.5</v>
      </c>
      <c r="J56" s="3">
        <f t="shared" ref="J56:J64" si="11">J55+I56</f>
        <v>1</v>
      </c>
      <c r="K56" s="3">
        <f t="shared" ref="K56:K64" si="12">F56-J56</f>
        <v>4</v>
      </c>
      <c r="N56" s="3">
        <v>8</v>
      </c>
      <c r="O56" s="3">
        <v>200</v>
      </c>
      <c r="P56" s="3">
        <f t="shared" si="8"/>
        <v>140.60000000000002</v>
      </c>
      <c r="Q56" s="3">
        <f t="shared" si="4"/>
        <v>6</v>
      </c>
      <c r="R56" s="3">
        <f t="shared" si="5"/>
        <v>53.399999999999977</v>
      </c>
      <c r="S56" s="3">
        <v>0</v>
      </c>
      <c r="T56" s="3">
        <v>0</v>
      </c>
      <c r="U56" s="3">
        <f t="shared" si="6"/>
        <v>17.621999999999993</v>
      </c>
      <c r="V56" s="3">
        <f t="shared" si="7"/>
        <v>41.777999999999984</v>
      </c>
    </row>
    <row r="57" spans="5:22">
      <c r="E57" s="3">
        <v>3</v>
      </c>
      <c r="F57" s="3">
        <v>5</v>
      </c>
      <c r="G57" s="3">
        <v>0</v>
      </c>
      <c r="H57" s="3">
        <f t="shared" si="9"/>
        <v>4</v>
      </c>
      <c r="I57" s="3">
        <f t="shared" si="10"/>
        <v>0.5</v>
      </c>
      <c r="J57" s="3">
        <f t="shared" si="11"/>
        <v>1.5</v>
      </c>
      <c r="K57" s="3">
        <f t="shared" si="12"/>
        <v>3.5</v>
      </c>
      <c r="N57" s="3">
        <v>9</v>
      </c>
      <c r="O57" s="3">
        <v>200</v>
      </c>
      <c r="P57" s="3">
        <f t="shared" si="8"/>
        <v>140.60000000000002</v>
      </c>
      <c r="Q57" s="3">
        <f t="shared" si="4"/>
        <v>6</v>
      </c>
      <c r="R57" s="3">
        <f t="shared" si="5"/>
        <v>53.399999999999977</v>
      </c>
      <c r="S57" s="3">
        <v>0</v>
      </c>
      <c r="T57" s="3">
        <v>0</v>
      </c>
      <c r="U57" s="3">
        <f t="shared" si="6"/>
        <v>17.621999999999993</v>
      </c>
      <c r="V57" s="3">
        <f t="shared" si="7"/>
        <v>41.777999999999984</v>
      </c>
    </row>
    <row r="58" spans="5:22">
      <c r="E58" s="3">
        <v>4</v>
      </c>
      <c r="F58" s="3">
        <v>5</v>
      </c>
      <c r="G58" s="3">
        <v>0</v>
      </c>
      <c r="H58" s="3">
        <f t="shared" si="9"/>
        <v>3.5</v>
      </c>
      <c r="I58" s="3">
        <f t="shared" si="10"/>
        <v>0.5</v>
      </c>
      <c r="J58" s="3">
        <f t="shared" si="11"/>
        <v>2</v>
      </c>
      <c r="K58" s="3">
        <f t="shared" si="12"/>
        <v>3</v>
      </c>
      <c r="N58" s="3">
        <v>10</v>
      </c>
      <c r="O58" s="3">
        <v>200</v>
      </c>
      <c r="P58" s="3">
        <f t="shared" si="8"/>
        <v>140.60000000000002</v>
      </c>
      <c r="Q58" s="3">
        <f t="shared" si="4"/>
        <v>6</v>
      </c>
      <c r="R58" s="3">
        <f t="shared" si="5"/>
        <v>53.399999999999977</v>
      </c>
      <c r="S58" s="3">
        <f>-84.75</f>
        <v>-84.75</v>
      </c>
      <c r="T58" s="3">
        <v>0</v>
      </c>
      <c r="U58" s="3">
        <f t="shared" si="6"/>
        <v>17.621999999999993</v>
      </c>
      <c r="V58" s="3">
        <f t="shared" si="7"/>
        <v>126.52799999999999</v>
      </c>
    </row>
    <row r="59" spans="5:22">
      <c r="E59" s="3">
        <v>5</v>
      </c>
      <c r="F59" s="3">
        <v>5</v>
      </c>
      <c r="G59" s="3">
        <v>0</v>
      </c>
      <c r="H59" s="3">
        <f t="shared" si="9"/>
        <v>3</v>
      </c>
      <c r="I59" s="3">
        <f t="shared" si="10"/>
        <v>0.5</v>
      </c>
      <c r="J59" s="3">
        <f t="shared" si="11"/>
        <v>2.5</v>
      </c>
      <c r="K59" s="3">
        <f t="shared" si="12"/>
        <v>2.5</v>
      </c>
      <c r="N59" t="s">
        <v>58</v>
      </c>
      <c r="O59" s="4">
        <f>NPV(15.39, V48:V58)</f>
        <v>-7.6034810789606908</v>
      </c>
    </row>
    <row r="60" spans="5:22">
      <c r="E60" s="3">
        <v>6</v>
      </c>
      <c r="F60" s="3">
        <v>5</v>
      </c>
      <c r="G60" s="3">
        <v>0</v>
      </c>
      <c r="H60" s="3">
        <f t="shared" si="9"/>
        <v>2.5</v>
      </c>
      <c r="I60" s="3">
        <f t="shared" si="10"/>
        <v>0.5</v>
      </c>
      <c r="J60" s="3">
        <f t="shared" si="11"/>
        <v>3</v>
      </c>
      <c r="K60" s="3">
        <f t="shared" si="12"/>
        <v>2</v>
      </c>
    </row>
    <row r="61" spans="5:22">
      <c r="E61" s="3">
        <v>7</v>
      </c>
      <c r="F61" s="3">
        <v>5</v>
      </c>
      <c r="G61" s="3">
        <v>0</v>
      </c>
      <c r="H61" s="3">
        <f t="shared" si="9"/>
        <v>2</v>
      </c>
      <c r="I61" s="3">
        <f t="shared" si="10"/>
        <v>0.5</v>
      </c>
      <c r="J61" s="3">
        <f t="shared" si="11"/>
        <v>3.5</v>
      </c>
      <c r="K61" s="3">
        <f t="shared" si="12"/>
        <v>1.5</v>
      </c>
    </row>
    <row r="62" spans="5:22">
      <c r="E62" s="3">
        <v>8</v>
      </c>
      <c r="F62" s="3">
        <v>5</v>
      </c>
      <c r="G62" s="3">
        <v>0</v>
      </c>
      <c r="H62" s="3">
        <f t="shared" si="9"/>
        <v>1.5</v>
      </c>
      <c r="I62" s="3">
        <f t="shared" si="10"/>
        <v>0.5</v>
      </c>
      <c r="J62" s="3">
        <f t="shared" si="11"/>
        <v>4</v>
      </c>
      <c r="K62" s="3">
        <f t="shared" si="12"/>
        <v>1</v>
      </c>
    </row>
    <row r="63" spans="5:22">
      <c r="E63" s="3">
        <v>9</v>
      </c>
      <c r="F63" s="3">
        <v>5</v>
      </c>
      <c r="G63" s="3">
        <v>0</v>
      </c>
      <c r="H63" s="3">
        <f t="shared" si="9"/>
        <v>1</v>
      </c>
      <c r="I63" s="3">
        <f t="shared" si="10"/>
        <v>0.5</v>
      </c>
      <c r="J63" s="3">
        <f t="shared" si="11"/>
        <v>4.5</v>
      </c>
      <c r="K63" s="3">
        <f t="shared" si="12"/>
        <v>0.5</v>
      </c>
    </row>
    <row r="64" spans="5:22">
      <c r="E64" s="3">
        <v>10</v>
      </c>
      <c r="F64" s="3">
        <v>5</v>
      </c>
      <c r="G64" s="3">
        <v>0</v>
      </c>
      <c r="H64" s="3">
        <f t="shared" si="9"/>
        <v>0.5</v>
      </c>
      <c r="I64" s="3">
        <f t="shared" si="10"/>
        <v>0.5</v>
      </c>
      <c r="J64" s="3">
        <f t="shared" si="11"/>
        <v>5</v>
      </c>
      <c r="K64" s="3">
        <f t="shared" si="12"/>
        <v>0</v>
      </c>
    </row>
    <row r="65" spans="5:11">
      <c r="E65" s="3"/>
      <c r="F65" s="3"/>
      <c r="G65" s="3"/>
      <c r="H65" s="3"/>
      <c r="I65" s="3"/>
      <c r="J65" s="3"/>
      <c r="K65" s="3"/>
    </row>
    <row r="66" spans="5:11">
      <c r="E66" s="3"/>
      <c r="F66" s="3"/>
      <c r="G66" s="3"/>
      <c r="H66" s="3"/>
      <c r="I66" s="3"/>
      <c r="J66" s="3"/>
      <c r="K66" s="3"/>
    </row>
    <row r="67" spans="5:11">
      <c r="E67" s="1" t="s">
        <v>0</v>
      </c>
      <c r="F67" s="1" t="s">
        <v>56</v>
      </c>
      <c r="G67" s="1" t="s">
        <v>57</v>
      </c>
      <c r="H67" s="1" t="s">
        <v>9</v>
      </c>
      <c r="I67" s="1" t="s">
        <v>2</v>
      </c>
      <c r="J67" s="1" t="s">
        <v>3</v>
      </c>
      <c r="K67" s="1" t="s">
        <v>10</v>
      </c>
    </row>
    <row r="68" spans="5:11">
      <c r="E68" s="3">
        <v>0</v>
      </c>
      <c r="F68" s="3">
        <v>10</v>
      </c>
      <c r="G68" s="3">
        <v>0</v>
      </c>
      <c r="H68" s="3">
        <v>0</v>
      </c>
      <c r="I68" s="3">
        <v>0</v>
      </c>
      <c r="J68" s="3">
        <v>0</v>
      </c>
      <c r="K68" s="3">
        <v>10</v>
      </c>
    </row>
    <row r="69" spans="5:11">
      <c r="E69" s="3">
        <v>1</v>
      </c>
      <c r="F69" s="3">
        <v>10</v>
      </c>
      <c r="G69" s="3">
        <v>0</v>
      </c>
      <c r="H69" s="3">
        <f>K68</f>
        <v>10</v>
      </c>
      <c r="I69" s="3">
        <f>10*(1/10)</f>
        <v>1</v>
      </c>
      <c r="J69" s="3">
        <f>J68+I69</f>
        <v>1</v>
      </c>
      <c r="K69" s="3">
        <f>F69-J69</f>
        <v>9</v>
      </c>
    </row>
    <row r="70" spans="5:11">
      <c r="E70" s="3">
        <v>2</v>
      </c>
      <c r="F70" s="3">
        <v>10</v>
      </c>
      <c r="G70" s="3">
        <v>0</v>
      </c>
      <c r="H70" s="3">
        <f t="shared" ref="H70:H78" si="13">K69</f>
        <v>9</v>
      </c>
      <c r="I70" s="3">
        <f t="shared" ref="I70:I78" si="14">10*(1/10)</f>
        <v>1</v>
      </c>
      <c r="J70" s="3">
        <f t="shared" ref="J70:J78" si="15">J69+I70</f>
        <v>2</v>
      </c>
      <c r="K70" s="3">
        <f t="shared" ref="K70:K78" si="16">F70-J70</f>
        <v>8</v>
      </c>
    </row>
    <row r="71" spans="5:11">
      <c r="E71" s="3">
        <v>3</v>
      </c>
      <c r="F71" s="3">
        <v>10</v>
      </c>
      <c r="G71" s="3">
        <v>0</v>
      </c>
      <c r="H71" s="3">
        <f t="shared" si="13"/>
        <v>8</v>
      </c>
      <c r="I71" s="3">
        <f t="shared" si="14"/>
        <v>1</v>
      </c>
      <c r="J71" s="3">
        <f t="shared" si="15"/>
        <v>3</v>
      </c>
      <c r="K71" s="3">
        <f t="shared" si="16"/>
        <v>7</v>
      </c>
    </row>
    <row r="72" spans="5:11">
      <c r="E72" s="3">
        <v>4</v>
      </c>
      <c r="F72" s="3">
        <v>10</v>
      </c>
      <c r="G72" s="3">
        <v>0</v>
      </c>
      <c r="H72" s="3">
        <f t="shared" si="13"/>
        <v>7</v>
      </c>
      <c r="I72" s="3">
        <f t="shared" si="14"/>
        <v>1</v>
      </c>
      <c r="J72" s="3">
        <f t="shared" si="15"/>
        <v>4</v>
      </c>
      <c r="K72" s="3">
        <f t="shared" si="16"/>
        <v>6</v>
      </c>
    </row>
    <row r="73" spans="5:11">
      <c r="E73" s="3">
        <v>5</v>
      </c>
      <c r="F73" s="3">
        <v>10</v>
      </c>
      <c r="G73" s="3">
        <v>0</v>
      </c>
      <c r="H73" s="3">
        <f t="shared" si="13"/>
        <v>6</v>
      </c>
      <c r="I73" s="3">
        <f t="shared" si="14"/>
        <v>1</v>
      </c>
      <c r="J73" s="3">
        <f t="shared" si="15"/>
        <v>5</v>
      </c>
      <c r="K73" s="3">
        <f t="shared" si="16"/>
        <v>5</v>
      </c>
    </row>
    <row r="74" spans="5:11">
      <c r="E74" s="3">
        <v>6</v>
      </c>
      <c r="F74" s="3">
        <v>10</v>
      </c>
      <c r="G74" s="3">
        <v>0</v>
      </c>
      <c r="H74" s="3">
        <f t="shared" si="13"/>
        <v>5</v>
      </c>
      <c r="I74" s="3">
        <f t="shared" si="14"/>
        <v>1</v>
      </c>
      <c r="J74" s="3">
        <f t="shared" si="15"/>
        <v>6</v>
      </c>
      <c r="K74" s="3">
        <f t="shared" si="16"/>
        <v>4</v>
      </c>
    </row>
    <row r="75" spans="5:11">
      <c r="E75" s="3">
        <v>7</v>
      </c>
      <c r="F75" s="3">
        <v>10</v>
      </c>
      <c r="G75" s="3">
        <v>0</v>
      </c>
      <c r="H75" s="3">
        <f t="shared" si="13"/>
        <v>4</v>
      </c>
      <c r="I75" s="3">
        <f t="shared" si="14"/>
        <v>1</v>
      </c>
      <c r="J75" s="3">
        <f t="shared" si="15"/>
        <v>7</v>
      </c>
      <c r="K75" s="3">
        <f t="shared" si="16"/>
        <v>3</v>
      </c>
    </row>
    <row r="76" spans="5:11">
      <c r="E76" s="3">
        <v>8</v>
      </c>
      <c r="F76" s="3">
        <v>10</v>
      </c>
      <c r="G76" s="3">
        <v>0</v>
      </c>
      <c r="H76" s="3">
        <f t="shared" si="13"/>
        <v>3</v>
      </c>
      <c r="I76" s="3">
        <f t="shared" si="14"/>
        <v>1</v>
      </c>
      <c r="J76" s="3">
        <f t="shared" si="15"/>
        <v>8</v>
      </c>
      <c r="K76" s="3">
        <f t="shared" si="16"/>
        <v>2</v>
      </c>
    </row>
    <row r="77" spans="5:11">
      <c r="E77" s="3">
        <v>9</v>
      </c>
      <c r="F77" s="3">
        <v>10</v>
      </c>
      <c r="G77" s="3">
        <v>0</v>
      </c>
      <c r="H77" s="3">
        <f t="shared" si="13"/>
        <v>2</v>
      </c>
      <c r="I77" s="3">
        <f t="shared" si="14"/>
        <v>1</v>
      </c>
      <c r="J77" s="3">
        <f t="shared" si="15"/>
        <v>9</v>
      </c>
      <c r="K77" s="3">
        <f t="shared" si="16"/>
        <v>1</v>
      </c>
    </row>
    <row r="78" spans="5:11">
      <c r="E78" s="3">
        <v>10</v>
      </c>
      <c r="F78" s="3">
        <v>10</v>
      </c>
      <c r="G78" s="3">
        <v>0</v>
      </c>
      <c r="H78" s="3">
        <f t="shared" si="13"/>
        <v>1</v>
      </c>
      <c r="I78" s="3">
        <f t="shared" si="14"/>
        <v>1</v>
      </c>
      <c r="J78" s="3">
        <f t="shared" si="15"/>
        <v>10</v>
      </c>
      <c r="K78" s="3">
        <f t="shared" si="16"/>
        <v>0</v>
      </c>
    </row>
    <row r="79" spans="5:11">
      <c r="E79" s="3"/>
      <c r="F79" s="3"/>
      <c r="G79" s="3"/>
      <c r="H79" s="3"/>
      <c r="I79" s="3"/>
      <c r="J79" s="3"/>
      <c r="K79" s="3"/>
    </row>
    <row r="80" spans="5:11">
      <c r="E80" s="3"/>
      <c r="F80" s="3"/>
      <c r="G80" s="3"/>
      <c r="H80" s="3"/>
      <c r="I80" s="3"/>
      <c r="J80" s="3"/>
      <c r="K80" s="3"/>
    </row>
    <row r="81" spans="5:11">
      <c r="E81" s="3"/>
      <c r="F81" s="3"/>
      <c r="G81" s="3"/>
      <c r="H81" s="3"/>
      <c r="I81" s="3"/>
      <c r="J81" s="3"/>
      <c r="K81" s="3"/>
    </row>
    <row r="82" spans="5:11">
      <c r="E82" s="3"/>
      <c r="F82" s="3"/>
      <c r="G82" s="3"/>
      <c r="H82" s="3"/>
      <c r="I82" s="3"/>
      <c r="J82" s="3"/>
      <c r="K82" s="3"/>
    </row>
    <row r="83" spans="5:11">
      <c r="E83" s="14" t="s">
        <v>0</v>
      </c>
      <c r="F83" s="14" t="s">
        <v>56</v>
      </c>
      <c r="G83" s="14" t="s">
        <v>57</v>
      </c>
      <c r="H83" s="14" t="s">
        <v>9</v>
      </c>
      <c r="I83" s="14" t="s">
        <v>2</v>
      </c>
      <c r="J83" s="14" t="s">
        <v>3</v>
      </c>
      <c r="K83" s="14" t="s">
        <v>10</v>
      </c>
    </row>
    <row r="84" spans="5:11">
      <c r="E84" s="13">
        <v>0</v>
      </c>
      <c r="F84" s="13">
        <v>120</v>
      </c>
      <c r="G84" s="13">
        <v>0</v>
      </c>
      <c r="H84" s="13">
        <v>0</v>
      </c>
      <c r="I84" s="13">
        <v>0</v>
      </c>
      <c r="J84" s="13">
        <v>0</v>
      </c>
      <c r="K84" s="13">
        <f>F84</f>
        <v>120</v>
      </c>
    </row>
    <row r="85" spans="5:11">
      <c r="E85" s="13">
        <v>1</v>
      </c>
      <c r="F85" s="13">
        <v>120</v>
      </c>
      <c r="G85" s="13">
        <v>0</v>
      </c>
      <c r="H85" s="13">
        <f>K84</f>
        <v>120</v>
      </c>
      <c r="I85" s="13">
        <f>(120)*(1/12)</f>
        <v>10</v>
      </c>
      <c r="J85" s="13">
        <f>J84+I85</f>
        <v>10</v>
      </c>
      <c r="K85" s="13">
        <f>F85-J85</f>
        <v>110</v>
      </c>
    </row>
    <row r="86" spans="5:11">
      <c r="E86" s="13">
        <v>2</v>
      </c>
      <c r="F86" s="13">
        <v>120</v>
      </c>
      <c r="G86" s="13">
        <v>0</v>
      </c>
      <c r="H86" s="13">
        <f t="shared" ref="H86:H94" si="17">K85</f>
        <v>110</v>
      </c>
      <c r="I86" s="13">
        <f t="shared" ref="I86:I94" si="18">(120)*(1/12)</f>
        <v>10</v>
      </c>
      <c r="J86" s="13">
        <f t="shared" ref="J86:J94" si="19">J85+I86</f>
        <v>20</v>
      </c>
      <c r="K86" s="13">
        <f t="shared" ref="K86:K94" si="20">F86-J86</f>
        <v>100</v>
      </c>
    </row>
    <row r="87" spans="5:11">
      <c r="E87" s="13">
        <v>3</v>
      </c>
      <c r="F87" s="13">
        <v>120</v>
      </c>
      <c r="G87" s="13">
        <v>0</v>
      </c>
      <c r="H87" s="13">
        <f t="shared" si="17"/>
        <v>100</v>
      </c>
      <c r="I87" s="13">
        <f t="shared" si="18"/>
        <v>10</v>
      </c>
      <c r="J87" s="13">
        <f t="shared" si="19"/>
        <v>30</v>
      </c>
      <c r="K87" s="13">
        <f t="shared" si="20"/>
        <v>90</v>
      </c>
    </row>
    <row r="88" spans="5:11">
      <c r="E88" s="13">
        <v>4</v>
      </c>
      <c r="F88" s="13">
        <v>120</v>
      </c>
      <c r="G88" s="13">
        <v>0</v>
      </c>
      <c r="H88" s="13">
        <f t="shared" si="17"/>
        <v>90</v>
      </c>
      <c r="I88" s="13">
        <f t="shared" si="18"/>
        <v>10</v>
      </c>
      <c r="J88" s="13">
        <f t="shared" si="19"/>
        <v>40</v>
      </c>
      <c r="K88" s="13">
        <f t="shared" si="20"/>
        <v>80</v>
      </c>
    </row>
    <row r="89" spans="5:11">
      <c r="E89" s="13">
        <v>5</v>
      </c>
      <c r="F89" s="13">
        <v>120</v>
      </c>
      <c r="G89" s="13">
        <v>0</v>
      </c>
      <c r="H89" s="13">
        <f t="shared" si="17"/>
        <v>80</v>
      </c>
      <c r="I89" s="13">
        <f t="shared" si="18"/>
        <v>10</v>
      </c>
      <c r="J89" s="13">
        <f t="shared" si="19"/>
        <v>50</v>
      </c>
      <c r="K89" s="13">
        <f t="shared" si="20"/>
        <v>70</v>
      </c>
    </row>
    <row r="90" spans="5:11">
      <c r="E90" s="13">
        <v>6</v>
      </c>
      <c r="F90" s="13">
        <v>120</v>
      </c>
      <c r="G90" s="13">
        <v>0</v>
      </c>
      <c r="H90" s="13">
        <f t="shared" si="17"/>
        <v>70</v>
      </c>
      <c r="I90" s="13">
        <f t="shared" si="18"/>
        <v>10</v>
      </c>
      <c r="J90" s="13">
        <f t="shared" si="19"/>
        <v>60</v>
      </c>
      <c r="K90" s="13">
        <f t="shared" si="20"/>
        <v>60</v>
      </c>
    </row>
    <row r="91" spans="5:11">
      <c r="E91" s="13">
        <v>7</v>
      </c>
      <c r="F91" s="13">
        <v>120</v>
      </c>
      <c r="G91" s="13">
        <v>0</v>
      </c>
      <c r="H91" s="13">
        <f t="shared" si="17"/>
        <v>60</v>
      </c>
      <c r="I91" s="13">
        <f t="shared" si="18"/>
        <v>10</v>
      </c>
      <c r="J91" s="13">
        <f t="shared" si="19"/>
        <v>70</v>
      </c>
      <c r="K91" s="13">
        <f t="shared" si="20"/>
        <v>50</v>
      </c>
    </row>
    <row r="92" spans="5:11">
      <c r="E92" s="13">
        <v>8</v>
      </c>
      <c r="F92" s="13">
        <v>120</v>
      </c>
      <c r="G92" s="13">
        <v>0</v>
      </c>
      <c r="H92" s="13">
        <f t="shared" si="17"/>
        <v>50</v>
      </c>
      <c r="I92" s="13">
        <f t="shared" si="18"/>
        <v>10</v>
      </c>
      <c r="J92" s="13">
        <f t="shared" si="19"/>
        <v>80</v>
      </c>
      <c r="K92" s="13">
        <f t="shared" si="20"/>
        <v>40</v>
      </c>
    </row>
    <row r="93" spans="5:11">
      <c r="E93" s="13">
        <v>9</v>
      </c>
      <c r="F93" s="13">
        <v>120</v>
      </c>
      <c r="G93" s="13">
        <v>0</v>
      </c>
      <c r="H93" s="13">
        <f t="shared" si="17"/>
        <v>40</v>
      </c>
      <c r="I93" s="13">
        <f t="shared" si="18"/>
        <v>10</v>
      </c>
      <c r="J93" s="13">
        <f t="shared" si="19"/>
        <v>90</v>
      </c>
      <c r="K93" s="13">
        <f t="shared" si="20"/>
        <v>30</v>
      </c>
    </row>
    <row r="94" spans="5:11">
      <c r="E94" s="13">
        <v>10</v>
      </c>
      <c r="F94" s="13">
        <v>120</v>
      </c>
      <c r="G94" s="13">
        <v>0</v>
      </c>
      <c r="H94" s="13">
        <f t="shared" si="17"/>
        <v>30</v>
      </c>
      <c r="I94" s="13">
        <f t="shared" si="18"/>
        <v>10</v>
      </c>
      <c r="J94" s="13">
        <f t="shared" si="19"/>
        <v>100</v>
      </c>
      <c r="K94" s="13">
        <f t="shared" si="20"/>
        <v>20</v>
      </c>
    </row>
    <row r="95" spans="5:11">
      <c r="E95" s="3"/>
      <c r="F95" s="3"/>
      <c r="G95" s="3"/>
      <c r="H95" s="3"/>
      <c r="I95" s="3"/>
      <c r="J95" s="3"/>
      <c r="K95" s="3"/>
    </row>
    <row r="96" spans="5:11">
      <c r="E96" s="3"/>
      <c r="F96" s="3"/>
      <c r="G96" s="3"/>
      <c r="H96" s="3"/>
      <c r="I96" s="3"/>
      <c r="J96" s="3"/>
      <c r="K96" s="3"/>
    </row>
    <row r="97" spans="5:11">
      <c r="E97" s="14" t="s">
        <v>0</v>
      </c>
      <c r="F97" s="14" t="s">
        <v>56</v>
      </c>
      <c r="G97" s="14" t="s">
        <v>57</v>
      </c>
      <c r="H97" s="14" t="s">
        <v>9</v>
      </c>
      <c r="I97" s="14" t="s">
        <v>2</v>
      </c>
      <c r="J97" s="14" t="s">
        <v>3</v>
      </c>
      <c r="K97" s="14" t="s">
        <v>10</v>
      </c>
    </row>
    <row r="98" spans="5:11">
      <c r="E98" s="13">
        <v>0</v>
      </c>
      <c r="F98" s="13">
        <f>110</f>
        <v>110</v>
      </c>
      <c r="G98" s="13">
        <v>0</v>
      </c>
      <c r="H98" s="13">
        <v>0</v>
      </c>
      <c r="I98" s="13">
        <v>0</v>
      </c>
      <c r="J98" s="13">
        <v>0</v>
      </c>
      <c r="K98" s="13">
        <f>F98</f>
        <v>110</v>
      </c>
    </row>
    <row r="99" spans="5:11">
      <c r="E99" s="13">
        <v>1</v>
      </c>
      <c r="F99" s="13">
        <f>110</f>
        <v>110</v>
      </c>
      <c r="G99" s="13">
        <v>0</v>
      </c>
      <c r="H99" s="13">
        <f>K98</f>
        <v>110</v>
      </c>
      <c r="I99" s="13">
        <f>(F99)*(1/20)</f>
        <v>5.5</v>
      </c>
      <c r="J99" s="13">
        <f>J98+I99</f>
        <v>5.5</v>
      </c>
      <c r="K99" s="13">
        <f>F99-J99</f>
        <v>104.5</v>
      </c>
    </row>
    <row r="100" spans="5:11">
      <c r="E100" s="13">
        <v>2</v>
      </c>
      <c r="F100" s="13">
        <f>110</f>
        <v>110</v>
      </c>
      <c r="G100" s="13">
        <v>0</v>
      </c>
      <c r="H100" s="13">
        <f t="shared" ref="H100:H108" si="21">K99</f>
        <v>104.5</v>
      </c>
      <c r="I100" s="13">
        <f t="shared" ref="I100:I108" si="22">(F100)*(1/20)</f>
        <v>5.5</v>
      </c>
      <c r="J100" s="13">
        <f t="shared" ref="J100:J108" si="23">J99+I100</f>
        <v>11</v>
      </c>
      <c r="K100" s="13">
        <f t="shared" ref="K100:K108" si="24">F100-J100</f>
        <v>99</v>
      </c>
    </row>
    <row r="101" spans="5:11">
      <c r="E101" s="13">
        <v>3</v>
      </c>
      <c r="F101" s="13">
        <f>110</f>
        <v>110</v>
      </c>
      <c r="G101" s="13">
        <v>0</v>
      </c>
      <c r="H101" s="13">
        <f t="shared" si="21"/>
        <v>99</v>
      </c>
      <c r="I101" s="13">
        <f t="shared" si="22"/>
        <v>5.5</v>
      </c>
      <c r="J101" s="13">
        <f t="shared" si="23"/>
        <v>16.5</v>
      </c>
      <c r="K101" s="13">
        <f t="shared" si="24"/>
        <v>93.5</v>
      </c>
    </row>
    <row r="102" spans="5:11">
      <c r="E102" s="13">
        <v>4</v>
      </c>
      <c r="F102" s="13">
        <f>110</f>
        <v>110</v>
      </c>
      <c r="G102" s="13">
        <v>0</v>
      </c>
      <c r="H102" s="13">
        <f t="shared" si="21"/>
        <v>93.5</v>
      </c>
      <c r="I102" s="13">
        <f t="shared" si="22"/>
        <v>5.5</v>
      </c>
      <c r="J102" s="13">
        <f t="shared" si="23"/>
        <v>22</v>
      </c>
      <c r="K102" s="13">
        <f t="shared" si="24"/>
        <v>88</v>
      </c>
    </row>
    <row r="103" spans="5:11">
      <c r="E103" s="13">
        <v>5</v>
      </c>
      <c r="F103" s="13">
        <f>110</f>
        <v>110</v>
      </c>
      <c r="G103" s="13">
        <v>0</v>
      </c>
      <c r="H103" s="13">
        <f t="shared" si="21"/>
        <v>88</v>
      </c>
      <c r="I103" s="13">
        <f t="shared" si="22"/>
        <v>5.5</v>
      </c>
      <c r="J103" s="13">
        <f t="shared" si="23"/>
        <v>27.5</v>
      </c>
      <c r="K103" s="13">
        <f t="shared" si="24"/>
        <v>82.5</v>
      </c>
    </row>
    <row r="104" spans="5:11">
      <c r="E104" s="13">
        <v>6</v>
      </c>
      <c r="F104" s="13">
        <f>110</f>
        <v>110</v>
      </c>
      <c r="G104" s="13">
        <v>0</v>
      </c>
      <c r="H104" s="13">
        <f t="shared" si="21"/>
        <v>82.5</v>
      </c>
      <c r="I104" s="13">
        <f t="shared" si="22"/>
        <v>5.5</v>
      </c>
      <c r="J104" s="13">
        <f t="shared" si="23"/>
        <v>33</v>
      </c>
      <c r="K104" s="13">
        <f t="shared" si="24"/>
        <v>77</v>
      </c>
    </row>
    <row r="105" spans="5:11">
      <c r="E105" s="13">
        <v>7</v>
      </c>
      <c r="F105" s="13">
        <f>110</f>
        <v>110</v>
      </c>
      <c r="G105" s="13">
        <v>0</v>
      </c>
      <c r="H105" s="13">
        <f t="shared" si="21"/>
        <v>77</v>
      </c>
      <c r="I105" s="13">
        <f t="shared" si="22"/>
        <v>5.5</v>
      </c>
      <c r="J105" s="13">
        <f t="shared" si="23"/>
        <v>38.5</v>
      </c>
      <c r="K105" s="13">
        <f t="shared" si="24"/>
        <v>71.5</v>
      </c>
    </row>
    <row r="106" spans="5:11">
      <c r="E106" s="13">
        <v>8</v>
      </c>
      <c r="F106" s="13">
        <f>110</f>
        <v>110</v>
      </c>
      <c r="G106" s="13">
        <v>0</v>
      </c>
      <c r="H106" s="13">
        <f t="shared" si="21"/>
        <v>71.5</v>
      </c>
      <c r="I106" s="13">
        <f t="shared" si="22"/>
        <v>5.5</v>
      </c>
      <c r="J106" s="13">
        <f t="shared" si="23"/>
        <v>44</v>
      </c>
      <c r="K106" s="13">
        <f t="shared" si="24"/>
        <v>66</v>
      </c>
    </row>
    <row r="107" spans="5:11">
      <c r="E107" s="13">
        <v>9</v>
      </c>
      <c r="F107" s="13">
        <f>110</f>
        <v>110</v>
      </c>
      <c r="G107" s="13">
        <v>0</v>
      </c>
      <c r="H107" s="13">
        <f t="shared" si="21"/>
        <v>66</v>
      </c>
      <c r="I107" s="13">
        <f t="shared" si="22"/>
        <v>5.5</v>
      </c>
      <c r="J107" s="13">
        <f t="shared" si="23"/>
        <v>49.5</v>
      </c>
      <c r="K107" s="13">
        <f t="shared" si="24"/>
        <v>60.5</v>
      </c>
    </row>
    <row r="108" spans="5:11">
      <c r="E108" s="13">
        <v>10</v>
      </c>
      <c r="F108" s="13">
        <f>110</f>
        <v>110</v>
      </c>
      <c r="G108" s="13">
        <v>0</v>
      </c>
      <c r="H108" s="13">
        <f t="shared" si="21"/>
        <v>60.5</v>
      </c>
      <c r="I108" s="13">
        <f t="shared" si="22"/>
        <v>5.5</v>
      </c>
      <c r="J108" s="13">
        <f t="shared" si="23"/>
        <v>55</v>
      </c>
      <c r="K108" s="13">
        <f t="shared" si="24"/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Valencia Calderón</dc:creator>
  <cp:lastModifiedBy>Sebastián Valencia Calderón</cp:lastModifiedBy>
  <dcterms:created xsi:type="dcterms:W3CDTF">2015-03-27T13:57:26Z</dcterms:created>
  <dcterms:modified xsi:type="dcterms:W3CDTF">2015-03-27T18:49:08Z</dcterms:modified>
</cp:coreProperties>
</file>