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Punto 7" sheetId="1" r:id="rId1"/>
    <sheet name="Punto 4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41" i="2" l="1"/>
  <c r="D40" i="2"/>
  <c r="D39" i="2"/>
  <c r="D38" i="2"/>
  <c r="D37" i="2"/>
  <c r="D36" i="2"/>
  <c r="D35" i="2"/>
  <c r="D34" i="2"/>
  <c r="D33" i="2"/>
  <c r="D32" i="2"/>
  <c r="D31" i="2"/>
  <c r="D30" i="2"/>
  <c r="C33" i="2"/>
  <c r="C34" i="2" s="1"/>
  <c r="C35" i="2" s="1"/>
  <c r="C36" i="2" s="1"/>
  <c r="C37" i="2" s="1"/>
  <c r="C38" i="2" s="1"/>
  <c r="C39" i="2" s="1"/>
  <c r="C40" i="2" s="1"/>
  <c r="C41" i="2" s="1"/>
  <c r="C32" i="2"/>
  <c r="C31" i="2"/>
  <c r="C30" i="2"/>
  <c r="B25" i="2" l="1"/>
  <c r="D20" i="2"/>
  <c r="B20" i="2"/>
  <c r="B22" i="2"/>
  <c r="D22" i="2" s="1"/>
  <c r="B21" i="2"/>
  <c r="D21" i="2" s="1"/>
  <c r="B14" i="2"/>
  <c r="B8" i="2"/>
  <c r="C8" i="2" s="1"/>
  <c r="B11" i="2"/>
  <c r="C11" i="2" s="1"/>
  <c r="B10" i="2"/>
  <c r="C10" i="2" s="1"/>
  <c r="B9" i="2"/>
  <c r="C9" i="2" s="1"/>
  <c r="B3" i="2"/>
  <c r="H14" i="1" l="1"/>
  <c r="H13" i="1"/>
  <c r="H12" i="1"/>
  <c r="H11" i="1"/>
  <c r="K11" i="1" s="1"/>
  <c r="H10" i="1"/>
  <c r="H9" i="1"/>
  <c r="H8" i="1"/>
  <c r="H7" i="1"/>
  <c r="K7" i="1" s="1"/>
  <c r="H6" i="1"/>
  <c r="H5" i="1"/>
  <c r="H4" i="1"/>
  <c r="H3" i="1"/>
  <c r="C14" i="1"/>
  <c r="C13" i="1"/>
  <c r="C12" i="1"/>
  <c r="C11" i="1"/>
  <c r="C10" i="1"/>
  <c r="C9" i="1"/>
  <c r="C8" i="1"/>
  <c r="C7" i="1"/>
  <c r="C6" i="1"/>
  <c r="C5" i="1"/>
  <c r="C4" i="1"/>
  <c r="C3" i="1"/>
  <c r="J3" i="1"/>
  <c r="E3" i="1"/>
  <c r="J14" i="1"/>
  <c r="J13" i="1"/>
  <c r="J12" i="1"/>
  <c r="J11" i="1"/>
  <c r="J10" i="1"/>
  <c r="J9" i="1"/>
  <c r="J8" i="1"/>
  <c r="J7" i="1"/>
  <c r="J6" i="1"/>
  <c r="J5" i="1"/>
  <c r="J4" i="1"/>
  <c r="E5" i="1"/>
  <c r="E6" i="1"/>
  <c r="E7" i="1"/>
  <c r="E8" i="1"/>
  <c r="E9" i="1"/>
  <c r="E10" i="1"/>
  <c r="E11" i="1"/>
  <c r="E12" i="1"/>
  <c r="E13" i="1"/>
  <c r="E14" i="1"/>
  <c r="E4" i="1"/>
  <c r="F3" i="1" l="1"/>
  <c r="F8" i="1"/>
  <c r="F12" i="1"/>
  <c r="K4" i="1"/>
  <c r="K8" i="1"/>
  <c r="K12" i="1"/>
  <c r="F7" i="1"/>
  <c r="F4" i="1"/>
  <c r="F5" i="1"/>
  <c r="F9" i="1"/>
  <c r="F13" i="1"/>
  <c r="K5" i="1"/>
  <c r="K9" i="1"/>
  <c r="K13" i="1"/>
  <c r="F11" i="1"/>
  <c r="F6" i="1"/>
  <c r="F10" i="1"/>
  <c r="F14" i="1"/>
  <c r="K6" i="1"/>
  <c r="K10" i="1"/>
  <c r="K14" i="1"/>
  <c r="K3" i="1"/>
</calcChain>
</file>

<file path=xl/sharedStrings.xml><?xml version="1.0" encoding="utf-8"?>
<sst xmlns="http://schemas.openxmlformats.org/spreadsheetml/2006/main" count="38" uniqueCount="22">
  <si>
    <t>IPCA</t>
  </si>
  <si>
    <t>Año</t>
  </si>
  <si>
    <t>Salario Minimo COL</t>
  </si>
  <si>
    <t>IPC</t>
  </si>
  <si>
    <t>Salario Mínimo BRL</t>
  </si>
  <si>
    <t>Inflación Colombia</t>
  </si>
  <si>
    <t>Inflación Brasil</t>
  </si>
  <si>
    <t>Crecimiento nominal salario mínimo</t>
  </si>
  <si>
    <t>Crecimiento real
Colombia</t>
  </si>
  <si>
    <t>Crecimiento real
Brasil</t>
  </si>
  <si>
    <t>VP (UVR)</t>
  </si>
  <si>
    <t>VP (PESOS)</t>
  </si>
  <si>
    <t>VP - UVR</t>
  </si>
  <si>
    <t>Inflación</t>
  </si>
  <si>
    <t>Periodo</t>
  </si>
  <si>
    <t>UVR en pesos</t>
  </si>
  <si>
    <t>Cuota en pesos</t>
  </si>
  <si>
    <t>CFM (UVR)</t>
  </si>
  <si>
    <t>Cuota en UVR</t>
  </si>
  <si>
    <t>G (UVR)</t>
  </si>
  <si>
    <t>Valor UVR</t>
  </si>
  <si>
    <t>Inflación %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</si>
</sst>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applyFont="1" applyAlignment="1"/>
    <xf numFmtId="0" fontId="0" fillId="0" borderId="0" xfId="2" applyNumberFormat="1" applyFont="1" applyAlignment="1"/>
    <xf numFmtId="0" fontId="0" fillId="0" borderId="0" xfId="1" applyNumberFormat="1" applyFont="1"/>
    <xf numFmtId="164" fontId="0" fillId="0" borderId="0" xfId="1" applyNumberFormat="1" applyFont="1" applyAlignment="1">
      <alignment horizontal="center"/>
    </xf>
    <xf numFmtId="1" fontId="0" fillId="0" borderId="0" xfId="0" applyNumberFormat="1" applyFont="1" applyAlignment="1"/>
    <xf numFmtId="1" fontId="0" fillId="0" borderId="0" xfId="1" applyNumberFormat="1" applyFont="1" applyAlignment="1"/>
    <xf numFmtId="0" fontId="2" fillId="0" borderId="0" xfId="0" applyFont="1" applyAlignment="1">
      <alignment horizontal="center" vertical="center" wrapText="1"/>
    </xf>
    <xf numFmtId="10" fontId="0" fillId="0" borderId="0" xfId="0" applyNumberFormat="1"/>
    <xf numFmtId="43" fontId="0" fillId="0" borderId="0" xfId="1" applyNumberFormat="1" applyFont="1"/>
    <xf numFmtId="10" fontId="0" fillId="0" borderId="0" xfId="1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0" borderId="0" xfId="0" applyNumberFormat="1"/>
    <xf numFmtId="44" fontId="2" fillId="0" borderId="1" xfId="2" applyFont="1" applyBorder="1"/>
    <xf numFmtId="44" fontId="0" fillId="0" borderId="1" xfId="2" applyFont="1" applyBorder="1"/>
    <xf numFmtId="43" fontId="0" fillId="0" borderId="1" xfId="1" applyFont="1" applyBorder="1" applyAlignment="1">
      <alignment horizontal="center"/>
    </xf>
    <xf numFmtId="44" fontId="2" fillId="0" borderId="1" xfId="2" applyFont="1" applyBorder="1" applyAlignment="1">
      <alignment horizontal="center"/>
    </xf>
    <xf numFmtId="44" fontId="0" fillId="0" borderId="1" xfId="2" applyNumberFormat="1" applyFont="1" applyBorder="1"/>
    <xf numFmtId="10" fontId="0" fillId="0" borderId="1" xfId="0" applyNumberFormat="1" applyBorder="1" applyAlignment="1">
      <alignment horizontal="center"/>
    </xf>
    <xf numFmtId="44" fontId="0" fillId="0" borderId="1" xfId="2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3" sqref="K3"/>
    </sheetView>
  </sheetViews>
  <sheetFormatPr baseColWidth="10" defaultRowHeight="15" x14ac:dyDescent="0.25"/>
  <cols>
    <col min="1" max="1" width="7.5703125" customWidth="1"/>
    <col min="2" max="2" width="18.28515625" customWidth="1"/>
    <col min="3" max="3" width="20.85546875" customWidth="1"/>
    <col min="4" max="4" width="8.42578125" customWidth="1"/>
    <col min="5" max="6" width="17.7109375" customWidth="1"/>
    <col min="7" max="7" width="17.85546875" customWidth="1"/>
    <col min="8" max="8" width="21.140625" customWidth="1"/>
    <col min="9" max="9" width="13.85546875" customWidth="1"/>
    <col min="10" max="10" width="17.7109375" customWidth="1"/>
    <col min="11" max="11" width="16.85546875" customWidth="1"/>
  </cols>
  <sheetData>
    <row r="1" spans="1:11" ht="25.5" customHeight="1" x14ac:dyDescent="0.25">
      <c r="A1" s="12" t="s">
        <v>1</v>
      </c>
      <c r="B1" s="12" t="s">
        <v>2</v>
      </c>
      <c r="C1" s="12" t="s">
        <v>7</v>
      </c>
      <c r="D1" s="12" t="s">
        <v>3</v>
      </c>
      <c r="E1" s="12" t="s">
        <v>5</v>
      </c>
      <c r="F1" s="12" t="s">
        <v>8</v>
      </c>
      <c r="G1" s="12" t="s">
        <v>4</v>
      </c>
      <c r="H1" s="12" t="s">
        <v>7</v>
      </c>
      <c r="I1" s="12" t="s">
        <v>0</v>
      </c>
      <c r="J1" s="12" t="s">
        <v>6</v>
      </c>
      <c r="K1" s="12" t="s">
        <v>9</v>
      </c>
    </row>
    <row r="2" spans="1:11" x14ac:dyDescent="0.25">
      <c r="A2" s="4">
        <v>1999</v>
      </c>
      <c r="B2" s="9">
        <v>236460</v>
      </c>
      <c r="C2" s="9"/>
      <c r="D2" s="7">
        <v>55.56</v>
      </c>
      <c r="E2" s="5"/>
      <c r="F2" s="5"/>
      <c r="G2" s="10">
        <v>120</v>
      </c>
      <c r="H2" s="9"/>
      <c r="I2" s="6">
        <v>1497.36</v>
      </c>
      <c r="J2" s="2"/>
    </row>
    <row r="3" spans="1:11" x14ac:dyDescent="0.25">
      <c r="A3" s="3">
        <v>2000</v>
      </c>
      <c r="B3" s="1">
        <v>260100</v>
      </c>
      <c r="C3" s="5">
        <f>(B3-B2)/B2</f>
        <v>9.9974625729510283E-2</v>
      </c>
      <c r="D3" s="8">
        <v>61.99</v>
      </c>
      <c r="E3" s="5">
        <f>(D3-D2)/D2</f>
        <v>0.11573074154067674</v>
      </c>
      <c r="F3" s="5">
        <f>((1+C3)/(1+E3))-1</f>
        <v>-1.4121790522155342E-2</v>
      </c>
      <c r="G3" s="11">
        <v>151</v>
      </c>
      <c r="H3" s="5">
        <f>(G3-G2)/G2</f>
        <v>0.25833333333333336</v>
      </c>
      <c r="I3">
        <v>1683.47</v>
      </c>
      <c r="J3" s="5">
        <f>(I3-I2)/I2</f>
        <v>0.12429208740717004</v>
      </c>
      <c r="K3" s="5">
        <f>((1+H3)/(1+J3))-1</f>
        <v>0.11922279577301631</v>
      </c>
    </row>
    <row r="4" spans="1:11" x14ac:dyDescent="0.25">
      <c r="A4" s="3">
        <v>2001</v>
      </c>
      <c r="B4" s="1">
        <v>286000</v>
      </c>
      <c r="C4" s="5">
        <f t="shared" ref="C4:C14" si="0">(B4-B3)/B3</f>
        <v>9.9577085736255289E-2</v>
      </c>
      <c r="D4" s="8">
        <v>66.73</v>
      </c>
      <c r="E4" s="5">
        <f>(D4-D3)/D3</f>
        <v>7.6463945797709335E-2</v>
      </c>
      <c r="F4" s="5">
        <f t="shared" ref="F4:F14" si="1">((1+C4)/(1+E4))-1</f>
        <v>2.147135538424183E-2</v>
      </c>
      <c r="G4" s="11">
        <v>180</v>
      </c>
      <c r="H4" s="5">
        <f t="shared" ref="H4:H14" si="2">(G4-G3)/G3</f>
        <v>0.19205298013245034</v>
      </c>
      <c r="I4">
        <v>1812.65</v>
      </c>
      <c r="J4" s="5">
        <f>(I4-I3)/I3</f>
        <v>7.6734364140733161E-2</v>
      </c>
      <c r="K4" s="5">
        <f t="shared" ref="K4:K14" si="3">((1+H4)/(1+J4))-1</f>
        <v>0.10710033953801124</v>
      </c>
    </row>
    <row r="5" spans="1:11" x14ac:dyDescent="0.25">
      <c r="A5" s="3">
        <v>2002</v>
      </c>
      <c r="B5" s="1">
        <v>309000</v>
      </c>
      <c r="C5" s="5">
        <f t="shared" si="0"/>
        <v>8.0419580419580416E-2</v>
      </c>
      <c r="D5" s="8">
        <v>71.400000000000006</v>
      </c>
      <c r="E5" s="5">
        <f t="shared" ref="E5:E14" si="4">(D5-D4)/D4</f>
        <v>6.9983515660122911E-2</v>
      </c>
      <c r="F5" s="5">
        <f t="shared" si="1"/>
        <v>9.7534818123052869E-3</v>
      </c>
      <c r="G5" s="11">
        <v>200</v>
      </c>
      <c r="H5" s="5">
        <f t="shared" si="2"/>
        <v>0.1111111111111111</v>
      </c>
      <c r="I5">
        <v>2039.78</v>
      </c>
      <c r="J5" s="5">
        <f t="shared" ref="J5:J14" si="5">(I5-I4)/I4</f>
        <v>0.12530273356687716</v>
      </c>
      <c r="K5" s="5">
        <f t="shared" si="3"/>
        <v>-1.2611381837474678E-2</v>
      </c>
    </row>
    <row r="6" spans="1:11" x14ac:dyDescent="0.25">
      <c r="A6" s="3">
        <v>2003</v>
      </c>
      <c r="B6" s="1">
        <v>332000</v>
      </c>
      <c r="C6" s="5">
        <f t="shared" si="0"/>
        <v>7.4433656957928807E-2</v>
      </c>
      <c r="D6" s="8">
        <v>76.03</v>
      </c>
      <c r="E6" s="5">
        <f t="shared" si="4"/>
        <v>6.4845938375350076E-2</v>
      </c>
      <c r="F6" s="5">
        <f t="shared" si="1"/>
        <v>9.0038551466016248E-3</v>
      </c>
      <c r="G6" s="11">
        <v>240</v>
      </c>
      <c r="H6" s="5">
        <f t="shared" si="2"/>
        <v>0.2</v>
      </c>
      <c r="I6">
        <v>2229.4899999999998</v>
      </c>
      <c r="J6" s="5">
        <f t="shared" si="5"/>
        <v>9.3005128004000334E-2</v>
      </c>
      <c r="K6" s="5">
        <f t="shared" si="3"/>
        <v>9.7890548959627566E-2</v>
      </c>
    </row>
    <row r="7" spans="1:11" x14ac:dyDescent="0.25">
      <c r="A7" s="3">
        <v>2004</v>
      </c>
      <c r="B7" s="1">
        <v>358000</v>
      </c>
      <c r="C7" s="5">
        <f t="shared" si="0"/>
        <v>7.8313253012048195E-2</v>
      </c>
      <c r="D7" s="8">
        <v>80.209999999999994</v>
      </c>
      <c r="E7" s="5">
        <f t="shared" si="4"/>
        <v>5.4978298040247175E-2</v>
      </c>
      <c r="F7" s="5">
        <f t="shared" si="1"/>
        <v>2.2118895730034227E-2</v>
      </c>
      <c r="G7" s="11">
        <v>260</v>
      </c>
      <c r="H7" s="5">
        <f t="shared" si="2"/>
        <v>8.3333333333333329E-2</v>
      </c>
      <c r="I7">
        <v>2398.92</v>
      </c>
      <c r="J7" s="5">
        <f t="shared" si="5"/>
        <v>7.5994958488264264E-2</v>
      </c>
      <c r="K7" s="5">
        <f t="shared" si="3"/>
        <v>6.8200829262055063E-3</v>
      </c>
    </row>
    <row r="8" spans="1:11" x14ac:dyDescent="0.25">
      <c r="A8" s="3">
        <v>2005</v>
      </c>
      <c r="B8" s="1">
        <v>381500</v>
      </c>
      <c r="C8" s="5">
        <f t="shared" si="0"/>
        <v>6.5642458100558659E-2</v>
      </c>
      <c r="D8" s="8">
        <v>84.1</v>
      </c>
      <c r="E8" s="5">
        <f t="shared" si="4"/>
        <v>4.8497693554419657E-2</v>
      </c>
      <c r="F8" s="5">
        <f t="shared" si="1"/>
        <v>1.6351742737762187E-2</v>
      </c>
      <c r="G8" s="11">
        <v>300</v>
      </c>
      <c r="H8" s="5">
        <f t="shared" si="2"/>
        <v>0.15384615384615385</v>
      </c>
      <c r="I8">
        <v>2535.4</v>
      </c>
      <c r="J8" s="5">
        <f t="shared" si="5"/>
        <v>5.6892268187350978E-2</v>
      </c>
      <c r="K8" s="5">
        <f t="shared" si="3"/>
        <v>9.173488024951304E-2</v>
      </c>
    </row>
    <row r="9" spans="1:11" x14ac:dyDescent="0.25">
      <c r="A9" s="3">
        <v>2006</v>
      </c>
      <c r="B9" s="1">
        <v>408000</v>
      </c>
      <c r="C9" s="5">
        <f t="shared" si="0"/>
        <v>6.9462647444298822E-2</v>
      </c>
      <c r="D9" s="8">
        <v>87.87</v>
      </c>
      <c r="E9" s="5">
        <f t="shared" si="4"/>
        <v>4.4827586206896676E-2</v>
      </c>
      <c r="F9" s="5">
        <f t="shared" si="1"/>
        <v>2.3578111415335279E-2</v>
      </c>
      <c r="G9" s="11">
        <v>350</v>
      </c>
      <c r="H9" s="5">
        <f t="shared" si="2"/>
        <v>0.16666666666666666</v>
      </c>
      <c r="I9">
        <v>2615.0500000000002</v>
      </c>
      <c r="J9" s="5">
        <f t="shared" si="5"/>
        <v>3.1415161315768748E-2</v>
      </c>
      <c r="K9" s="5">
        <f t="shared" si="3"/>
        <v>0.13113197325736281</v>
      </c>
    </row>
    <row r="10" spans="1:11" x14ac:dyDescent="0.25">
      <c r="A10" s="3">
        <v>2007</v>
      </c>
      <c r="B10" s="1">
        <v>433700</v>
      </c>
      <c r="C10" s="5">
        <f t="shared" si="0"/>
        <v>6.2990196078431371E-2</v>
      </c>
      <c r="D10" s="8">
        <v>92.87</v>
      </c>
      <c r="E10" s="5">
        <f t="shared" si="4"/>
        <v>5.6902241948332759E-2</v>
      </c>
      <c r="F10" s="5">
        <f t="shared" si="1"/>
        <v>5.7601865985976719E-3</v>
      </c>
      <c r="G10" s="11">
        <v>380</v>
      </c>
      <c r="H10" s="5">
        <f t="shared" si="2"/>
        <v>8.5714285714285715E-2</v>
      </c>
      <c r="I10">
        <v>2731.62</v>
      </c>
      <c r="J10" s="5">
        <f t="shared" si="5"/>
        <v>4.4576585533737292E-2</v>
      </c>
      <c r="K10" s="5">
        <f t="shared" si="3"/>
        <v>3.9382177190510737E-2</v>
      </c>
    </row>
    <row r="11" spans="1:11" x14ac:dyDescent="0.25">
      <c r="A11" s="3">
        <v>2008</v>
      </c>
      <c r="B11" s="1">
        <v>461500</v>
      </c>
      <c r="C11" s="5">
        <f t="shared" si="0"/>
        <v>6.4099608023979709E-2</v>
      </c>
      <c r="D11" s="8">
        <v>100</v>
      </c>
      <c r="E11" s="5">
        <f t="shared" si="4"/>
        <v>7.6773985140518947E-2</v>
      </c>
      <c r="F11" s="5">
        <f t="shared" si="1"/>
        <v>-1.1770694028129913E-2</v>
      </c>
      <c r="G11" s="11">
        <v>415</v>
      </c>
      <c r="H11" s="5">
        <f t="shared" si="2"/>
        <v>9.2105263157894732E-2</v>
      </c>
      <c r="I11">
        <v>2892.86</v>
      </c>
      <c r="J11" s="5">
        <f t="shared" si="5"/>
        <v>5.9027243906546387E-2</v>
      </c>
      <c r="K11" s="5">
        <f t="shared" si="3"/>
        <v>3.123434212072751E-2</v>
      </c>
    </row>
    <row r="12" spans="1:11" x14ac:dyDescent="0.25">
      <c r="A12" s="3">
        <v>2009</v>
      </c>
      <c r="B12" s="1">
        <v>496900</v>
      </c>
      <c r="C12" s="5">
        <f t="shared" si="0"/>
        <v>7.6706392199349951E-2</v>
      </c>
      <c r="D12" s="8">
        <v>102</v>
      </c>
      <c r="E12" s="5">
        <f t="shared" si="4"/>
        <v>0.02</v>
      </c>
      <c r="F12" s="5">
        <f t="shared" si="1"/>
        <v>5.5594502156225412E-2</v>
      </c>
      <c r="G12" s="11">
        <v>465</v>
      </c>
      <c r="H12" s="5">
        <f t="shared" si="2"/>
        <v>0.12048192771084337</v>
      </c>
      <c r="I12">
        <v>3017.59</v>
      </c>
      <c r="J12" s="5">
        <f t="shared" si="5"/>
        <v>4.31165006256784E-2</v>
      </c>
      <c r="K12" s="5">
        <f t="shared" si="3"/>
        <v>7.4167580551894208E-2</v>
      </c>
    </row>
    <row r="13" spans="1:11" x14ac:dyDescent="0.25">
      <c r="A13" s="3">
        <v>2010</v>
      </c>
      <c r="B13" s="1">
        <v>515000</v>
      </c>
      <c r="C13" s="5">
        <f t="shared" si="0"/>
        <v>3.6425840209297643E-2</v>
      </c>
      <c r="D13" s="8">
        <v>105.24</v>
      </c>
      <c r="E13" s="5">
        <f t="shared" si="4"/>
        <v>3.1764705882352889E-2</v>
      </c>
      <c r="F13" s="5">
        <f t="shared" si="1"/>
        <v>4.5176330420786392E-3</v>
      </c>
      <c r="G13" s="11">
        <v>510</v>
      </c>
      <c r="H13" s="5">
        <f t="shared" si="2"/>
        <v>9.6774193548387094E-2</v>
      </c>
      <c r="I13">
        <v>3195.89</v>
      </c>
      <c r="J13" s="5">
        <f t="shared" si="5"/>
        <v>5.9086887217945354E-2</v>
      </c>
      <c r="K13" s="5">
        <f t="shared" si="3"/>
        <v>3.5584716216664924E-2</v>
      </c>
    </row>
    <row r="14" spans="1:11" x14ac:dyDescent="0.25">
      <c r="A14" s="3">
        <v>2011</v>
      </c>
      <c r="B14" s="1">
        <v>535600</v>
      </c>
      <c r="C14" s="5">
        <f t="shared" si="0"/>
        <v>0.04</v>
      </c>
      <c r="D14" s="8">
        <v>109.17</v>
      </c>
      <c r="E14" s="5">
        <f t="shared" si="4"/>
        <v>3.7343215507411695E-2</v>
      </c>
      <c r="F14" s="5">
        <f t="shared" si="1"/>
        <v>2.5611431712009303E-3</v>
      </c>
      <c r="G14" s="11">
        <v>545</v>
      </c>
      <c r="H14" s="5">
        <f t="shared" si="2"/>
        <v>6.8627450980392163E-2</v>
      </c>
      <c r="I14">
        <v>3403.73</v>
      </c>
      <c r="J14" s="5">
        <f t="shared" si="5"/>
        <v>6.5033527436801686E-2</v>
      </c>
      <c r="K14" s="5">
        <f t="shared" si="3"/>
        <v>3.3744698650377547E-3</v>
      </c>
    </row>
    <row r="15" spans="1:11" x14ac:dyDescent="0.25">
      <c r="F15" s="13"/>
      <c r="G15" s="13"/>
      <c r="H15" s="13"/>
      <c r="I15" s="13"/>
      <c r="J15" s="13"/>
      <c r="K1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1"/>
  <sheetViews>
    <sheetView tabSelected="1" topLeftCell="A22" workbookViewId="0">
      <selection activeCell="D30" sqref="D30:D41"/>
    </sheetView>
  </sheetViews>
  <sheetFormatPr baseColWidth="10" defaultRowHeight="15" x14ac:dyDescent="0.25"/>
  <cols>
    <col min="2" max="2" width="15.140625" bestFit="1" customWidth="1"/>
    <col min="3" max="3" width="19.28515625" bestFit="1" customWidth="1"/>
    <col min="4" max="4" width="16.7109375" bestFit="1" customWidth="1"/>
  </cols>
  <sheetData>
    <row r="2" spans="1:3" x14ac:dyDescent="0.25">
      <c r="A2" t="s">
        <v>11</v>
      </c>
      <c r="B2" s="14">
        <v>240000000</v>
      </c>
    </row>
    <row r="3" spans="1:3" x14ac:dyDescent="0.25">
      <c r="A3" t="s">
        <v>10</v>
      </c>
      <c r="B3" s="14">
        <f>+B2/203</f>
        <v>1182266.0098522168</v>
      </c>
    </row>
    <row r="4" spans="1:3" x14ac:dyDescent="0.25">
      <c r="A4" t="s">
        <v>13</v>
      </c>
      <c r="B4" s="15">
        <v>2.7000000000000001E-3</v>
      </c>
    </row>
    <row r="5" spans="1:3" x14ac:dyDescent="0.25">
      <c r="A5" t="s">
        <v>12</v>
      </c>
      <c r="B5">
        <v>203</v>
      </c>
    </row>
    <row r="6" spans="1:3" x14ac:dyDescent="0.25">
      <c r="A6" t="s">
        <v>17</v>
      </c>
      <c r="B6" s="18">
        <v>17085.3</v>
      </c>
    </row>
    <row r="7" spans="1:3" x14ac:dyDescent="0.25">
      <c r="A7" s="16" t="s">
        <v>14</v>
      </c>
      <c r="B7" s="16" t="s">
        <v>15</v>
      </c>
      <c r="C7" s="19" t="s">
        <v>16</v>
      </c>
    </row>
    <row r="8" spans="1:3" x14ac:dyDescent="0.25">
      <c r="A8" s="17">
        <v>1</v>
      </c>
      <c r="B8" s="21">
        <f>+$B$5*((1+$B$4)^1)</f>
        <v>203.54809999999998</v>
      </c>
      <c r="C8" s="20">
        <f>+$B$6*B8</f>
        <v>3477680.3529299996</v>
      </c>
    </row>
    <row r="9" spans="1:3" x14ac:dyDescent="0.25">
      <c r="A9" s="17">
        <v>2</v>
      </c>
      <c r="B9" s="21">
        <f>+$B$5*((1+$B$4)^2)</f>
        <v>204.09767986999998</v>
      </c>
      <c r="C9" s="20">
        <f t="shared" ref="C9:C11" si="0">+$B$6*B9</f>
        <v>3487070.0898829107</v>
      </c>
    </row>
    <row r="10" spans="1:3" x14ac:dyDescent="0.25">
      <c r="A10" s="17">
        <v>90</v>
      </c>
      <c r="B10" s="21">
        <f>+$B$5*((1+$B$4)^30)</f>
        <v>220.10326563508298</v>
      </c>
      <c r="C10" s="20">
        <f t="shared" si="0"/>
        <v>3760530.3243550831</v>
      </c>
    </row>
    <row r="11" spans="1:3" x14ac:dyDescent="0.25">
      <c r="A11" s="17">
        <v>120</v>
      </c>
      <c r="B11" s="21">
        <f>+$B$5*((1+$B$4)^120)</f>
        <v>280.55488233459533</v>
      </c>
      <c r="C11" s="20">
        <f t="shared" si="0"/>
        <v>4793364.331151261</v>
      </c>
    </row>
    <row r="13" spans="1:3" x14ac:dyDescent="0.25">
      <c r="A13" t="s">
        <v>11</v>
      </c>
      <c r="B13" s="14">
        <v>290000000</v>
      </c>
    </row>
    <row r="14" spans="1:3" x14ac:dyDescent="0.25">
      <c r="A14" t="s">
        <v>10</v>
      </c>
      <c r="B14" s="14">
        <f>+B13/203</f>
        <v>1428571.4285714286</v>
      </c>
    </row>
    <row r="15" spans="1:3" x14ac:dyDescent="0.25">
      <c r="A15" t="s">
        <v>19</v>
      </c>
      <c r="B15" s="14">
        <v>50</v>
      </c>
    </row>
    <row r="16" spans="1:3" x14ac:dyDescent="0.25">
      <c r="A16" t="s">
        <v>13</v>
      </c>
      <c r="B16" s="15">
        <v>2.7000000000000001E-3</v>
      </c>
    </row>
    <row r="17" spans="1:4" x14ac:dyDescent="0.25">
      <c r="A17" t="s">
        <v>12</v>
      </c>
      <c r="B17">
        <v>203</v>
      </c>
    </row>
    <row r="18" spans="1:4" x14ac:dyDescent="0.25">
      <c r="A18" t="s">
        <v>17</v>
      </c>
      <c r="B18" s="18">
        <v>17085.3</v>
      </c>
    </row>
    <row r="19" spans="1:4" x14ac:dyDescent="0.25">
      <c r="A19" s="16" t="s">
        <v>14</v>
      </c>
      <c r="B19" s="16" t="s">
        <v>18</v>
      </c>
      <c r="C19" s="22" t="s">
        <v>20</v>
      </c>
      <c r="D19" s="16" t="s">
        <v>16</v>
      </c>
    </row>
    <row r="20" spans="1:4" x14ac:dyDescent="0.25">
      <c r="A20" s="17">
        <v>1</v>
      </c>
      <c r="B20" s="21">
        <f>+($B$14+$B$15*(((1+0.01015)^A20-0.01015*A20-1)/(0.01015^2*(1+0.01015)^A20)))*((0.01015*(1+0.01015)^A20)/((1+0.01015)^A20-1))</f>
        <v>1443071.428571414</v>
      </c>
      <c r="C20" s="20">
        <v>203</v>
      </c>
      <c r="D20" s="23">
        <f>+C20*B20</f>
        <v>292943499.99999702</v>
      </c>
    </row>
    <row r="21" spans="1:4" x14ac:dyDescent="0.25">
      <c r="A21" s="17">
        <v>120</v>
      </c>
      <c r="B21" s="21">
        <f t="shared" ref="B21:B22" si="1">+($B$14+$B$15*(((1+0.01015)^A21-0.01015*A21-1)/(0.01015^2*(1+0.01015)^A21)))*((0.01015*(1+0.01015)^A21)/((1+0.01015)^A21-1))</f>
        <v>23028.217714838884</v>
      </c>
      <c r="C21" s="20">
        <v>279.8</v>
      </c>
      <c r="D21" s="23">
        <f t="shared" ref="D21:D22" si="2">+C21*B21</f>
        <v>6443295.3166119196</v>
      </c>
    </row>
    <row r="22" spans="1:4" x14ac:dyDescent="0.25">
      <c r="A22" s="17">
        <v>180</v>
      </c>
      <c r="B22" s="21">
        <f t="shared" si="1"/>
        <v>20492.364524732297</v>
      </c>
      <c r="C22" s="20">
        <v>328.93</v>
      </c>
      <c r="D22" s="23">
        <f t="shared" si="2"/>
        <v>6740553.4631201942</v>
      </c>
    </row>
    <row r="24" spans="1:4" x14ac:dyDescent="0.25">
      <c r="A24" t="s">
        <v>11</v>
      </c>
      <c r="B24" s="14">
        <v>1000000</v>
      </c>
    </row>
    <row r="25" spans="1:4" x14ac:dyDescent="0.25">
      <c r="A25" t="s">
        <v>10</v>
      </c>
      <c r="B25" s="14">
        <f>+B24/203</f>
        <v>4926.1083743842364</v>
      </c>
    </row>
    <row r="26" spans="1:4" x14ac:dyDescent="0.25">
      <c r="A26" t="s">
        <v>13</v>
      </c>
      <c r="B26" s="15">
        <v>2.7000000000000001E-3</v>
      </c>
    </row>
    <row r="27" spans="1:4" x14ac:dyDescent="0.25">
      <c r="A27" t="s">
        <v>12</v>
      </c>
      <c r="B27">
        <v>203</v>
      </c>
    </row>
    <row r="28" spans="1:4" x14ac:dyDescent="0.25">
      <c r="A28" t="s">
        <v>17</v>
      </c>
      <c r="B28" s="18">
        <v>463.24</v>
      </c>
    </row>
    <row r="29" spans="1:4" x14ac:dyDescent="0.25">
      <c r="A29" s="16" t="s">
        <v>14</v>
      </c>
      <c r="B29" s="16" t="s">
        <v>21</v>
      </c>
      <c r="C29" s="16" t="s">
        <v>15</v>
      </c>
      <c r="D29" s="16" t="s">
        <v>16</v>
      </c>
    </row>
    <row r="30" spans="1:4" x14ac:dyDescent="0.25">
      <c r="A30" s="17">
        <v>1</v>
      </c>
      <c r="B30" s="24">
        <v>2.5000000000000001E-3</v>
      </c>
      <c r="C30" s="21">
        <f>+$B$27*((1+B30)^1)</f>
        <v>203.50749999999999</v>
      </c>
      <c r="D30" s="25">
        <f>+$B$28*C30</f>
        <v>94272.814299999998</v>
      </c>
    </row>
    <row r="31" spans="1:4" x14ac:dyDescent="0.25">
      <c r="A31" s="17">
        <v>2</v>
      </c>
      <c r="B31" s="24">
        <v>3.3E-3</v>
      </c>
      <c r="C31" s="21">
        <f>+C30*((1+B31)^1)</f>
        <v>204.17907475000001</v>
      </c>
      <c r="D31" s="25">
        <f t="shared" ref="D31:D41" si="3">+$B$28*C31</f>
        <v>94583.914587190011</v>
      </c>
    </row>
    <row r="32" spans="1:4" x14ac:dyDescent="0.25">
      <c r="A32" s="17">
        <v>3</v>
      </c>
      <c r="B32" s="24">
        <v>1E-3</v>
      </c>
      <c r="C32" s="21">
        <f t="shared" ref="C32:C41" si="4">+C31*((1+B32)^1)</f>
        <v>204.38325382475</v>
      </c>
      <c r="D32" s="25">
        <f t="shared" si="3"/>
        <v>94678.498501777198</v>
      </c>
    </row>
    <row r="33" spans="1:4" x14ac:dyDescent="0.25">
      <c r="A33" s="17">
        <v>4</v>
      </c>
      <c r="B33" s="24">
        <v>2.3999999999999998E-3</v>
      </c>
      <c r="C33" s="21">
        <f t="shared" si="4"/>
        <v>204.8737736339294</v>
      </c>
      <c r="D33" s="25">
        <f t="shared" si="3"/>
        <v>94905.726898181456</v>
      </c>
    </row>
    <row r="34" spans="1:4" x14ac:dyDescent="0.25">
      <c r="A34" s="17">
        <v>5</v>
      </c>
      <c r="B34" s="24">
        <v>2E-3</v>
      </c>
      <c r="C34" s="21">
        <f t="shared" si="4"/>
        <v>205.28352118119727</v>
      </c>
      <c r="D34" s="25">
        <f t="shared" si="3"/>
        <v>95095.538351977826</v>
      </c>
    </row>
    <row r="35" spans="1:4" x14ac:dyDescent="0.25">
      <c r="A35" s="17">
        <v>6</v>
      </c>
      <c r="B35" s="24">
        <v>9.4000000000000004E-3</v>
      </c>
      <c r="C35" s="21">
        <f t="shared" si="4"/>
        <v>207.21318628030053</v>
      </c>
      <c r="D35" s="25">
        <f t="shared" si="3"/>
        <v>95989.436412486422</v>
      </c>
    </row>
    <row r="36" spans="1:4" x14ac:dyDescent="0.25">
      <c r="A36" s="17">
        <v>7</v>
      </c>
      <c r="B36" s="24">
        <v>3.0000000000000001E-3</v>
      </c>
      <c r="C36" s="21">
        <f t="shared" si="4"/>
        <v>207.83482583914142</v>
      </c>
      <c r="D36" s="25">
        <f t="shared" si="3"/>
        <v>96277.404721723869</v>
      </c>
    </row>
    <row r="37" spans="1:4" x14ac:dyDescent="0.25">
      <c r="A37" s="17">
        <v>8</v>
      </c>
      <c r="B37" s="24">
        <v>6.9999999999999999E-4</v>
      </c>
      <c r="C37" s="21">
        <f t="shared" si="4"/>
        <v>207.9803102172288</v>
      </c>
      <c r="D37" s="25">
        <f t="shared" si="3"/>
        <v>96344.798905029078</v>
      </c>
    </row>
    <row r="38" spans="1:4" x14ac:dyDescent="0.25">
      <c r="A38" s="17">
        <v>9</v>
      </c>
      <c r="B38" s="24">
        <v>8.0999999999999996E-3</v>
      </c>
      <c r="C38" s="21">
        <f t="shared" si="4"/>
        <v>209.66495072998836</v>
      </c>
      <c r="D38" s="25">
        <f t="shared" si="3"/>
        <v>97125.191776159816</v>
      </c>
    </row>
    <row r="39" spans="1:4" x14ac:dyDescent="0.25">
      <c r="A39" s="17">
        <v>10</v>
      </c>
      <c r="B39" s="24">
        <v>9.5999999999999992E-3</v>
      </c>
      <c r="C39" s="21">
        <f t="shared" si="4"/>
        <v>211.67773425699627</v>
      </c>
      <c r="D39" s="25">
        <f t="shared" si="3"/>
        <v>98057.59361721095</v>
      </c>
    </row>
    <row r="40" spans="1:4" x14ac:dyDescent="0.25">
      <c r="A40" s="17">
        <v>11</v>
      </c>
      <c r="B40" s="24">
        <v>6.7000000000000002E-3</v>
      </c>
      <c r="C40" s="21">
        <f t="shared" si="4"/>
        <v>213.09597507651813</v>
      </c>
      <c r="D40" s="25">
        <f t="shared" si="3"/>
        <v>98714.579494446254</v>
      </c>
    </row>
    <row r="41" spans="1:4" x14ac:dyDescent="0.25">
      <c r="A41" s="17">
        <v>12</v>
      </c>
      <c r="B41" s="24">
        <v>2.5999999999999999E-3</v>
      </c>
      <c r="C41" s="21">
        <f t="shared" si="4"/>
        <v>213.65002461171707</v>
      </c>
      <c r="D41" s="25">
        <f t="shared" si="3"/>
        <v>98971.237401131817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 7</vt:lpstr>
      <vt:lpstr>Punto 4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Riaño</dc:creator>
  <cp:lastModifiedBy>Andrés Riaño</cp:lastModifiedBy>
  <dcterms:created xsi:type="dcterms:W3CDTF">2013-08-25T21:14:13Z</dcterms:created>
  <dcterms:modified xsi:type="dcterms:W3CDTF">2013-08-26T04:58:37Z</dcterms:modified>
</cp:coreProperties>
</file>