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<sst xmlns="http://schemas.openxmlformats.org/spreadsheetml/2006/main" count="32">
  <si>
    <t>工作计划可视化表</t>
  </si>
  <si>
    <t>当前日期：</t>
  </si>
  <si>
    <t>年</t>
  </si>
  <si>
    <t>月</t>
  </si>
  <si>
    <t>序号</t>
  </si>
  <si>
    <t>工作计划</t>
  </si>
  <si>
    <t>负责人</t>
  </si>
  <si>
    <t>状态</t>
  </si>
  <si>
    <t>开始</t>
  </si>
  <si>
    <t>结束</t>
  </si>
  <si>
    <t>用时</t>
  </si>
  <si>
    <t>类别</t>
  </si>
  <si>
    <t>工作计划1</t>
  </si>
  <si>
    <t>鱼雨落</t>
  </si>
  <si>
    <t>重要</t>
  </si>
  <si>
    <t>工作计划2</t>
  </si>
  <si>
    <t>一般</t>
  </si>
  <si>
    <t>工作计划3</t>
  </si>
  <si>
    <t>公开</t>
  </si>
  <si>
    <t>工作计划4</t>
  </si>
  <si>
    <t>秘密</t>
  </si>
  <si>
    <t>工作计划5</t>
  </si>
  <si>
    <t>工作计划6</t>
  </si>
  <si>
    <t>工作计划7</t>
  </si>
  <si>
    <t>工作计划8</t>
  </si>
  <si>
    <t>工作计划9</t>
  </si>
  <si>
    <t>工作计划10</t>
  </si>
  <si>
    <t>工作计划11</t>
  </si>
  <si>
    <t>工作计划12</t>
  </si>
  <si>
    <t>工作计划13</t>
  </si>
  <si>
    <t>类别1</t>
  </si>
  <si>
    <t>类别2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</si>
</sst>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&quot;天&quot;"/>
    <numFmt numFmtId="177" formatCode="#&quot;日&quot;"/>
  </numFmts>
  <fonts count="41">
    <font>
      <sz val="11"/>
      <color theme="1"/>
      <name val="宋体"/>
      <charset val="134"/>
      <scheme val="minor"/>
    </font>
    <font>
      <b/>
      <sz val="18"/>
      <color theme="2" tint="-0.75"/>
      <name val="微软雅黑"/>
      <charset val="134"/>
    </font>
    <font>
      <sz val="18"/>
      <color theme="1"/>
      <name val="思源黑体 CN Bold"/>
      <charset val="134"/>
    </font>
    <font>
      <b/>
      <sz val="13"/>
      <color theme="1" tint="0.25"/>
      <name val="微软雅黑"/>
      <charset val="134"/>
    </font>
    <font>
      <sz val="10"/>
      <color theme="1" tint="0.25"/>
      <name val="微软雅黑"/>
      <charset val="134"/>
    </font>
    <font>
      <sz val="11"/>
      <color theme="8" tint="-0.25"/>
      <name val="微软雅黑"/>
      <charset val="134"/>
    </font>
    <font>
      <sz val="10"/>
      <color theme="8" tint="-0.25"/>
      <name val="微软雅黑"/>
      <charset val="134"/>
    </font>
    <font>
      <sz val="10"/>
      <color theme="1" tint="0.35"/>
      <name val="微软雅黑"/>
      <charset val="134"/>
    </font>
    <font>
      <sz val="8"/>
      <color theme="1" tint="0.35"/>
      <name val="微软雅黑"/>
      <charset val="134"/>
    </font>
    <font>
      <sz val="10"/>
      <color theme="9" tint="0.4"/>
      <name val="微软雅黑"/>
      <charset val="134"/>
    </font>
    <font>
      <sz val="10"/>
      <color rgb="FFEDDEC7"/>
      <name val="微软雅黑"/>
      <charset val="134"/>
    </font>
    <font>
      <sz val="8"/>
      <color rgb="FFEDDEC7"/>
      <name val="宋体"/>
      <charset val="134"/>
      <scheme val="minor"/>
    </font>
    <font>
      <sz val="11"/>
      <color rgb="FFEDDEC7"/>
      <name val="宋体"/>
      <charset val="134"/>
      <scheme val="minor"/>
    </font>
    <font>
      <sz val="8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8" tint="-0.25"/>
      <name val="微软雅黑"/>
      <charset val="134"/>
    </font>
    <font>
      <sz val="11"/>
      <color theme="1" tint="0.25"/>
      <name val="微软雅黑"/>
      <charset val="134"/>
    </font>
    <font>
      <sz val="10"/>
      <color theme="0" tint="-0.05"/>
      <name val="微软雅黑"/>
      <charset val="134"/>
    </font>
    <font>
      <sz val="8"/>
      <color theme="0" tint="-0.05"/>
      <name val="微软雅黑"/>
      <charset val="134"/>
    </font>
    <font>
      <b/>
      <sz val="13"/>
      <name val="微软雅黑"/>
      <charset val="134"/>
    </font>
    <font>
      <b/>
      <sz val="12"/>
      <color theme="1" tint="0.25"/>
      <name val="微软雅黑"/>
      <charset val="134"/>
    </font>
    <font>
      <sz val="11"/>
      <color theme="9" tint="0.6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DEC7"/>
        <bgColor indexed="64"/>
      </patternFill>
    </fill>
    <fill>
      <patternFill patternType="solid">
        <fgColor rgb="FFFAF1E7"/>
        <bgColor indexed="64"/>
      </patternFill>
    </fill>
    <fill>
      <patternFill patternType="solid">
        <fgColor rgb="FFFCF6E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6" tint="0.4"/>
      </right>
      <top/>
      <bottom/>
      <diagonal/>
    </border>
    <border>
      <left style="thin">
        <color theme="6" tint="0.4"/>
      </left>
      <right style="thin">
        <color theme="6" tint="0.4"/>
      </right>
      <top/>
      <bottom/>
      <diagonal/>
    </border>
    <border>
      <left/>
      <right/>
      <top/>
      <bottom style="thin">
        <color theme="6" tint="0.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6" tint="0.4"/>
      </top>
      <bottom style="thin">
        <color theme="6" tint="0.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6" tint="0.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6" fillId="2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7" borderId="25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8" borderId="20" applyNumberFormat="0" applyAlignment="0" applyProtection="0">
      <alignment vertical="center"/>
    </xf>
    <xf numFmtId="0" fontId="33" fillId="8" borderId="24" applyNumberFormat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10" xfId="0" applyFont="1" applyFill="1" applyBorder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vertical="center"/>
    </xf>
    <xf numFmtId="176" fontId="7" fillId="4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177" fontId="7" fillId="2" borderId="10" xfId="0" applyNumberFormat="1" applyFont="1" applyFill="1" applyBorder="1" applyAlignment="1">
      <alignment vertical="center"/>
    </xf>
    <xf numFmtId="176" fontId="7" fillId="2" borderId="1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10" fontId="11" fillId="2" borderId="6" xfId="1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2" fillId="2" borderId="6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4" fillId="0" borderId="0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15" fillId="2" borderId="13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14" fontId="5" fillId="2" borderId="10" xfId="0" applyNumberFormat="1" applyFont="1" applyFill="1" applyBorder="1">
      <alignment vertical="center"/>
    </xf>
    <xf numFmtId="0" fontId="15" fillId="2" borderId="10" xfId="0" applyFont="1" applyFill="1" applyBorder="1" applyAlignment="1">
      <alignment vertical="center"/>
    </xf>
    <xf numFmtId="0" fontId="17" fillId="4" borderId="10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18" fillId="2" borderId="10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0" fillId="2" borderId="6" xfId="0" applyFill="1" applyBorder="1">
      <alignment vertical="center"/>
    </xf>
    <xf numFmtId="0" fontId="20" fillId="2" borderId="1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ill>
        <patternFill patternType="solid">
          <bgColor rgb="FFF7554D"/>
        </patternFill>
      </fill>
    </dxf>
    <dxf>
      <font>
        <color theme="9" tint="0.8"/>
      </font>
    </dxf>
    <dxf>
      <fill>
        <patternFill patternType="solid">
          <bgColor rgb="FFF39976"/>
        </patternFill>
      </fill>
    </dxf>
    <dxf>
      <fill>
        <patternFill patternType="solid">
          <bgColor rgb="FFEC622C"/>
        </patternFill>
      </fill>
    </dxf>
    <dxf>
      <fill>
        <patternFill patternType="solid">
          <bgColor rgb="FFB83F10"/>
        </patternFill>
      </fill>
    </dxf>
    <dxf>
      <fill>
        <patternFill patternType="solid">
          <bgColor rgb="FF6F270A"/>
        </patternFill>
      </fill>
    </dxf>
    <dxf>
      <border>
        <right style="thin">
          <color rgb="FFFF0000"/>
        </right>
      </border>
    </dxf>
    <dxf>
      <fill>
        <patternFill patternType="solid">
          <bgColor rgb="FFEC5E2C"/>
        </patternFill>
      </fill>
    </dxf>
  </dxfs>
  <tableStyles count="1" defaultTableStyle="表样式 1" defaultPivotStyle="PivotStyleLight16">
    <tableStyle name="表样式 1" pivot="0" count="0"/>
  </tableStyles>
  <colors>
    <mruColors>
      <color rgb="00B74010"/>
      <color rgb="00EC622C"/>
      <color rgb="00B83F10"/>
      <color rgb="006F270A"/>
      <color rgb="0093330D"/>
      <color rgb="00EC742C"/>
      <color rgb="00F39675"/>
      <color rgb="00EC5E2C"/>
      <color rgb="00F39976"/>
      <color rgb="00EDDE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 sz="1200">
                <a:latin typeface="黑体" panose="02010609060101010101" charset="-122"/>
                <a:ea typeface="黑体" panose="02010609060101010101" charset="-122"/>
                <a:cs typeface="微软雅黑" panose="020B0503020204020204" pitchFamily="34" charset="-122"/>
                <a:sym typeface="微软雅黑" panose="020B0503020204020204" pitchFamily="34" charset="-122"/>
              </a:rPr>
              <a:t>工作计划类别</a:t>
            </a:r>
            <a:endParaRPr lang="en-US" altLang="zh-CN" sz="1200">
              <a:latin typeface="黑体" panose="02010609060101010101" charset="-122"/>
              <a:ea typeface="黑体" panose="02010609060101010101" charset="-122"/>
              <a:cs typeface="微软雅黑" panose="020B0503020204020204" pitchFamily="34" charset="-122"/>
              <a:sym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66918195849768"/>
          <c:y val="0.06484326982175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90037103201869"/>
          <c:y val="0.109195402298851"/>
          <c:w val="0.920764051119967"/>
          <c:h val="0.7451300665456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39976"/>
            </a:solidFill>
            <a:ln>
              <a:noFill/>
            </a:ln>
            <a:effectLst>
              <a:outerShdw blurRad="25400" dist="25400" dir="18900000" algn="bl" rotWithShape="0">
                <a:schemeClr val="bg1">
                  <a:alpha val="72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  <c:spPr>
              <a:solidFill>
                <a:srgbClr val="EC622C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B83F10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6F270A"/>
              </a:solidFill>
              <a:ln>
                <a:noFill/>
              </a:ln>
              <a:effectLst>
                <a:outerShdw blurRad="25400" dist="25400" dir="18900000" algn="bl" rotWithShape="0">
                  <a:schemeClr val="bg1">
                    <a:alpha val="72000"/>
                  </a:schemeClr>
                </a:outerShdw>
              </a:effectLst>
            </c:spPr>
          </c:dPt>
          <c:dLbls>
            <c:delete val="1"/>
          </c:dLbls>
          <c:cat>
            <c:strRef>
              <c:f>Sheet3!$E$34:$H$34</c:f>
              <c:strCache>
                <c:ptCount val="4"/>
                <c:pt idx="0">
                  <c:v>公开</c:v>
                </c:pt>
                <c:pt idx="1">
                  <c:v>一般</c:v>
                </c:pt>
                <c:pt idx="2">
                  <c:v>重要</c:v>
                </c:pt>
                <c:pt idx="3">
                  <c:v>秘密</c:v>
                </c:pt>
              </c:strCache>
            </c:strRef>
          </c:cat>
          <c:val>
            <c:numRef>
              <c:f>Sheet3!$E$35:$H$35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753621"/>
        <c:axId val="435699379"/>
      </c:barChart>
      <c:catAx>
        <c:axId val="7857536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35699379"/>
        <c:crosses val="autoZero"/>
        <c:auto val="1"/>
        <c:lblAlgn val="ctr"/>
        <c:lblOffset val="100"/>
        <c:noMultiLvlLbl val="0"/>
      </c:catAx>
      <c:valAx>
        <c:axId val="4356993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7536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altLang="en-US" sz="12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工作完成率</a:t>
            </a:r>
            <a:endParaRPr lang="en-US" altLang="zh-CN" sz="12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320900187227533"/>
          <c:y val="0.018306636155606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0995079278294"/>
          <c:y val="0.246485779666558"/>
          <c:w val="0.933023510114817"/>
          <c:h val="0.684537430532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类别1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1"/>
            </c:pictureOptions>
          </c:dPt>
          <c:dLbls>
            <c:delete val="1"/>
          </c:dLbls>
          <c:val>
            <c:numRef>
              <c:f>Sheet3!$C$34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Sheet3!$B$35</c:f>
              <c:strCache>
                <c:ptCount val="1"/>
                <c:pt idx="0">
                  <c:v>类别2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0.1"/>
          </c:pictureOptions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  <c:pictureStackUnit val="0.1"/>
            </c:pictureOptions>
          </c:dPt>
          <c:dLbls>
            <c:dLbl>
              <c:idx val="0"/>
              <c:layout>
                <c:manualLayout>
                  <c:x val="0.0149460282313867"/>
                  <c:y val="0.093465346534653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200" b="1" i="0" u="none" strike="noStrike" kern="1200" cap="none" spc="0" normalizeH="0" baseline="0">
                      <a:solidFill>
                        <a:srgbClr val="6F270A"/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+mn-lt"/>
                      <a:ea typeface="微软雅黑" panose="020B0503020204020204" pitchFamily="34" charset="-122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251314696928"/>
                      <c:h val="0.25306930693069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cap="none" spc="0" normalizeH="0" baseline="0">
                    <a:solidFill>
                      <a:srgbClr val="4D216F"/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Sheet3!$C$35</c:f>
              <c:numCache>
                <c:formatCode>0%</c:formatCode>
                <c:ptCount val="1"/>
                <c:pt idx="0">
                  <c:v>0.692307692307692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712673700"/>
        <c:axId val="886225367"/>
      </c:barChart>
      <c:catAx>
        <c:axId val="71267370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225367"/>
        <c:crosses val="autoZero"/>
        <c:auto val="1"/>
        <c:lblAlgn val="ctr"/>
        <c:lblOffset val="100"/>
        <c:noMultiLvlLbl val="0"/>
      </c:catAx>
      <c:valAx>
        <c:axId val="886225367"/>
        <c:scaling>
          <c:orientation val="minMax"/>
          <c:max val="1"/>
        </c:scaling>
        <c:delete val="1"/>
        <c:axPos val="l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673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defRPr>
            </a:pPr>
            <a:r>
              <a:rPr sz="12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黑体" panose="02010609060101010101" charset="-122"/>
              </a:rPr>
              <a:t>各工作预计完成天数</a:t>
            </a:r>
            <a:endParaRPr sz="12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黑体" panose="02010609060101010101" charset="-122"/>
            </a:endParaRPr>
          </a:p>
        </c:rich>
      </c:tx>
      <c:layout>
        <c:manualLayout>
          <c:xMode val="edge"/>
          <c:yMode val="edge"/>
          <c:x val="0.348735019973369"/>
          <c:y val="0.02226588081204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96005326231691"/>
          <c:y val="0.153896529142109"/>
          <c:w val="0.927217043941411"/>
          <c:h val="0.66961362148002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Sheet3!$K$34:$W$34</c:f>
              <c:numCache>
                <c:formatCode>General</c:formatCode>
                <c:ptCount val="13"/>
                <c:pt idx="0">
                  <c:v>15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5</c:v>
                </c:pt>
                <c:pt idx="6">
                  <c:v>9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523994159"/>
        <c:axId val="619424284"/>
      </c:lineChart>
      <c:catAx>
        <c:axId val="52399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619424284"/>
        <c:crosses val="autoZero"/>
        <c:auto val="1"/>
        <c:lblAlgn val="ctr"/>
        <c:lblOffset val="100"/>
        <c:noMultiLvlLbl val="0"/>
      </c:catAx>
      <c:valAx>
        <c:axId val="6194242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9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13335</xdr:colOff>
      <xdr:row>0</xdr:row>
      <xdr:rowOff>401320</xdr:rowOff>
    </xdr:from>
    <xdr:to>
      <xdr:col>9</xdr:col>
      <xdr:colOff>30480</xdr:colOff>
      <xdr:row>1</xdr:row>
      <xdr:rowOff>1978660</xdr:rowOff>
    </xdr:to>
    <xdr:graphicFrame>
      <xdr:nvGraphicFramePr>
        <xdr:cNvPr id="10" name="图表 9"/>
        <xdr:cNvGraphicFramePr/>
      </xdr:nvGraphicFramePr>
      <xdr:xfrm>
        <a:off x="203200" y="401320"/>
        <a:ext cx="3686810" cy="20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60960</xdr:colOff>
      <xdr:row>0</xdr:row>
      <xdr:rowOff>491490</xdr:rowOff>
    </xdr:from>
    <xdr:to>
      <xdr:col>40</xdr:col>
      <xdr:colOff>221615</xdr:colOff>
      <xdr:row>1</xdr:row>
      <xdr:rowOff>1945005</xdr:rowOff>
    </xdr:to>
    <xdr:graphicFrame>
      <xdr:nvGraphicFramePr>
        <xdr:cNvPr id="9" name="图表 8"/>
        <xdr:cNvGraphicFramePr/>
      </xdr:nvGraphicFramePr>
      <xdr:xfrm>
        <a:off x="9028430" y="491490"/>
        <a:ext cx="2303780" cy="194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137795</xdr:colOff>
      <xdr:row>1</xdr:row>
      <xdr:rowOff>386080</xdr:rowOff>
    </xdr:from>
    <xdr:to>
      <xdr:col>37</xdr:col>
      <xdr:colOff>196850</xdr:colOff>
      <xdr:row>1</xdr:row>
      <xdr:rowOff>1874520</xdr:rowOff>
    </xdr:to>
    <xdr:grpSp>
      <xdr:nvGrpSpPr>
        <xdr:cNvPr id="13" name="组合 12"/>
        <xdr:cNvGrpSpPr/>
      </xdr:nvGrpSpPr>
      <xdr:grpSpPr>
        <a:xfrm rot="16200000">
          <a:off x="9462135" y="1238885"/>
          <a:ext cx="1488440" cy="773430"/>
          <a:chOff x="7324725" y="1614940"/>
          <a:chExt cx="1404313" cy="600075"/>
        </a:xfrm>
      </xdr:grpSpPr>
      <xdr:sp>
        <xdr:nvSpPr>
          <xdr:cNvPr id="14" name="圆角矩形 8"/>
          <xdr:cNvSpPr/>
        </xdr:nvSpPr>
        <xdr:spPr>
          <a:xfrm>
            <a:off x="7324725" y="1614940"/>
            <a:ext cx="1333500" cy="600075"/>
          </a:xfrm>
          <a:prstGeom prst="roundRect">
            <a:avLst/>
          </a:prstGeom>
          <a:noFill/>
          <a:ln w="38100">
            <a:solidFill>
              <a:srgbClr val="6F270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5" name="同侧圆角矩形 9"/>
          <xdr:cNvSpPr/>
        </xdr:nvSpPr>
        <xdr:spPr>
          <a:xfrm rot="5400000">
            <a:off x="8555672" y="1884033"/>
            <a:ext cx="295275" cy="51457"/>
          </a:xfrm>
          <a:prstGeom prst="round2SameRect">
            <a:avLst/>
          </a:prstGeom>
          <a:solidFill>
            <a:srgbClr val="6F270A"/>
          </a:solidFill>
          <a:ln>
            <a:solidFill>
              <a:srgbClr val="6F270A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15240</xdr:colOff>
      <xdr:row>1</xdr:row>
      <xdr:rowOff>2540</xdr:rowOff>
    </xdr:from>
    <xdr:to>
      <xdr:col>29</xdr:col>
      <xdr:colOff>220345</xdr:colOff>
      <xdr:row>1</xdr:row>
      <xdr:rowOff>1948180</xdr:rowOff>
    </xdr:to>
    <xdr:graphicFrame>
      <xdr:nvGraphicFramePr>
        <xdr:cNvPr id="49" name="图表 48"/>
        <xdr:cNvGraphicFramePr/>
      </xdr:nvGraphicFramePr>
      <xdr:xfrm>
        <a:off x="3982085" y="497840"/>
        <a:ext cx="4729480" cy="19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tabSelected="1" zoomScale="115" zoomScaleNormal="115" workbookViewId="0">
      <selection activeCell="BT3" sqref="BT3"/>
    </sheetView>
  </sheetViews>
  <sheetFormatPr defaultColWidth="9" defaultRowHeight="13.5"/>
  <cols>
    <col min="1" max="1" width="2.49166666666667" customWidth="1"/>
    <col min="2" max="2" width="4.625" customWidth="1"/>
    <col min="3" max="3" width="9.99166666666667" customWidth="1"/>
    <col min="4" max="4" width="6.95" customWidth="1"/>
    <col min="5" max="5" width="5.43333333333333" customWidth="1"/>
    <col min="6" max="8" width="4.625" customWidth="1"/>
    <col min="9" max="9" width="7.28333333333333" customWidth="1"/>
    <col min="10" max="10" width="1.40833333333333" customWidth="1"/>
    <col min="11" max="41" width="3.125" customWidth="1"/>
    <col min="42" max="42" width="2.49166666666667" customWidth="1"/>
    <col min="43" max="71" width="9" hidden="1" customWidth="1"/>
  </cols>
  <sheetData>
    <row r="1" ht="39" customHeight="1" spans="1:42">
      <c r="A1" s="2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6"/>
      <c r="AP1" s="2"/>
    </row>
    <row r="2" ht="156" customHeight="1" spans="1:42">
      <c r="A2" s="2"/>
      <c r="B2" s="5"/>
      <c r="C2" s="5"/>
      <c r="D2" s="5"/>
      <c r="E2" s="5"/>
      <c r="F2" s="5"/>
      <c r="G2" s="5"/>
      <c r="H2" s="5"/>
      <c r="I2" s="38"/>
      <c r="J2" s="39"/>
      <c r="K2" s="3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39"/>
      <c r="AF2" s="38"/>
      <c r="AG2" s="5"/>
      <c r="AH2" s="5"/>
      <c r="AI2" s="5"/>
      <c r="AJ2" s="5"/>
      <c r="AK2" s="5"/>
      <c r="AL2" s="5"/>
      <c r="AM2" s="5"/>
      <c r="AN2" s="5"/>
      <c r="AO2" s="5"/>
      <c r="AP2" s="2"/>
    </row>
    <row r="3" ht="24" customHeight="1" spans="1:42">
      <c r="A3" s="6"/>
      <c r="B3" s="7" t="s">
        <v>1</v>
      </c>
      <c r="C3" s="8"/>
      <c r="D3" s="8"/>
      <c r="E3" s="9" t="str">
        <f ca="1">TEXT(TODAY(),"yyyy年m月d日")</f>
        <v>2021年2月27日</v>
      </c>
      <c r="F3" s="9"/>
      <c r="G3" s="9"/>
      <c r="H3" s="9"/>
      <c r="I3" s="40"/>
      <c r="J3" s="41"/>
      <c r="K3" s="42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54">
        <v>2020</v>
      </c>
      <c r="X3" s="54"/>
      <c r="Y3" s="54" t="s">
        <v>2</v>
      </c>
      <c r="Z3" s="54">
        <v>8</v>
      </c>
      <c r="AA3" s="54" t="s">
        <v>3</v>
      </c>
      <c r="AB3" s="43"/>
      <c r="AC3" s="43"/>
      <c r="AD3" s="43"/>
      <c r="AE3" s="55"/>
      <c r="AF3" s="43"/>
      <c r="AG3" s="43"/>
      <c r="AH3" s="43"/>
      <c r="AI3" s="43"/>
      <c r="AJ3" s="43"/>
      <c r="AK3" s="43"/>
      <c r="AL3" s="43"/>
      <c r="AM3" s="43"/>
      <c r="AN3" s="43"/>
      <c r="AO3" s="57"/>
      <c r="AP3" s="58">
        <f>DAY(DATE(W3,(Z3+1),0))</f>
        <v>31</v>
      </c>
    </row>
    <row r="4" ht="15" customHeight="1" spans="1:42">
      <c r="A4" s="10"/>
      <c r="B4" s="11"/>
      <c r="C4" s="12"/>
      <c r="D4" s="12"/>
      <c r="E4" s="13"/>
      <c r="F4" s="13"/>
      <c r="G4" s="13"/>
      <c r="H4" s="13"/>
      <c r="I4" s="44"/>
      <c r="J4" s="41"/>
      <c r="K4" s="45" t="str">
        <f t="shared" ref="K4:AO4" si="0">IF(K$5&gt;$AP$3,"",TEXT(K$6,"aaa"))</f>
        <v>六</v>
      </c>
      <c r="L4" s="45" t="str">
        <f t="shared" si="0"/>
        <v>日</v>
      </c>
      <c r="M4" s="45" t="str">
        <f t="shared" si="0"/>
        <v>一</v>
      </c>
      <c r="N4" s="45" t="str">
        <f t="shared" si="0"/>
        <v>二</v>
      </c>
      <c r="O4" s="45" t="str">
        <f t="shared" si="0"/>
        <v>三</v>
      </c>
      <c r="P4" s="45" t="str">
        <f t="shared" si="0"/>
        <v>四</v>
      </c>
      <c r="Q4" s="45" t="str">
        <f t="shared" si="0"/>
        <v>五</v>
      </c>
      <c r="R4" s="45" t="str">
        <f t="shared" si="0"/>
        <v>六</v>
      </c>
      <c r="S4" s="45" t="str">
        <f t="shared" si="0"/>
        <v>日</v>
      </c>
      <c r="T4" s="45" t="str">
        <f t="shared" si="0"/>
        <v>一</v>
      </c>
      <c r="U4" s="45" t="str">
        <f t="shared" si="0"/>
        <v>二</v>
      </c>
      <c r="V4" s="45" t="str">
        <f t="shared" si="0"/>
        <v>三</v>
      </c>
      <c r="W4" s="45" t="str">
        <f t="shared" si="0"/>
        <v>四</v>
      </c>
      <c r="X4" s="45" t="str">
        <f t="shared" si="0"/>
        <v>五</v>
      </c>
      <c r="Y4" s="45" t="str">
        <f t="shared" si="0"/>
        <v>六</v>
      </c>
      <c r="Z4" s="45" t="str">
        <f t="shared" si="0"/>
        <v>日</v>
      </c>
      <c r="AA4" s="45" t="str">
        <f t="shared" si="0"/>
        <v>一</v>
      </c>
      <c r="AB4" s="45" t="str">
        <f t="shared" si="0"/>
        <v>二</v>
      </c>
      <c r="AC4" s="45" t="str">
        <f t="shared" si="0"/>
        <v>三</v>
      </c>
      <c r="AD4" s="45" t="str">
        <f t="shared" si="0"/>
        <v>四</v>
      </c>
      <c r="AE4" s="45" t="str">
        <f t="shared" si="0"/>
        <v>五</v>
      </c>
      <c r="AF4" s="45" t="str">
        <f t="shared" si="0"/>
        <v>六</v>
      </c>
      <c r="AG4" s="45" t="str">
        <f t="shared" si="0"/>
        <v>日</v>
      </c>
      <c r="AH4" s="45" t="str">
        <f t="shared" si="0"/>
        <v>一</v>
      </c>
      <c r="AI4" s="45" t="str">
        <f t="shared" si="0"/>
        <v>二</v>
      </c>
      <c r="AJ4" s="45" t="str">
        <f t="shared" si="0"/>
        <v>三</v>
      </c>
      <c r="AK4" s="45" t="str">
        <f t="shared" si="0"/>
        <v>四</v>
      </c>
      <c r="AL4" s="45" t="str">
        <f t="shared" si="0"/>
        <v>五</v>
      </c>
      <c r="AM4" s="45" t="str">
        <f t="shared" si="0"/>
        <v>六</v>
      </c>
      <c r="AN4" s="45" t="str">
        <f t="shared" si="0"/>
        <v>日</v>
      </c>
      <c r="AO4" s="45" t="str">
        <f t="shared" si="0"/>
        <v>一</v>
      </c>
      <c r="AP4" s="59"/>
    </row>
    <row r="5" ht="15" customHeight="1" spans="1:42">
      <c r="A5" s="10"/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41"/>
      <c r="K5" s="14">
        <v>1</v>
      </c>
      <c r="L5" s="14">
        <v>2</v>
      </c>
      <c r="M5" s="14">
        <v>3</v>
      </c>
      <c r="N5" s="14">
        <v>4</v>
      </c>
      <c r="O5" s="14">
        <v>5</v>
      </c>
      <c r="P5" s="14">
        <v>6</v>
      </c>
      <c r="Q5" s="14">
        <v>7</v>
      </c>
      <c r="R5" s="14">
        <v>8</v>
      </c>
      <c r="S5" s="14">
        <v>9</v>
      </c>
      <c r="T5" s="14">
        <v>10</v>
      </c>
      <c r="U5" s="14">
        <v>11</v>
      </c>
      <c r="V5" s="14">
        <v>12</v>
      </c>
      <c r="W5" s="14">
        <v>13</v>
      </c>
      <c r="X5" s="14">
        <v>14</v>
      </c>
      <c r="Y5" s="14">
        <v>15</v>
      </c>
      <c r="Z5" s="14">
        <v>16</v>
      </c>
      <c r="AA5" s="14">
        <v>17</v>
      </c>
      <c r="AB5" s="14">
        <v>18</v>
      </c>
      <c r="AC5" s="14">
        <v>19</v>
      </c>
      <c r="AD5" s="14">
        <v>20</v>
      </c>
      <c r="AE5" s="14">
        <v>21</v>
      </c>
      <c r="AF5" s="14">
        <v>22</v>
      </c>
      <c r="AG5" s="14">
        <v>23</v>
      </c>
      <c r="AH5" s="14">
        <v>24</v>
      </c>
      <c r="AI5" s="14">
        <v>25</v>
      </c>
      <c r="AJ5" s="14">
        <v>26</v>
      </c>
      <c r="AK5" s="14">
        <v>27</v>
      </c>
      <c r="AL5" s="14">
        <v>28</v>
      </c>
      <c r="AM5" s="14">
        <v>29</v>
      </c>
      <c r="AN5" s="14">
        <v>30</v>
      </c>
      <c r="AO5" s="14">
        <v>31</v>
      </c>
      <c r="AP5" s="59"/>
    </row>
    <row r="6" ht="15" hidden="1" customHeight="1" spans="1:42">
      <c r="A6" s="10"/>
      <c r="B6" s="15"/>
      <c r="C6" s="15"/>
      <c r="D6" s="15"/>
      <c r="E6" s="15"/>
      <c r="F6" s="15"/>
      <c r="G6" s="15"/>
      <c r="H6" s="15"/>
      <c r="I6" s="15"/>
      <c r="J6" s="41"/>
      <c r="K6" s="46">
        <f>DATE($W$3,$Z$3,K$5)</f>
        <v>44044</v>
      </c>
      <c r="L6" s="46">
        <f t="shared" ref="L6:AO6" si="1">DATE($W$3,$Z$3,L$5)</f>
        <v>44045</v>
      </c>
      <c r="M6" s="46">
        <f t="shared" si="1"/>
        <v>44046</v>
      </c>
      <c r="N6" s="46">
        <f t="shared" si="1"/>
        <v>44047</v>
      </c>
      <c r="O6" s="46">
        <f t="shared" si="1"/>
        <v>44048</v>
      </c>
      <c r="P6" s="46">
        <f t="shared" si="1"/>
        <v>44049</v>
      </c>
      <c r="Q6" s="46">
        <f t="shared" si="1"/>
        <v>44050</v>
      </c>
      <c r="R6" s="46">
        <f t="shared" si="1"/>
        <v>44051</v>
      </c>
      <c r="S6" s="46">
        <f t="shared" si="1"/>
        <v>44052</v>
      </c>
      <c r="T6" s="46">
        <f t="shared" si="1"/>
        <v>44053</v>
      </c>
      <c r="U6" s="46">
        <f t="shared" si="1"/>
        <v>44054</v>
      </c>
      <c r="V6" s="46">
        <f t="shared" si="1"/>
        <v>44055</v>
      </c>
      <c r="W6" s="46">
        <f t="shared" si="1"/>
        <v>44056</v>
      </c>
      <c r="X6" s="46">
        <f t="shared" si="1"/>
        <v>44057</v>
      </c>
      <c r="Y6" s="46">
        <f t="shared" si="1"/>
        <v>44058</v>
      </c>
      <c r="Z6" s="46">
        <f t="shared" si="1"/>
        <v>44059</v>
      </c>
      <c r="AA6" s="46">
        <f t="shared" si="1"/>
        <v>44060</v>
      </c>
      <c r="AB6" s="46">
        <f t="shared" si="1"/>
        <v>44061</v>
      </c>
      <c r="AC6" s="46">
        <f t="shared" si="1"/>
        <v>44062</v>
      </c>
      <c r="AD6" s="46">
        <f t="shared" si="1"/>
        <v>44063</v>
      </c>
      <c r="AE6" s="46">
        <f t="shared" si="1"/>
        <v>44064</v>
      </c>
      <c r="AF6" s="46">
        <f t="shared" si="1"/>
        <v>44065</v>
      </c>
      <c r="AG6" s="46">
        <f t="shared" si="1"/>
        <v>44066</v>
      </c>
      <c r="AH6" s="46">
        <f t="shared" si="1"/>
        <v>44067</v>
      </c>
      <c r="AI6" s="46">
        <f t="shared" si="1"/>
        <v>44068</v>
      </c>
      <c r="AJ6" s="46">
        <f t="shared" si="1"/>
        <v>44069</v>
      </c>
      <c r="AK6" s="46">
        <f t="shared" si="1"/>
        <v>44070</v>
      </c>
      <c r="AL6" s="46">
        <f t="shared" si="1"/>
        <v>44071</v>
      </c>
      <c r="AM6" s="46">
        <f>IF(AM$5&gt;$AP$3,"",DATE($W$3,$Z$3,AM$5))</f>
        <v>44072</v>
      </c>
      <c r="AN6" s="46">
        <f>IF(AN$5&gt;$AP$3,"",DATE($W$3,$Z$3,AN$5))</f>
        <v>44073</v>
      </c>
      <c r="AO6" s="46">
        <f>IF(AO$5&gt;$AP$3,"",DATE($W$3,$Z$3,AO$5))</f>
        <v>44074</v>
      </c>
      <c r="AP6" s="59"/>
    </row>
    <row r="7" ht="4" customHeight="1" spans="1:42">
      <c r="A7" s="10"/>
      <c r="B7" s="16"/>
      <c r="C7" s="16"/>
      <c r="D7" s="17"/>
      <c r="E7" s="16"/>
      <c r="F7" s="16"/>
      <c r="G7" s="16"/>
      <c r="H7" s="17"/>
      <c r="I7" s="17"/>
      <c r="J7" s="4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59"/>
    </row>
    <row r="8" ht="15" customHeight="1" spans="1:42">
      <c r="A8" s="10"/>
      <c r="B8" s="14">
        <v>1</v>
      </c>
      <c r="C8" s="18" t="s">
        <v>12</v>
      </c>
      <c r="D8" s="18" t="s">
        <v>13</v>
      </c>
      <c r="E8" s="19">
        <v>1</v>
      </c>
      <c r="F8" s="20">
        <v>1</v>
      </c>
      <c r="G8" s="20">
        <v>15</v>
      </c>
      <c r="H8" s="21">
        <f>G8-F8+1</f>
        <v>15</v>
      </c>
      <c r="I8" s="48" t="s">
        <v>14</v>
      </c>
      <c r="J8" s="41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9"/>
    </row>
    <row r="9" s="1" customFormat="1" ht="4" customHeight="1" spans="1:42">
      <c r="A9" s="10"/>
      <c r="B9" s="22"/>
      <c r="C9" s="23"/>
      <c r="D9" s="24"/>
      <c r="E9" s="23"/>
      <c r="F9" s="25"/>
      <c r="G9" s="25"/>
      <c r="H9" s="26"/>
      <c r="I9" s="50"/>
      <c r="J9" s="41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59"/>
    </row>
    <row r="10" ht="15" customHeight="1" spans="1:42">
      <c r="A10" s="10"/>
      <c r="B10" s="14">
        <v>2</v>
      </c>
      <c r="C10" s="18" t="s">
        <v>15</v>
      </c>
      <c r="D10" s="18" t="s">
        <v>13</v>
      </c>
      <c r="E10" s="19">
        <v>1</v>
      </c>
      <c r="F10" s="20">
        <v>2</v>
      </c>
      <c r="G10" s="20">
        <v>8</v>
      </c>
      <c r="H10" s="21">
        <f>G10-F10+1</f>
        <v>7</v>
      </c>
      <c r="I10" s="48" t="s">
        <v>16</v>
      </c>
      <c r="J10" s="41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9"/>
    </row>
    <row r="11" s="1" customFormat="1" ht="4" customHeight="1" spans="1:42">
      <c r="A11" s="10"/>
      <c r="B11" s="22"/>
      <c r="C11" s="23"/>
      <c r="D11" s="24"/>
      <c r="E11" s="23"/>
      <c r="F11" s="25"/>
      <c r="G11" s="25"/>
      <c r="H11" s="26"/>
      <c r="I11" s="50"/>
      <c r="J11" s="41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59"/>
    </row>
    <row r="12" ht="15" customHeight="1" spans="1:42">
      <c r="A12" s="10"/>
      <c r="B12" s="14">
        <v>3</v>
      </c>
      <c r="C12" s="18" t="s">
        <v>17</v>
      </c>
      <c r="D12" s="18" t="s">
        <v>13</v>
      </c>
      <c r="E12" s="19">
        <v>1</v>
      </c>
      <c r="F12" s="20">
        <v>3</v>
      </c>
      <c r="G12" s="20">
        <v>12</v>
      </c>
      <c r="H12" s="21">
        <f>G12-F12+1</f>
        <v>10</v>
      </c>
      <c r="I12" s="48" t="s">
        <v>18</v>
      </c>
      <c r="J12" s="41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9"/>
    </row>
    <row r="13" s="1" customFormat="1" ht="4" customHeight="1" spans="1:42">
      <c r="A13" s="10"/>
      <c r="B13" s="22"/>
      <c r="C13" s="23"/>
      <c r="D13" s="24"/>
      <c r="E13" s="23"/>
      <c r="F13" s="25"/>
      <c r="G13" s="25"/>
      <c r="H13" s="26"/>
      <c r="I13" s="50"/>
      <c r="J13" s="41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59"/>
    </row>
    <row r="14" ht="15" customHeight="1" spans="1:42">
      <c r="A14" s="10"/>
      <c r="B14" s="14">
        <v>4</v>
      </c>
      <c r="C14" s="18" t="s">
        <v>19</v>
      </c>
      <c r="D14" s="18" t="s">
        <v>13</v>
      </c>
      <c r="E14" s="19">
        <v>1</v>
      </c>
      <c r="F14" s="20">
        <v>2</v>
      </c>
      <c r="G14" s="20">
        <v>12</v>
      </c>
      <c r="H14" s="21">
        <f>G14-F14+1</f>
        <v>11</v>
      </c>
      <c r="I14" s="48" t="s">
        <v>20</v>
      </c>
      <c r="J14" s="41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59"/>
    </row>
    <row r="15" s="1" customFormat="1" ht="4" customHeight="1" spans="1:44">
      <c r="A15" s="10"/>
      <c r="B15" s="22"/>
      <c r="C15" s="23"/>
      <c r="D15" s="24"/>
      <c r="E15" s="23"/>
      <c r="F15" s="25"/>
      <c r="G15" s="25"/>
      <c r="H15" s="26"/>
      <c r="I15" s="50"/>
      <c r="J15" s="41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59"/>
      <c r="AR15"/>
    </row>
    <row r="16" ht="15" customHeight="1" spans="1:42">
      <c r="A16" s="10"/>
      <c r="B16" s="14">
        <v>5</v>
      </c>
      <c r="C16" s="18" t="s">
        <v>21</v>
      </c>
      <c r="D16" s="18" t="s">
        <v>13</v>
      </c>
      <c r="E16" s="19">
        <v>1</v>
      </c>
      <c r="F16" s="20">
        <v>4</v>
      </c>
      <c r="G16" s="20">
        <v>15</v>
      </c>
      <c r="H16" s="21">
        <f>G16-F16+1</f>
        <v>12</v>
      </c>
      <c r="I16" s="48" t="s">
        <v>16</v>
      </c>
      <c r="J16" s="41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59"/>
    </row>
    <row r="17" s="1" customFormat="1" ht="4" customHeight="1" spans="1:42">
      <c r="A17" s="10"/>
      <c r="B17" s="22"/>
      <c r="C17" s="23"/>
      <c r="D17" s="24"/>
      <c r="E17" s="23"/>
      <c r="F17" s="25"/>
      <c r="G17" s="25"/>
      <c r="H17" s="26"/>
      <c r="I17" s="50"/>
      <c r="J17" s="41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59"/>
    </row>
    <row r="18" ht="15" customHeight="1" spans="1:42">
      <c r="A18" s="10"/>
      <c r="B18" s="14">
        <v>6</v>
      </c>
      <c r="C18" s="18" t="s">
        <v>22</v>
      </c>
      <c r="D18" s="18" t="s">
        <v>13</v>
      </c>
      <c r="E18" s="19">
        <v>1</v>
      </c>
      <c r="F18" s="20">
        <v>8</v>
      </c>
      <c r="G18" s="20">
        <v>12</v>
      </c>
      <c r="H18" s="21">
        <f>G18-F18+1</f>
        <v>5</v>
      </c>
      <c r="I18" s="48" t="s">
        <v>16</v>
      </c>
      <c r="J18" s="41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9"/>
    </row>
    <row r="19" s="1" customFormat="1" ht="4" customHeight="1" spans="1:42">
      <c r="A19" s="10"/>
      <c r="B19" s="22"/>
      <c r="C19" s="23"/>
      <c r="D19" s="24"/>
      <c r="E19" s="23"/>
      <c r="F19" s="25"/>
      <c r="G19" s="25"/>
      <c r="H19" s="26"/>
      <c r="I19" s="50"/>
      <c r="J19" s="41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59"/>
    </row>
    <row r="20" ht="15" customHeight="1" spans="1:42">
      <c r="A20" s="10"/>
      <c r="B20" s="14">
        <v>7</v>
      </c>
      <c r="C20" s="18" t="s">
        <v>23</v>
      </c>
      <c r="D20" s="18" t="s">
        <v>13</v>
      </c>
      <c r="E20" s="19">
        <v>1</v>
      </c>
      <c r="F20" s="20">
        <v>9</v>
      </c>
      <c r="G20" s="20">
        <v>17</v>
      </c>
      <c r="H20" s="21">
        <f>G20-F20+1</f>
        <v>9</v>
      </c>
      <c r="I20" s="48" t="s">
        <v>16</v>
      </c>
      <c r="J20" s="41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59"/>
    </row>
    <row r="21" s="1" customFormat="1" ht="4" customHeight="1" spans="1:42">
      <c r="A21" s="10"/>
      <c r="B21" s="22"/>
      <c r="C21" s="23"/>
      <c r="D21" s="24"/>
      <c r="E21" s="23"/>
      <c r="F21" s="25"/>
      <c r="G21" s="25"/>
      <c r="H21" s="26"/>
      <c r="I21" s="50"/>
      <c r="J21" s="41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59"/>
    </row>
    <row r="22" ht="15" customHeight="1" spans="1:42">
      <c r="A22" s="10"/>
      <c r="B22" s="14">
        <v>8</v>
      </c>
      <c r="C22" s="18" t="s">
        <v>24</v>
      </c>
      <c r="D22" s="18" t="s">
        <v>13</v>
      </c>
      <c r="E22" s="19">
        <v>1</v>
      </c>
      <c r="F22" s="20">
        <v>6</v>
      </c>
      <c r="G22" s="20">
        <v>16</v>
      </c>
      <c r="H22" s="21">
        <f>G22-F22+1</f>
        <v>11</v>
      </c>
      <c r="I22" s="48" t="s">
        <v>14</v>
      </c>
      <c r="J22" s="41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59"/>
    </row>
    <row r="23" s="1" customFormat="1" ht="4" customHeight="1" spans="1:42">
      <c r="A23" s="10"/>
      <c r="B23" s="22"/>
      <c r="C23" s="23"/>
      <c r="D23" s="24"/>
      <c r="E23" s="23"/>
      <c r="F23" s="25"/>
      <c r="G23" s="25"/>
      <c r="H23" s="26"/>
      <c r="I23" s="50"/>
      <c r="J23" s="41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59"/>
    </row>
    <row r="24" ht="15" customHeight="1" spans="1:42">
      <c r="A24" s="10"/>
      <c r="B24" s="14">
        <f>ROW(A9)</f>
        <v>9</v>
      </c>
      <c r="C24" s="18" t="s">
        <v>25</v>
      </c>
      <c r="D24" s="18" t="s">
        <v>13</v>
      </c>
      <c r="E24" s="19">
        <v>1</v>
      </c>
      <c r="F24" s="20">
        <v>10</v>
      </c>
      <c r="G24" s="20">
        <v>16</v>
      </c>
      <c r="H24" s="21">
        <f>G24-F24+1</f>
        <v>7</v>
      </c>
      <c r="I24" s="48" t="s">
        <v>16</v>
      </c>
      <c r="J24" s="41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59"/>
    </row>
    <row r="25" s="1" customFormat="1" ht="4" customHeight="1" spans="1:42">
      <c r="A25" s="10"/>
      <c r="B25" s="22"/>
      <c r="C25" s="23"/>
      <c r="D25" s="24"/>
      <c r="E25" s="23"/>
      <c r="F25" s="25"/>
      <c r="G25" s="25"/>
      <c r="H25" s="26"/>
      <c r="I25" s="50"/>
      <c r="J25" s="41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59"/>
    </row>
    <row r="26" ht="15" customHeight="1" spans="1:42">
      <c r="A26" s="10"/>
      <c r="B26" s="14">
        <f>ROW(A10)</f>
        <v>10</v>
      </c>
      <c r="C26" s="18" t="s">
        <v>26</v>
      </c>
      <c r="D26" s="18" t="s">
        <v>13</v>
      </c>
      <c r="E26" s="19">
        <v>0</v>
      </c>
      <c r="F26" s="20">
        <v>14</v>
      </c>
      <c r="G26" s="20">
        <v>20</v>
      </c>
      <c r="H26" s="21">
        <f>G26-F26+1</f>
        <v>7</v>
      </c>
      <c r="I26" s="48" t="s">
        <v>14</v>
      </c>
      <c r="J26" s="41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59"/>
    </row>
    <row r="27" s="1" customFormat="1" ht="4" customHeight="1" spans="1:42">
      <c r="A27" s="10"/>
      <c r="B27" s="22"/>
      <c r="C27" s="23"/>
      <c r="D27" s="24"/>
      <c r="E27" s="23"/>
      <c r="F27" s="25"/>
      <c r="G27" s="25"/>
      <c r="H27" s="26"/>
      <c r="I27" s="50"/>
      <c r="J27" s="41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59"/>
    </row>
    <row r="28" ht="15" customHeight="1" spans="1:42">
      <c r="A28" s="10"/>
      <c r="B28" s="14">
        <v>11</v>
      </c>
      <c r="C28" s="18" t="s">
        <v>27</v>
      </c>
      <c r="D28" s="18" t="s">
        <v>13</v>
      </c>
      <c r="E28" s="19">
        <v>0</v>
      </c>
      <c r="F28" s="20">
        <v>18</v>
      </c>
      <c r="G28" s="20">
        <v>25</v>
      </c>
      <c r="H28" s="21">
        <f>G28-F28+1</f>
        <v>8</v>
      </c>
      <c r="I28" s="48" t="s">
        <v>14</v>
      </c>
      <c r="J28" s="41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9"/>
    </row>
    <row r="29" s="1" customFormat="1" ht="4" customHeight="1" spans="1:42">
      <c r="A29" s="10"/>
      <c r="B29" s="22"/>
      <c r="C29" s="23"/>
      <c r="D29" s="24"/>
      <c r="E29" s="23"/>
      <c r="F29" s="25"/>
      <c r="G29" s="25"/>
      <c r="H29" s="26"/>
      <c r="I29" s="50"/>
      <c r="J29" s="41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59"/>
    </row>
    <row r="30" ht="15" customHeight="1" spans="1:42">
      <c r="A30" s="10"/>
      <c r="B30" s="14">
        <v>12</v>
      </c>
      <c r="C30" s="18" t="s">
        <v>28</v>
      </c>
      <c r="D30" s="18" t="s">
        <v>13</v>
      </c>
      <c r="E30" s="19">
        <v>0</v>
      </c>
      <c r="F30" s="20">
        <v>18</v>
      </c>
      <c r="G30" s="20">
        <v>26</v>
      </c>
      <c r="H30" s="21">
        <f>G30-F30+1</f>
        <v>9</v>
      </c>
      <c r="I30" s="48" t="s">
        <v>18</v>
      </c>
      <c r="J30" s="41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59"/>
    </row>
    <row r="31" s="1" customFormat="1" ht="4" customHeight="1" spans="1:42">
      <c r="A31" s="10"/>
      <c r="B31" s="22"/>
      <c r="C31" s="23"/>
      <c r="D31" s="24"/>
      <c r="E31" s="23"/>
      <c r="F31" s="25"/>
      <c r="G31" s="25"/>
      <c r="H31" s="26"/>
      <c r="I31" s="50"/>
      <c r="J31" s="41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59"/>
    </row>
    <row r="32" ht="15" customHeight="1" spans="1:42">
      <c r="A32" s="10"/>
      <c r="B32" s="14">
        <v>13</v>
      </c>
      <c r="C32" s="18" t="s">
        <v>29</v>
      </c>
      <c r="D32" s="18" t="s">
        <v>13</v>
      </c>
      <c r="E32" s="19">
        <v>0</v>
      </c>
      <c r="F32" s="20">
        <v>19</v>
      </c>
      <c r="G32" s="20">
        <v>29</v>
      </c>
      <c r="H32" s="21">
        <f>G32-F32+1</f>
        <v>11</v>
      </c>
      <c r="I32" s="48" t="s">
        <v>16</v>
      </c>
      <c r="J32" s="41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59"/>
    </row>
    <row r="33" ht="4" customHeight="1" spans="1:42">
      <c r="A33" s="10"/>
      <c r="B33" s="27"/>
      <c r="C33" s="28"/>
      <c r="D33" s="28"/>
      <c r="E33" s="27"/>
      <c r="F33" s="27"/>
      <c r="G33" s="27"/>
      <c r="H33" s="29"/>
      <c r="I33" s="29"/>
      <c r="J33" s="51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9"/>
    </row>
    <row r="34" ht="14" customHeight="1" spans="1:42">
      <c r="A34" s="30"/>
      <c r="B34" s="31" t="s">
        <v>30</v>
      </c>
      <c r="C34" s="32">
        <v>1</v>
      </c>
      <c r="D34" s="33"/>
      <c r="E34" s="34" t="s">
        <v>18</v>
      </c>
      <c r="F34" s="34" t="s">
        <v>16</v>
      </c>
      <c r="G34" s="34" t="s">
        <v>14</v>
      </c>
      <c r="H34" s="34" t="s">
        <v>20</v>
      </c>
      <c r="I34" s="53"/>
      <c r="J34" s="53"/>
      <c r="K34" s="34">
        <f>H8</f>
        <v>15</v>
      </c>
      <c r="L34" s="34">
        <f>H10</f>
        <v>7</v>
      </c>
      <c r="M34" s="34">
        <f>H12</f>
        <v>10</v>
      </c>
      <c r="N34" s="34">
        <f>H14</f>
        <v>11</v>
      </c>
      <c r="O34" s="34">
        <f>H16</f>
        <v>12</v>
      </c>
      <c r="P34" s="34">
        <f>H18</f>
        <v>5</v>
      </c>
      <c r="Q34" s="34">
        <f>H20</f>
        <v>9</v>
      </c>
      <c r="R34" s="34">
        <f>H22</f>
        <v>11</v>
      </c>
      <c r="S34" s="34">
        <f>H24</f>
        <v>7</v>
      </c>
      <c r="T34" s="34">
        <f>H26</f>
        <v>7</v>
      </c>
      <c r="U34" s="34">
        <f>H28</f>
        <v>8</v>
      </c>
      <c r="V34" s="34">
        <f>H30</f>
        <v>9</v>
      </c>
      <c r="W34" s="34">
        <f>H32</f>
        <v>11</v>
      </c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60"/>
    </row>
    <row r="35" spans="2:8">
      <c r="B35" s="35" t="s">
        <v>31</v>
      </c>
      <c r="C35" s="36">
        <f>COUNTIF($E$8:$E$32,1)/(COUNTIF($E$8:$E$32,1)+COUNTIF($E$8:$E$32,0))</f>
        <v>0.692307692307692</v>
      </c>
      <c r="E35" s="37">
        <f>COUNTIF($I$8:$I$32,"公开")</f>
        <v>2</v>
      </c>
      <c r="F35" s="37">
        <f>COUNTIF($I$8:$I$32,"一般")</f>
        <v>6</v>
      </c>
      <c r="G35" s="37">
        <f>COUNTIF($I$8:$I$32,"重要")</f>
        <v>4</v>
      </c>
      <c r="H35" s="37">
        <f>COUNTIF($I$8:$I$32,"秘密")</f>
        <v>1</v>
      </c>
    </row>
  </sheetData>
  <mergeCells count="9">
    <mergeCell ref="B1:AO1"/>
    <mergeCell ref="B2:I2"/>
    <mergeCell ref="K2:AD2"/>
    <mergeCell ref="AF2:AO2"/>
    <mergeCell ref="W3:X3"/>
    <mergeCell ref="A3:A34"/>
    <mergeCell ref="AP3:AP34"/>
    <mergeCell ref="B3:D4"/>
    <mergeCell ref="E3:I4"/>
  </mergeCells>
  <conditionalFormatting sqref="K5:AO5">
    <cfRule type="expression" dxfId="0" priority="22">
      <formula>K$6=TODAY()</formula>
    </cfRule>
  </conditionalFormatting>
  <conditionalFormatting sqref="AM5:AO5">
    <cfRule type="expression" dxfId="1" priority="23">
      <formula>AM$5&gt;$AP$3</formula>
    </cfRule>
  </conditionalFormatting>
  <conditionalFormatting sqref="I8:I32">
    <cfRule type="expression" dxfId="2" priority="4">
      <formula>$I8="公开"</formula>
    </cfRule>
    <cfRule type="expression" dxfId="3" priority="3">
      <formula>$I8="一般"</formula>
    </cfRule>
    <cfRule type="expression" dxfId="4" priority="2">
      <formula>$I8="重要"</formula>
    </cfRule>
    <cfRule type="expression" dxfId="5" priority="1">
      <formula>$I8="秘密"</formula>
    </cfRule>
  </conditionalFormatting>
  <conditionalFormatting sqref="K5:AO32">
    <cfRule type="expression" dxfId="6" priority="10">
      <formula>K$6=TODAY()</formula>
    </cfRule>
  </conditionalFormatting>
  <conditionalFormatting sqref="K8:AO8 K10:AO10 K12:AO12 K14:AO14 K18:AO18 K20:AO20 K22:AO22 K24:AO24 K26:AO26 K28:AO28 K30:AO30 K32:AO32 K16:AO16">
    <cfRule type="expression" dxfId="7" priority="9">
      <formula>AND(K$5&gt;=$F8,K$5&lt;=$G8)</formula>
    </cfRule>
  </conditionalFormatting>
  <dataValidations count="3">
    <dataValidation type="list" allowBlank="1" showInputMessage="1" showErrorMessage="1" sqref="W3:X3">
      <formula1>"2019,2020,2021,2022"</formula1>
    </dataValidation>
    <dataValidation type="list" allowBlank="1" showInputMessage="1" showErrorMessage="1" sqref="Z3">
      <formula1>"1,2,3,4,5,6,7,8,9,10,11,12"</formula1>
    </dataValidation>
    <dataValidation type="whole" operator="lessThanOrEqual" allowBlank="1" showInputMessage="1" showErrorMessage="1" sqref="F8:G32">
      <formula1>31</formula1>
    </dataValidation>
  </dataValidations>
  <pageMargins left="0.699305555555556" right="0.699305555555556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fa74ae95-8348-4481-aa48-bff614a5801a}">
            <x14:iconSet iconSet="3Symbols2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E8:E32</xm:sqref>
        </x14:conditionalFormatting>
        <x14:conditionalFormatting xmlns:xm="http://schemas.microsoft.com/office/excel/2006/main">
          <x14:cfRule type="iconSet" priority="5" id="{229eccdc-b4ec-42fd-9ee7-248b48baeac2}">
            <x14:iconSet iconSet="4Arrow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Flags" iconId="0"/>
              <x14:cfIcon iconSet="3Flags" iconId="1"/>
              <x14:cfIcon iconSet="3Flags" iconId="2"/>
              <x14:cfIcon iconSet="3TrafficLights1" iconId="2"/>
            </x14:iconSet>
          </x14:cfRule>
          <xm:sqref>D8 D10 D12 D14 D28 D26 D24 D22 D20 D18 D16 D32 D30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2019-12-24T14:29:00Z</dcterms:created>
  <dcterms:modified xsi:type="dcterms:W3CDTF">2021-02-27T08:15:50Z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