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95" windowHeight="12600" activeTab="2"/>
  </bookViews>
  <sheets>
    <sheet name="钢筋汇总" sheetId="4" r:id="rId1"/>
    <sheet name="钢筋计算明细" sheetId="5" r:id="rId2"/>
    <sheet name="说明页" sheetId="6" r:id="rId3"/>
    <sheet name="钢筋计算表" sheetId="1" state="hidden" r:id="rId4"/>
  </sheets>
  <definedNames>
    <definedName name="标号">钢筋汇总!$C$2:$N$2</definedName>
    <definedName name="工程名称">钢筋汇总!$B$3:$B$36</definedName>
    <definedName name="直径">钢筋汇总!$C$2:$N$2</definedName>
  </definedNames>
  <calcPr calcId="144525"/>
</workbook>
</file>

<file path=xl/sharedStrings.xml><?xml version="1.0" encoding="utf-8"?>
<sst xmlns="http://schemas.openxmlformats.org/spreadsheetml/2006/main" count="58">
  <si>
    <t>项目钢筋用量自动汇总/kg</t>
  </si>
  <si>
    <t>直径</t>
  </si>
  <si>
    <t>6.5</t>
  </si>
  <si>
    <t>8</t>
  </si>
  <si>
    <t>10</t>
  </si>
  <si>
    <t>12</t>
  </si>
  <si>
    <t>14</t>
  </si>
  <si>
    <t>16</t>
  </si>
  <si>
    <t>18</t>
  </si>
  <si>
    <t>20</t>
  </si>
  <si>
    <t>22</t>
  </si>
  <si>
    <t>25</t>
  </si>
  <si>
    <t>28</t>
  </si>
  <si>
    <t>32</t>
  </si>
  <si>
    <t>合计</t>
  </si>
  <si>
    <t>烟囱</t>
  </si>
  <si>
    <t>重力除尘</t>
  </si>
  <si>
    <t>布袋除尘</t>
  </si>
  <si>
    <t>风机房</t>
  </si>
  <si>
    <t>1#变电室</t>
  </si>
  <si>
    <t>主控楼</t>
  </si>
  <si>
    <t>冲渣池</t>
  </si>
  <si>
    <t>高炉</t>
  </si>
  <si>
    <t>冲渣渠</t>
  </si>
  <si>
    <t>建筑工程钢筋自动计算表</t>
  </si>
  <si>
    <t>工程名称</t>
  </si>
  <si>
    <t>部位</t>
  </si>
  <si>
    <t>直径mm</t>
  </si>
  <si>
    <t>延米重 kg</t>
  </si>
  <si>
    <t>单构件长度计算式</t>
  </si>
  <si>
    <t>长度 m</t>
  </si>
  <si>
    <t>构件数</t>
  </si>
  <si>
    <t>合重kg</t>
  </si>
  <si>
    <t>说 明：</t>
  </si>
  <si>
    <t>D3</t>
  </si>
  <si>
    <t>2.0*14</t>
  </si>
  <si>
    <t>输入直径和钢筋长度计算式</t>
  </si>
  <si>
    <t>600*800柱</t>
  </si>
  <si>
    <t>2.15*4</t>
  </si>
  <si>
    <t>2.15*12</t>
  </si>
  <si>
    <t>（1.4*2+0.8*2*2+1.0*2）*1.05/0.1</t>
  </si>
  <si>
    <t>D5</t>
  </si>
  <si>
    <t>1.6*14</t>
  </si>
  <si>
    <t>800*800柱</t>
  </si>
  <si>
    <t>（1.6*2+1.0*2*2）*1.05/0.1</t>
  </si>
  <si>
    <t>DL250*600</t>
  </si>
  <si>
    <t>6*1.05</t>
  </si>
  <si>
    <t>4*1.05</t>
  </si>
  <si>
    <t>（0.6+0.25+0.3）*7</t>
  </si>
  <si>
    <t>合 计</t>
  </si>
  <si>
    <t>建筑工程钢筋计算表</t>
  </si>
  <si>
    <t>工程名称：</t>
  </si>
  <si>
    <t xml:space="preserve">XXX车间基础钢筋 </t>
  </si>
  <si>
    <t/>
  </si>
  <si>
    <t xml:space="preserve">    第 1 页  共 1 页</t>
  </si>
  <si>
    <t>直径 mm</t>
  </si>
  <si>
    <t>合重 kg</t>
  </si>
  <si>
    <t>直径、计算式和构件数需要自行输入。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</si>
</sst>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 "/>
    <numFmt numFmtId="178" formatCode="0.000_ "/>
  </numFmts>
  <fonts count="3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22"/>
      <color indexed="0"/>
      <name val="宋体"/>
      <charset val="134"/>
    </font>
    <font>
      <b/>
      <sz val="14"/>
      <color indexed="8"/>
      <name val="宋体"/>
      <charset val="134"/>
    </font>
    <font>
      <b/>
      <sz val="9"/>
      <color indexed="0"/>
      <name val="宋体"/>
      <charset val="134"/>
    </font>
    <font>
      <sz val="12"/>
      <color theme="0"/>
      <name val="宋体"/>
      <charset val="134"/>
    </font>
    <font>
      <sz val="12"/>
      <name val="宋体"/>
      <charset val="134"/>
    </font>
    <font>
      <sz val="12"/>
      <color indexed="0"/>
      <name val="宋体"/>
      <charset val="134"/>
    </font>
    <font>
      <b/>
      <sz val="12"/>
      <color indexed="0"/>
      <name val="宋体"/>
      <charset val="134"/>
    </font>
    <font>
      <b/>
      <sz val="12"/>
      <name val="宋体"/>
      <charset val="134"/>
    </font>
    <font>
      <sz val="9"/>
      <color indexed="0"/>
      <name val="宋体"/>
      <charset val="134"/>
    </font>
    <font>
      <b/>
      <sz val="20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19A38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2" fillId="17" borderId="9" applyNumberFormat="0" applyAlignment="0" applyProtection="0">
      <alignment vertical="center"/>
    </xf>
    <xf numFmtId="0" fontId="28" fillId="17" borderId="4" applyNumberFormat="0" applyAlignment="0" applyProtection="0">
      <alignment vertical="center"/>
    </xf>
    <xf numFmtId="0" fontId="24" fillId="12" borderId="5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8" fillId="0" borderId="0"/>
    <xf numFmtId="43" fontId="8" fillId="0" borderId="0" applyFont="0" applyFill="0" applyBorder="0" applyAlignment="0" applyProtection="0"/>
  </cellStyleXfs>
  <cellXfs count="8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178" fontId="0" fillId="0" borderId="0" xfId="0" applyNumberFormat="1" applyFont="1" applyFill="1" applyAlignment="1">
      <alignment vertical="center"/>
    </xf>
    <xf numFmtId="177" fontId="0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vertical="center"/>
    </xf>
    <xf numFmtId="0" fontId="4" fillId="0" borderId="0" xfId="0" applyFont="1" applyFill="1" applyBorder="1" applyAlignment="1">
      <alignment horizontal="center" wrapText="1"/>
    </xf>
    <xf numFmtId="178" fontId="4" fillId="0" borderId="0" xfId="0" applyNumberFormat="1" applyFont="1" applyFill="1" applyBorder="1" applyAlignment="1">
      <alignment horizontal="center" wrapText="1"/>
    </xf>
    <xf numFmtId="177" fontId="4" fillId="0" borderId="0" xfId="0" applyNumberFormat="1" applyFont="1" applyFill="1" applyBorder="1" applyAlignment="1">
      <alignment horizontal="center" wrapText="1"/>
    </xf>
    <xf numFmtId="176" fontId="4" fillId="0" borderId="0" xfId="0" applyNumberFormat="1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178" fontId="5" fillId="0" borderId="0" xfId="0" applyNumberFormat="1" applyFont="1" applyFill="1" applyBorder="1" applyAlignment="1">
      <alignment horizontal="left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 wrapText="1"/>
    </xf>
    <xf numFmtId="178" fontId="6" fillId="0" borderId="0" xfId="0" applyNumberFormat="1" applyFont="1" applyFill="1" applyBorder="1" applyAlignment="1">
      <alignment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178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 wrapText="1"/>
    </xf>
    <xf numFmtId="178" fontId="9" fillId="0" borderId="2" xfId="0" applyNumberFormat="1" applyFont="1" applyFill="1" applyBorder="1" applyAlignment="1">
      <alignment horizontal="center" vertical="center" wrapText="1"/>
    </xf>
    <xf numFmtId="177" fontId="8" fillId="0" borderId="2" xfId="0" applyNumberFormat="1" applyFont="1" applyFill="1" applyBorder="1" applyAlignment="1" applyProtection="1">
      <alignment horizontal="center" vertical="center" wrapText="1"/>
    </xf>
    <xf numFmtId="176" fontId="9" fillId="0" borderId="2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178" fontId="9" fillId="0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 applyProtection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178" fontId="10" fillId="0" borderId="1" xfId="0" applyNumberFormat="1" applyFont="1" applyFill="1" applyBorder="1" applyAlignment="1">
      <alignment horizontal="center" vertical="center" wrapText="1"/>
    </xf>
    <xf numFmtId="177" fontId="11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horizontal="center" vertical="center" wrapText="1"/>
    </xf>
    <xf numFmtId="176" fontId="1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176" fontId="0" fillId="0" borderId="2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8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Continuous" vertical="center"/>
    </xf>
    <xf numFmtId="178" fontId="0" fillId="0" borderId="0" xfId="0" applyNumberFormat="1" applyFont="1" applyFill="1" applyBorder="1" applyAlignment="1">
      <alignment horizontal="centerContinuous" vertical="center"/>
    </xf>
    <xf numFmtId="177" fontId="13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Continuous" vertical="center"/>
    </xf>
    <xf numFmtId="176" fontId="0" fillId="0" borderId="0" xfId="0" applyNumberFormat="1" applyFont="1" applyFill="1" applyBorder="1" applyAlignment="1">
      <alignment horizontal="centerContinuous" vertical="center"/>
    </xf>
    <xf numFmtId="0" fontId="7" fillId="0" borderId="0" xfId="0" applyFont="1" applyFill="1" applyBorder="1" applyAlignment="1">
      <alignment horizontal="center" vertical="center" wrapText="1"/>
    </xf>
    <xf numFmtId="178" fontId="7" fillId="0" borderId="0" xfId="0" applyNumberFormat="1" applyFont="1" applyFill="1" applyBorder="1" applyAlignment="1">
      <alignment horizontal="center" vertical="center" wrapText="1"/>
    </xf>
    <xf numFmtId="177" fontId="7" fillId="0" borderId="0" xfId="0" applyNumberFormat="1" applyFont="1" applyFill="1" applyBorder="1" applyAlignment="1">
      <alignment horizontal="center" vertical="center" wrapText="1"/>
    </xf>
    <xf numFmtId="176" fontId="7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178" fontId="9" fillId="0" borderId="0" xfId="0" applyNumberFormat="1" applyFont="1" applyFill="1" applyBorder="1" applyAlignment="1">
      <alignment horizontal="center" vertical="center" wrapText="1"/>
    </xf>
    <xf numFmtId="177" fontId="8" fillId="0" borderId="0" xfId="0" applyNumberFormat="1" applyFont="1" applyFill="1" applyBorder="1" applyAlignment="1" applyProtection="1">
      <alignment horizontal="center" vertical="center" wrapText="1"/>
    </xf>
    <xf numFmtId="176" fontId="9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78" fontId="10" fillId="0" borderId="0" xfId="0" applyNumberFormat="1" applyFont="1" applyFill="1" applyBorder="1" applyAlignment="1">
      <alignment horizontal="center" vertical="center" wrapText="1"/>
    </xf>
    <xf numFmtId="177" fontId="11" fillId="0" borderId="0" xfId="0" applyNumberFormat="1" applyFont="1" applyFill="1" applyBorder="1" applyAlignment="1" applyProtection="1">
      <alignment horizontal="center" vertical="center" wrapText="1"/>
    </xf>
    <xf numFmtId="0" fontId="11" fillId="0" borderId="0" xfId="0" applyNumberFormat="1" applyFont="1" applyFill="1" applyBorder="1" applyAlignment="1" applyProtection="1">
      <alignment horizontal="center" vertical="center" wrapText="1"/>
    </xf>
    <xf numFmtId="176" fontId="10" fillId="0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Alignment="1">
      <alignment horizontal="center" vertical="center"/>
    </xf>
    <xf numFmtId="0" fontId="14" fillId="0" borderId="0" xfId="0" applyFont="1">
      <alignment vertical="center"/>
    </xf>
    <xf numFmtId="0" fontId="13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176" fontId="0" fillId="0" borderId="0" xfId="0" applyNumberFormat="1" applyFill="1" applyBorder="1">
      <alignment vertical="center"/>
    </xf>
    <xf numFmtId="0" fontId="16" fillId="0" borderId="0" xfId="0" applyFont="1" applyFill="1" applyBorder="1" applyAlignment="1">
      <alignment horizontal="center" vertical="center"/>
    </xf>
    <xf numFmtId="176" fontId="16" fillId="0" borderId="0" xfId="0" applyNumberFormat="1" applyFont="1" applyFill="1" applyBorder="1">
      <alignment vertical="center"/>
    </xf>
    <xf numFmtId="176" fontId="0" fillId="0" borderId="0" xfId="0" applyNumberFormat="1" applyFont="1" applyFill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  <cellStyle name="千位分隔 2" xfId="50"/>
  </cellStyles>
  <dxfs count="23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/>
    <dxf/>
    <dxf/>
    <dxf/>
    <dxf/>
    <dxf/>
    <dxf/>
    <dxf/>
    <dxf/>
  </dxfs>
  <tableStyles count="0" defaultTableStyle="TableStyleMedium2" defaultPivotStyle="PivotStyleLight16"/>
  <colors>
    <mruColors>
      <color rgb="00489291"/>
      <color rgb="0019A38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572770</xdr:colOff>
      <xdr:row>5</xdr:row>
      <xdr:rowOff>137795</xdr:rowOff>
    </xdr:from>
    <xdr:to>
      <xdr:col>9</xdr:col>
      <xdr:colOff>43180</xdr:colOff>
      <xdr:row>10</xdr:row>
      <xdr:rowOff>16510</xdr:rowOff>
    </xdr:to>
    <xdr:pic>
      <xdr:nvPicPr>
        <xdr:cNvPr id="2" name="组合_102"/>
        <xdr:cNvPicPr/>
      </xdr:nvPicPr>
      <xdr:blipFill>
        <a:stretch>
          <a:fillRect/>
        </a:stretch>
      </xdr:blipFill>
      <xdr:spPr>
        <a:xfrm>
          <a:off x="1250315" y="995045"/>
          <a:ext cx="4890770" cy="735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pic>
      <xdr:nvPicPr>
        <xdr:cNvPr id="3" name="组合_11"/>
        <xdr:cNvPicPr/>
      </xdr:nvPicPr>
      <xdr:blipFill>
        <a:stretch>
          <a:fillRect/>
        </a:stretch>
      </xdr:blipFill>
      <xdr:spPr>
        <a:xfrm>
          <a:off x="1569720" y="1898650"/>
          <a:ext cx="3411855" cy="69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pic>
      <xdr:nvPicPr>
        <xdr:cNvPr id="4" name="直接连接符_17"/>
        <xdr:cNvPicPr/>
      </xdr:nvPicPr>
      <xdr:blipFill>
        <a:stretch>
          <a:fillRect/>
        </a:stretch>
      </xdr:blipFill>
      <xdr:spPr>
        <a:xfrm>
          <a:off x="6873240" y="2481580"/>
          <a:ext cx="0" cy="91865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5" name="图片_70"/>
        <xdr:cNvPicPr/>
      </xdr:nvPicPr>
      <xdr:blipFill>
        <a:stretch>
          <a:fillRect/>
        </a:stretch>
      </xdr:blipFill>
      <xdr:spPr>
        <a:xfrm>
          <a:off x="1670685" y="4854575"/>
          <a:ext cx="34036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491490</xdr:colOff>
      <xdr:row>29</xdr:row>
      <xdr:rowOff>41275</xdr:rowOff>
    </xdr:from>
    <xdr:to>
      <xdr:col>7</xdr:col>
      <xdr:colOff>507365</xdr:colOff>
      <xdr:row>36</xdr:row>
      <xdr:rowOff>13970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46580" y="5013325"/>
          <a:ext cx="34036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7" name="组合 102"/>
        <xdr:cNvGrpSpPr/>
      </xdr:nvGrpSpPr>
      <xdr:grpSpPr>
        <a:xfrm rot="0">
          <a:off x="1235710" y="995045"/>
          <a:ext cx="4890770" cy="735965"/>
          <a:chOff x="-48" y="701"/>
          <a:chExt cx="6845" cy="1248"/>
        </a:xfrm>
      </xdr:grpSpPr>
      <xdr:sp>
        <xdr:nvSpPr>
          <xdr:cNvPr id="8" name="矩形 7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9" name="文本框 8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11" name="组合 10"/>
        <xdr:cNvGrpSpPr/>
      </xdr:nvGrpSpPr>
      <xdr:grpSpPr>
        <a:xfrm rot="0">
          <a:off x="1569720" y="1898650"/>
          <a:ext cx="3411855" cy="692150"/>
          <a:chOff x="1212" y="2209"/>
          <a:chExt cx="4839" cy="1158"/>
        </a:xfrm>
      </xdr:grpSpPr>
      <xdr:sp>
        <xdr:nvSpPr>
          <xdr:cNvPr id="12" name="文本框 11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3" name="文本框 12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4" name="直接连接符 13"/>
        <xdr:cNvCxnSpPr/>
      </xdr:nvCxnSpPr>
      <xdr:spPr>
        <a:xfrm>
          <a:off x="687324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22225</xdr:rowOff>
    </xdr:from>
    <xdr:to>
      <xdr:col>15</xdr:col>
      <xdr:colOff>368935</xdr:colOff>
      <xdr:row>28</xdr:row>
      <xdr:rowOff>164465</xdr:rowOff>
    </xdr:to>
    <xdr:grpSp>
      <xdr:nvGrpSpPr>
        <xdr:cNvPr id="15" name="组合 14"/>
        <xdr:cNvGrpSpPr/>
      </xdr:nvGrpSpPr>
      <xdr:grpSpPr>
        <a:xfrm>
          <a:off x="7273925" y="1908175"/>
          <a:ext cx="3258185" cy="3056890"/>
          <a:chOff x="8438" y="3702"/>
          <a:chExt cx="4611" cy="5059"/>
        </a:xfrm>
      </xdr:grpSpPr>
      <xdr:grpSp>
        <xdr:nvGrpSpPr>
          <xdr:cNvPr id="16" name="组合 32"/>
          <xdr:cNvGrpSpPr/>
        </xdr:nvGrpSpPr>
        <xdr:grpSpPr>
          <a:xfrm rot="0">
            <a:off x="8721" y="6083"/>
            <a:ext cx="4328" cy="2678"/>
            <a:chOff x="11007" y="5362"/>
            <a:chExt cx="4828" cy="2710"/>
          </a:xfrm>
        </xdr:grpSpPr>
        <xdr:cxnSp>
          <xdr:nvCxnSpPr>
            <xdr:cNvPr id="17" name="直接连接符 16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8" name="直接连接符 17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9" name="直接连接符 18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0" name="组合 34"/>
          <xdr:cNvGrpSpPr/>
        </xdr:nvGrpSpPr>
        <xdr:grpSpPr>
          <a:xfrm rot="0">
            <a:off x="8438" y="3702"/>
            <a:ext cx="3264" cy="2488"/>
            <a:chOff x="10730" y="2878"/>
            <a:chExt cx="3249" cy="2520"/>
          </a:xfrm>
        </xdr:grpSpPr>
        <xdr:sp>
          <xdr:nvSpPr>
            <xdr:cNvPr id="21" name="文本框 20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2" name="文本框 21"/>
            <xdr:cNvSpPr txBox="1"/>
          </xdr:nvSpPr>
          <xdr:spPr>
            <a:xfrm>
              <a:off x="10843" y="4701"/>
              <a:ext cx="3052" cy="69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0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宋体</a:t>
              </a:r>
              <a:endParaRPr lang="zh-CN" altLang="en-US" sz="20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23" name="组合 22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4" name="文本框 23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5" name="文本框 24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>
    <xdr:from>
      <xdr:col>10</xdr:col>
      <xdr:colOff>495935</xdr:colOff>
      <xdr:row>36</xdr:row>
      <xdr:rowOff>102870</xdr:rowOff>
    </xdr:from>
    <xdr:to>
      <xdr:col>15</xdr:col>
      <xdr:colOff>357505</xdr:colOff>
      <xdr:row>50</xdr:row>
      <xdr:rowOff>45085</xdr:rowOff>
    </xdr:to>
    <xdr:grpSp>
      <xdr:nvGrpSpPr>
        <xdr:cNvPr id="26" name="组合 25"/>
        <xdr:cNvGrpSpPr/>
      </xdr:nvGrpSpPr>
      <xdr:grpSpPr>
        <a:xfrm>
          <a:off x="7271385" y="6275070"/>
          <a:ext cx="3249295" cy="2342515"/>
          <a:chOff x="8434" y="9476"/>
          <a:chExt cx="4632" cy="3879"/>
        </a:xfrm>
      </xdr:grpSpPr>
      <xdr:grpSp>
        <xdr:nvGrpSpPr>
          <xdr:cNvPr id="27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28" name="文本框 27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9" name="文本框 28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0" name="组合 69"/>
          <xdr:cNvGrpSpPr/>
        </xdr:nvGrpSpPr>
        <xdr:grpSpPr>
          <a:xfrm rot="0">
            <a:off x="8443" y="10825"/>
            <a:ext cx="4623" cy="814"/>
            <a:chOff x="7157" y="3565"/>
            <a:chExt cx="4607" cy="823"/>
          </a:xfrm>
        </xdr:grpSpPr>
        <xdr:sp>
          <xdr:nvSpPr>
            <xdr:cNvPr id="31" name="文本框 30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2" name="文本框 31"/>
            <xdr:cNvSpPr txBox="1"/>
          </xdr:nvSpPr>
          <xdr:spPr>
            <a:xfrm>
              <a:off x="7161" y="4042"/>
              <a:ext cx="4603" cy="34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sz="7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sz="7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33" name="组合 77"/>
          <xdr:cNvGrpSpPr/>
        </xdr:nvGrpSpPr>
        <xdr:grpSpPr>
          <a:xfrm rot="0">
            <a:off x="8434" y="12608"/>
            <a:ext cx="4627" cy="747"/>
            <a:chOff x="7148" y="5903"/>
            <a:chExt cx="4611" cy="757"/>
          </a:xfrm>
        </xdr:grpSpPr>
        <xdr:sp>
          <xdr:nvSpPr>
            <xdr:cNvPr id="34" name="文本框 33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5" name="文本框 34"/>
            <xdr:cNvSpPr txBox="1"/>
          </xdr:nvSpPr>
          <xdr:spPr>
            <a:xfrm>
              <a:off x="7148" y="6313"/>
              <a:ext cx="4611" cy="34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sz="7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sz="7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6" name="组合 69"/>
        <xdr:cNvGrpSpPr/>
      </xdr:nvGrpSpPr>
      <xdr:grpSpPr>
        <a:xfrm rot="0">
          <a:off x="1639570" y="2733675"/>
          <a:ext cx="3292475" cy="597535"/>
          <a:chOff x="7139" y="3569"/>
          <a:chExt cx="4652" cy="1008"/>
        </a:xfrm>
      </xdr:grpSpPr>
      <xdr:sp>
        <xdr:nvSpPr>
          <xdr:cNvPr id="37" name="文本框 36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8" name="文本框 37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39" name="组合 77"/>
        <xdr:cNvGrpSpPr/>
      </xdr:nvGrpSpPr>
      <xdr:grpSpPr>
        <a:xfrm rot="0">
          <a:off x="1628140" y="4343400"/>
          <a:ext cx="3888740" cy="601980"/>
          <a:chOff x="7127" y="5903"/>
          <a:chExt cx="5482" cy="1014"/>
        </a:xfrm>
      </xdr:grpSpPr>
      <xdr:sp>
        <xdr:nvSpPr>
          <xdr:cNvPr id="40" name="文本框 39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1" name="文本框 40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42" name="图片 41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50695" y="3388995"/>
          <a:ext cx="4504055" cy="6623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83185</xdr:rowOff>
    </xdr:to>
    <xdr:grpSp>
      <xdr:nvGrpSpPr>
        <xdr:cNvPr id="43" name="组合 77"/>
        <xdr:cNvGrpSpPr/>
      </xdr:nvGrpSpPr>
      <xdr:grpSpPr>
        <a:xfrm rot="0">
          <a:off x="1638300" y="6125210"/>
          <a:ext cx="3293110" cy="473075"/>
          <a:chOff x="7138" y="5903"/>
          <a:chExt cx="4651" cy="800"/>
        </a:xfrm>
      </xdr:grpSpPr>
      <xdr:sp>
        <xdr:nvSpPr>
          <xdr:cNvPr id="44" name="文本框 43"/>
          <xdr:cNvSpPr txBox="1"/>
        </xdr:nvSpPr>
        <xdr:spPr>
          <a:xfrm>
            <a:off x="7138" y="5903"/>
            <a:ext cx="4407" cy="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如何录入新的数据信息？</a:t>
            </a:r>
            <a:endParaRPr lang="zh-CN" altLang="en-US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5" name="文本框 44"/>
          <xdr:cNvSpPr txBox="1"/>
        </xdr:nvSpPr>
        <xdr:spPr>
          <a:xfrm>
            <a:off x="7196" y="6296"/>
            <a:ext cx="4593" cy="40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、在浇筑记录页录入每天的浇筑量相关信息。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502920</xdr:colOff>
      <xdr:row>30</xdr:row>
      <xdr:rowOff>62230</xdr:rowOff>
    </xdr:from>
    <xdr:to>
      <xdr:col>16</xdr:col>
      <xdr:colOff>142240</xdr:colOff>
      <xdr:row>34</xdr:row>
      <xdr:rowOff>51435</xdr:rowOff>
    </xdr:to>
    <xdr:sp>
      <xdr:nvSpPr>
        <xdr:cNvPr id="49" name="文本框 48"/>
        <xdr:cNvSpPr txBox="1"/>
      </xdr:nvSpPr>
      <xdr:spPr>
        <a:xfrm>
          <a:off x="7278370" y="5205730"/>
          <a:ext cx="3704590" cy="6750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1</xdr:col>
      <xdr:colOff>0</xdr:colOff>
      <xdr:row>72</xdr:row>
      <xdr:rowOff>0</xdr:rowOff>
    </xdr:from>
    <xdr:to>
      <xdr:col>5</xdr:col>
      <xdr:colOff>282575</xdr:colOff>
      <xdr:row>73</xdr:row>
      <xdr:rowOff>102235</xdr:rowOff>
    </xdr:to>
    <xdr:sp>
      <xdr:nvSpPr>
        <xdr:cNvPr id="54" name="文本框 53"/>
        <xdr:cNvSpPr txBox="1"/>
      </xdr:nvSpPr>
      <xdr:spPr>
        <a:xfrm>
          <a:off x="677545" y="12344400"/>
          <a:ext cx="2992755" cy="27368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/>
          <a:r>
            <a:rPr lang="en-US" altLang="zh-CN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· </a:t>
          </a:r>
          <a:r>
            <a:rPr lang="zh-CN" altLang="en-US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如何使用主要项目汇总表？</a:t>
          </a:r>
          <a:endParaRPr lang="zh-CN" altLang="en-US" b="1" kern="1200">
            <a:solidFill>
              <a:srgbClr val="222222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</xdr:txBody>
    </xdr:sp>
    <xdr:clientData/>
  </xdr:twoCellAnchor>
  <xdr:twoCellAnchor>
    <xdr:from>
      <xdr:col>1</xdr:col>
      <xdr:colOff>45720</xdr:colOff>
      <xdr:row>73</xdr:row>
      <xdr:rowOff>55880</xdr:rowOff>
    </xdr:from>
    <xdr:to>
      <xdr:col>5</xdr:col>
      <xdr:colOff>586740</xdr:colOff>
      <xdr:row>75</xdr:row>
      <xdr:rowOff>102870</xdr:rowOff>
    </xdr:to>
    <xdr:sp>
      <xdr:nvSpPr>
        <xdr:cNvPr id="55" name="文本框 54"/>
        <xdr:cNvSpPr txBox="1"/>
      </xdr:nvSpPr>
      <xdr:spPr>
        <a:xfrm>
          <a:off x="723265" y="12571730"/>
          <a:ext cx="3251200" cy="38989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 fontAlgn="t">
            <a:lnSpc>
              <a:spcPct val="100000"/>
            </a:lnSpc>
          </a:pPr>
          <a:r>
            <a: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1</a:t>
          </a:r>
          <a:r>
            <a: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、在逻辑页面输入工程名称关键字（支持模糊输入）。</a:t>
          </a:r>
          <a:endParaRPr lang="zh-CN" altLang="en-US" sz="900" kern="12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  <a:p>
          <a:pPr marL="0" algn="l" eaLnBrk="1" fontAlgn="t">
            <a:lnSpc>
              <a:spcPct val="100000"/>
            </a:lnSpc>
          </a:pPr>
          <a:r>
            <a: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2</a:t>
          </a:r>
          <a:r>
            <a: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、自动统计项目使用的各种钢筋重量。</a:t>
          </a:r>
          <a:endParaRPr lang="zh-CN" altLang="en-US" sz="900" kern="12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</xdr:txBody>
    </xdr:sp>
    <xdr:clientData/>
  </xdr:twoCellAnchor>
  <xdr:twoCellAnchor>
    <xdr:from>
      <xdr:col>2</xdr:col>
      <xdr:colOff>0</xdr:colOff>
      <xdr:row>47</xdr:row>
      <xdr:rowOff>0</xdr:rowOff>
    </xdr:from>
    <xdr:to>
      <xdr:col>6</xdr:col>
      <xdr:colOff>282575</xdr:colOff>
      <xdr:row>48</xdr:row>
      <xdr:rowOff>102235</xdr:rowOff>
    </xdr:to>
    <xdr:sp>
      <xdr:nvSpPr>
        <xdr:cNvPr id="50" name="文本框 49"/>
        <xdr:cNvSpPr txBox="1"/>
      </xdr:nvSpPr>
      <xdr:spPr>
        <a:xfrm>
          <a:off x="1355090" y="8058150"/>
          <a:ext cx="2992755" cy="27368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/>
          <a:r>
            <a:rPr lang="en-US" altLang="zh-CN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· </a:t>
          </a:r>
          <a:r>
            <a:rPr lang="zh-CN" altLang="en-US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如何使用钢筋自动计算表？</a:t>
          </a:r>
          <a:endParaRPr lang="zh-CN" altLang="en-US" b="1" kern="1200">
            <a:solidFill>
              <a:srgbClr val="222222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</xdr:txBody>
    </xdr:sp>
    <xdr:clientData/>
  </xdr:twoCellAnchor>
  <xdr:twoCellAnchor>
    <xdr:from>
      <xdr:col>2</xdr:col>
      <xdr:colOff>45720</xdr:colOff>
      <xdr:row>48</xdr:row>
      <xdr:rowOff>55880</xdr:rowOff>
    </xdr:from>
    <xdr:to>
      <xdr:col>6</xdr:col>
      <xdr:colOff>586740</xdr:colOff>
      <xdr:row>50</xdr:row>
      <xdr:rowOff>102870</xdr:rowOff>
    </xdr:to>
    <xdr:sp>
      <xdr:nvSpPr>
        <xdr:cNvPr id="51" name="文本框 50"/>
        <xdr:cNvSpPr txBox="1"/>
      </xdr:nvSpPr>
      <xdr:spPr>
        <a:xfrm>
          <a:off x="1400810" y="8285480"/>
          <a:ext cx="3251200" cy="38989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 fontAlgn="t">
            <a:lnSpc>
              <a:spcPct val="100000"/>
            </a:lnSpc>
          </a:pPr>
          <a:r>
            <a: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1</a:t>
          </a:r>
          <a:r>
            <a: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、输入钢筋直径、构件长度计算式、构件数量</a:t>
          </a:r>
          <a:endParaRPr lang="zh-CN" altLang="en-US" sz="900" kern="12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  <a:p>
          <a:pPr marL="0" algn="l" eaLnBrk="1" fontAlgn="t">
            <a:lnSpc>
              <a:spcPct val="100000"/>
            </a:lnSpc>
          </a:pPr>
          <a:r>
            <a: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2</a:t>
          </a:r>
          <a:r>
            <a: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、自动计算使用的各种钢筋重量。</a:t>
          </a:r>
          <a:endParaRPr lang="zh-CN" altLang="en-US" sz="900" kern="12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</xdr:txBody>
    </xdr:sp>
    <xdr:clientData/>
  </xdr:twoCellAnchor>
  <xdr:twoCellAnchor editAs="oneCell">
    <xdr:from>
      <xdr:col>1</xdr:col>
      <xdr:colOff>524510</xdr:colOff>
      <xdr:row>50</xdr:row>
      <xdr:rowOff>76835</xdr:rowOff>
    </xdr:from>
    <xdr:to>
      <xdr:col>11</xdr:col>
      <xdr:colOff>29210</xdr:colOff>
      <xdr:row>69</xdr:row>
      <xdr:rowOff>128270</xdr:rowOff>
    </xdr:to>
    <xdr:pic>
      <xdr:nvPicPr>
        <xdr:cNvPr id="58" name="图片 57" descr="gj0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02055" y="8649335"/>
          <a:ext cx="6280150" cy="3308985"/>
        </a:xfrm>
        <a:prstGeom prst="rect">
          <a:avLst/>
        </a:prstGeom>
      </xdr:spPr>
    </xdr:pic>
    <xdr:clientData/>
  </xdr:twoCellAnchor>
  <xdr:twoCellAnchor editAs="oneCell">
    <xdr:from>
      <xdr:col>1</xdr:col>
      <xdr:colOff>314960</xdr:colOff>
      <xdr:row>76</xdr:row>
      <xdr:rowOff>37465</xdr:rowOff>
    </xdr:from>
    <xdr:to>
      <xdr:col>11</xdr:col>
      <xdr:colOff>227965</xdr:colOff>
      <xdr:row>97</xdr:row>
      <xdr:rowOff>0</xdr:rowOff>
    </xdr:to>
    <xdr:pic>
      <xdr:nvPicPr>
        <xdr:cNvPr id="59" name="图片 58" descr="gj0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92505" y="13067665"/>
          <a:ext cx="6688455" cy="35629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表2" displayName="表2" ref="B2:O13" totalsRowShown="0">
  <autoFilter ref="B2:O13"/>
  <tableColumns count="14">
    <tableColumn id="1" name="直径" dataDxfId="0"/>
    <tableColumn id="2" name="6.5" dataDxfId="1"/>
    <tableColumn id="3" name="8" dataDxfId="2"/>
    <tableColumn id="4" name="10" dataDxfId="3"/>
    <tableColumn id="5" name="12" dataDxfId="4"/>
    <tableColumn id="6" name="14" dataDxfId="5"/>
    <tableColumn id="7" name="16" dataDxfId="6"/>
    <tableColumn id="8" name="18" dataDxfId="7"/>
    <tableColumn id="9" name="20" dataDxfId="8"/>
    <tableColumn id="10" name="22" dataDxfId="9"/>
    <tableColumn id="11" name="25" dataDxfId="10"/>
    <tableColumn id="12" name="28" dataDxfId="11"/>
    <tableColumn id="13" name="32" dataDxfId="12"/>
    <tableColumn id="14" name="合计" dataDxfId="1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钢筋" displayName="钢筋" ref="A2:I15" totalsRowShown="0">
  <autoFilter ref="A2:I15"/>
  <tableColumns count="9">
    <tableColumn id="1" name="工程名称" dataDxfId="14"/>
    <tableColumn id="2" name="部位" dataDxfId="15"/>
    <tableColumn id="3" name="直径mm" dataDxfId="16"/>
    <tableColumn id="4" name="延米重 kg" dataDxfId="17"/>
    <tableColumn id="5" name="单构件长度计算式" dataDxfId="18"/>
    <tableColumn id="6" name="长度 m" dataDxfId="19"/>
    <tableColumn id="7" name="构件数" dataDxfId="20"/>
    <tableColumn id="8" name="合重kg" dataDxfId="21"/>
    <tableColumn id="9" name="说 明：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3"/>
  <sheetViews>
    <sheetView showGridLines="0" topLeftCell="B1" workbookViewId="0">
      <selection activeCell="S8" sqref="S8"/>
    </sheetView>
  </sheetViews>
  <sheetFormatPr defaultColWidth="9" defaultRowHeight="13.5"/>
  <cols>
    <col min="1" max="1" width="1.75" hidden="1" customWidth="1"/>
    <col min="2" max="2" width="13.75" customWidth="1"/>
    <col min="3" max="14" width="8.125" customWidth="1"/>
    <col min="15" max="15" width="13.625" customWidth="1"/>
  </cols>
  <sheetData>
    <row r="1" ht="39" customHeight="1" spans="2:15">
      <c r="B1" s="76" t="s">
        <v>0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ht="31" customHeight="1" spans="2:15">
      <c r="B2" s="77" t="s">
        <v>1</v>
      </c>
      <c r="C2" s="78" t="s">
        <v>2</v>
      </c>
      <c r="D2" s="78" t="s">
        <v>3</v>
      </c>
      <c r="E2" s="78" t="s">
        <v>4</v>
      </c>
      <c r="F2" s="78" t="s">
        <v>5</v>
      </c>
      <c r="G2" s="79" t="s">
        <v>6</v>
      </c>
      <c r="H2" s="79" t="s">
        <v>7</v>
      </c>
      <c r="I2" s="79" t="s">
        <v>8</v>
      </c>
      <c r="J2" s="79" t="s">
        <v>9</v>
      </c>
      <c r="K2" s="79" t="s">
        <v>10</v>
      </c>
      <c r="L2" s="79" t="s">
        <v>11</v>
      </c>
      <c r="M2" s="79" t="s">
        <v>12</v>
      </c>
      <c r="N2" s="79" t="s">
        <v>13</v>
      </c>
      <c r="O2" s="77" t="s">
        <v>14</v>
      </c>
    </row>
    <row r="3" ht="31" customHeight="1" spans="2:15">
      <c r="B3" s="62" t="s">
        <v>15</v>
      </c>
      <c r="C3" s="80">
        <f ca="1">IF(工程名称="","",SUMIFS(钢筋[合重kg],钢筋[直径mm],直径,钢筋[工程名称],"*"&amp;工程名称&amp;"*"))</f>
        <v>0</v>
      </c>
      <c r="D3" s="80">
        <f ca="1">IF(工程名称="","",SUMIFS(钢筋[合重kg],钢筋[直径mm],直径,钢筋[工程名称],"*"&amp;工程名称&amp;"*"))</f>
        <v>0</v>
      </c>
      <c r="E3" s="80">
        <f ca="1">IF(工程名称="","",SUMIFS(钢筋[合重kg],钢筋[直径mm],直径,钢筋[工程名称],"*"&amp;工程名称&amp;"*"))</f>
        <v>0</v>
      </c>
      <c r="F3" s="80">
        <f ca="1">IF(工程名称="","",SUMIFS(钢筋[合重kg],钢筋[直径mm],直径,钢筋[工程名称],"*"&amp;工程名称&amp;"*"))</f>
        <v>0</v>
      </c>
      <c r="G3" s="80">
        <f ca="1">IF(工程名称="","",SUMIFS(钢筋[合重kg],钢筋[直径mm],直径,钢筋[工程名称],"*"&amp;工程名称&amp;"*"))</f>
        <v>0</v>
      </c>
      <c r="H3" s="80">
        <f ca="1">IF(工程名称="","",SUMIFS(钢筋[合重kg],钢筋[直径mm],直径,钢筋[工程名称],"*"&amp;工程名称&amp;"*"))</f>
        <v>0</v>
      </c>
      <c r="I3" s="80">
        <f ca="1">IF(工程名称="","",SUMIFS(钢筋[合重kg],钢筋[直径mm],直径,钢筋[工程名称],"*"&amp;工程名称&amp;"*"))</f>
        <v>0</v>
      </c>
      <c r="J3" s="80">
        <f ca="1">IF(工程名称="","",SUMIFS(钢筋[合重kg],钢筋[直径mm],直径,钢筋[工程名称],"*"&amp;工程名称&amp;"*"))</f>
        <v>0</v>
      </c>
      <c r="K3" s="80">
        <f ca="1">IF(工程名称="","",SUMIFS(钢筋[合重kg],钢筋[直径mm],直径,钢筋[工程名称],"*"&amp;工程名称&amp;"*"))</f>
        <v>667.732208</v>
      </c>
      <c r="L3" s="80">
        <f ca="1">IF(工程名称="","",SUMIFS(钢筋[合重kg],钢筋[直径mm],直径,钢筋[工程名称],"*"&amp;工程名称&amp;"*"))</f>
        <v>0</v>
      </c>
      <c r="M3" s="80">
        <f ca="1">IF(工程名称="","",SUMIFS(钢筋[合重kg],钢筋[直径mm],直径,钢筋[工程名称],"*"&amp;工程名称&amp;"*"))</f>
        <v>0</v>
      </c>
      <c r="N3" s="80">
        <f ca="1">IF(工程名称="","",SUMIFS(钢筋[合重kg],钢筋[直径mm],直径,钢筋[工程名称],"*"&amp;工程名称&amp;"*"))</f>
        <v>0</v>
      </c>
      <c r="O3" s="83">
        <f ca="1" t="shared" ref="O3:O12" si="0">SUM(C3:N3)</f>
        <v>667.732208</v>
      </c>
    </row>
    <row r="4" ht="31" customHeight="1" spans="2:15">
      <c r="B4" s="62" t="s">
        <v>16</v>
      </c>
      <c r="C4" s="80">
        <f ca="1">IF(工程名称="","",SUMIFS(钢筋[合重kg],钢筋[直径mm],直径,钢筋[工程名称],"*"&amp;工程名称&amp;"*"))</f>
        <v>0</v>
      </c>
      <c r="D4" s="80">
        <f ca="1">IF(工程名称="","",SUMIFS(钢筋[合重kg],钢筋[直径mm],直径,钢筋[工程名称],"*"&amp;工程名称&amp;"*"))</f>
        <v>0</v>
      </c>
      <c r="E4" s="80">
        <f ca="1">IF(工程名称="","",SUMIFS(钢筋[合重kg],钢筋[直径mm],直径,钢筋[工程名称],"*"&amp;工程名称&amp;"*"))</f>
        <v>0</v>
      </c>
      <c r="F4" s="80">
        <f ca="1">IF(工程名称="","",SUMIFS(钢筋[合重kg],钢筋[直径mm],直径,钢筋[工程名称],"*"&amp;工程名称&amp;"*"))</f>
        <v>0</v>
      </c>
      <c r="G4" s="80">
        <f ca="1">IF(工程名称="","",SUMIFS(钢筋[合重kg],钢筋[直径mm],直径,钢筋[工程名称],"*"&amp;工程名称&amp;"*"))</f>
        <v>0</v>
      </c>
      <c r="H4" s="80">
        <f ca="1">IF(工程名称="","",SUMIFS(钢筋[合重kg],钢筋[直径mm],直径,钢筋[工程名称],"*"&amp;工程名称&amp;"*"))</f>
        <v>0</v>
      </c>
      <c r="I4" s="80">
        <f ca="1">IF(工程名称="","",SUMIFS(钢筋[合重kg],钢筋[直径mm],直径,钢筋[工程名称],"*"&amp;工程名称&amp;"*"))</f>
        <v>0</v>
      </c>
      <c r="J4" s="80">
        <f ca="1">IF(工程名称="","",SUMIFS(钢筋[合重kg],钢筋[直径mm],直径,钢筋[工程名称],"*"&amp;工程名称&amp;"*"))</f>
        <v>1655.5344</v>
      </c>
      <c r="K4" s="80">
        <f ca="1">IF(工程名称="","",SUMIFS(钢筋[合重kg],钢筋[直径mm],直径,钢筋[工程名称],"*"&amp;工程名称&amp;"*"))</f>
        <v>0</v>
      </c>
      <c r="L4" s="80">
        <f ca="1">IF(工程名称="","",SUMIFS(钢筋[合重kg],钢筋[直径mm],直径,钢筋[工程名称],"*"&amp;工程名称&amp;"*"))</f>
        <v>0</v>
      </c>
      <c r="M4" s="80">
        <f ca="1">IF(工程名称="","",SUMIFS(钢筋[合重kg],钢筋[直径mm],直径,钢筋[工程名称],"*"&amp;工程名称&amp;"*"))</f>
        <v>0</v>
      </c>
      <c r="N4" s="80">
        <f ca="1">IF(工程名称="","",SUMIFS(钢筋[合重kg],钢筋[直径mm],直径,钢筋[工程名称],"*"&amp;工程名称&amp;"*"))</f>
        <v>0</v>
      </c>
      <c r="O4" s="83">
        <f ca="1" t="shared" si="0"/>
        <v>1655.5344</v>
      </c>
    </row>
    <row r="5" ht="31" customHeight="1" spans="2:15">
      <c r="B5" s="62" t="s">
        <v>17</v>
      </c>
      <c r="C5" s="80">
        <f ca="1">IF(工程名称="","",SUMIFS(钢筋[合重kg],钢筋[直径mm],直径,钢筋[工程名称],"*"&amp;工程名称&amp;"*"))</f>
        <v>0</v>
      </c>
      <c r="D5" s="80">
        <f ca="1">IF(工程名称="","",SUMIFS(钢筋[合重kg],钢筋[直径mm],直径,钢筋[工程名称],"*"&amp;工程名称&amp;"*"))</f>
        <v>862.41792</v>
      </c>
      <c r="E5" s="80">
        <f ca="1">IF(工程名称="","",SUMIFS(钢筋[合重kg],钢筋[直径mm],直径,钢筋[工程名称],"*"&amp;工程名称&amp;"*"))</f>
        <v>0</v>
      </c>
      <c r="F5" s="80">
        <f ca="1">IF(工程名称="","",SUMIFS(钢筋[合重kg],钢筋[直径mm],直径,钢筋[工程名称],"*"&amp;工程名称&amp;"*"))</f>
        <v>0</v>
      </c>
      <c r="G5" s="80">
        <f ca="1">IF(工程名称="","",SUMIFS(钢筋[合重kg],钢筋[直径mm],直径,钢筋[工程名称],"*"&amp;工程名称&amp;"*"))</f>
        <v>0</v>
      </c>
      <c r="H5" s="80">
        <f ca="1">IF(工程名称="","",SUMIFS(钢筋[合重kg],钢筋[直径mm],直径,钢筋[工程名称],"*"&amp;工程名称&amp;"*"))</f>
        <v>0</v>
      </c>
      <c r="I5" s="80">
        <f ca="1">IF(工程名称="","",SUMIFS(钢筋[合重kg],钢筋[直径mm],直径,钢筋[工程名称],"*"&amp;工程名称&amp;"*"))</f>
        <v>0</v>
      </c>
      <c r="J5" s="80">
        <f ca="1">IF(工程名称="","",SUMIFS(钢筋[合重kg],钢筋[直径mm],直径,钢筋[工程名称],"*"&amp;工程名称&amp;"*"))</f>
        <v>0</v>
      </c>
      <c r="K5" s="80">
        <f ca="1">IF(工程名称="","",SUMIFS(钢筋[合重kg],钢筋[直径mm],直径,钢筋[工程名称],"*"&amp;工程名称&amp;"*"))</f>
        <v>0</v>
      </c>
      <c r="L5" s="80">
        <f ca="1">IF(工程名称="","",SUMIFS(钢筋[合重kg],钢筋[直径mm],直径,钢筋[工程名称],"*"&amp;工程名称&amp;"*"))</f>
        <v>0</v>
      </c>
      <c r="M5" s="80">
        <f ca="1">IF(工程名称="","",SUMIFS(钢筋[合重kg],钢筋[直径mm],直径,钢筋[工程名称],"*"&amp;工程名称&amp;"*"))</f>
        <v>0</v>
      </c>
      <c r="N5" s="80">
        <f ca="1">IF(工程名称="","",SUMIFS(钢筋[合重kg],钢筋[直径mm],直径,钢筋[工程名称],"*"&amp;工程名称&amp;"*"))</f>
        <v>0</v>
      </c>
      <c r="O5" s="83">
        <f ca="1" t="shared" si="0"/>
        <v>862.41792</v>
      </c>
    </row>
    <row r="6" ht="31" customHeight="1" spans="2:15">
      <c r="B6" s="62" t="s">
        <v>18</v>
      </c>
      <c r="C6" s="80">
        <f ca="1">IF(工程名称="","",SUMIFS(钢筋[合重kg],钢筋[直径mm],直径,钢筋[工程名称],"*"&amp;工程名称&amp;"*"))</f>
        <v>0</v>
      </c>
      <c r="D6" s="80">
        <f ca="1">IF(工程名称="","",SUMIFS(钢筋[合重kg],钢筋[直径mm],直径,钢筋[工程名称],"*"&amp;工程名称&amp;"*"))</f>
        <v>0</v>
      </c>
      <c r="E6" s="80">
        <f ca="1">IF(工程名称="","",SUMIFS(钢筋[合重kg],钢筋[直径mm],直径,钢筋[工程名称],"*"&amp;工程名称&amp;"*"))</f>
        <v>0</v>
      </c>
      <c r="F6" s="80">
        <f ca="1">IF(工程名称="","",SUMIFS(钢筋[合重kg],钢筋[直径mm],直径,钢筋[工程名称],"*"&amp;工程名称&amp;"*"))</f>
        <v>0</v>
      </c>
      <c r="G6" s="80">
        <f ca="1">IF(工程名称="","",SUMIFS(钢筋[合重kg],钢筋[直径mm],直径,钢筋[工程名称],"*"&amp;工程名称&amp;"*"))</f>
        <v>623.041664</v>
      </c>
      <c r="H6" s="80">
        <f ca="1">IF(工程名称="","",SUMIFS(钢筋[合重kg],钢筋[直径mm],直径,钢筋[工程名称],"*"&amp;工程名称&amp;"*"))</f>
        <v>0</v>
      </c>
      <c r="I6" s="80">
        <f ca="1">IF(工程名称="","",SUMIFS(钢筋[合重kg],钢筋[直径mm],直径,钢筋[工程名称],"*"&amp;工程名称&amp;"*"))</f>
        <v>0</v>
      </c>
      <c r="J6" s="80">
        <f ca="1">IF(工程名称="","",SUMIFS(钢筋[合重kg],钢筋[直径mm],直径,钢筋[工程名称],"*"&amp;工程名称&amp;"*"))</f>
        <v>0</v>
      </c>
      <c r="K6" s="80">
        <f ca="1">IF(工程名称="","",SUMIFS(钢筋[合重kg],钢筋[直径mm],直径,钢筋[工程名称],"*"&amp;工程名称&amp;"*"))</f>
        <v>0</v>
      </c>
      <c r="L6" s="80">
        <f ca="1">IF(工程名称="","",SUMIFS(钢筋[合重kg],钢筋[直径mm],直径,钢筋[工程名称],"*"&amp;工程名称&amp;"*"))</f>
        <v>0</v>
      </c>
      <c r="M6" s="80">
        <f ca="1">IF(工程名称="","",SUMIFS(钢筋[合重kg],钢筋[直径mm],直径,钢筋[工程名称],"*"&amp;工程名称&amp;"*"))</f>
        <v>0</v>
      </c>
      <c r="N6" s="80">
        <f ca="1">IF(工程名称="","",SUMIFS(钢筋[合重kg],钢筋[直径mm],直径,钢筋[工程名称],"*"&amp;工程名称&amp;"*"))</f>
        <v>0</v>
      </c>
      <c r="O6" s="83">
        <f ca="1" t="shared" si="0"/>
        <v>623.041664</v>
      </c>
    </row>
    <row r="7" ht="31" customHeight="1" spans="2:15">
      <c r="B7" s="62" t="s">
        <v>19</v>
      </c>
      <c r="C7" s="80">
        <f ca="1">IF(工程名称="","",SUMIFS(钢筋[合重kg],钢筋[直径mm],直径,钢筋[工程名称],"*"&amp;工程名称&amp;"*"))</f>
        <v>0</v>
      </c>
      <c r="D7" s="80">
        <f ca="1">IF(工程名称="","",SUMIFS(钢筋[合重kg],钢筋[直径mm],直径,钢筋[工程名称],"*"&amp;工程名称&amp;"*"))</f>
        <v>0</v>
      </c>
      <c r="E7" s="80">
        <f ca="1">IF(工程名称="","",SUMIFS(钢筋[合重kg],钢筋[直径mm],直径,钢筋[工程名称],"*"&amp;工程名称&amp;"*"))</f>
        <v>0</v>
      </c>
      <c r="F7" s="80">
        <f ca="1">IF(工程名称="","",SUMIFS(钢筋[合重kg],钢筋[直径mm],直径,钢筋[工程名称],"*"&amp;工程名称&amp;"*"))</f>
        <v>0</v>
      </c>
      <c r="G7" s="80">
        <f ca="1">IF(工程名称="","",SUMIFS(钢筋[合重kg],钢筋[直径mm],直径,钢筋[工程名称],"*"&amp;工程名称&amp;"*"))</f>
        <v>0</v>
      </c>
      <c r="H7" s="80">
        <f ca="1">IF(工程名称="","",SUMIFS(钢筋[合重kg],钢筋[直径mm],直径,钢筋[工程名称],"*"&amp;工程名称&amp;"*"))</f>
        <v>0</v>
      </c>
      <c r="I7" s="80">
        <f ca="1">IF(工程名称="","",SUMIFS(钢筋[合重kg],钢筋[直径mm],直径,钢筋[工程名称],"*"&amp;工程名称&amp;"*"))</f>
        <v>0</v>
      </c>
      <c r="J7" s="80">
        <f ca="1">IF(工程名称="","",SUMIFS(钢筋[合重kg],钢筋[直径mm],直径,钢筋[工程名称],"*"&amp;工程名称&amp;"*"))</f>
        <v>0</v>
      </c>
      <c r="K7" s="80">
        <f ca="1">IF(工程名称="","",SUMIFS(钢筋[合重kg],钢筋[直径mm],直径,钢筋[工程名称],"*"&amp;工程名称&amp;"*"))</f>
        <v>590.686184</v>
      </c>
      <c r="L7" s="80">
        <f ca="1">IF(工程名称="","",SUMIFS(钢筋[合重kg],钢筋[直径mm],直径,钢筋[工程名称],"*"&amp;工程名称&amp;"*"))</f>
        <v>0</v>
      </c>
      <c r="M7" s="80">
        <f ca="1">IF(工程名称="","",SUMIFS(钢筋[合重kg],钢筋[直径mm],直径,钢筋[工程名称],"*"&amp;工程名称&amp;"*"))</f>
        <v>0</v>
      </c>
      <c r="N7" s="80">
        <f ca="1">IF(工程名称="","",SUMIFS(钢筋[合重kg],钢筋[直径mm],直径,钢筋[工程名称],"*"&amp;工程名称&amp;"*"))</f>
        <v>0</v>
      </c>
      <c r="O7" s="83">
        <f ca="1" t="shared" si="0"/>
        <v>590.686184</v>
      </c>
    </row>
    <row r="8" ht="31" customHeight="1" spans="2:15">
      <c r="B8" s="62" t="s">
        <v>20</v>
      </c>
      <c r="C8" s="80">
        <f ca="1">IF(工程名称="","",SUMIFS(钢筋[合重kg],钢筋[直径mm],直径,钢筋[工程名称],"*"&amp;工程名称&amp;"*"))</f>
        <v>0</v>
      </c>
      <c r="D8" s="80">
        <f ca="1">IF(工程名称="","",SUMIFS(钢筋[合重kg],钢筋[直径mm],直径,钢筋[工程名称],"*"&amp;工程名称&amp;"*"))</f>
        <v>0</v>
      </c>
      <c r="E8" s="80">
        <f ca="1">IF(工程名称="","",SUMIFS(钢筋[合重kg],钢筋[直径mm],直径,钢筋[工程名称],"*"&amp;工程名称&amp;"*"))</f>
        <v>0</v>
      </c>
      <c r="F8" s="80">
        <f ca="1">IF(工程名称="","",SUMIFS(钢筋[合重kg],钢筋[直径mm],直径,钢筋[工程名称],"*"&amp;工程名称&amp;"*"))</f>
        <v>0</v>
      </c>
      <c r="G8" s="80">
        <f ca="1">IF(工程名称="","",SUMIFS(钢筋[合重kg],钢筋[直径mm],直径,钢筋[工程名称],"*"&amp;工程名称&amp;"*"))</f>
        <v>0</v>
      </c>
      <c r="H8" s="80">
        <f ca="1">IF(工程名称="","",SUMIFS(钢筋[合重kg],钢筋[直径mm],直径,钢筋[工程名称],"*"&amp;工程名称&amp;"*"))</f>
        <v>0</v>
      </c>
      <c r="I8" s="80">
        <f ca="1">IF(工程名称="","",SUMIFS(钢筋[合重kg],钢筋[直径mm],直径,钢筋[工程名称],"*"&amp;工程名称&amp;"*"))</f>
        <v>0</v>
      </c>
      <c r="J8" s="80">
        <f ca="1">IF(工程名称="","",SUMIFS(钢筋[合重kg],钢筋[直径mm],直径,钢筋[工程名称],"*"&amp;工程名称&amp;"*"))</f>
        <v>1464.5112</v>
      </c>
      <c r="K8" s="80">
        <f ca="1">IF(工程名称="","",SUMIFS(钢筋[合重kg],钢筋[直径mm],直径,钢筋[工程名称],"*"&amp;工程名称&amp;"*"))</f>
        <v>0</v>
      </c>
      <c r="L8" s="80">
        <f ca="1">IF(工程名称="","",SUMIFS(钢筋[合重kg],钢筋[直径mm],直径,钢筋[工程名称],"*"&amp;工程名称&amp;"*"))</f>
        <v>0</v>
      </c>
      <c r="M8" s="80">
        <f ca="1">IF(工程名称="","",SUMIFS(钢筋[合重kg],钢筋[直径mm],直径,钢筋[工程名称],"*"&amp;工程名称&amp;"*"))</f>
        <v>0</v>
      </c>
      <c r="N8" s="80">
        <f ca="1">IF(工程名称="","",SUMIFS(钢筋[合重kg],钢筋[直径mm],直径,钢筋[工程名称],"*"&amp;工程名称&amp;"*"))</f>
        <v>0</v>
      </c>
      <c r="O8" s="83">
        <f ca="1" t="shared" si="0"/>
        <v>1464.5112</v>
      </c>
    </row>
    <row r="9" ht="31" customHeight="1" spans="2:15">
      <c r="B9" s="62" t="s">
        <v>21</v>
      </c>
      <c r="C9" s="80">
        <f ca="1">IF(工程名称="","",SUMIFS(钢筋[合重kg],钢筋[直径mm],直径,钢筋[工程名称],"*"&amp;工程名称&amp;"*"))</f>
        <v>0</v>
      </c>
      <c r="D9" s="80">
        <f ca="1">IF(工程名称="","",SUMIFS(钢筋[合重kg],钢筋[直径mm],直径,钢筋[工程名称],"*"&amp;工程名称&amp;"*"))</f>
        <v>686.617344</v>
      </c>
      <c r="E9" s="80">
        <f ca="1">IF(工程名称="","",SUMIFS(钢筋[合重kg],钢筋[直径mm],直径,钢筋[工程名称],"*"&amp;工程名称&amp;"*"))</f>
        <v>0</v>
      </c>
      <c r="F9" s="80">
        <f ca="1">IF(工程名称="","",SUMIFS(钢筋[合重kg],钢筋[直径mm],直径,钢筋[工程名称],"*"&amp;工程名称&amp;"*"))</f>
        <v>0</v>
      </c>
      <c r="G9" s="80">
        <f ca="1">IF(工程名称="","",SUMIFS(钢筋[合重kg],钢筋[直径mm],直径,钢筋[工程名称],"*"&amp;工程名称&amp;"*"))</f>
        <v>0</v>
      </c>
      <c r="H9" s="80">
        <f ca="1">IF(工程名称="","",SUMIFS(钢筋[合重kg],钢筋[直径mm],直径,钢筋[工程名称],"*"&amp;工程名称&amp;"*"))</f>
        <v>0</v>
      </c>
      <c r="I9" s="80">
        <f ca="1">IF(工程名称="","",SUMIFS(钢筋[合重kg],钢筋[直径mm],直径,钢筋[工程名称],"*"&amp;工程名称&amp;"*"))</f>
        <v>0</v>
      </c>
      <c r="J9" s="80">
        <f ca="1">IF(工程名称="","",SUMIFS(钢筋[合重kg],钢筋[直径mm],直径,钢筋[工程名称],"*"&amp;工程名称&amp;"*"))</f>
        <v>0</v>
      </c>
      <c r="K9" s="80">
        <f ca="1">IF(工程名称="","",SUMIFS(钢筋[合重kg],钢筋[直径mm],直径,钢筋[工程名称],"*"&amp;工程名称&amp;"*"))</f>
        <v>0</v>
      </c>
      <c r="L9" s="80">
        <f ca="1">IF(工程名称="","",SUMIFS(钢筋[合重kg],钢筋[直径mm],直径,钢筋[工程名称],"*"&amp;工程名称&amp;"*"))</f>
        <v>0</v>
      </c>
      <c r="M9" s="80">
        <f ca="1">IF(工程名称="","",SUMIFS(钢筋[合重kg],钢筋[直径mm],直径,钢筋[工程名称],"*"&amp;工程名称&amp;"*"))</f>
        <v>0</v>
      </c>
      <c r="N9" s="80">
        <f ca="1">IF(工程名称="","",SUMIFS(钢筋[合重kg],钢筋[直径mm],直径,钢筋[工程名称],"*"&amp;工程名称&amp;"*"))</f>
        <v>0</v>
      </c>
      <c r="O9" s="83">
        <f ca="1" t="shared" si="0"/>
        <v>686.617344</v>
      </c>
    </row>
    <row r="10" ht="31" customHeight="1" spans="2:15">
      <c r="B10" s="62" t="s">
        <v>22</v>
      </c>
      <c r="C10" s="80">
        <f ca="1">IF(工程名称="","",SUMIFS(钢筋[合重kg],钢筋[直径mm],直径,钢筋[工程名称],"*"&amp;工程名称&amp;"*"))</f>
        <v>0</v>
      </c>
      <c r="D10" s="80">
        <f ca="1">IF(工程名称="","",SUMIFS(钢筋[合重kg],钢筋[直径mm],直径,钢筋[工程名称],"*"&amp;工程名称&amp;"*"))</f>
        <v>1171.381904</v>
      </c>
      <c r="E10" s="80">
        <f ca="1">IF(工程名称="","",SUMIFS(钢筋[合重kg],钢筋[直径mm],直径,钢筋[工程名称],"*"&amp;工程名称&amp;"*"))</f>
        <v>0</v>
      </c>
      <c r="F10" s="80">
        <f ca="1">IF(工程名称="","",SUMIFS(钢筋[合重kg],钢筋[直径mm],直径,钢筋[工程名称],"*"&amp;工程名称&amp;"*"))</f>
        <v>0</v>
      </c>
      <c r="G10" s="80">
        <f ca="1">IF(工程名称="","",SUMIFS(钢筋[合重kg],钢筋[直径mm],直径,钢筋[工程名称],"*"&amp;工程名称&amp;"*"))</f>
        <v>880.38496</v>
      </c>
      <c r="H10" s="80">
        <f ca="1">IF(工程名称="","",SUMIFS(钢筋[合重kg],钢筋[直径mm],直径,钢筋[工程名称],"*"&amp;工程名称&amp;"*"))</f>
        <v>0</v>
      </c>
      <c r="I10" s="80">
        <f ca="1">IF(工程名称="","",SUMIFS(钢筋[合重kg],钢筋[直径mm],直径,钢筋[工程名称],"*"&amp;工程名称&amp;"*"))</f>
        <v>0</v>
      </c>
      <c r="J10" s="80">
        <f ca="1">IF(工程名称="","",SUMIFS(钢筋[合重kg],钢筋[直径mm],直径,钢筋[工程名称],"*"&amp;工程名称&amp;"*"))</f>
        <v>0</v>
      </c>
      <c r="K10" s="80">
        <f ca="1">IF(工程名称="","",SUMIFS(钢筋[合重kg],钢筋[直径mm],直径,钢筋[工程名称],"*"&amp;工程名称&amp;"*"))</f>
        <v>0</v>
      </c>
      <c r="L10" s="80">
        <f ca="1">IF(工程名称="","",SUMIFS(钢筋[合重kg],钢筋[直径mm],直径,钢筋[工程名称],"*"&amp;工程名称&amp;"*"))</f>
        <v>0</v>
      </c>
      <c r="M10" s="80">
        <f ca="1">IF(工程名称="","",SUMIFS(钢筋[合重kg],钢筋[直径mm],直径,钢筋[工程名称],"*"&amp;工程名称&amp;"*"))</f>
        <v>0</v>
      </c>
      <c r="N10" s="80">
        <f ca="1">IF(工程名称="","",SUMIFS(钢筋[合重kg],钢筋[直径mm],直径,钢筋[工程名称],"*"&amp;工程名称&amp;"*"))</f>
        <v>0</v>
      </c>
      <c r="O10" s="83">
        <f ca="1" t="shared" si="0"/>
        <v>2051.766864</v>
      </c>
    </row>
    <row r="11" ht="31" customHeight="1" spans="2:15">
      <c r="B11" s="62" t="s">
        <v>23</v>
      </c>
      <c r="C11" s="80">
        <f ca="1">IF(工程名称="","",SUMIFS(钢筋[合重kg],钢筋[直径mm],直径,钢筋[工程名称],"*"&amp;工程名称&amp;"*"))</f>
        <v>0</v>
      </c>
      <c r="D11" s="80">
        <f ca="1">IF(工程名称="","",SUMIFS(钢筋[合重kg],钢筋[直径mm],直径,钢筋[工程名称],"*"&amp;工程名称&amp;"*"))</f>
        <v>0</v>
      </c>
      <c r="E11" s="80">
        <f ca="1">IF(工程名称="","",SUMIFS(钢筋[合重kg],钢筋[直径mm],直径,钢筋[工程名称],"*"&amp;工程名称&amp;"*"))</f>
        <v>0</v>
      </c>
      <c r="F11" s="80">
        <f ca="1">IF(工程名称="","",SUMIFS(钢筋[合重kg],钢筋[直径mm],直径,钢筋[工程名称],"*"&amp;工程名称&amp;"*"))</f>
        <v>1375.100496</v>
      </c>
      <c r="G11" s="80">
        <f ca="1">IF(工程名称="","",SUMIFS(钢筋[合重kg],钢筋[直径mm],直径,钢筋[工程名称],"*"&amp;工程名称&amp;"*"))</f>
        <v>0</v>
      </c>
      <c r="H11" s="80">
        <f ca="1">IF(工程名称="","",SUMIFS(钢筋[合重kg],钢筋[直径mm],直径,钢筋[工程名称],"*"&amp;工程名称&amp;"*"))</f>
        <v>0</v>
      </c>
      <c r="I11" s="80">
        <f ca="1">IF(工程名称="","",SUMIFS(钢筋[合重kg],钢筋[直径mm],直径,钢筋[工程名称],"*"&amp;工程名称&amp;"*"))</f>
        <v>0</v>
      </c>
      <c r="J11" s="80">
        <f ca="1">IF(工程名称="","",SUMIFS(钢筋[合重kg],钢筋[直径mm],直径,钢筋[工程名称],"*"&amp;工程名称&amp;"*"))</f>
        <v>5729.5854</v>
      </c>
      <c r="K11" s="80">
        <f ca="1">IF(工程名称="","",SUMIFS(钢筋[合重kg],钢筋[直径mm],直径,钢筋[工程名称],"*"&amp;工程名称&amp;"*"))</f>
        <v>0</v>
      </c>
      <c r="L11" s="80">
        <f ca="1">IF(工程名称="","",SUMIFS(钢筋[合重kg],钢筋[直径mm],直径,钢筋[工程名称],"*"&amp;工程名称&amp;"*"))</f>
        <v>0</v>
      </c>
      <c r="M11" s="80">
        <f ca="1">IF(工程名称="","",SUMIFS(钢筋[合重kg],钢筋[直径mm],直径,钢筋[工程名称],"*"&amp;工程名称&amp;"*"))</f>
        <v>0</v>
      </c>
      <c r="N11" s="80">
        <f ca="1">IF(工程名称="","",SUMIFS(钢筋[合重kg],钢筋[直径mm],直径,钢筋[工程名称],"*"&amp;工程名称&amp;"*"))</f>
        <v>0</v>
      </c>
      <c r="O11" s="83">
        <f ca="1" t="shared" si="0"/>
        <v>7104.685896</v>
      </c>
    </row>
    <row r="12" ht="31" customHeight="1" spans="2:15">
      <c r="B12" s="62"/>
      <c r="C12" s="80" t="str">
        <f ca="1">IF(工程名称="","",SUMIFS(钢筋[合重kg],钢筋[直径mm],直径,钢筋[工程名称],"*"&amp;工程名称&amp;"*"))</f>
        <v/>
      </c>
      <c r="D12" s="80" t="str">
        <f ca="1">IF(工程名称="","",SUMIFS(钢筋[合重kg],钢筋[直径mm],直径,钢筋[工程名称],"*"&amp;工程名称&amp;"*"))</f>
        <v/>
      </c>
      <c r="E12" s="80" t="str">
        <f ca="1">IF(工程名称="","",SUMIFS(钢筋[合重kg],钢筋[直径mm],直径,钢筋[工程名称],"*"&amp;工程名称&amp;"*"))</f>
        <v/>
      </c>
      <c r="F12" s="80" t="str">
        <f ca="1">IF(工程名称="","",SUMIFS(钢筋[合重kg],钢筋[直径mm],直径,钢筋[工程名称],"*"&amp;工程名称&amp;"*"))</f>
        <v/>
      </c>
      <c r="G12" s="80" t="str">
        <f ca="1">IF(工程名称="","",SUMIFS(钢筋[合重kg],钢筋[直径mm],直径,钢筋[工程名称],"*"&amp;工程名称&amp;"*"))</f>
        <v/>
      </c>
      <c r="H12" s="80" t="str">
        <f ca="1">IF(工程名称="","",SUMIFS(钢筋[合重kg],钢筋[直径mm],直径,钢筋[工程名称],"*"&amp;工程名称&amp;"*"))</f>
        <v/>
      </c>
      <c r="I12" s="80" t="str">
        <f ca="1">IF(工程名称="","",SUMIFS(钢筋[合重kg],钢筋[直径mm],直径,钢筋[工程名称],"*"&amp;工程名称&amp;"*"))</f>
        <v/>
      </c>
      <c r="J12" s="80" t="str">
        <f ca="1">IF(工程名称="","",SUMIFS(钢筋[合重kg],钢筋[直径mm],直径,钢筋[工程名称],"*"&amp;工程名称&amp;"*"))</f>
        <v/>
      </c>
      <c r="K12" s="80" t="str">
        <f ca="1">IF(工程名称="","",SUMIFS(钢筋[合重kg],钢筋[直径mm],直径,钢筋[工程名称],"*"&amp;工程名称&amp;"*"))</f>
        <v/>
      </c>
      <c r="L12" s="80" t="str">
        <f ca="1">IF(工程名称="","",SUMIFS(钢筋[合重kg],钢筋[直径mm],直径,钢筋[工程名称],"*"&amp;工程名称&amp;"*"))</f>
        <v/>
      </c>
      <c r="M12" s="80" t="str">
        <f ca="1">IF(工程名称="","",SUMIFS(钢筋[合重kg],钢筋[直径mm],直径,钢筋[工程名称],"*"&amp;工程名称&amp;"*"))</f>
        <v/>
      </c>
      <c r="N12" s="80" t="str">
        <f ca="1">IF(工程名称="","",SUMIFS(钢筋[合重kg],钢筋[直径mm],直径,钢筋[工程名称],"*"&amp;工程名称&amp;"*"))</f>
        <v/>
      </c>
      <c r="O12" s="83">
        <f ca="1" t="shared" si="0"/>
        <v>0</v>
      </c>
    </row>
    <row r="13" s="75" customFormat="1" ht="31" customHeight="1" spans="2:15">
      <c r="B13" s="81" t="s">
        <v>14</v>
      </c>
      <c r="C13" s="82">
        <f ca="1">SUM(C3:C12)</f>
        <v>0</v>
      </c>
      <c r="D13" s="82">
        <f ca="1" t="shared" ref="D13:O13" si="1">SUM(D3:D12)</f>
        <v>2720.417168</v>
      </c>
      <c r="E13" s="82">
        <f ca="1" t="shared" si="1"/>
        <v>0</v>
      </c>
      <c r="F13" s="82">
        <f ca="1" t="shared" si="1"/>
        <v>1375.100496</v>
      </c>
      <c r="G13" s="82">
        <f ca="1" t="shared" si="1"/>
        <v>1503.426624</v>
      </c>
      <c r="H13" s="82">
        <f ca="1" t="shared" si="1"/>
        <v>0</v>
      </c>
      <c r="I13" s="82">
        <f ca="1" t="shared" si="1"/>
        <v>0</v>
      </c>
      <c r="J13" s="82">
        <f ca="1" t="shared" si="1"/>
        <v>8849.631</v>
      </c>
      <c r="K13" s="82">
        <f ca="1" t="shared" si="1"/>
        <v>1258.418392</v>
      </c>
      <c r="L13" s="82">
        <f ca="1" t="shared" si="1"/>
        <v>0</v>
      </c>
      <c r="M13" s="82">
        <f ca="1" t="shared" si="1"/>
        <v>0</v>
      </c>
      <c r="N13" s="82">
        <f ca="1" t="shared" si="1"/>
        <v>0</v>
      </c>
      <c r="O13" s="82">
        <f ca="1" t="shared" si="1"/>
        <v>15706.99368</v>
      </c>
    </row>
  </sheetData>
  <mergeCells count="1">
    <mergeCell ref="B1:O1"/>
  </mergeCells>
  <conditionalFormatting sqref="O3:O1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{eff4754e-5bbe-463e-8438-904c49baad6b}</x14:id>
        </ext>
      </extLst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{0c6590cb-2973-4134-8533-327471859f2e}</x14:id>
        </ext>
      </extLst>
    </cfRule>
  </conditionalFormatting>
  <printOptions horizontalCentered="1"/>
  <pageMargins left="0.751388888888889" right="0.751388888888889" top="1" bottom="1" header="0.5" footer="0.5"/>
  <pageSetup paperSize="9" orientation="landscape" horizontalDpi="600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f4754e-5bbe-463e-8438-904c49baad6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0c6590cb-2973-4134-8533-327471859f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O3:O12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showGridLines="0" workbookViewId="0">
      <selection activeCell="K17" sqref="K17"/>
    </sheetView>
  </sheetViews>
  <sheetFormatPr defaultColWidth="9" defaultRowHeight="13.5"/>
  <cols>
    <col min="1" max="1" width="13.375" style="5" customWidth="1"/>
    <col min="2" max="2" width="12.775" style="5" customWidth="1"/>
    <col min="3" max="3" width="8.89166666666667" style="5" customWidth="1"/>
    <col min="4" max="4" width="11.375" style="52" customWidth="1"/>
    <col min="5" max="5" width="32.625" style="7" customWidth="1"/>
    <col min="6" max="6" width="11.75" style="7" customWidth="1"/>
    <col min="7" max="7" width="9.125" style="52" customWidth="1"/>
    <col min="8" max="8" width="13.25" style="8" customWidth="1"/>
    <col min="9" max="9" width="19.25" style="5" customWidth="1"/>
    <col min="10" max="10" width="6.125" style="5" customWidth="1"/>
    <col min="11" max="11" width="12" style="8" customWidth="1"/>
    <col min="12" max="12" width="9.25" style="5"/>
    <col min="13" max="16384" width="9" style="5"/>
  </cols>
  <sheetData>
    <row r="1" ht="32" customHeight="1" spans="1:9">
      <c r="A1" s="53"/>
      <c r="B1" s="53"/>
      <c r="C1" s="53"/>
      <c r="D1" s="54"/>
      <c r="E1" s="55" t="s">
        <v>24</v>
      </c>
      <c r="F1" s="56"/>
      <c r="G1" s="54"/>
      <c r="H1" s="57"/>
      <c r="I1" s="53"/>
    </row>
    <row r="2" s="50" customFormat="1" ht="38" customHeight="1" spans="1:11">
      <c r="A2" s="58" t="s">
        <v>25</v>
      </c>
      <c r="B2" s="58" t="s">
        <v>26</v>
      </c>
      <c r="C2" s="58" t="s">
        <v>27</v>
      </c>
      <c r="D2" s="59" t="s">
        <v>28</v>
      </c>
      <c r="E2" s="60" t="s">
        <v>29</v>
      </c>
      <c r="F2" s="60" t="s">
        <v>30</v>
      </c>
      <c r="G2" s="58" t="s">
        <v>31</v>
      </c>
      <c r="H2" s="61" t="s">
        <v>32</v>
      </c>
      <c r="I2" s="58" t="s">
        <v>33</v>
      </c>
      <c r="K2" s="72"/>
    </row>
    <row r="3" s="5" customFormat="1" ht="27" customHeight="1" spans="1:11">
      <c r="A3" s="62" t="s">
        <v>22</v>
      </c>
      <c r="B3" s="62" t="s">
        <v>34</v>
      </c>
      <c r="C3" s="63">
        <v>14</v>
      </c>
      <c r="D3" s="64">
        <f t="shared" ref="D3:D14" si="0">0.00617*C3*C3</f>
        <v>1.20932</v>
      </c>
      <c r="E3" s="65" t="s">
        <v>35</v>
      </c>
      <c r="F3" s="65">
        <f ca="1" t="shared" ref="F3:F14" si="1">EVALUATE(E3)</f>
        <v>28</v>
      </c>
      <c r="G3" s="63">
        <v>26</v>
      </c>
      <c r="H3" s="66">
        <f ca="1" t="shared" ref="H3:H14" si="2">D3*F3*G3</f>
        <v>880.38496</v>
      </c>
      <c r="I3" s="73" t="s">
        <v>36</v>
      </c>
      <c r="K3" s="8"/>
    </row>
    <row r="4" s="5" customFormat="1" ht="27" customHeight="1" spans="1:11">
      <c r="A4" s="62" t="s">
        <v>15</v>
      </c>
      <c r="B4" s="62" t="s">
        <v>37</v>
      </c>
      <c r="C4" s="63">
        <v>22</v>
      </c>
      <c r="D4" s="64">
        <f t="shared" si="0"/>
        <v>2.98628</v>
      </c>
      <c r="E4" s="65" t="s">
        <v>38</v>
      </c>
      <c r="F4" s="65">
        <f ca="1" t="shared" si="1"/>
        <v>8.6</v>
      </c>
      <c r="G4" s="63">
        <v>26</v>
      </c>
      <c r="H4" s="66">
        <f ca="1" t="shared" si="2"/>
        <v>667.732208</v>
      </c>
      <c r="I4" s="73"/>
      <c r="K4" s="8"/>
    </row>
    <row r="5" s="5" customFormat="1" ht="27" customHeight="1" spans="1:11">
      <c r="A5" s="62" t="s">
        <v>16</v>
      </c>
      <c r="B5" s="62"/>
      <c r="C5" s="63">
        <v>20</v>
      </c>
      <c r="D5" s="64">
        <f t="shared" si="0"/>
        <v>2.468</v>
      </c>
      <c r="E5" s="65" t="s">
        <v>39</v>
      </c>
      <c r="F5" s="65">
        <f ca="1" t="shared" si="1"/>
        <v>25.8</v>
      </c>
      <c r="G5" s="63">
        <v>26</v>
      </c>
      <c r="H5" s="66">
        <f ca="1" t="shared" si="2"/>
        <v>1655.5344</v>
      </c>
      <c r="I5" s="73"/>
      <c r="K5" s="8"/>
    </row>
    <row r="6" s="5" customFormat="1" ht="27" customHeight="1" spans="1:11">
      <c r="A6" s="62" t="s">
        <v>17</v>
      </c>
      <c r="B6" s="62"/>
      <c r="C6" s="63">
        <v>8</v>
      </c>
      <c r="D6" s="64">
        <f t="shared" si="0"/>
        <v>0.39488</v>
      </c>
      <c r="E6" s="65" t="s">
        <v>40</v>
      </c>
      <c r="F6" s="65">
        <f ca="1" t="shared" si="1"/>
        <v>84</v>
      </c>
      <c r="G6" s="63">
        <v>26</v>
      </c>
      <c r="H6" s="66">
        <f ca="1" t="shared" si="2"/>
        <v>862.41792</v>
      </c>
      <c r="I6" s="73"/>
      <c r="K6" s="8"/>
    </row>
    <row r="7" s="5" customFormat="1" ht="27" customHeight="1" spans="1:11">
      <c r="A7" s="62" t="s">
        <v>18</v>
      </c>
      <c r="B7" s="62" t="s">
        <v>41</v>
      </c>
      <c r="C7" s="63">
        <v>14</v>
      </c>
      <c r="D7" s="64">
        <f t="shared" si="0"/>
        <v>1.20932</v>
      </c>
      <c r="E7" s="65" t="s">
        <v>42</v>
      </c>
      <c r="F7" s="65">
        <f ca="1" t="shared" si="1"/>
        <v>22.4</v>
      </c>
      <c r="G7" s="63">
        <v>23</v>
      </c>
      <c r="H7" s="66">
        <f ca="1" t="shared" si="2"/>
        <v>623.041664</v>
      </c>
      <c r="I7" s="73"/>
      <c r="K7" s="8"/>
    </row>
    <row r="8" s="5" customFormat="1" ht="27" customHeight="1" spans="1:11">
      <c r="A8" s="62" t="s">
        <v>19</v>
      </c>
      <c r="B8" s="65" t="s">
        <v>43</v>
      </c>
      <c r="C8" s="63">
        <v>22</v>
      </c>
      <c r="D8" s="64">
        <f t="shared" si="0"/>
        <v>2.98628</v>
      </c>
      <c r="E8" s="65" t="s">
        <v>38</v>
      </c>
      <c r="F8" s="65">
        <f ca="1" t="shared" si="1"/>
        <v>8.6</v>
      </c>
      <c r="G8" s="63">
        <v>23</v>
      </c>
      <c r="H8" s="66">
        <f ca="1" t="shared" si="2"/>
        <v>590.686184</v>
      </c>
      <c r="I8" s="73"/>
      <c r="K8" s="8"/>
    </row>
    <row r="9" s="5" customFormat="1" ht="27" customHeight="1" spans="1:11">
      <c r="A9" s="62" t="s">
        <v>20</v>
      </c>
      <c r="B9" s="62"/>
      <c r="C9" s="63">
        <v>20</v>
      </c>
      <c r="D9" s="64">
        <f t="shared" si="0"/>
        <v>2.468</v>
      </c>
      <c r="E9" s="65" t="s">
        <v>39</v>
      </c>
      <c r="F9" s="65">
        <f ca="1" t="shared" si="1"/>
        <v>25.8</v>
      </c>
      <c r="G9" s="63">
        <v>23</v>
      </c>
      <c r="H9" s="66">
        <f ca="1" t="shared" si="2"/>
        <v>1464.5112</v>
      </c>
      <c r="I9" s="73"/>
      <c r="K9" s="8"/>
    </row>
    <row r="10" s="5" customFormat="1" ht="27" customHeight="1" spans="1:11">
      <c r="A10" s="62" t="s">
        <v>21</v>
      </c>
      <c r="B10" s="62"/>
      <c r="C10" s="63">
        <v>8</v>
      </c>
      <c r="D10" s="64">
        <f t="shared" si="0"/>
        <v>0.39488</v>
      </c>
      <c r="E10" s="65" t="s">
        <v>44</v>
      </c>
      <c r="F10" s="65">
        <f ca="1" t="shared" si="1"/>
        <v>75.6</v>
      </c>
      <c r="G10" s="63">
        <v>23</v>
      </c>
      <c r="H10" s="66">
        <f ca="1" t="shared" si="2"/>
        <v>686.617344</v>
      </c>
      <c r="I10" s="73"/>
      <c r="K10" s="8"/>
    </row>
    <row r="11" s="5" customFormat="1" ht="27" customHeight="1" spans="1:11">
      <c r="A11" s="62" t="s">
        <v>23</v>
      </c>
      <c r="B11" s="62" t="s">
        <v>45</v>
      </c>
      <c r="C11" s="63">
        <v>20</v>
      </c>
      <c r="D11" s="64">
        <f t="shared" si="0"/>
        <v>2.468</v>
      </c>
      <c r="E11" s="65" t="s">
        <v>46</v>
      </c>
      <c r="F11" s="65">
        <f ca="1" t="shared" si="1"/>
        <v>6.3</v>
      </c>
      <c r="G11" s="63">
        <f>72*2+6*10+6*8+34.25*2+8.5*2+7.75*4</f>
        <v>368.5</v>
      </c>
      <c r="H11" s="66">
        <f ca="1" t="shared" si="2"/>
        <v>5729.5854</v>
      </c>
      <c r="I11" s="73"/>
      <c r="K11" s="8"/>
    </row>
    <row r="12" s="5" customFormat="1" ht="27" customHeight="1" spans="1:11">
      <c r="A12" s="62" t="s">
        <v>23</v>
      </c>
      <c r="B12" s="65"/>
      <c r="C12" s="63">
        <v>12</v>
      </c>
      <c r="D12" s="64">
        <f t="shared" si="0"/>
        <v>0.88848</v>
      </c>
      <c r="E12" s="65" t="s">
        <v>47</v>
      </c>
      <c r="F12" s="65">
        <f ca="1" t="shared" si="1"/>
        <v>4.2</v>
      </c>
      <c r="G12" s="63">
        <v>368.5</v>
      </c>
      <c r="H12" s="66">
        <f ca="1" t="shared" si="2"/>
        <v>1375.100496</v>
      </c>
      <c r="I12" s="73"/>
      <c r="K12" s="8"/>
    </row>
    <row r="13" s="5" customFormat="1" ht="27" customHeight="1" spans="1:11">
      <c r="A13" s="62" t="s">
        <v>22</v>
      </c>
      <c r="B13" s="62"/>
      <c r="C13" s="63">
        <v>8</v>
      </c>
      <c r="D13" s="64">
        <f t="shared" si="0"/>
        <v>0.39488</v>
      </c>
      <c r="E13" s="65" t="s">
        <v>48</v>
      </c>
      <c r="F13" s="65">
        <f ca="1" t="shared" si="1"/>
        <v>8.05</v>
      </c>
      <c r="G13" s="63">
        <v>368.5</v>
      </c>
      <c r="H13" s="66">
        <f ca="1" t="shared" si="2"/>
        <v>1171.381904</v>
      </c>
      <c r="I13" s="73"/>
      <c r="K13" s="8"/>
    </row>
    <row r="14" s="5" customFormat="1" ht="27" customHeight="1" spans="1:11">
      <c r="A14" s="62"/>
      <c r="B14" s="62"/>
      <c r="C14" s="63">
        <v>0</v>
      </c>
      <c r="D14" s="64">
        <f t="shared" si="0"/>
        <v>0</v>
      </c>
      <c r="E14" s="65">
        <v>0</v>
      </c>
      <c r="F14" s="65">
        <f ca="1" t="shared" si="1"/>
        <v>0</v>
      </c>
      <c r="G14" s="63">
        <v>0</v>
      </c>
      <c r="H14" s="66">
        <f ca="1" t="shared" si="2"/>
        <v>0</v>
      </c>
      <c r="I14" s="73"/>
      <c r="K14" s="8"/>
    </row>
    <row r="15" s="51" customFormat="1" ht="27" customHeight="1" spans="1:11">
      <c r="A15" s="67"/>
      <c r="B15" s="67" t="s">
        <v>49</v>
      </c>
      <c r="C15" s="67"/>
      <c r="D15" s="68"/>
      <c r="E15" s="69"/>
      <c r="F15" s="69"/>
      <c r="G15" s="70"/>
      <c r="H15" s="71">
        <f ca="1">SUM(H3:H13)</f>
        <v>15706.99368</v>
      </c>
      <c r="I15" s="70"/>
      <c r="K15" s="74"/>
    </row>
    <row r="16" s="5" customFormat="1" ht="22" customHeight="1" spans="4:11">
      <c r="D16" s="52"/>
      <c r="E16" s="7"/>
      <c r="F16" s="7"/>
      <c r="G16" s="52"/>
      <c r="H16" s="8"/>
      <c r="K16" s="8"/>
    </row>
  </sheetData>
  <printOptions horizontalCentered="1"/>
  <pageMargins left="0.751388888888889" right="0.751388888888889" top="1" bottom="1" header="0.5" footer="0.5"/>
  <pageSetup paperSize="9" orientation="landscape" horizontalDpi="600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tabSelected="1" workbookViewId="0">
      <selection activeCell="O86" sqref="O86"/>
    </sheetView>
  </sheetViews>
  <sheetFormatPr defaultColWidth="8.89166666666667" defaultRowHeight="13.5"/>
  <cols>
    <col min="1" max="16384" width="8.89166666666667" style="48"/>
  </cols>
  <sheetData>
    <row r="1" s="48" customFormat="1" spans="1:9">
      <c r="A1" s="49"/>
      <c r="B1" s="49"/>
      <c r="C1" s="49"/>
      <c r="D1" s="49"/>
      <c r="E1" s="49"/>
      <c r="F1" s="49"/>
      <c r="G1" s="49"/>
      <c r="H1" s="49"/>
      <c r="I1" s="49"/>
    </row>
    <row r="2" s="48" customFormat="1" spans="1:9">
      <c r="A2" s="49"/>
      <c r="B2" s="49"/>
      <c r="C2" s="49"/>
      <c r="D2" s="49"/>
      <c r="E2" s="49"/>
      <c r="F2" s="49"/>
      <c r="G2" s="49"/>
      <c r="H2" s="49"/>
      <c r="I2" s="49"/>
    </row>
    <row r="3" s="48" customFormat="1" spans="1:21">
      <c r="A3" s="49"/>
      <c r="B3" s="49"/>
      <c r="C3" s="49"/>
      <c r="D3" s="49"/>
      <c r="E3" s="49"/>
      <c r="F3" s="49"/>
      <c r="G3" s="49"/>
      <c r="H3" s="49"/>
      <c r="I3" s="49"/>
      <c r="M3" s="49"/>
      <c r="N3" s="49"/>
      <c r="O3" s="49"/>
      <c r="P3" s="49"/>
      <c r="Q3" s="49"/>
      <c r="R3" s="49"/>
      <c r="S3" s="49"/>
      <c r="T3" s="49"/>
      <c r="U3" s="49"/>
    </row>
    <row r="4" s="48" customFormat="1" spans="1:21">
      <c r="A4" s="49"/>
      <c r="B4" s="49"/>
      <c r="C4" s="49"/>
      <c r="D4" s="49"/>
      <c r="E4" s="49"/>
      <c r="F4" s="49"/>
      <c r="G4" s="49"/>
      <c r="H4" s="49"/>
      <c r="I4" s="49"/>
      <c r="M4" s="49"/>
      <c r="N4" s="49"/>
      <c r="O4" s="49"/>
      <c r="P4" s="49"/>
      <c r="Q4" s="49"/>
      <c r="R4" s="49"/>
      <c r="S4" s="49"/>
      <c r="T4" s="49"/>
      <c r="U4" s="49"/>
    </row>
    <row r="5" s="48" customFormat="1" spans="1:21">
      <c r="A5" s="49"/>
      <c r="B5" s="49"/>
      <c r="C5" s="49"/>
      <c r="D5" s="49"/>
      <c r="E5" s="49"/>
      <c r="F5" s="49"/>
      <c r="G5" s="49"/>
      <c r="H5" s="49"/>
      <c r="I5" s="49"/>
      <c r="M5" s="49"/>
      <c r="N5" s="49"/>
      <c r="O5" s="49"/>
      <c r="P5" s="49"/>
      <c r="Q5" s="49"/>
      <c r="R5" s="49"/>
      <c r="S5" s="49"/>
      <c r="T5" s="49"/>
      <c r="U5" s="49"/>
    </row>
    <row r="6" s="48" customFormat="1" spans="1:21">
      <c r="A6" s="49"/>
      <c r="B6" s="49"/>
      <c r="C6" s="49"/>
      <c r="D6" s="49"/>
      <c r="E6" s="49"/>
      <c r="F6" s="49"/>
      <c r="G6" s="49"/>
      <c r="H6" s="49"/>
      <c r="I6" s="49"/>
      <c r="M6" s="49"/>
      <c r="N6" s="49"/>
      <c r="O6" s="49"/>
      <c r="P6" s="49"/>
      <c r="Q6" s="49"/>
      <c r="R6" s="49"/>
      <c r="S6" s="49"/>
      <c r="T6" s="49"/>
      <c r="U6" s="49"/>
    </row>
    <row r="7" s="48" customFormat="1" spans="1:21">
      <c r="A7" s="49"/>
      <c r="B7" s="49"/>
      <c r="C7" s="49"/>
      <c r="D7" s="49"/>
      <c r="E7" s="49"/>
      <c r="F7" s="49"/>
      <c r="G7" s="49"/>
      <c r="H7" s="49"/>
      <c r="I7" s="49"/>
      <c r="M7" s="49"/>
      <c r="N7" s="49"/>
      <c r="O7" s="49"/>
      <c r="P7" s="49"/>
      <c r="Q7" s="49"/>
      <c r="R7" s="49"/>
      <c r="S7" s="49"/>
      <c r="T7" s="49"/>
      <c r="U7" s="49"/>
    </row>
    <row r="8" s="48" customFormat="1" spans="1:21">
      <c r="A8" s="49"/>
      <c r="B8" s="49"/>
      <c r="C8" s="49"/>
      <c r="D8" s="49"/>
      <c r="E8" s="49"/>
      <c r="F8" s="49"/>
      <c r="G8" s="49"/>
      <c r="H8" s="49"/>
      <c r="I8" s="49"/>
      <c r="M8" s="49"/>
      <c r="N8" s="49"/>
      <c r="O8" s="49"/>
      <c r="P8" s="49"/>
      <c r="Q8" s="49"/>
      <c r="R8" s="49"/>
      <c r="S8" s="49"/>
      <c r="T8" s="49"/>
      <c r="U8" s="49"/>
    </row>
    <row r="9" s="48" customFormat="1" spans="1:21">
      <c r="A9" s="49"/>
      <c r="B9" s="49"/>
      <c r="C9" s="49"/>
      <c r="D9" s="49"/>
      <c r="E9" s="49"/>
      <c r="F9" s="49"/>
      <c r="G9" s="49"/>
      <c r="H9" s="49"/>
      <c r="I9" s="49"/>
      <c r="M9" s="49"/>
      <c r="N9" s="49"/>
      <c r="O9" s="49"/>
      <c r="P9" s="49"/>
      <c r="Q9" s="49"/>
      <c r="R9" s="49"/>
      <c r="S9" s="49"/>
      <c r="T9" s="49"/>
      <c r="U9" s="49"/>
    </row>
    <row r="10" s="48" customFormat="1" spans="1:21">
      <c r="A10" s="49"/>
      <c r="B10" s="49"/>
      <c r="C10" s="49"/>
      <c r="D10" s="49"/>
      <c r="E10" s="49"/>
      <c r="F10" s="49"/>
      <c r="G10" s="49"/>
      <c r="H10" s="49"/>
      <c r="I10" s="49"/>
      <c r="M10" s="49"/>
      <c r="N10" s="49"/>
      <c r="O10" s="49"/>
      <c r="P10" s="49"/>
      <c r="Q10" s="49"/>
      <c r="R10" s="49"/>
      <c r="S10" s="49"/>
      <c r="T10" s="49"/>
      <c r="U10" s="49"/>
    </row>
    <row r="11" s="48" customFormat="1" spans="1:21">
      <c r="A11" s="49"/>
      <c r="B11" s="49"/>
      <c r="C11" s="49"/>
      <c r="D11" s="49"/>
      <c r="E11" s="49"/>
      <c r="F11" s="49"/>
      <c r="G11" s="49"/>
      <c r="H11" s="49"/>
      <c r="I11" s="49"/>
      <c r="M11" s="49"/>
      <c r="N11" s="49"/>
      <c r="O11" s="49"/>
      <c r="P11" s="49"/>
      <c r="Q11" s="49"/>
      <c r="R11" s="49"/>
      <c r="S11" s="49"/>
      <c r="T11" s="49"/>
      <c r="U11" s="49"/>
    </row>
    <row r="12" s="48" customFormat="1" spans="1:21">
      <c r="A12" s="49"/>
      <c r="B12" s="49"/>
      <c r="C12" s="49"/>
      <c r="D12" s="49"/>
      <c r="E12" s="49"/>
      <c r="F12" s="49"/>
      <c r="G12" s="49"/>
      <c r="H12" s="49"/>
      <c r="I12" s="49"/>
      <c r="M12" s="49"/>
      <c r="N12" s="49"/>
      <c r="O12" s="49"/>
      <c r="P12" s="49"/>
      <c r="Q12" s="49"/>
      <c r="R12" s="49"/>
      <c r="S12" s="49"/>
      <c r="T12" s="49"/>
      <c r="U12" s="49"/>
    </row>
    <row r="13" s="48" customFormat="1" spans="1:21">
      <c r="A13" s="49"/>
      <c r="B13" s="49"/>
      <c r="C13" s="49"/>
      <c r="D13" s="49"/>
      <c r="E13" s="49"/>
      <c r="F13" s="49"/>
      <c r="G13" s="49"/>
      <c r="H13" s="49"/>
      <c r="I13" s="49"/>
      <c r="M13" s="49"/>
      <c r="N13" s="49"/>
      <c r="O13" s="49"/>
      <c r="P13" s="49"/>
      <c r="Q13" s="49"/>
      <c r="R13" s="49"/>
      <c r="S13" s="49"/>
      <c r="T13" s="49"/>
      <c r="U13" s="49"/>
    </row>
    <row r="14" s="48" customFormat="1" spans="1:21">
      <c r="A14" s="49"/>
      <c r="B14" s="49"/>
      <c r="C14" s="49"/>
      <c r="D14" s="49"/>
      <c r="E14" s="49"/>
      <c r="F14" s="49"/>
      <c r="G14" s="49"/>
      <c r="H14" s="49"/>
      <c r="I14" s="49"/>
      <c r="M14" s="49"/>
      <c r="N14" s="49"/>
      <c r="O14" s="49"/>
      <c r="P14" s="49"/>
      <c r="Q14" s="49"/>
      <c r="R14" s="49"/>
      <c r="S14" s="49"/>
      <c r="T14" s="49"/>
      <c r="U14" s="49"/>
    </row>
    <row r="15" s="48" customFormat="1" spans="1:40">
      <c r="A15" s="49"/>
      <c r="B15" s="49"/>
      <c r="C15" s="49"/>
      <c r="D15" s="49"/>
      <c r="E15" s="49"/>
      <c r="F15" s="49"/>
      <c r="G15" s="49"/>
      <c r="H15" s="49"/>
      <c r="I15" s="49"/>
      <c r="M15" s="49"/>
      <c r="N15" s="49"/>
      <c r="O15" s="49"/>
      <c r="P15" s="49"/>
      <c r="Q15" s="49"/>
      <c r="R15" s="49"/>
      <c r="S15" s="49"/>
      <c r="T15" s="49"/>
      <c r="U15" s="49"/>
      <c r="AF15" s="49"/>
      <c r="AG15" s="49"/>
      <c r="AH15" s="49"/>
      <c r="AI15" s="49"/>
      <c r="AJ15" s="49"/>
      <c r="AK15" s="49"/>
      <c r="AL15" s="49"/>
      <c r="AM15" s="49"/>
      <c r="AN15" s="49"/>
    </row>
    <row r="16" s="48" customFormat="1" spans="1:40">
      <c r="A16" s="49"/>
      <c r="B16" s="49"/>
      <c r="C16" s="49"/>
      <c r="D16" s="49"/>
      <c r="E16" s="49"/>
      <c r="F16" s="49"/>
      <c r="G16" s="49"/>
      <c r="H16" s="49"/>
      <c r="I16" s="49"/>
      <c r="M16" s="49"/>
      <c r="N16" s="49"/>
      <c r="O16" s="49"/>
      <c r="P16" s="49"/>
      <c r="Q16" s="49"/>
      <c r="R16" s="49"/>
      <c r="S16" s="49"/>
      <c r="T16" s="49"/>
      <c r="U16" s="49"/>
      <c r="AF16" s="49"/>
      <c r="AG16" s="49"/>
      <c r="AH16" s="49"/>
      <c r="AI16" s="49"/>
      <c r="AJ16" s="49"/>
      <c r="AK16" s="49"/>
      <c r="AL16" s="49"/>
      <c r="AM16" s="49"/>
      <c r="AN16" s="49"/>
    </row>
    <row r="17" s="48" customFormat="1" spans="1:40">
      <c r="A17" s="49"/>
      <c r="B17" s="49"/>
      <c r="C17" s="49"/>
      <c r="D17" s="49"/>
      <c r="E17" s="49"/>
      <c r="F17" s="49"/>
      <c r="G17" s="49"/>
      <c r="H17" s="49"/>
      <c r="I17" s="49"/>
      <c r="M17" s="49"/>
      <c r="N17" s="49"/>
      <c r="O17" s="49"/>
      <c r="P17" s="49"/>
      <c r="Q17" s="49"/>
      <c r="R17" s="49"/>
      <c r="S17" s="49"/>
      <c r="T17" s="49"/>
      <c r="U17" s="49"/>
      <c r="AF17" s="49"/>
      <c r="AG17" s="49"/>
      <c r="AH17" s="49"/>
      <c r="AI17" s="49"/>
      <c r="AJ17" s="49"/>
      <c r="AK17" s="49"/>
      <c r="AL17" s="49"/>
      <c r="AM17" s="49"/>
      <c r="AN17" s="49"/>
    </row>
    <row r="18" s="48" customFormat="1" spans="1:40">
      <c r="A18" s="49"/>
      <c r="B18" s="49"/>
      <c r="C18" s="49"/>
      <c r="D18" s="49"/>
      <c r="E18" s="49"/>
      <c r="F18" s="49"/>
      <c r="G18" s="49"/>
      <c r="H18" s="49"/>
      <c r="I18" s="49"/>
      <c r="M18" s="49"/>
      <c r="N18" s="49"/>
      <c r="O18" s="49"/>
      <c r="P18" s="49"/>
      <c r="Q18" s="49"/>
      <c r="R18" s="49"/>
      <c r="S18" s="49"/>
      <c r="T18" s="49"/>
      <c r="U18" s="49"/>
      <c r="AF18" s="49"/>
      <c r="AG18" s="49"/>
      <c r="AH18" s="49"/>
      <c r="AI18" s="49"/>
      <c r="AJ18" s="49"/>
      <c r="AK18" s="49"/>
      <c r="AL18" s="49"/>
      <c r="AM18" s="49"/>
      <c r="AN18" s="49"/>
    </row>
    <row r="19" s="48" customFormat="1" spans="1:40">
      <c r="A19" s="49"/>
      <c r="B19" s="49"/>
      <c r="C19" s="49"/>
      <c r="D19" s="49"/>
      <c r="E19" s="49"/>
      <c r="F19" s="49"/>
      <c r="G19" s="49"/>
      <c r="H19" s="49"/>
      <c r="I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AF19" s="49"/>
      <c r="AG19" s="49"/>
      <c r="AH19" s="49"/>
      <c r="AI19" s="49"/>
      <c r="AJ19" s="49"/>
      <c r="AK19" s="49"/>
      <c r="AL19" s="49"/>
      <c r="AM19" s="49"/>
      <c r="AN19" s="49"/>
    </row>
    <row r="20" s="48" customFormat="1" spans="1:40">
      <c r="A20" s="49"/>
      <c r="B20" s="49"/>
      <c r="C20" s="49"/>
      <c r="D20" s="49"/>
      <c r="E20" s="49"/>
      <c r="F20" s="49"/>
      <c r="G20" s="49"/>
      <c r="H20" s="49"/>
      <c r="I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AF20" s="49"/>
      <c r="AG20" s="49"/>
      <c r="AH20" s="49"/>
      <c r="AI20" s="49"/>
      <c r="AJ20" s="49"/>
      <c r="AK20" s="49"/>
      <c r="AL20" s="49"/>
      <c r="AM20" s="49"/>
      <c r="AN20" s="49"/>
    </row>
    <row r="21" s="48" customFormat="1" spans="1:40">
      <c r="A21" s="49"/>
      <c r="B21" s="49"/>
      <c r="C21" s="49"/>
      <c r="D21" s="49"/>
      <c r="E21" s="49"/>
      <c r="F21" s="49"/>
      <c r="G21" s="49"/>
      <c r="H21" s="49"/>
      <c r="I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AF21" s="49"/>
      <c r="AG21" s="49"/>
      <c r="AH21" s="49"/>
      <c r="AI21" s="49"/>
      <c r="AJ21" s="49"/>
      <c r="AK21" s="49"/>
      <c r="AL21" s="49"/>
      <c r="AM21" s="49"/>
      <c r="AN21" s="49"/>
    </row>
    <row r="22" s="48" customFormat="1" spans="1:40">
      <c r="A22" s="49"/>
      <c r="B22" s="49"/>
      <c r="C22" s="49"/>
      <c r="D22" s="49"/>
      <c r="E22" s="49"/>
      <c r="F22" s="49"/>
      <c r="G22" s="49"/>
      <c r="H22" s="49"/>
      <c r="I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3" s="48" customFormat="1" spans="1:40">
      <c r="A23" s="49"/>
      <c r="B23" s="49"/>
      <c r="C23" s="49"/>
      <c r="D23" s="49"/>
      <c r="E23" s="49"/>
      <c r="F23" s="49"/>
      <c r="G23" s="49"/>
      <c r="H23" s="49"/>
      <c r="I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AF23" s="49"/>
      <c r="AG23" s="49"/>
      <c r="AH23" s="49"/>
      <c r="AI23" s="49"/>
      <c r="AJ23" s="49"/>
      <c r="AK23" s="49"/>
      <c r="AL23" s="49"/>
      <c r="AM23" s="49"/>
      <c r="AN23" s="49"/>
    </row>
    <row r="24" s="48" customFormat="1" spans="1:40">
      <c r="A24" s="49"/>
      <c r="B24" s="49"/>
      <c r="C24" s="49"/>
      <c r="D24" s="49"/>
      <c r="E24" s="49"/>
      <c r="F24" s="49"/>
      <c r="G24" s="49"/>
      <c r="H24" s="49"/>
      <c r="I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s="48" customFormat="1" spans="1:40">
      <c r="A25" s="49"/>
      <c r="B25" s="49"/>
      <c r="C25" s="49"/>
      <c r="D25" s="49"/>
      <c r="E25" s="49"/>
      <c r="F25" s="49"/>
      <c r="G25" s="49"/>
      <c r="H25" s="49"/>
      <c r="I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AF25" s="49"/>
      <c r="AG25" s="49"/>
      <c r="AH25" s="49"/>
      <c r="AI25" s="49"/>
      <c r="AJ25" s="49"/>
      <c r="AK25" s="49"/>
      <c r="AL25" s="49"/>
      <c r="AM25" s="49"/>
      <c r="AN25" s="49"/>
    </row>
    <row r="26" s="48" customFormat="1" spans="1:40">
      <c r="A26" s="49"/>
      <c r="B26" s="49"/>
      <c r="C26" s="49"/>
      <c r="D26" s="49"/>
      <c r="E26" s="49"/>
      <c r="F26" s="49"/>
      <c r="G26" s="49"/>
      <c r="H26" s="49"/>
      <c r="I26" s="49"/>
      <c r="M26" s="49"/>
      <c r="N26" s="49"/>
      <c r="O26" s="49"/>
      <c r="P26" s="49"/>
      <c r="Q26" s="49"/>
      <c r="R26" s="49"/>
      <c r="S26" s="49"/>
      <c r="T26" s="49"/>
      <c r="U26" s="49"/>
      <c r="AF26" s="49"/>
      <c r="AG26" s="49"/>
      <c r="AH26" s="49"/>
      <c r="AI26" s="49"/>
      <c r="AJ26" s="49"/>
      <c r="AK26" s="49"/>
      <c r="AL26" s="49"/>
      <c r="AM26" s="49"/>
      <c r="AN26" s="49"/>
    </row>
    <row r="27" s="48" customFormat="1" spans="1:40">
      <c r="A27" s="49"/>
      <c r="B27" s="49"/>
      <c r="C27" s="49"/>
      <c r="D27" s="49"/>
      <c r="E27" s="49"/>
      <c r="F27" s="49"/>
      <c r="G27" s="49"/>
      <c r="H27" s="49"/>
      <c r="I27" s="49"/>
      <c r="M27" s="49"/>
      <c r="N27" s="49"/>
      <c r="O27" s="49"/>
      <c r="P27" s="49"/>
      <c r="Q27" s="49"/>
      <c r="R27" s="49"/>
      <c r="S27" s="49"/>
      <c r="T27" s="49"/>
      <c r="U27" s="49"/>
      <c r="AF27" s="49"/>
      <c r="AG27" s="49"/>
      <c r="AH27" s="49"/>
      <c r="AI27" s="49"/>
      <c r="AJ27" s="49"/>
      <c r="AK27" s="49"/>
      <c r="AL27" s="49"/>
      <c r="AM27" s="49"/>
      <c r="AN27" s="49"/>
    </row>
    <row r="28" s="48" customFormat="1" spans="1:40">
      <c r="A28" s="49"/>
      <c r="B28" s="49"/>
      <c r="C28" s="49"/>
      <c r="D28" s="49"/>
      <c r="E28" s="49"/>
      <c r="F28" s="49"/>
      <c r="G28" s="49"/>
      <c r="H28" s="49"/>
      <c r="I28" s="49"/>
      <c r="M28" s="49"/>
      <c r="N28" s="49"/>
      <c r="O28" s="49"/>
      <c r="P28" s="49"/>
      <c r="Q28" s="49"/>
      <c r="R28" s="49"/>
      <c r="S28" s="49"/>
      <c r="T28" s="49"/>
      <c r="U28" s="49"/>
      <c r="AF28" s="49"/>
      <c r="AG28" s="49"/>
      <c r="AH28" s="49"/>
      <c r="AI28" s="49"/>
      <c r="AJ28" s="49"/>
      <c r="AK28" s="49"/>
      <c r="AL28" s="49"/>
      <c r="AM28" s="49"/>
      <c r="AN28" s="49"/>
    </row>
    <row r="29" s="48" customFormat="1" spans="1:40">
      <c r="A29" s="49"/>
      <c r="B29" s="49"/>
      <c r="C29" s="49"/>
      <c r="D29" s="49"/>
      <c r="E29" s="49"/>
      <c r="F29" s="49"/>
      <c r="G29" s="49"/>
      <c r="H29" s="49"/>
      <c r="I29" s="49"/>
      <c r="M29" s="49"/>
      <c r="N29" s="49"/>
      <c r="O29" s="49"/>
      <c r="P29" s="49"/>
      <c r="Q29" s="49"/>
      <c r="R29" s="49"/>
      <c r="S29" s="49"/>
      <c r="T29" s="49"/>
      <c r="U29" s="49"/>
      <c r="AF29" s="49"/>
      <c r="AG29" s="49"/>
      <c r="AH29" s="49"/>
      <c r="AI29" s="49"/>
      <c r="AJ29" s="49"/>
      <c r="AK29" s="49"/>
      <c r="AL29" s="49"/>
      <c r="AM29" s="49"/>
      <c r="AN29" s="49"/>
    </row>
    <row r="30" s="48" customFormat="1" spans="1:40">
      <c r="A30" s="49"/>
      <c r="B30" s="49"/>
      <c r="C30" s="49"/>
      <c r="D30" s="49"/>
      <c r="E30" s="49"/>
      <c r="F30" s="49"/>
      <c r="G30" s="49"/>
      <c r="H30" s="49"/>
      <c r="I30" s="49"/>
      <c r="M30" s="49"/>
      <c r="N30" s="49"/>
      <c r="O30" s="49"/>
      <c r="P30" s="49"/>
      <c r="Q30" s="49"/>
      <c r="R30" s="49"/>
      <c r="S30" s="49"/>
      <c r="T30" s="49"/>
      <c r="U30" s="49"/>
      <c r="AF30" s="49"/>
      <c r="AG30" s="49"/>
      <c r="AH30" s="49"/>
      <c r="AI30" s="49"/>
      <c r="AJ30" s="49"/>
      <c r="AK30" s="49"/>
      <c r="AL30" s="49"/>
      <c r="AM30" s="49"/>
      <c r="AN30" s="49"/>
    </row>
    <row r="31" s="48" customFormat="1" spans="1:40">
      <c r="A31" s="49"/>
      <c r="B31" s="49"/>
      <c r="C31" s="49"/>
      <c r="D31" s="49"/>
      <c r="E31" s="49"/>
      <c r="F31" s="49"/>
      <c r="G31" s="49"/>
      <c r="H31" s="49"/>
      <c r="I31" s="49"/>
      <c r="M31" s="49"/>
      <c r="N31" s="49"/>
      <c r="O31" s="49"/>
      <c r="P31" s="49"/>
      <c r="Q31" s="49"/>
      <c r="R31" s="49"/>
      <c r="S31" s="49"/>
      <c r="T31" s="49"/>
      <c r="U31" s="49"/>
      <c r="AF31" s="49"/>
      <c r="AG31" s="49"/>
      <c r="AH31" s="49"/>
      <c r="AI31" s="49"/>
      <c r="AJ31" s="49"/>
      <c r="AK31" s="49"/>
      <c r="AL31" s="49"/>
      <c r="AM31" s="49"/>
      <c r="AN31" s="49"/>
    </row>
    <row r="32" s="48" customFormat="1" spans="1:40">
      <c r="A32" s="49"/>
      <c r="B32" s="49"/>
      <c r="C32" s="49"/>
      <c r="D32" s="49"/>
      <c r="E32" s="49"/>
      <c r="F32" s="49"/>
      <c r="G32" s="49"/>
      <c r="H32" s="49"/>
      <c r="I32" s="49"/>
      <c r="M32" s="49"/>
      <c r="N32" s="49"/>
      <c r="O32" s="49"/>
      <c r="P32" s="49"/>
      <c r="Q32" s="49"/>
      <c r="R32" s="49"/>
      <c r="S32" s="49"/>
      <c r="T32" s="49"/>
      <c r="U32" s="49"/>
      <c r="AF32" s="49"/>
      <c r="AG32" s="49"/>
      <c r="AH32" s="49"/>
      <c r="AI32" s="49"/>
      <c r="AJ32" s="49"/>
      <c r="AK32" s="49"/>
      <c r="AL32" s="49"/>
      <c r="AM32" s="49"/>
      <c r="AN32" s="49"/>
    </row>
    <row r="33" s="48" customFormat="1" spans="1:40">
      <c r="A33" s="49"/>
      <c r="B33" s="49"/>
      <c r="C33" s="49"/>
      <c r="D33" s="49"/>
      <c r="E33" s="49"/>
      <c r="F33" s="49"/>
      <c r="G33" s="49"/>
      <c r="H33" s="49"/>
      <c r="I33" s="49"/>
      <c r="M33" s="49"/>
      <c r="N33" s="49"/>
      <c r="O33" s="49"/>
      <c r="P33" s="49"/>
      <c r="Q33" s="49"/>
      <c r="R33" s="49"/>
      <c r="S33" s="49"/>
      <c r="T33" s="49"/>
      <c r="U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s="48" customFormat="1" spans="1:40">
      <c r="A34" s="49"/>
      <c r="B34" s="49"/>
      <c r="C34" s="49"/>
      <c r="D34" s="49"/>
      <c r="E34" s="49"/>
      <c r="F34" s="49"/>
      <c r="G34" s="49"/>
      <c r="H34" s="49"/>
      <c r="I34" s="49"/>
      <c r="M34" s="49"/>
      <c r="N34" s="49"/>
      <c r="O34" s="49"/>
      <c r="P34" s="49"/>
      <c r="Q34" s="49"/>
      <c r="R34" s="49"/>
      <c r="S34" s="49"/>
      <c r="T34" s="49"/>
      <c r="U34" s="49"/>
      <c r="AF34" s="49"/>
      <c r="AG34" s="49"/>
      <c r="AH34" s="49"/>
      <c r="AI34" s="49"/>
      <c r="AJ34" s="49"/>
      <c r="AK34" s="49"/>
      <c r="AL34" s="49"/>
      <c r="AM34" s="49"/>
      <c r="AN34" s="49"/>
    </row>
    <row r="35" s="48" customFormat="1" spans="1:40">
      <c r="A35" s="49"/>
      <c r="B35" s="49"/>
      <c r="C35" s="49"/>
      <c r="D35" s="49"/>
      <c r="E35" s="49"/>
      <c r="F35" s="49"/>
      <c r="G35" s="49"/>
      <c r="H35" s="49"/>
      <c r="I35" s="49"/>
      <c r="M35" s="49"/>
      <c r="N35" s="49"/>
      <c r="O35" s="49"/>
      <c r="P35" s="49"/>
      <c r="Q35" s="49"/>
      <c r="R35" s="49"/>
      <c r="S35" s="49"/>
      <c r="T35" s="49"/>
      <c r="U35" s="49"/>
      <c r="AF35" s="49"/>
      <c r="AG35" s="49"/>
      <c r="AH35" s="49"/>
      <c r="AI35" s="49"/>
      <c r="AJ35" s="49"/>
      <c r="AK35" s="49"/>
      <c r="AL35" s="49"/>
      <c r="AM35" s="49"/>
      <c r="AN35" s="49"/>
    </row>
    <row r="36" s="48" customFormat="1" spans="1:40">
      <c r="A36" s="49"/>
      <c r="B36" s="49"/>
      <c r="C36" s="49"/>
      <c r="D36" s="49"/>
      <c r="E36" s="49"/>
      <c r="F36" s="49"/>
      <c r="G36" s="49"/>
      <c r="H36" s="49"/>
      <c r="I36" s="49"/>
      <c r="M36" s="49"/>
      <c r="N36" s="49"/>
      <c r="O36" s="49"/>
      <c r="P36" s="49"/>
      <c r="Q36" s="49"/>
      <c r="R36" s="49"/>
      <c r="S36" s="49"/>
      <c r="T36" s="49"/>
      <c r="U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 s="48" customFormat="1" spans="1:40">
      <c r="A37" s="49"/>
      <c r="B37" s="49"/>
      <c r="C37" s="49"/>
      <c r="D37" s="49"/>
      <c r="E37" s="49"/>
      <c r="F37" s="49"/>
      <c r="G37" s="49"/>
      <c r="H37" s="49"/>
      <c r="I37" s="49"/>
      <c r="M37" s="49"/>
      <c r="N37" s="49"/>
      <c r="O37" s="49"/>
      <c r="P37" s="49"/>
      <c r="Q37" s="49"/>
      <c r="R37" s="49"/>
      <c r="S37" s="49"/>
      <c r="T37" s="49"/>
      <c r="U37" s="49"/>
      <c r="AF37" s="49"/>
      <c r="AG37" s="49"/>
      <c r="AH37" s="49"/>
      <c r="AI37" s="49"/>
      <c r="AJ37" s="49"/>
      <c r="AK37" s="49"/>
      <c r="AL37" s="49"/>
      <c r="AM37" s="49"/>
      <c r="AN37" s="49"/>
    </row>
    <row r="38" s="48" customFormat="1" spans="1:40">
      <c r="A38" s="49"/>
      <c r="B38" s="49"/>
      <c r="C38" s="49"/>
      <c r="D38" s="49"/>
      <c r="E38" s="49"/>
      <c r="F38" s="49"/>
      <c r="G38" s="49"/>
      <c r="H38" s="49"/>
      <c r="I38" s="49"/>
      <c r="M38" s="49"/>
      <c r="N38" s="49"/>
      <c r="O38" s="49"/>
      <c r="P38" s="49"/>
      <c r="Q38" s="49"/>
      <c r="R38" s="49"/>
      <c r="S38" s="49"/>
      <c r="T38" s="49"/>
      <c r="U38" s="49"/>
      <c r="AF38" s="49"/>
      <c r="AG38" s="49"/>
      <c r="AH38" s="49"/>
      <c r="AI38" s="49"/>
      <c r="AJ38" s="49"/>
      <c r="AK38" s="49"/>
      <c r="AL38" s="49"/>
      <c r="AM38" s="49"/>
      <c r="AN38" s="49"/>
    </row>
    <row r="39" s="48" customFormat="1" spans="1:40">
      <c r="A39" s="49"/>
      <c r="B39" s="49"/>
      <c r="C39" s="49"/>
      <c r="D39" s="49"/>
      <c r="E39" s="49"/>
      <c r="F39" s="49"/>
      <c r="G39" s="49"/>
      <c r="H39" s="49"/>
      <c r="I39" s="49"/>
      <c r="M39" s="49"/>
      <c r="N39" s="49"/>
      <c r="O39" s="49"/>
      <c r="P39" s="49"/>
      <c r="Q39" s="49"/>
      <c r="R39" s="49"/>
      <c r="S39" s="49"/>
      <c r="T39" s="49"/>
      <c r="U39" s="49"/>
      <c r="AF39" s="49"/>
      <c r="AG39" s="49"/>
      <c r="AH39" s="49"/>
      <c r="AI39" s="49"/>
      <c r="AJ39" s="49"/>
      <c r="AK39" s="49"/>
      <c r="AL39" s="49"/>
      <c r="AM39" s="49"/>
      <c r="AN39" s="49"/>
    </row>
    <row r="40" s="48" customFormat="1" spans="1:40">
      <c r="A40" s="49"/>
      <c r="B40" s="49"/>
      <c r="C40" s="49"/>
      <c r="D40" s="49"/>
      <c r="E40" s="49"/>
      <c r="F40" s="49"/>
      <c r="G40" s="49"/>
      <c r="H40" s="49"/>
      <c r="I40" s="49"/>
      <c r="M40" s="49"/>
      <c r="N40" s="49"/>
      <c r="O40" s="49"/>
      <c r="P40" s="49"/>
      <c r="Q40" s="49"/>
      <c r="R40" s="49"/>
      <c r="S40" s="49"/>
      <c r="T40" s="49"/>
      <c r="U40" s="49"/>
      <c r="AF40" s="49"/>
      <c r="AG40" s="49"/>
      <c r="AH40" s="49"/>
      <c r="AI40" s="49"/>
      <c r="AJ40" s="49"/>
      <c r="AK40" s="49"/>
      <c r="AL40" s="49"/>
      <c r="AM40" s="49"/>
      <c r="AN40" s="49"/>
    </row>
    <row r="41" s="48" customFormat="1" spans="1:1">
      <c r="A41" s="49"/>
    </row>
    <row r="42" s="48" customFormat="1" spans="1:1">
      <c r="A42" s="49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7"/>
  <sheetViews>
    <sheetView showGridLines="0" workbookViewId="0">
      <selection activeCell="B1" sqref="B1:I1"/>
    </sheetView>
  </sheetViews>
  <sheetFormatPr defaultColWidth="9" defaultRowHeight="13.5"/>
  <cols>
    <col min="1" max="1" width="9" style="1"/>
    <col min="2" max="2" width="12.775" style="1" customWidth="1"/>
    <col min="3" max="3" width="8.89166666666667" style="5" customWidth="1"/>
    <col min="4" max="4" width="11.375" style="6" customWidth="1"/>
    <col min="5" max="5" width="38.375" style="7" customWidth="1"/>
    <col min="6" max="6" width="14.625" style="7"/>
    <col min="7" max="7" width="12.625" style="6"/>
    <col min="8" max="8" width="13.25" style="8"/>
    <col min="9" max="9" width="19.375" style="1" customWidth="1"/>
    <col min="10" max="10" width="6.125" style="1" customWidth="1"/>
    <col min="11" max="11" width="12" style="9" customWidth="1"/>
    <col min="12" max="12" width="9.25" style="1"/>
    <col min="13" max="16384" width="9" style="1"/>
  </cols>
  <sheetData>
    <row r="1" s="1" customFormat="1" ht="34" customHeight="1" spans="2:11">
      <c r="B1" s="10" t="s">
        <v>50</v>
      </c>
      <c r="C1" s="10"/>
      <c r="D1" s="11"/>
      <c r="E1" s="12"/>
      <c r="F1" s="12"/>
      <c r="G1" s="11"/>
      <c r="H1" s="13"/>
      <c r="I1" s="10"/>
      <c r="K1" s="42"/>
    </row>
    <row r="2" s="2" customFormat="1" ht="29" customHeight="1" spans="2:11">
      <c r="B2" s="14" t="s">
        <v>51</v>
      </c>
      <c r="C2" s="15" t="s">
        <v>52</v>
      </c>
      <c r="D2" s="16"/>
      <c r="E2" s="17"/>
      <c r="F2" s="18" t="s">
        <v>53</v>
      </c>
      <c r="G2" s="19" t="s">
        <v>53</v>
      </c>
      <c r="H2" s="20" t="s">
        <v>53</v>
      </c>
      <c r="I2" s="43" t="s">
        <v>54</v>
      </c>
      <c r="K2" s="44"/>
    </row>
    <row r="3" s="3" customFormat="1" ht="24" customHeight="1" spans="2:11">
      <c r="B3" s="21" t="s">
        <v>26</v>
      </c>
      <c r="C3" s="21" t="s">
        <v>55</v>
      </c>
      <c r="D3" s="22" t="s">
        <v>28</v>
      </c>
      <c r="E3" s="23" t="s">
        <v>29</v>
      </c>
      <c r="F3" s="23" t="s">
        <v>30</v>
      </c>
      <c r="G3" s="24" t="s">
        <v>31</v>
      </c>
      <c r="H3" s="25" t="s">
        <v>56</v>
      </c>
      <c r="I3" s="21" t="s">
        <v>33</v>
      </c>
      <c r="K3" s="45"/>
    </row>
    <row r="4" s="1" customFormat="1" ht="24" customHeight="1" spans="2:11">
      <c r="B4" s="26" t="s">
        <v>34</v>
      </c>
      <c r="C4" s="27">
        <v>14</v>
      </c>
      <c r="D4" s="28">
        <f t="shared" ref="D4:D15" si="0">0.00617*C4*C4</f>
        <v>1.20932</v>
      </c>
      <c r="E4" s="29" t="s">
        <v>35</v>
      </c>
      <c r="F4" s="29">
        <f ca="1" t="shared" ref="F4:F15" si="1">EVALUATE(E4)</f>
        <v>28</v>
      </c>
      <c r="G4" s="27">
        <v>26</v>
      </c>
      <c r="H4" s="30">
        <f ca="1" t="shared" ref="H4:H15" si="2">D4*F4*G4</f>
        <v>880.38496</v>
      </c>
      <c r="I4" s="46" t="s">
        <v>57</v>
      </c>
      <c r="K4" s="9"/>
    </row>
    <row r="5" s="1" customFormat="1" ht="24" customHeight="1" spans="2:11">
      <c r="B5" s="31" t="s">
        <v>37</v>
      </c>
      <c r="C5" s="32">
        <v>22</v>
      </c>
      <c r="D5" s="33">
        <f t="shared" si="0"/>
        <v>2.98628</v>
      </c>
      <c r="E5" s="34" t="s">
        <v>38</v>
      </c>
      <c r="F5" s="34">
        <f ca="1" t="shared" si="1"/>
        <v>8.6</v>
      </c>
      <c r="G5" s="32">
        <v>26</v>
      </c>
      <c r="H5" s="35">
        <f ca="1" t="shared" si="2"/>
        <v>667.732208</v>
      </c>
      <c r="I5" s="47"/>
      <c r="K5" s="9"/>
    </row>
    <row r="6" s="1" customFormat="1" ht="24" customHeight="1" spans="2:11">
      <c r="B6" s="31"/>
      <c r="C6" s="32">
        <v>20</v>
      </c>
      <c r="D6" s="33">
        <f t="shared" si="0"/>
        <v>2.468</v>
      </c>
      <c r="E6" s="34" t="s">
        <v>39</v>
      </c>
      <c r="F6" s="34">
        <f ca="1" t="shared" si="1"/>
        <v>25.8</v>
      </c>
      <c r="G6" s="32">
        <v>26</v>
      </c>
      <c r="H6" s="35">
        <f ca="1" t="shared" si="2"/>
        <v>1655.5344</v>
      </c>
      <c r="I6" s="47"/>
      <c r="K6" s="9"/>
    </row>
    <row r="7" s="1" customFormat="1" ht="24" customHeight="1" spans="2:11">
      <c r="B7" s="31"/>
      <c r="C7" s="32">
        <v>8</v>
      </c>
      <c r="D7" s="33">
        <f t="shared" si="0"/>
        <v>0.39488</v>
      </c>
      <c r="E7" s="34" t="s">
        <v>40</v>
      </c>
      <c r="F7" s="34">
        <f ca="1" t="shared" si="1"/>
        <v>84</v>
      </c>
      <c r="G7" s="32">
        <v>26</v>
      </c>
      <c r="H7" s="35">
        <f ca="1" t="shared" si="2"/>
        <v>862.41792</v>
      </c>
      <c r="I7" s="47"/>
      <c r="K7" s="9"/>
    </row>
    <row r="8" s="1" customFormat="1" ht="24" customHeight="1" spans="2:11">
      <c r="B8" s="31" t="s">
        <v>41</v>
      </c>
      <c r="C8" s="32">
        <v>14</v>
      </c>
      <c r="D8" s="33">
        <f t="shared" si="0"/>
        <v>1.20932</v>
      </c>
      <c r="E8" s="34" t="s">
        <v>42</v>
      </c>
      <c r="F8" s="34">
        <f ca="1" t="shared" si="1"/>
        <v>22.4</v>
      </c>
      <c r="G8" s="32">
        <v>23</v>
      </c>
      <c r="H8" s="35">
        <f ca="1" t="shared" si="2"/>
        <v>623.041664</v>
      </c>
      <c r="I8" s="47"/>
      <c r="K8" s="9"/>
    </row>
    <row r="9" s="1" customFormat="1" ht="24" customHeight="1" spans="2:11">
      <c r="B9" s="34" t="s">
        <v>43</v>
      </c>
      <c r="C9" s="32">
        <v>22</v>
      </c>
      <c r="D9" s="33">
        <f t="shared" si="0"/>
        <v>2.98628</v>
      </c>
      <c r="E9" s="34" t="s">
        <v>38</v>
      </c>
      <c r="F9" s="34">
        <f ca="1" t="shared" si="1"/>
        <v>8.6</v>
      </c>
      <c r="G9" s="32">
        <v>23</v>
      </c>
      <c r="H9" s="35">
        <f ca="1" t="shared" si="2"/>
        <v>590.686184</v>
      </c>
      <c r="I9" s="47"/>
      <c r="K9" s="9"/>
    </row>
    <row r="10" s="1" customFormat="1" ht="24" customHeight="1" spans="2:11">
      <c r="B10" s="31"/>
      <c r="C10" s="32">
        <v>20</v>
      </c>
      <c r="D10" s="33">
        <f t="shared" si="0"/>
        <v>2.468</v>
      </c>
      <c r="E10" s="34" t="s">
        <v>39</v>
      </c>
      <c r="F10" s="34">
        <f ca="1" t="shared" si="1"/>
        <v>25.8</v>
      </c>
      <c r="G10" s="32">
        <v>23</v>
      </c>
      <c r="H10" s="35">
        <f ca="1" t="shared" si="2"/>
        <v>1464.5112</v>
      </c>
      <c r="I10" s="47"/>
      <c r="K10" s="9"/>
    </row>
    <row r="11" s="1" customFormat="1" ht="24" customHeight="1" spans="2:11">
      <c r="B11" s="31"/>
      <c r="C11" s="32">
        <v>8</v>
      </c>
      <c r="D11" s="33">
        <f t="shared" si="0"/>
        <v>0.39488</v>
      </c>
      <c r="E11" s="34" t="s">
        <v>44</v>
      </c>
      <c r="F11" s="34">
        <f ca="1" t="shared" si="1"/>
        <v>75.6</v>
      </c>
      <c r="G11" s="32">
        <v>23</v>
      </c>
      <c r="H11" s="35">
        <f ca="1" t="shared" si="2"/>
        <v>686.617344</v>
      </c>
      <c r="I11" s="47"/>
      <c r="K11" s="9"/>
    </row>
    <row r="12" s="1" customFormat="1" ht="24" customHeight="1" spans="2:11">
      <c r="B12" s="31" t="s">
        <v>45</v>
      </c>
      <c r="C12" s="32">
        <v>20</v>
      </c>
      <c r="D12" s="33">
        <f t="shared" si="0"/>
        <v>2.468</v>
      </c>
      <c r="E12" s="34" t="s">
        <v>46</v>
      </c>
      <c r="F12" s="34">
        <f ca="1" t="shared" si="1"/>
        <v>6.3</v>
      </c>
      <c r="G12" s="32">
        <f>72*2+6*10+6*8+34.25*2+8.5*2+7.75*4</f>
        <v>368.5</v>
      </c>
      <c r="H12" s="35">
        <f ca="1" t="shared" si="2"/>
        <v>5729.5854</v>
      </c>
      <c r="I12" s="47"/>
      <c r="K12" s="9"/>
    </row>
    <row r="13" s="1" customFormat="1" ht="24" customHeight="1" spans="2:11">
      <c r="B13" s="34"/>
      <c r="C13" s="32">
        <v>12</v>
      </c>
      <c r="D13" s="33">
        <f t="shared" si="0"/>
        <v>0.88848</v>
      </c>
      <c r="E13" s="34" t="s">
        <v>47</v>
      </c>
      <c r="F13" s="34">
        <f ca="1" t="shared" si="1"/>
        <v>4.2</v>
      </c>
      <c r="G13" s="32">
        <v>368.5</v>
      </c>
      <c r="H13" s="35">
        <f ca="1" t="shared" si="2"/>
        <v>1375.100496</v>
      </c>
      <c r="I13" s="47"/>
      <c r="K13" s="9"/>
    </row>
    <row r="14" s="1" customFormat="1" ht="24" customHeight="1" spans="2:11">
      <c r="B14" s="36"/>
      <c r="C14" s="32">
        <v>8</v>
      </c>
      <c r="D14" s="33">
        <f t="shared" si="0"/>
        <v>0.39488</v>
      </c>
      <c r="E14" s="34" t="s">
        <v>48</v>
      </c>
      <c r="F14" s="34">
        <f ca="1" t="shared" si="1"/>
        <v>8.05</v>
      </c>
      <c r="G14" s="32">
        <v>368.5</v>
      </c>
      <c r="H14" s="35">
        <f ca="1" t="shared" si="2"/>
        <v>1171.381904</v>
      </c>
      <c r="I14" s="47"/>
      <c r="K14" s="9"/>
    </row>
    <row r="15" s="1" customFormat="1" ht="24" customHeight="1" spans="2:11">
      <c r="B15" s="36"/>
      <c r="C15" s="32">
        <v>0</v>
      </c>
      <c r="D15" s="33">
        <f t="shared" si="0"/>
        <v>0</v>
      </c>
      <c r="E15" s="34">
        <v>0</v>
      </c>
      <c r="F15" s="34">
        <f ca="1" t="shared" si="1"/>
        <v>0</v>
      </c>
      <c r="G15" s="32">
        <v>0</v>
      </c>
      <c r="H15" s="35">
        <f ca="1" t="shared" si="2"/>
        <v>0</v>
      </c>
      <c r="I15" s="47"/>
      <c r="K15" s="9"/>
    </row>
    <row r="16" s="4" customFormat="1" ht="24" customHeight="1" spans="2:11">
      <c r="B16" s="37" t="s">
        <v>49</v>
      </c>
      <c r="C16" s="37"/>
      <c r="D16" s="38"/>
      <c r="E16" s="39"/>
      <c r="F16" s="39"/>
      <c r="G16" s="40"/>
      <c r="H16" s="41">
        <f ca="1">SUM(H4:H14)</f>
        <v>15706.99368</v>
      </c>
      <c r="I16" s="40"/>
      <c r="K16" s="42"/>
    </row>
    <row r="17" ht="22" customHeight="1"/>
  </sheetData>
  <mergeCells count="4">
    <mergeCell ref="B1:I1"/>
    <mergeCell ref="C2:E2"/>
    <mergeCell ref="B16:C16"/>
    <mergeCell ref="I4:I15"/>
  </mergeCells>
  <printOptions horizontalCentered="1"/>
  <pageMargins left="0.751388888888889" right="0.751388888888889" top="1" bottom="1" header="0.5" footer="0.5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钢筋汇总</vt:lpstr>
      <vt:lpstr>钢筋计算明细</vt:lpstr>
      <vt:lpstr>说明页</vt:lpstr>
      <vt:lpstr>钢筋计算表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柳羲</cp:lastModifiedBy>
  <dcterms:created xsi:type="dcterms:W3CDTF">2020-09-14T00:15:00Z</dcterms:created>
  <dcterms:modified xsi:type="dcterms:W3CDTF">2022-02-09T07:28:09Z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ICV">
    <vt:lpwstr>F9ACA2FCE20148BD8013B57474842FE9</vt:lpwstr>
  </property>
  <property fmtid="{D5CDD505-2E9C-101B-9397-08002B2CF9AE}" pid="4" name="KSOTemplateUUID">
    <vt:lpwstr>v1.0_mb_KB4AcZv66YU4duYBmHNm7A==</vt:lpwstr>
  </property>
</Properties>
</file>