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yWindow="6045" windowWidth="9210" windowHeight="6555" activeTab="1"/>
  </bookViews>
  <sheets>
    <sheet name="计算表" sheetId="1" r:id="rId1"/>
    <sheet name="接头统计表" sheetId="4" r:id="rId2"/>
    <sheet name="规格汇总表" sheetId="2" r:id="rId3"/>
    <sheet name="图形样式及常用信息" sheetId="3" r:id="rId4"/>
    <sheet name="说明" sheetId="5" r:id="rId5"/>
  </sheets>
  <externalReferences>
    <externalReference r:id="rId7"/>
  </externalReferences>
  <definedNames>
    <definedName name="连接形式">[1]计算表!$J$2:$J$4</definedName>
    <definedName name="_xlnm.Print_Area" localSheetId="1">接头统计表!$A$1:$M$25</definedName>
    <definedName name="_xlnm.Print_Area" localSheetId="2">规格汇总表!$A$1:$H$24</definedName>
  </definedNames>
  <calcPr calcId="144525"/>
</workbook>
</file>

<file path=xl/comments1.xml><?xml version="1.0" encoding="utf-8"?>
<comments xmlns="http://schemas.openxmlformats.org/spreadsheetml/2006/main">
  <authors>
    <author>ningmeng990929</author>
  </authors>
  <commentList>
    <comment ref="D3" authorId="0">
      <text>
        <r>
          <rPr>
            <sz val="9"/>
            <rFont val="宋体"/>
            <charset val="134"/>
          </rPr>
          <t>添加常用钢筋名称时，在常用信息中，钢筋名称列向下输入即可</t>
        </r>
      </text>
    </comment>
    <comment ref="E3" authorId="0">
      <text>
        <r>
          <rPr>
            <sz val="9"/>
            <rFont val="宋体"/>
            <charset val="134"/>
          </rPr>
          <t>可在图形样式中复制相应的简图粘贴到单元格</t>
        </r>
      </text>
    </comment>
    <comment ref="G3" authorId="0">
      <text>
        <r>
          <rPr>
            <sz val="9"/>
            <rFont val="宋体"/>
            <charset val="134"/>
          </rPr>
          <t>中、英、数字标注时[ ]要在计算式的后面，如：2*4.5[宽]+3*3.3[高]，其结果为18.9。</t>
        </r>
      </text>
    </comment>
    <comment ref="H3" authorId="0">
      <text>
        <r>
          <rPr>
            <sz val="9"/>
            <rFont val="宋体"/>
            <charset val="134"/>
          </rPr>
          <t>中、英、数字标注时[ ]要在计算式的后面，如：2*4.5[宽]+3*3.3[高]，其结果为18.9。</t>
        </r>
      </text>
    </comment>
    <comment ref="L3" authorId="0">
      <text>
        <r>
          <rPr>
            <sz val="9"/>
            <rFont val="宋体"/>
            <charset val="134"/>
          </rPr>
          <t>可下拉选择，当为“是”时，自动计算接头数量</t>
        </r>
      </text>
    </comment>
    <comment ref="N3" authorId="0">
      <text>
        <r>
          <rPr>
            <sz val="9"/>
            <rFont val="宋体"/>
            <charset val="134"/>
          </rPr>
          <t>提示：当类型为墙、柱时，接头数量计算为单构件根数*构建数量，类型为除墙柱外的其他类型时，接头数量计算为8米/个接头</t>
        </r>
      </text>
    </comment>
  </commentList>
</comments>
</file>

<file path=xl/sharedStrings.xml><?xml version="1.0" encoding="utf-8"?>
<sst xmlns="http://schemas.openxmlformats.org/spreadsheetml/2006/main" count="106">
  <si>
    <t>钢  筋  工  程  量  计  算  表</t>
  </si>
  <si>
    <t>至首行</t>
  </si>
  <si>
    <t>接头统计表</t>
  </si>
  <si>
    <t>工程名称：</t>
  </si>
  <si>
    <t>XX项目3#楼</t>
  </si>
  <si>
    <t>出料人：</t>
  </si>
  <si>
    <t>XXX</t>
  </si>
  <si>
    <t>规格汇总表</t>
  </si>
  <si>
    <t>序号</t>
  </si>
  <si>
    <t>构件名称</t>
  </si>
  <si>
    <t>构件
数量</t>
  </si>
  <si>
    <t>钢筋名称</t>
  </si>
  <si>
    <t>简    图</t>
  </si>
  <si>
    <t>规格</t>
  </si>
  <si>
    <t>单构件
长度计算式（mm）</t>
  </si>
  <si>
    <t>单构件
根数计算式</t>
  </si>
  <si>
    <t>钢筋长度 （m）</t>
  </si>
  <si>
    <t>单构件根数</t>
  </si>
  <si>
    <t>总构件
重量（t）</t>
  </si>
  <si>
    <t>是否有接头</t>
  </si>
  <si>
    <t>搭接
方式</t>
  </si>
  <si>
    <t>构件
类型</t>
  </si>
  <si>
    <t>接头
数量</t>
  </si>
  <si>
    <t>简图及常用信息</t>
  </si>
  <si>
    <t>KZ1</t>
  </si>
  <si>
    <t>主筋</t>
  </si>
  <si>
    <t>B18</t>
  </si>
  <si>
    <t>3200+500*32*4[直径32倍]</t>
  </si>
  <si>
    <t>是</t>
  </si>
  <si>
    <t>电渣压力焊</t>
  </si>
  <si>
    <t>柱</t>
  </si>
  <si>
    <t>箍筋</t>
  </si>
  <si>
    <t>A8</t>
  </si>
  <si>
    <t>（800+800）*2+8*15*2</t>
  </si>
  <si>
    <t>3200/100</t>
  </si>
  <si>
    <t>拉筋</t>
  </si>
  <si>
    <t>A10</t>
  </si>
  <si>
    <t>800+8*15*2</t>
  </si>
  <si>
    <t>WKL3</t>
  </si>
  <si>
    <t>B20</t>
  </si>
  <si>
    <t>12000+3500+2400+240+240</t>
  </si>
  <si>
    <t>3+4</t>
  </si>
  <si>
    <t>套管挤压</t>
  </si>
  <si>
    <t>梁</t>
  </si>
  <si>
    <t>(300+500)*2+8*15*2</t>
  </si>
  <si>
    <t>(12000+3500+2400)/150</t>
  </si>
  <si>
    <t>300+10*5</t>
  </si>
  <si>
    <t>板-1</t>
  </si>
  <si>
    <t>15000+30000</t>
  </si>
  <si>
    <t>15000/200</t>
  </si>
  <si>
    <t>绑  扎</t>
  </si>
  <si>
    <t>板</t>
  </si>
  <si>
    <t>拉钩</t>
  </si>
  <si>
    <t>A6.5</t>
  </si>
  <si>
    <t>150+6.5*5</t>
  </si>
  <si>
    <t>（15000*5000）/450</t>
  </si>
  <si>
    <t>钢  筋  接  头  汇  总  表</t>
  </si>
  <si>
    <t>计算表</t>
  </si>
  <si>
    <t>钢筋长度：</t>
  </si>
  <si>
    <t>直径</t>
  </si>
  <si>
    <t>接头个数</t>
  </si>
  <si>
    <t>搭接长度</t>
  </si>
  <si>
    <t>钢筋用量  （接头个数）</t>
  </si>
  <si>
    <t>A6</t>
  </si>
  <si>
    <t>A12</t>
  </si>
  <si>
    <t>A14</t>
  </si>
  <si>
    <t>B6.5</t>
  </si>
  <si>
    <t>B8</t>
  </si>
  <si>
    <t>B10</t>
  </si>
  <si>
    <t>B12</t>
  </si>
  <si>
    <t>B14</t>
  </si>
  <si>
    <t>B16</t>
  </si>
  <si>
    <t>B22</t>
  </si>
  <si>
    <t>B25</t>
  </si>
  <si>
    <t>B28</t>
  </si>
  <si>
    <t>B32</t>
  </si>
  <si>
    <t>B38</t>
  </si>
  <si>
    <t>合计</t>
  </si>
  <si>
    <t>钢  筋  汇  总  表</t>
  </si>
  <si>
    <t>单位：t</t>
  </si>
  <si>
    <t>规  格</t>
  </si>
  <si>
    <t>直  径</t>
  </si>
  <si>
    <t>重  量
(t)</t>
  </si>
  <si>
    <t>钢  筋
分  类</t>
  </si>
  <si>
    <t>钢筋
净用量</t>
  </si>
  <si>
    <t>钢筋
消耗量</t>
  </si>
  <si>
    <t>圆钢10以内钢筋</t>
  </si>
  <si>
    <t>圆钢10以上钢筋</t>
  </si>
  <si>
    <t>螺纹钢10以内钢筋</t>
  </si>
  <si>
    <t>螺纹钢20以内钢筋</t>
  </si>
  <si>
    <t>螺纹钢25以内钢筋</t>
  </si>
  <si>
    <t>螺纹钢25以上钢筋</t>
  </si>
  <si>
    <t>总计</t>
  </si>
  <si>
    <t>图    形   集</t>
  </si>
  <si>
    <t>常用信息</t>
  </si>
  <si>
    <t>没有弯折</t>
  </si>
  <si>
    <t>一个弯折</t>
  </si>
  <si>
    <t>两个弯折</t>
  </si>
  <si>
    <t>三个弯折</t>
  </si>
  <si>
    <t>四个弯折</t>
  </si>
  <si>
    <t>五个弯折</t>
  </si>
  <si>
    <t>六个弯折</t>
  </si>
  <si>
    <t>七个弯折</t>
  </si>
  <si>
    <t>连接形式</t>
  </si>
  <si>
    <t>构件类型</t>
  </si>
  <si>
    <t>墙</t>
  </si>
</sst>
</file>

<file path=xl/styles.xml><?xml version="1.0" encoding="utf-8"?>
<styleSheet xmlns="http://schemas.openxmlformats.org/spreadsheetml/2006/main">
  <numFmts count="11">
    <numFmt numFmtId="176" formatCode="&quot;损&quot;&quot;耗&quot;&quot;率&quot;&quot;：&quot;General"/>
    <numFmt numFmtId="177" formatCode="0_);[Red]\(0\)"/>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8" formatCode="_ * #,##0.000_ ;_ * \-#,##0.000_ ;_ * &quot;-&quot;???_ ;_ @_ "/>
    <numFmt numFmtId="179" formatCode="General\t"/>
    <numFmt numFmtId="180" formatCode="0_);\(0\)"/>
    <numFmt numFmtId="181" formatCode="General&quot;个&quot;"/>
    <numFmt numFmtId="182" formatCode="General&quot;米/根&quot;"/>
  </numFmts>
  <fonts count="38">
    <font>
      <sz val="11"/>
      <color theme="1"/>
      <name val="宋体"/>
      <charset val="134"/>
      <scheme val="minor"/>
    </font>
    <font>
      <sz val="12"/>
      <name val="宋体"/>
      <charset val="134"/>
    </font>
    <font>
      <sz val="14"/>
      <name val="宋体"/>
      <charset val="134"/>
    </font>
    <font>
      <sz val="10"/>
      <name val="宋体"/>
      <charset val="134"/>
    </font>
    <font>
      <b/>
      <u/>
      <sz val="11"/>
      <color theme="8" tint="-0.5"/>
      <name val="宋体"/>
      <charset val="0"/>
      <scheme val="minor"/>
    </font>
    <font>
      <b/>
      <sz val="11"/>
      <color theme="0"/>
      <name val="宋体"/>
      <charset val="134"/>
    </font>
    <font>
      <sz val="11"/>
      <name val="宋体"/>
      <charset val="134"/>
    </font>
    <font>
      <b/>
      <sz val="11"/>
      <name val="宋体"/>
      <charset val="134"/>
    </font>
    <font>
      <sz val="11"/>
      <color theme="1"/>
      <name val="宋体"/>
      <charset val="134"/>
    </font>
    <font>
      <b/>
      <sz val="16"/>
      <name val="宋体"/>
      <charset val="134"/>
    </font>
    <font>
      <b/>
      <sz val="11"/>
      <color theme="1"/>
      <name val="宋体"/>
      <charset val="134"/>
    </font>
    <font>
      <b/>
      <sz val="10"/>
      <color theme="1"/>
      <name val="宋体"/>
      <charset val="134"/>
    </font>
    <font>
      <sz val="10"/>
      <color theme="1"/>
      <name val="宋体"/>
      <charset val="134"/>
    </font>
    <font>
      <b/>
      <sz val="14"/>
      <name val="宋体"/>
      <charset val="134"/>
    </font>
    <font>
      <b/>
      <sz val="10"/>
      <name val="宋体"/>
      <charset val="134"/>
    </font>
    <font>
      <sz val="9"/>
      <name val="宋体"/>
      <charset val="134"/>
    </font>
    <font>
      <sz val="22"/>
      <name val="宋体"/>
      <charset val="134"/>
    </font>
    <font>
      <sz val="11"/>
      <color indexed="8"/>
      <name val="宋体"/>
      <charset val="134"/>
    </font>
    <font>
      <b/>
      <sz val="12"/>
      <color theme="5" tint="-0.5"/>
      <name val="宋体"/>
      <charset val="0"/>
    </font>
    <font>
      <sz val="11"/>
      <color theme="0"/>
      <name val="宋体"/>
      <charset val="0"/>
      <scheme val="minor"/>
    </font>
    <font>
      <b/>
      <sz val="15"/>
      <color theme="3"/>
      <name val="宋体"/>
      <charset val="134"/>
      <scheme val="minor"/>
    </font>
    <font>
      <sz val="11"/>
      <color theme="1"/>
      <name val="宋体"/>
      <charset val="0"/>
      <scheme val="minor"/>
    </font>
    <font>
      <i/>
      <sz val="11"/>
      <color rgb="FF7F7F7F"/>
      <name val="宋体"/>
      <charset val="0"/>
      <scheme val="minor"/>
    </font>
    <font>
      <b/>
      <sz val="18"/>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9">
    <fill>
      <patternFill patternType="none"/>
    </fill>
    <fill>
      <patternFill patternType="gray125"/>
    </fill>
    <fill>
      <patternFill patternType="solid">
        <fgColor indexed="9"/>
        <bgColor indexed="64"/>
      </patternFill>
    </fill>
    <fill>
      <patternFill patternType="solid">
        <fgColor theme="8" tint="0.8"/>
        <bgColor indexed="64"/>
      </patternFill>
    </fill>
    <fill>
      <patternFill patternType="solid">
        <fgColor theme="0"/>
        <bgColor indexed="64"/>
      </patternFill>
    </fill>
    <fill>
      <patternFill patternType="solid">
        <fgColor theme="8" tint="-0.5"/>
        <bgColor indexed="64"/>
      </patternFill>
    </fill>
    <fill>
      <patternFill patternType="solid">
        <fgColor theme="0" tint="-0.05"/>
        <bgColor indexed="64"/>
      </patternFill>
    </fill>
    <fill>
      <patternFill patternType="solid">
        <fgColor theme="4" tint="0.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29">
    <border>
      <left/>
      <right/>
      <top/>
      <bottom/>
      <diagonal/>
    </border>
    <border>
      <left style="dotted">
        <color indexed="53"/>
      </left>
      <right/>
      <top style="dotted">
        <color indexed="53"/>
      </top>
      <bottom/>
      <diagonal/>
    </border>
    <border>
      <left/>
      <right/>
      <top style="dotted">
        <color indexed="53"/>
      </top>
      <bottom/>
      <diagonal/>
    </border>
    <border>
      <left style="thin">
        <color theme="8" tint="-0.25"/>
      </left>
      <right style="hair">
        <color rgb="FF00B0F0"/>
      </right>
      <top style="thin">
        <color theme="8" tint="-0.25"/>
      </top>
      <bottom style="hair">
        <color rgb="FF00B0F0"/>
      </bottom>
      <diagonal/>
    </border>
    <border>
      <left style="hair">
        <color rgb="FF00B0F0"/>
      </left>
      <right style="hair">
        <color rgb="FF00B0F0"/>
      </right>
      <top style="thin">
        <color theme="8" tint="-0.25"/>
      </top>
      <bottom style="hair">
        <color rgb="FF00B0F0"/>
      </bottom>
      <diagonal/>
    </border>
    <border>
      <left style="thin">
        <color theme="8" tint="-0.25"/>
      </left>
      <right style="hair">
        <color rgb="FF00B0F0"/>
      </right>
      <top style="hair">
        <color rgb="FF00B0F0"/>
      </top>
      <bottom style="hair">
        <color rgb="FF00B0F0"/>
      </bottom>
      <diagonal/>
    </border>
    <border>
      <left style="hair">
        <color rgb="FF00B0F0"/>
      </left>
      <right style="hair">
        <color rgb="FF00B0F0"/>
      </right>
      <top style="hair">
        <color rgb="FF00B0F0"/>
      </top>
      <bottom style="hair">
        <color rgb="FF00B0F0"/>
      </bottom>
      <diagonal/>
    </border>
    <border>
      <left style="thin">
        <color theme="8" tint="-0.25"/>
      </left>
      <right style="hair">
        <color rgb="FF00B0F0"/>
      </right>
      <top style="hair">
        <color rgb="FF00B0F0"/>
      </top>
      <bottom style="thin">
        <color theme="8" tint="-0.25"/>
      </bottom>
      <diagonal/>
    </border>
    <border>
      <left style="hair">
        <color rgb="FF00B0F0"/>
      </left>
      <right style="hair">
        <color rgb="FF00B0F0"/>
      </right>
      <top style="hair">
        <color rgb="FF00B0F0"/>
      </top>
      <bottom style="thin">
        <color theme="8" tint="-0.25"/>
      </bottom>
      <diagonal/>
    </border>
    <border>
      <left style="thin">
        <color theme="8" tint="-0.5"/>
      </left>
      <right style="thin">
        <color theme="8" tint="-0.5"/>
      </right>
      <top style="thin">
        <color theme="8" tint="-0.5"/>
      </top>
      <bottom style="thin">
        <color theme="8" tint="-0.5"/>
      </bottom>
      <diagonal/>
    </border>
    <border>
      <left style="hair">
        <color rgb="FF00B0F0"/>
      </left>
      <right style="thin">
        <color theme="8" tint="-0.25"/>
      </right>
      <top style="thin">
        <color theme="8" tint="-0.25"/>
      </top>
      <bottom style="hair">
        <color rgb="FF00B0F0"/>
      </bottom>
      <diagonal/>
    </border>
    <border>
      <left style="thin">
        <color theme="8" tint="-0.25"/>
      </left>
      <right style="thin">
        <color theme="8" tint="-0.25"/>
      </right>
      <top/>
      <bottom style="hair">
        <color rgb="FF00B0F0"/>
      </bottom>
      <diagonal/>
    </border>
    <border>
      <left style="hair">
        <color rgb="FF00B0F0"/>
      </left>
      <right style="thin">
        <color theme="8" tint="-0.25"/>
      </right>
      <top style="hair">
        <color rgb="FF00B0F0"/>
      </top>
      <bottom style="hair">
        <color rgb="FF00B0F0"/>
      </bottom>
      <diagonal/>
    </border>
    <border>
      <left style="thin">
        <color theme="8" tint="-0.25"/>
      </left>
      <right style="thin">
        <color theme="8" tint="-0.25"/>
      </right>
      <top style="hair">
        <color rgb="FF00B0F0"/>
      </top>
      <bottom style="hair">
        <color rgb="FF00B0F0"/>
      </bottom>
      <diagonal/>
    </border>
    <border>
      <left style="hair">
        <color rgb="FF00B0F0"/>
      </left>
      <right style="thin">
        <color theme="8" tint="-0.25"/>
      </right>
      <top style="hair">
        <color rgb="FF00B0F0"/>
      </top>
      <bottom style="thin">
        <color theme="8" tint="-0.25"/>
      </bottom>
      <diagonal/>
    </border>
    <border>
      <left style="thin">
        <color theme="8" tint="-0.25"/>
      </left>
      <right style="thin">
        <color theme="8" tint="-0.25"/>
      </right>
      <top style="hair">
        <color rgb="FF00B0F0"/>
      </top>
      <bottom style="thin">
        <color theme="8" tint="-0.25"/>
      </bottom>
      <diagonal/>
    </border>
    <border>
      <left style="thin">
        <color theme="8" tint="-0.25"/>
      </left>
      <right style="hair">
        <color rgb="FF00B0F0"/>
      </right>
      <top style="thin">
        <color theme="8" tint="-0.25"/>
      </top>
      <bottom/>
      <diagonal/>
    </border>
    <border>
      <left style="hair">
        <color rgb="FF00B0F0"/>
      </left>
      <right style="hair">
        <color rgb="FF00B0F0"/>
      </right>
      <top style="thin">
        <color theme="8" tint="-0.25"/>
      </top>
      <bottom/>
      <diagonal/>
    </border>
    <border>
      <left style="hair">
        <color rgb="FF00B0F0"/>
      </left>
      <right style="thin">
        <color theme="8" tint="-0.25"/>
      </right>
      <top style="thin">
        <color theme="8" tint="-0.25"/>
      </top>
      <bottom/>
      <diagonal/>
    </border>
    <border>
      <left style="thin">
        <color theme="8" tint="-0.25"/>
      </left>
      <right style="thin">
        <color theme="8" tint="-0.25"/>
      </right>
      <top style="thin">
        <color theme="8" tint="-0.25"/>
      </top>
      <bottom style="thin">
        <color theme="8" tint="-0.25"/>
      </bottom>
      <diagonal/>
    </border>
    <border>
      <left style="hair">
        <color rgb="FF00B0F0"/>
      </left>
      <right style="hair">
        <color rgb="FF00B0F0"/>
      </right>
      <top/>
      <bottom style="hair">
        <color rgb="FF00B0F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28" fillId="18"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1" borderId="0" applyNumberFormat="0" applyBorder="0" applyAlignment="0" applyProtection="0">
      <alignment vertical="center"/>
    </xf>
    <xf numFmtId="0" fontId="26" fillId="16" borderId="0" applyNumberFormat="0" applyBorder="0" applyAlignment="0" applyProtection="0">
      <alignment vertical="center"/>
    </xf>
    <xf numFmtId="43" fontId="0" fillId="0" borderId="0" applyFont="0" applyFill="0" applyBorder="0" applyAlignment="0" applyProtection="0">
      <alignment vertical="center"/>
    </xf>
    <xf numFmtId="0" fontId="19" fillId="9"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22" borderId="23" applyNumberFormat="0" applyFont="0" applyAlignment="0" applyProtection="0">
      <alignment vertical="center"/>
    </xf>
    <xf numFmtId="0" fontId="19" fillId="21" borderId="0" applyNumberFormat="0" applyBorder="0" applyAlignment="0" applyProtection="0">
      <alignment vertical="center"/>
    </xf>
    <xf numFmtId="0" fontId="2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21" applyNumberFormat="0" applyFill="0" applyAlignment="0" applyProtection="0">
      <alignment vertical="center"/>
    </xf>
    <xf numFmtId="0" fontId="24" fillId="0" borderId="21" applyNumberFormat="0" applyFill="0" applyAlignment="0" applyProtection="0">
      <alignment vertical="center"/>
    </xf>
    <xf numFmtId="0" fontId="19" fillId="8" borderId="0" applyNumberFormat="0" applyBorder="0" applyAlignment="0" applyProtection="0">
      <alignment vertical="center"/>
    </xf>
    <xf numFmtId="0" fontId="25" fillId="0" borderId="24" applyNumberFormat="0" applyFill="0" applyAlignment="0" applyProtection="0">
      <alignment vertical="center"/>
    </xf>
    <xf numFmtId="0" fontId="19" fillId="26" borderId="0" applyNumberFormat="0" applyBorder="0" applyAlignment="0" applyProtection="0">
      <alignment vertical="center"/>
    </xf>
    <xf numFmtId="0" fontId="33" fillId="28" borderId="25" applyNumberFormat="0" applyAlignment="0" applyProtection="0">
      <alignment vertical="center"/>
    </xf>
    <xf numFmtId="0" fontId="34" fillId="28" borderId="22" applyNumberFormat="0" applyAlignment="0" applyProtection="0">
      <alignment vertical="center"/>
    </xf>
    <xf numFmtId="0" fontId="35" fillId="29" borderId="26" applyNumberFormat="0" applyAlignment="0" applyProtection="0">
      <alignment vertical="center"/>
    </xf>
    <xf numFmtId="0" fontId="21" fillId="31" borderId="0" applyNumberFormat="0" applyBorder="0" applyAlignment="0" applyProtection="0">
      <alignment vertical="center"/>
    </xf>
    <xf numFmtId="0" fontId="19" fillId="15" borderId="0" applyNumberFormat="0" applyBorder="0" applyAlignment="0" applyProtection="0">
      <alignment vertical="center"/>
    </xf>
    <xf numFmtId="0" fontId="36" fillId="0" borderId="27" applyNumberFormat="0" applyFill="0" applyAlignment="0" applyProtection="0">
      <alignment vertical="center"/>
    </xf>
    <xf numFmtId="0" fontId="37" fillId="0" borderId="28" applyNumberFormat="0" applyFill="0" applyAlignment="0" applyProtection="0">
      <alignment vertical="center"/>
    </xf>
    <xf numFmtId="0" fontId="32" fillId="24" borderId="0" applyNumberFormat="0" applyBorder="0" applyAlignment="0" applyProtection="0">
      <alignment vertical="center"/>
    </xf>
    <xf numFmtId="0" fontId="27" fillId="17" borderId="0" applyNumberFormat="0" applyBorder="0" applyAlignment="0" applyProtection="0">
      <alignment vertical="center"/>
    </xf>
    <xf numFmtId="0" fontId="21" fillId="32" borderId="0" applyNumberFormat="0" applyBorder="0" applyAlignment="0" applyProtection="0">
      <alignment vertical="center"/>
    </xf>
    <xf numFmtId="0" fontId="19" fillId="27" borderId="0" applyNumberFormat="0" applyBorder="0" applyAlignment="0" applyProtection="0">
      <alignment vertical="center"/>
    </xf>
    <xf numFmtId="0" fontId="21" fillId="12" borderId="0" applyNumberFormat="0" applyBorder="0" applyAlignment="0" applyProtection="0">
      <alignment vertical="center"/>
    </xf>
    <xf numFmtId="0" fontId="21" fillId="10"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19" fillId="23" borderId="0" applyNumberFormat="0" applyBorder="0" applyAlignment="0" applyProtection="0">
      <alignment vertical="center"/>
    </xf>
    <xf numFmtId="0" fontId="19" fillId="14" borderId="0" applyNumberFormat="0" applyBorder="0" applyAlignment="0" applyProtection="0">
      <alignment vertical="center"/>
    </xf>
    <xf numFmtId="0" fontId="21" fillId="30" borderId="0" applyNumberFormat="0" applyBorder="0" applyAlignment="0" applyProtection="0">
      <alignment vertical="center"/>
    </xf>
    <xf numFmtId="0" fontId="21" fillId="34" borderId="0" applyNumberFormat="0" applyBorder="0" applyAlignment="0" applyProtection="0">
      <alignment vertical="center"/>
    </xf>
    <xf numFmtId="0" fontId="19" fillId="35" borderId="0" applyNumberFormat="0" applyBorder="0" applyAlignment="0" applyProtection="0">
      <alignment vertical="center"/>
    </xf>
    <xf numFmtId="0" fontId="21" fillId="36" borderId="0" applyNumberFormat="0" applyBorder="0" applyAlignment="0" applyProtection="0">
      <alignment vertical="center"/>
    </xf>
    <xf numFmtId="0" fontId="19" fillId="37" borderId="0" applyNumberFormat="0" applyBorder="0" applyAlignment="0" applyProtection="0">
      <alignment vertical="center"/>
    </xf>
    <xf numFmtId="0" fontId="19" fillId="38" borderId="0" applyNumberFormat="0" applyBorder="0" applyAlignment="0" applyProtection="0">
      <alignment vertical="center"/>
    </xf>
    <xf numFmtId="0" fontId="21" fillId="33" borderId="0" applyNumberFormat="0" applyBorder="0" applyAlignment="0" applyProtection="0">
      <alignment vertical="center"/>
    </xf>
    <xf numFmtId="0" fontId="19" fillId="25" borderId="0" applyNumberFormat="0" applyBorder="0" applyAlignment="0" applyProtection="0">
      <alignment vertical="center"/>
    </xf>
  </cellStyleXfs>
  <cellXfs count="115">
    <xf numFmtId="0" fontId="0" fillId="0" borderId="0" xfId="0">
      <alignment vertical="center"/>
    </xf>
    <xf numFmtId="0" fontId="0" fillId="0" borderId="0" xfId="0" applyBorder="1">
      <alignment vertical="center"/>
    </xf>
    <xf numFmtId="0" fontId="1" fillId="2" borderId="0" xfId="0" applyFont="1" applyFill="1" applyBorder="1" applyAlignme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1" fillId="2" borderId="6" xfId="0" applyFont="1" applyFill="1" applyBorder="1" applyAlignment="1"/>
    <xf numFmtId="0" fontId="1" fillId="2" borderId="5" xfId="0" applyFont="1" applyFill="1" applyBorder="1" applyAlignment="1"/>
    <xf numFmtId="0" fontId="1" fillId="2" borderId="7" xfId="0" applyFont="1" applyFill="1" applyBorder="1" applyAlignment="1"/>
    <xf numFmtId="0" fontId="1" fillId="2" borderId="8" xfId="0" applyFont="1" applyFill="1" applyBorder="1" applyAlignment="1"/>
    <xf numFmtId="0" fontId="1" fillId="3" borderId="0" xfId="0" applyFont="1" applyFill="1" applyAlignment="1">
      <alignment horizontal="center" vertical="center"/>
    </xf>
    <xf numFmtId="0" fontId="4" fillId="4" borderId="9" xfId="10" applyFont="1" applyFill="1" applyBorder="1" applyAlignment="1">
      <alignment horizontal="center" vertical="center"/>
    </xf>
    <xf numFmtId="0" fontId="1" fillId="3" borderId="10" xfId="0" applyFont="1" applyFill="1" applyBorder="1" applyAlignment="1">
      <alignment horizontal="center"/>
    </xf>
    <xf numFmtId="0" fontId="5" fillId="5" borderId="11" xfId="0" applyFont="1" applyFill="1" applyBorder="1" applyAlignment="1">
      <alignment horizontal="center" vertical="center" wrapText="1"/>
    </xf>
    <xf numFmtId="177" fontId="5" fillId="5" borderId="11" xfId="0" applyNumberFormat="1" applyFont="1" applyFill="1" applyBorder="1" applyAlignment="1">
      <alignment horizontal="center" vertical="center" wrapText="1"/>
    </xf>
    <xf numFmtId="0" fontId="5" fillId="5" borderId="11" xfId="0" applyFont="1" applyFill="1" applyBorder="1" applyAlignment="1">
      <alignment horizontal="center" vertical="center"/>
    </xf>
    <xf numFmtId="0" fontId="3" fillId="2" borderId="12" xfId="0" applyFont="1" applyFill="1" applyBorder="1" applyAlignment="1">
      <alignment horizontal="center"/>
    </xf>
    <xf numFmtId="0" fontId="3" fillId="6" borderId="13" xfId="0" applyFont="1" applyFill="1" applyBorder="1" applyAlignment="1">
      <alignment horizontal="center" vertical="center"/>
    </xf>
    <xf numFmtId="177" fontId="3" fillId="6" borderId="13" xfId="0" applyNumberFormat="1" applyFont="1" applyFill="1" applyBorder="1" applyAlignment="1">
      <alignment horizontal="center" vertical="center" wrapText="1"/>
    </xf>
    <xf numFmtId="0" fontId="1" fillId="2" borderId="12" xfId="0" applyFont="1" applyFill="1" applyBorder="1" applyAlignment="1"/>
    <xf numFmtId="0" fontId="1" fillId="2" borderId="14" xfId="0" applyFont="1" applyFill="1" applyBorder="1" applyAlignment="1"/>
    <xf numFmtId="0" fontId="3" fillId="6" borderId="15" xfId="0" applyFont="1" applyFill="1" applyBorder="1" applyAlignment="1">
      <alignment horizontal="center" vertical="center"/>
    </xf>
    <xf numFmtId="0" fontId="6" fillId="0" borderId="0" xfId="0" applyFont="1" applyFill="1" applyBorder="1" applyAlignment="1"/>
    <xf numFmtId="0" fontId="7" fillId="0" borderId="0" xfId="0" applyFont="1" applyFill="1" applyBorder="1" applyAlignment="1">
      <alignment horizontal="center" vertical="center"/>
    </xf>
    <xf numFmtId="0" fontId="8" fillId="0" borderId="0" xfId="0" applyFont="1" applyFill="1">
      <alignment vertical="center"/>
    </xf>
    <xf numFmtId="0" fontId="9" fillId="0" borderId="0" xfId="0" applyFont="1" applyFill="1" applyBorder="1" applyAlignment="1">
      <alignment horizontal="center" vertical="center"/>
    </xf>
    <xf numFmtId="0" fontId="3" fillId="2" borderId="0" xfId="0" applyFont="1" applyFill="1" applyBorder="1" applyAlignment="1">
      <alignment vertical="center"/>
    </xf>
    <xf numFmtId="0" fontId="3" fillId="2" borderId="0" xfId="0" applyFont="1" applyFill="1" applyAlignment="1">
      <alignment horizontal="left" vertical="center"/>
    </xf>
    <xf numFmtId="176" fontId="6" fillId="0" borderId="0" xfId="0" applyNumberFormat="1" applyFont="1" applyFill="1" applyBorder="1" applyAlignment="1"/>
    <xf numFmtId="0" fontId="6" fillId="3" borderId="16" xfId="0" applyNumberFormat="1" applyFont="1" applyFill="1" applyBorder="1" applyAlignment="1">
      <alignment horizontal="center" vertical="center"/>
    </xf>
    <xf numFmtId="0" fontId="6" fillId="3" borderId="16" xfId="0" applyNumberFormat="1" applyFont="1" applyFill="1" applyBorder="1" applyAlignment="1">
      <alignment horizontal="center" vertical="center" wrapText="1"/>
    </xf>
    <xf numFmtId="0" fontId="6" fillId="3" borderId="17" xfId="0" applyNumberFormat="1" applyFont="1" applyFill="1" applyBorder="1" applyAlignment="1">
      <alignment horizontal="center" vertical="center" wrapText="1"/>
    </xf>
    <xf numFmtId="0" fontId="6" fillId="3" borderId="18"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xf>
    <xf numFmtId="0" fontId="6" fillId="0" borderId="4" xfId="0" applyFont="1" applyFill="1" applyBorder="1" applyAlignment="1" applyProtection="1">
      <alignment horizontal="center" vertical="center"/>
    </xf>
    <xf numFmtId="178" fontId="6" fillId="0" borderId="4" xfId="0" applyNumberFormat="1" applyFont="1" applyFill="1" applyBorder="1" applyAlignment="1">
      <alignment horizontal="center" vertical="center"/>
    </xf>
    <xf numFmtId="177" fontId="6" fillId="0" borderId="4" xfId="0" applyNumberFormat="1" applyFont="1" applyFill="1" applyBorder="1" applyAlignment="1">
      <alignment horizontal="center" vertical="center" wrapText="1"/>
    </xf>
    <xf numFmtId="178" fontId="6" fillId="0" borderId="10" xfId="0" applyNumberFormat="1" applyFont="1" applyFill="1" applyBorder="1" applyAlignment="1">
      <alignment horizontal="center" vertical="center"/>
    </xf>
    <xf numFmtId="0" fontId="6" fillId="0" borderId="5" xfId="0" applyNumberFormat="1" applyFont="1" applyFill="1" applyBorder="1" applyAlignment="1">
      <alignment horizontal="center" vertical="center"/>
    </xf>
    <xf numFmtId="0" fontId="6" fillId="0" borderId="6" xfId="0" applyFont="1" applyFill="1" applyBorder="1" applyAlignment="1" applyProtection="1">
      <alignment horizontal="center" vertical="center"/>
    </xf>
    <xf numFmtId="178" fontId="6" fillId="0" borderId="6" xfId="0" applyNumberFormat="1" applyFont="1" applyFill="1" applyBorder="1" applyAlignment="1">
      <alignment horizontal="center" vertical="center"/>
    </xf>
    <xf numFmtId="177" fontId="6" fillId="0" borderId="6" xfId="0" applyNumberFormat="1" applyFont="1" applyFill="1" applyBorder="1" applyAlignment="1">
      <alignment horizontal="center" vertical="center" wrapText="1"/>
    </xf>
    <xf numFmtId="178" fontId="6" fillId="0" borderId="12" xfId="0" applyNumberFormat="1" applyFont="1" applyFill="1" applyBorder="1" applyAlignment="1">
      <alignment horizontal="center" vertical="center"/>
    </xf>
    <xf numFmtId="177" fontId="6" fillId="0" borderId="6" xfId="0" applyNumberFormat="1" applyFont="1" applyFill="1" applyBorder="1" applyAlignment="1">
      <alignment horizontal="center" vertical="center"/>
    </xf>
    <xf numFmtId="0" fontId="6" fillId="0" borderId="7" xfId="0" applyNumberFormat="1" applyFont="1" applyFill="1" applyBorder="1" applyAlignment="1">
      <alignment horizontal="center" vertical="center"/>
    </xf>
    <xf numFmtId="0" fontId="6" fillId="0" borderId="8" xfId="0" applyFont="1" applyFill="1" applyBorder="1" applyAlignment="1" applyProtection="1">
      <alignment horizontal="center" vertical="center"/>
    </xf>
    <xf numFmtId="178" fontId="6" fillId="0" borderId="8" xfId="0" applyNumberFormat="1" applyFont="1" applyFill="1" applyBorder="1" applyAlignment="1">
      <alignment horizontal="center" vertical="center"/>
    </xf>
    <xf numFmtId="177" fontId="6" fillId="0" borderId="8" xfId="0" applyNumberFormat="1" applyFont="1" applyFill="1" applyBorder="1" applyAlignment="1">
      <alignment horizontal="center" vertical="center"/>
    </xf>
    <xf numFmtId="178" fontId="6" fillId="0" borderId="14" xfId="0" applyNumberFormat="1" applyFont="1" applyFill="1" applyBorder="1" applyAlignment="1">
      <alignment horizontal="center" vertical="center"/>
    </xf>
    <xf numFmtId="0" fontId="6" fillId="0" borderId="4"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8" xfId="0" applyFont="1" applyFill="1" applyBorder="1" applyAlignment="1">
      <alignment vertical="center" wrapText="1"/>
    </xf>
    <xf numFmtId="177" fontId="6" fillId="0" borderId="8" xfId="0" applyNumberFormat="1" applyFont="1" applyFill="1" applyBorder="1" applyAlignment="1">
      <alignment horizontal="center" vertical="center" wrapText="1"/>
    </xf>
    <xf numFmtId="0" fontId="10" fillId="0" borderId="0" xfId="0" applyFont="1" applyFill="1" applyAlignment="1">
      <alignment horizontal="center" vertical="center"/>
    </xf>
    <xf numFmtId="179" fontId="7" fillId="0" borderId="0" xfId="0" applyNumberFormat="1" applyFont="1" applyFill="1" applyBorder="1" applyAlignment="1">
      <alignment horizontal="center" vertical="center"/>
    </xf>
    <xf numFmtId="0" fontId="11" fillId="0" borderId="0" xfId="0" applyFont="1" applyFill="1" applyAlignment="1">
      <alignment horizontal="center" vertical="center"/>
    </xf>
    <xf numFmtId="0" fontId="12" fillId="0" borderId="0" xfId="0" applyFont="1" applyFill="1">
      <alignment vertical="center"/>
    </xf>
    <xf numFmtId="0" fontId="13" fillId="0" borderId="0" xfId="0" applyFont="1" applyFill="1" applyAlignment="1">
      <alignment horizontal="center" vertical="center"/>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xf>
    <xf numFmtId="0" fontId="3" fillId="0" borderId="0" xfId="0" applyFont="1" applyFill="1" applyBorder="1" applyAlignment="1"/>
    <xf numFmtId="0" fontId="3" fillId="0" borderId="0" xfId="0" applyFont="1" applyFill="1" applyAlignment="1">
      <alignment horizontal="center" vertical="center"/>
    </xf>
    <xf numFmtId="0" fontId="3" fillId="3" borderId="3" xfId="0" applyNumberFormat="1" applyFont="1" applyFill="1" applyBorder="1" applyAlignment="1">
      <alignment horizontal="center" vertical="center"/>
    </xf>
    <xf numFmtId="0" fontId="3" fillId="3" borderId="4" xfId="0" applyNumberFormat="1" applyFont="1" applyFill="1" applyBorder="1" applyAlignment="1">
      <alignment horizontal="center" vertical="center"/>
    </xf>
    <xf numFmtId="180" fontId="3" fillId="3" borderId="4"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3" fillId="3" borderId="10" xfId="0" applyNumberFormat="1" applyFont="1" applyFill="1" applyBorder="1" applyAlignment="1">
      <alignment horizontal="center" vertical="center" wrapText="1"/>
    </xf>
    <xf numFmtId="0" fontId="3" fillId="0" borderId="5" xfId="0" applyNumberFormat="1" applyFont="1" applyFill="1" applyBorder="1" applyAlignment="1">
      <alignment horizontal="center" vertical="center"/>
    </xf>
    <xf numFmtId="0" fontId="3" fillId="0" borderId="6" xfId="0" applyFont="1" applyFill="1" applyBorder="1" applyAlignment="1" applyProtection="1">
      <alignment horizontal="center" vertical="center"/>
    </xf>
    <xf numFmtId="41" fontId="3" fillId="0" borderId="6" xfId="0" applyNumberFormat="1" applyFont="1" applyFill="1" applyBorder="1" applyAlignment="1">
      <alignment horizontal="center" vertical="center"/>
    </xf>
    <xf numFmtId="180" fontId="3" fillId="0" borderId="6" xfId="0" applyNumberFormat="1" applyFont="1" applyFill="1" applyBorder="1" applyAlignment="1">
      <alignment horizontal="center" vertical="center"/>
    </xf>
    <xf numFmtId="178" fontId="3" fillId="0" borderId="12" xfId="0" applyNumberFormat="1" applyFont="1" applyFill="1" applyBorder="1" applyAlignment="1">
      <alignment horizontal="center" vertical="center"/>
    </xf>
    <xf numFmtId="0" fontId="3" fillId="0" borderId="6" xfId="0" applyNumberFormat="1" applyFont="1" applyFill="1" applyBorder="1" applyAlignment="1">
      <alignment horizontal="center" vertical="center"/>
    </xf>
    <xf numFmtId="180" fontId="3" fillId="0" borderId="6" xfId="0" applyNumberFormat="1" applyFont="1" applyFill="1" applyBorder="1" applyAlignment="1">
      <alignment horizontal="center" vertical="center" wrapText="1"/>
    </xf>
    <xf numFmtId="0" fontId="3" fillId="0" borderId="6" xfId="0" applyNumberFormat="1" applyFont="1" applyFill="1" applyBorder="1" applyAlignment="1">
      <alignment horizontal="center" vertical="center" wrapText="1"/>
    </xf>
    <xf numFmtId="0" fontId="3" fillId="0" borderId="7" xfId="0" applyNumberFormat="1" applyFont="1" applyFill="1" applyBorder="1" applyAlignment="1">
      <alignment horizontal="center" vertical="center"/>
    </xf>
    <xf numFmtId="0" fontId="3" fillId="0" borderId="8" xfId="0" applyFont="1" applyFill="1" applyBorder="1" applyAlignment="1" applyProtection="1">
      <alignment horizontal="center" vertical="center"/>
    </xf>
    <xf numFmtId="41" fontId="3" fillId="0" borderId="8" xfId="0" applyNumberFormat="1" applyFont="1" applyFill="1" applyBorder="1" applyAlignment="1">
      <alignment horizontal="center" vertical="center"/>
    </xf>
    <xf numFmtId="0" fontId="3" fillId="0" borderId="8" xfId="0" applyNumberFormat="1" applyFont="1" applyFill="1" applyBorder="1" applyAlignment="1">
      <alignment horizontal="center" vertical="center"/>
    </xf>
    <xf numFmtId="178" fontId="3" fillId="0" borderId="14" xfId="0" applyNumberFormat="1" applyFont="1" applyFill="1" applyBorder="1" applyAlignment="1">
      <alignment horizontal="center" vertical="center"/>
    </xf>
    <xf numFmtId="0" fontId="14" fillId="0" borderId="0" xfId="0" applyFont="1" applyFill="1" applyBorder="1" applyAlignment="1">
      <alignment horizontal="center" vertical="center"/>
    </xf>
    <xf numFmtId="181" fontId="14" fillId="0" borderId="0" xfId="0" applyNumberFormat="1" applyFont="1" applyFill="1" applyBorder="1" applyAlignment="1">
      <alignment horizontal="center" vertical="center"/>
    </xf>
    <xf numFmtId="179" fontId="14" fillId="0" borderId="0" xfId="0" applyNumberFormat="1" applyFont="1" applyFill="1" applyBorder="1" applyAlignment="1">
      <alignment horizontal="center" vertical="center"/>
    </xf>
    <xf numFmtId="0" fontId="3" fillId="0" borderId="0" xfId="0" applyFont="1" applyFill="1" applyBorder="1" applyAlignment="1">
      <alignment horizontal="center"/>
    </xf>
    <xf numFmtId="0" fontId="3" fillId="0" borderId="0" xfId="0" applyFont="1" applyFill="1" applyBorder="1" applyAlignment="1">
      <alignment horizontal="right"/>
    </xf>
    <xf numFmtId="182" fontId="3" fillId="0" borderId="0" xfId="0" applyNumberFormat="1" applyFont="1" applyFill="1" applyBorder="1" applyAlignment="1">
      <alignment horizontal="left"/>
    </xf>
    <xf numFmtId="180" fontId="3" fillId="3" borderId="10" xfId="0" applyNumberFormat="1" applyFont="1" applyFill="1" applyBorder="1" applyAlignment="1">
      <alignment horizontal="center" vertical="center" wrapText="1"/>
    </xf>
    <xf numFmtId="41" fontId="12" fillId="0" borderId="12" xfId="0" applyNumberFormat="1" applyFont="1" applyFill="1" applyBorder="1">
      <alignment vertical="center"/>
    </xf>
    <xf numFmtId="41" fontId="12" fillId="0" borderId="14" xfId="0" applyNumberFormat="1" applyFont="1" applyFill="1" applyBorder="1">
      <alignment vertical="center"/>
    </xf>
    <xf numFmtId="0" fontId="1"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15" fillId="2"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2" borderId="6" xfId="0" applyFont="1" applyFill="1" applyBorder="1" applyAlignment="1">
      <alignment horizontal="center" vertical="center" shrinkToFit="1"/>
    </xf>
    <xf numFmtId="0" fontId="16" fillId="2" borderId="0" xfId="0" applyFont="1" applyFill="1" applyBorder="1" applyAlignment="1">
      <alignment horizontal="center" vertical="center"/>
    </xf>
    <xf numFmtId="0" fontId="6" fillId="7" borderId="19" xfId="0" applyFont="1" applyFill="1" applyBorder="1" applyAlignment="1">
      <alignment horizontal="center" vertical="center" wrapText="1"/>
    </xf>
    <xf numFmtId="0" fontId="17" fillId="7" borderId="19" xfId="0" applyFont="1" applyFill="1" applyBorder="1" applyAlignment="1">
      <alignment horizontal="center" vertical="center" wrapText="1"/>
    </xf>
    <xf numFmtId="49" fontId="17" fillId="7" borderId="19" xfId="0" applyNumberFormat="1" applyFont="1" applyFill="1" applyBorder="1" applyAlignment="1">
      <alignment horizontal="center" vertical="center" wrapText="1"/>
    </xf>
    <xf numFmtId="0" fontId="3" fillId="2" borderId="20" xfId="0" applyFont="1" applyFill="1" applyBorder="1" applyAlignment="1">
      <alignment horizontal="center" vertical="center"/>
    </xf>
    <xf numFmtId="0" fontId="1" fillId="2" borderId="20" xfId="0" applyFont="1" applyFill="1" applyBorder="1" applyAlignment="1"/>
    <xf numFmtId="0" fontId="15" fillId="2" borderId="20" xfId="0" applyFont="1" applyFill="1" applyBorder="1" applyAlignment="1">
      <alignment horizontal="center" vertical="center"/>
    </xf>
    <xf numFmtId="0" fontId="3" fillId="2" borderId="6" xfId="0" applyFont="1" applyFill="1" applyBorder="1" applyAlignment="1">
      <alignment horizontal="center" vertical="center"/>
    </xf>
    <xf numFmtId="0" fontId="18" fillId="6" borderId="0" xfId="10" applyFont="1" applyFill="1" applyBorder="1" applyAlignment="1" applyProtection="1">
      <alignment horizontal="center" vertical="center"/>
    </xf>
    <xf numFmtId="0" fontId="3" fillId="2" borderId="0" xfId="0" applyFont="1" applyFill="1" applyBorder="1" applyAlignment="1">
      <alignment horizontal="right" vertical="center"/>
    </xf>
    <xf numFmtId="0" fontId="6" fillId="7" borderId="19" xfId="0" applyNumberFormat="1" applyFont="1" applyFill="1" applyBorder="1" applyAlignment="1" applyProtection="1">
      <alignment horizontal="center" vertical="center" wrapText="1"/>
      <protection hidden="1"/>
    </xf>
    <xf numFmtId="177" fontId="6" fillId="7" borderId="19" xfId="0" applyNumberFormat="1" applyFont="1" applyFill="1" applyBorder="1" applyAlignment="1" applyProtection="1">
      <alignment horizontal="center" vertical="center" wrapText="1"/>
      <protection hidden="1"/>
    </xf>
    <xf numFmtId="0" fontId="6" fillId="7" borderId="19" xfId="0" applyFont="1" applyFill="1" applyBorder="1" applyAlignment="1">
      <alignment horizontal="center" vertical="center" wrapText="1" shrinkToFit="1"/>
    </xf>
    <xf numFmtId="0" fontId="3" fillId="6" borderId="20" xfId="0" applyFont="1" applyFill="1" applyBorder="1" applyAlignment="1">
      <alignment horizontal="center" vertical="center"/>
    </xf>
    <xf numFmtId="0" fontId="3" fillId="2" borderId="20" xfId="0" applyFont="1" applyFill="1" applyBorder="1" applyAlignment="1">
      <alignment horizontal="center" vertical="center" shrinkToFit="1"/>
    </xf>
    <xf numFmtId="0" fontId="3" fillId="6" borderId="6" xfId="0" applyFont="1" applyFill="1" applyBorder="1" applyAlignment="1">
      <alignment horizontal="center" vertical="center"/>
    </xf>
    <xf numFmtId="0" fontId="3" fillId="2" borderId="6"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3">
    <dxf>
      <font>
        <b val="1"/>
        <i val="0"/>
        <color rgb="FFFF0000"/>
      </font>
    </dxf>
    <dxf>
      <border>
        <top style="thin">
          <color rgb="FF0070C0"/>
        </top>
      </border>
    </dxf>
    <dxf>
      <fill>
        <patternFill patternType="solid">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171450</xdr:colOff>
      <xdr:row>4</xdr:row>
      <xdr:rowOff>28575</xdr:rowOff>
    </xdr:from>
    <xdr:to>
      <xdr:col>4</xdr:col>
      <xdr:colOff>171450</xdr:colOff>
      <xdr:row>4</xdr:row>
      <xdr:rowOff>162560</xdr:rowOff>
    </xdr:to>
    <xdr:cxnSp>
      <xdr:nvCxnSpPr>
        <xdr:cNvPr id="2" name="AutoShape 1205"/>
        <xdr:cNvCxnSpPr/>
      </xdr:nvCxnSpPr>
      <xdr:spPr>
        <a:xfrm>
          <a:off x="2398395" y="1431290"/>
          <a:ext cx="0" cy="133985"/>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4</xdr:col>
      <xdr:colOff>171450</xdr:colOff>
      <xdr:row>4</xdr:row>
      <xdr:rowOff>28575</xdr:rowOff>
    </xdr:from>
    <xdr:to>
      <xdr:col>4</xdr:col>
      <xdr:colOff>647700</xdr:colOff>
      <xdr:row>4</xdr:row>
      <xdr:rowOff>28575</xdr:rowOff>
    </xdr:to>
    <xdr:cxnSp>
      <xdr:nvCxnSpPr>
        <xdr:cNvPr id="3" name="AutoShape 1206"/>
        <xdr:cNvCxnSpPr/>
      </xdr:nvCxnSpPr>
      <xdr:spPr>
        <a:xfrm>
          <a:off x="2398395" y="1431290"/>
          <a:ext cx="476250" cy="0"/>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4</xdr:col>
      <xdr:colOff>171450</xdr:colOff>
      <xdr:row>4</xdr:row>
      <xdr:rowOff>162560</xdr:rowOff>
    </xdr:from>
    <xdr:to>
      <xdr:col>4</xdr:col>
      <xdr:colOff>657225</xdr:colOff>
      <xdr:row>4</xdr:row>
      <xdr:rowOff>162560</xdr:rowOff>
    </xdr:to>
    <xdr:cxnSp>
      <xdr:nvCxnSpPr>
        <xdr:cNvPr id="4" name="AutoShape 1207"/>
        <xdr:cNvCxnSpPr/>
      </xdr:nvCxnSpPr>
      <xdr:spPr>
        <a:xfrm>
          <a:off x="2398395" y="1565275"/>
          <a:ext cx="485775" cy="0"/>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4</xdr:col>
      <xdr:colOff>666750</xdr:colOff>
      <xdr:row>4</xdr:row>
      <xdr:rowOff>28575</xdr:rowOff>
    </xdr:from>
    <xdr:to>
      <xdr:col>4</xdr:col>
      <xdr:colOff>666750</xdr:colOff>
      <xdr:row>4</xdr:row>
      <xdr:rowOff>162560</xdr:rowOff>
    </xdr:to>
    <xdr:sp>
      <xdr:nvSpPr>
        <xdr:cNvPr id="5" name="Line 1208"/>
        <xdr:cNvSpPr/>
      </xdr:nvSpPr>
      <xdr:spPr>
        <a:xfrm flipV="1">
          <a:off x="2893695" y="1431290"/>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628650</xdr:colOff>
      <xdr:row>4</xdr:row>
      <xdr:rowOff>28575</xdr:rowOff>
    </xdr:from>
    <xdr:to>
      <xdr:col>4</xdr:col>
      <xdr:colOff>647700</xdr:colOff>
      <xdr:row>4</xdr:row>
      <xdr:rowOff>47625</xdr:rowOff>
    </xdr:to>
    <xdr:sp>
      <xdr:nvSpPr>
        <xdr:cNvPr id="6" name="Line 1209"/>
        <xdr:cNvSpPr/>
      </xdr:nvSpPr>
      <xdr:spPr>
        <a:xfrm flipH="1">
          <a:off x="2855595" y="1431290"/>
          <a:ext cx="19050" cy="190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628650</xdr:colOff>
      <xdr:row>4</xdr:row>
      <xdr:rowOff>38735</xdr:rowOff>
    </xdr:from>
    <xdr:to>
      <xdr:col>4</xdr:col>
      <xdr:colOff>666750</xdr:colOff>
      <xdr:row>4</xdr:row>
      <xdr:rowOff>66675</xdr:rowOff>
    </xdr:to>
    <xdr:sp>
      <xdr:nvSpPr>
        <xdr:cNvPr id="7" name="Line 1210"/>
        <xdr:cNvSpPr/>
      </xdr:nvSpPr>
      <xdr:spPr>
        <a:xfrm flipH="1">
          <a:off x="2855595" y="1441450"/>
          <a:ext cx="3810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647700</xdr:colOff>
      <xdr:row>4</xdr:row>
      <xdr:rowOff>28575</xdr:rowOff>
    </xdr:from>
    <xdr:to>
      <xdr:col>4</xdr:col>
      <xdr:colOff>666750</xdr:colOff>
      <xdr:row>4</xdr:row>
      <xdr:rowOff>28575</xdr:rowOff>
    </xdr:to>
    <xdr:sp>
      <xdr:nvSpPr>
        <xdr:cNvPr id="8" name="Line 1211"/>
        <xdr:cNvSpPr/>
      </xdr:nvSpPr>
      <xdr:spPr>
        <a:xfrm>
          <a:off x="2874645" y="1431290"/>
          <a:ext cx="1905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5</xdr:row>
      <xdr:rowOff>133985</xdr:rowOff>
    </xdr:from>
    <xdr:to>
      <xdr:col>4</xdr:col>
      <xdr:colOff>753110</xdr:colOff>
      <xdr:row>5</xdr:row>
      <xdr:rowOff>133985</xdr:rowOff>
    </xdr:to>
    <xdr:sp>
      <xdr:nvSpPr>
        <xdr:cNvPr id="9" name="Line 1035"/>
        <xdr:cNvSpPr/>
      </xdr:nvSpPr>
      <xdr:spPr>
        <a:xfrm>
          <a:off x="2436495" y="1796415"/>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751840</xdr:colOff>
      <xdr:row>5</xdr:row>
      <xdr:rowOff>104775</xdr:rowOff>
    </xdr:from>
    <xdr:to>
      <xdr:col>4</xdr:col>
      <xdr:colOff>751840</xdr:colOff>
      <xdr:row>5</xdr:row>
      <xdr:rowOff>132715</xdr:rowOff>
    </xdr:to>
    <xdr:sp>
      <xdr:nvSpPr>
        <xdr:cNvPr id="10" name="Line 1036"/>
        <xdr:cNvSpPr/>
      </xdr:nvSpPr>
      <xdr:spPr>
        <a:xfrm flipV="1">
          <a:off x="2978785" y="1767205"/>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5</xdr:row>
      <xdr:rowOff>104775</xdr:rowOff>
    </xdr:from>
    <xdr:to>
      <xdr:col>4</xdr:col>
      <xdr:colOff>209550</xdr:colOff>
      <xdr:row>5</xdr:row>
      <xdr:rowOff>132715</xdr:rowOff>
    </xdr:to>
    <xdr:sp>
      <xdr:nvSpPr>
        <xdr:cNvPr id="11" name="Line 1037"/>
        <xdr:cNvSpPr/>
      </xdr:nvSpPr>
      <xdr:spPr>
        <a:xfrm flipV="1">
          <a:off x="2436495" y="1767205"/>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5</xdr:row>
      <xdr:rowOff>104775</xdr:rowOff>
    </xdr:from>
    <xdr:to>
      <xdr:col>4</xdr:col>
      <xdr:colOff>219710</xdr:colOff>
      <xdr:row>5</xdr:row>
      <xdr:rowOff>104775</xdr:rowOff>
    </xdr:to>
    <xdr:sp>
      <xdr:nvSpPr>
        <xdr:cNvPr id="12" name="Line 1038"/>
        <xdr:cNvSpPr/>
      </xdr:nvSpPr>
      <xdr:spPr>
        <a:xfrm>
          <a:off x="2436495" y="1767205"/>
          <a:ext cx="101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724535</xdr:colOff>
      <xdr:row>5</xdr:row>
      <xdr:rowOff>104775</xdr:rowOff>
    </xdr:from>
    <xdr:to>
      <xdr:col>4</xdr:col>
      <xdr:colOff>753110</xdr:colOff>
      <xdr:row>5</xdr:row>
      <xdr:rowOff>104775</xdr:rowOff>
    </xdr:to>
    <xdr:sp>
      <xdr:nvSpPr>
        <xdr:cNvPr id="13" name="Line 1039"/>
        <xdr:cNvSpPr/>
      </xdr:nvSpPr>
      <xdr:spPr>
        <a:xfrm flipH="1">
          <a:off x="2951480" y="1767205"/>
          <a:ext cx="285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5</xdr:row>
      <xdr:rowOff>104775</xdr:rowOff>
    </xdr:from>
    <xdr:to>
      <xdr:col>4</xdr:col>
      <xdr:colOff>238760</xdr:colOff>
      <xdr:row>5</xdr:row>
      <xdr:rowOff>104775</xdr:rowOff>
    </xdr:to>
    <xdr:sp>
      <xdr:nvSpPr>
        <xdr:cNvPr id="14" name="Line 1040"/>
        <xdr:cNvSpPr/>
      </xdr:nvSpPr>
      <xdr:spPr>
        <a:xfrm>
          <a:off x="2436495" y="1767205"/>
          <a:ext cx="2921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161925</xdr:colOff>
      <xdr:row>3</xdr:row>
      <xdr:rowOff>162560</xdr:rowOff>
    </xdr:from>
    <xdr:to>
      <xdr:col>4</xdr:col>
      <xdr:colOff>866775</xdr:colOff>
      <xdr:row>3</xdr:row>
      <xdr:rowOff>162560</xdr:rowOff>
    </xdr:to>
    <xdr:sp>
      <xdr:nvSpPr>
        <xdr:cNvPr id="15" name="Line 1204"/>
        <xdr:cNvSpPr/>
      </xdr:nvSpPr>
      <xdr:spPr>
        <a:xfrm>
          <a:off x="2388870" y="1305560"/>
          <a:ext cx="70485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161290</xdr:colOff>
      <xdr:row>6</xdr:row>
      <xdr:rowOff>180340</xdr:rowOff>
    </xdr:from>
    <xdr:to>
      <xdr:col>4</xdr:col>
      <xdr:colOff>866775</xdr:colOff>
      <xdr:row>6</xdr:row>
      <xdr:rowOff>180340</xdr:rowOff>
    </xdr:to>
    <xdr:sp>
      <xdr:nvSpPr>
        <xdr:cNvPr id="16" name="Line 1069"/>
        <xdr:cNvSpPr/>
      </xdr:nvSpPr>
      <xdr:spPr>
        <a:xfrm>
          <a:off x="2388235" y="2102485"/>
          <a:ext cx="70548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161290</xdr:colOff>
      <xdr:row>6</xdr:row>
      <xdr:rowOff>86360</xdr:rowOff>
    </xdr:from>
    <xdr:to>
      <xdr:col>4</xdr:col>
      <xdr:colOff>161290</xdr:colOff>
      <xdr:row>6</xdr:row>
      <xdr:rowOff>181610</xdr:rowOff>
    </xdr:to>
    <xdr:sp>
      <xdr:nvSpPr>
        <xdr:cNvPr id="17" name="Line 1070"/>
        <xdr:cNvSpPr/>
      </xdr:nvSpPr>
      <xdr:spPr>
        <a:xfrm>
          <a:off x="2388235" y="2008505"/>
          <a:ext cx="0"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866775</xdr:colOff>
      <xdr:row>6</xdr:row>
      <xdr:rowOff>86360</xdr:rowOff>
    </xdr:from>
    <xdr:to>
      <xdr:col>4</xdr:col>
      <xdr:colOff>866775</xdr:colOff>
      <xdr:row>6</xdr:row>
      <xdr:rowOff>181610</xdr:rowOff>
    </xdr:to>
    <xdr:sp>
      <xdr:nvSpPr>
        <xdr:cNvPr id="18" name="Line 1071"/>
        <xdr:cNvSpPr/>
      </xdr:nvSpPr>
      <xdr:spPr>
        <a:xfrm>
          <a:off x="3093720" y="2008505"/>
          <a:ext cx="0"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171450</xdr:colOff>
      <xdr:row>7</xdr:row>
      <xdr:rowOff>28575</xdr:rowOff>
    </xdr:from>
    <xdr:to>
      <xdr:col>4</xdr:col>
      <xdr:colOff>171450</xdr:colOff>
      <xdr:row>7</xdr:row>
      <xdr:rowOff>162560</xdr:rowOff>
    </xdr:to>
    <xdr:cxnSp>
      <xdr:nvCxnSpPr>
        <xdr:cNvPr id="19" name="AutoShape 1205"/>
        <xdr:cNvCxnSpPr/>
      </xdr:nvCxnSpPr>
      <xdr:spPr>
        <a:xfrm>
          <a:off x="2398395" y="2210435"/>
          <a:ext cx="0" cy="133985"/>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4</xdr:col>
      <xdr:colOff>171450</xdr:colOff>
      <xdr:row>7</xdr:row>
      <xdr:rowOff>28575</xdr:rowOff>
    </xdr:from>
    <xdr:to>
      <xdr:col>4</xdr:col>
      <xdr:colOff>647700</xdr:colOff>
      <xdr:row>7</xdr:row>
      <xdr:rowOff>28575</xdr:rowOff>
    </xdr:to>
    <xdr:cxnSp>
      <xdr:nvCxnSpPr>
        <xdr:cNvPr id="20" name="AutoShape 1206"/>
        <xdr:cNvCxnSpPr/>
      </xdr:nvCxnSpPr>
      <xdr:spPr>
        <a:xfrm>
          <a:off x="2398395" y="2210435"/>
          <a:ext cx="476250" cy="0"/>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4</xdr:col>
      <xdr:colOff>171450</xdr:colOff>
      <xdr:row>7</xdr:row>
      <xdr:rowOff>162560</xdr:rowOff>
    </xdr:from>
    <xdr:to>
      <xdr:col>4</xdr:col>
      <xdr:colOff>657225</xdr:colOff>
      <xdr:row>7</xdr:row>
      <xdr:rowOff>162560</xdr:rowOff>
    </xdr:to>
    <xdr:cxnSp>
      <xdr:nvCxnSpPr>
        <xdr:cNvPr id="21" name="AutoShape 1207"/>
        <xdr:cNvCxnSpPr/>
      </xdr:nvCxnSpPr>
      <xdr:spPr>
        <a:xfrm>
          <a:off x="2398395" y="2344420"/>
          <a:ext cx="485775" cy="0"/>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4</xdr:col>
      <xdr:colOff>666750</xdr:colOff>
      <xdr:row>7</xdr:row>
      <xdr:rowOff>28575</xdr:rowOff>
    </xdr:from>
    <xdr:to>
      <xdr:col>4</xdr:col>
      <xdr:colOff>666750</xdr:colOff>
      <xdr:row>7</xdr:row>
      <xdr:rowOff>162560</xdr:rowOff>
    </xdr:to>
    <xdr:sp>
      <xdr:nvSpPr>
        <xdr:cNvPr id="22" name="Line 1208"/>
        <xdr:cNvSpPr/>
      </xdr:nvSpPr>
      <xdr:spPr>
        <a:xfrm flipV="1">
          <a:off x="2893695" y="2210435"/>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628650</xdr:colOff>
      <xdr:row>7</xdr:row>
      <xdr:rowOff>28575</xdr:rowOff>
    </xdr:from>
    <xdr:to>
      <xdr:col>4</xdr:col>
      <xdr:colOff>647700</xdr:colOff>
      <xdr:row>7</xdr:row>
      <xdr:rowOff>47625</xdr:rowOff>
    </xdr:to>
    <xdr:sp>
      <xdr:nvSpPr>
        <xdr:cNvPr id="23" name="Line 1209"/>
        <xdr:cNvSpPr/>
      </xdr:nvSpPr>
      <xdr:spPr>
        <a:xfrm flipH="1">
          <a:off x="2855595" y="2210435"/>
          <a:ext cx="19050" cy="190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628650</xdr:colOff>
      <xdr:row>7</xdr:row>
      <xdr:rowOff>38735</xdr:rowOff>
    </xdr:from>
    <xdr:to>
      <xdr:col>4</xdr:col>
      <xdr:colOff>666750</xdr:colOff>
      <xdr:row>7</xdr:row>
      <xdr:rowOff>66675</xdr:rowOff>
    </xdr:to>
    <xdr:sp>
      <xdr:nvSpPr>
        <xdr:cNvPr id="24" name="Line 1210"/>
        <xdr:cNvSpPr/>
      </xdr:nvSpPr>
      <xdr:spPr>
        <a:xfrm flipH="1">
          <a:off x="2855595" y="2220595"/>
          <a:ext cx="3810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647700</xdr:colOff>
      <xdr:row>7</xdr:row>
      <xdr:rowOff>28575</xdr:rowOff>
    </xdr:from>
    <xdr:to>
      <xdr:col>4</xdr:col>
      <xdr:colOff>666750</xdr:colOff>
      <xdr:row>7</xdr:row>
      <xdr:rowOff>28575</xdr:rowOff>
    </xdr:to>
    <xdr:sp>
      <xdr:nvSpPr>
        <xdr:cNvPr id="25" name="Line 1211"/>
        <xdr:cNvSpPr/>
      </xdr:nvSpPr>
      <xdr:spPr>
        <a:xfrm>
          <a:off x="2874645" y="2210435"/>
          <a:ext cx="1905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8</xdr:row>
      <xdr:rowOff>133985</xdr:rowOff>
    </xdr:from>
    <xdr:to>
      <xdr:col>4</xdr:col>
      <xdr:colOff>753110</xdr:colOff>
      <xdr:row>8</xdr:row>
      <xdr:rowOff>133985</xdr:rowOff>
    </xdr:to>
    <xdr:sp>
      <xdr:nvSpPr>
        <xdr:cNvPr id="26" name="Line 1035"/>
        <xdr:cNvSpPr/>
      </xdr:nvSpPr>
      <xdr:spPr>
        <a:xfrm>
          <a:off x="2436495" y="2575560"/>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751840</xdr:colOff>
      <xdr:row>8</xdr:row>
      <xdr:rowOff>104775</xdr:rowOff>
    </xdr:from>
    <xdr:to>
      <xdr:col>4</xdr:col>
      <xdr:colOff>751840</xdr:colOff>
      <xdr:row>8</xdr:row>
      <xdr:rowOff>132715</xdr:rowOff>
    </xdr:to>
    <xdr:sp>
      <xdr:nvSpPr>
        <xdr:cNvPr id="27" name="Line 1036"/>
        <xdr:cNvSpPr/>
      </xdr:nvSpPr>
      <xdr:spPr>
        <a:xfrm flipV="1">
          <a:off x="2978785" y="2546350"/>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8</xdr:row>
      <xdr:rowOff>104775</xdr:rowOff>
    </xdr:from>
    <xdr:to>
      <xdr:col>4</xdr:col>
      <xdr:colOff>209550</xdr:colOff>
      <xdr:row>8</xdr:row>
      <xdr:rowOff>132715</xdr:rowOff>
    </xdr:to>
    <xdr:sp>
      <xdr:nvSpPr>
        <xdr:cNvPr id="28" name="Line 1037"/>
        <xdr:cNvSpPr/>
      </xdr:nvSpPr>
      <xdr:spPr>
        <a:xfrm flipV="1">
          <a:off x="2436495" y="2546350"/>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8</xdr:row>
      <xdr:rowOff>104775</xdr:rowOff>
    </xdr:from>
    <xdr:to>
      <xdr:col>4</xdr:col>
      <xdr:colOff>219710</xdr:colOff>
      <xdr:row>8</xdr:row>
      <xdr:rowOff>104775</xdr:rowOff>
    </xdr:to>
    <xdr:sp>
      <xdr:nvSpPr>
        <xdr:cNvPr id="29" name="Line 1038"/>
        <xdr:cNvSpPr/>
      </xdr:nvSpPr>
      <xdr:spPr>
        <a:xfrm>
          <a:off x="2436495" y="2546350"/>
          <a:ext cx="101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724535</xdr:colOff>
      <xdr:row>8</xdr:row>
      <xdr:rowOff>104775</xdr:rowOff>
    </xdr:from>
    <xdr:to>
      <xdr:col>4</xdr:col>
      <xdr:colOff>753110</xdr:colOff>
      <xdr:row>8</xdr:row>
      <xdr:rowOff>104775</xdr:rowOff>
    </xdr:to>
    <xdr:sp>
      <xdr:nvSpPr>
        <xdr:cNvPr id="30" name="Line 1039"/>
        <xdr:cNvSpPr/>
      </xdr:nvSpPr>
      <xdr:spPr>
        <a:xfrm flipH="1">
          <a:off x="2951480" y="2546350"/>
          <a:ext cx="285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8</xdr:row>
      <xdr:rowOff>104775</xdr:rowOff>
    </xdr:from>
    <xdr:to>
      <xdr:col>4</xdr:col>
      <xdr:colOff>238760</xdr:colOff>
      <xdr:row>8</xdr:row>
      <xdr:rowOff>104775</xdr:rowOff>
    </xdr:to>
    <xdr:sp>
      <xdr:nvSpPr>
        <xdr:cNvPr id="31" name="Line 1040"/>
        <xdr:cNvSpPr/>
      </xdr:nvSpPr>
      <xdr:spPr>
        <a:xfrm>
          <a:off x="2436495" y="2546350"/>
          <a:ext cx="2921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161925</xdr:colOff>
      <xdr:row>9</xdr:row>
      <xdr:rowOff>162560</xdr:rowOff>
    </xdr:from>
    <xdr:to>
      <xdr:col>4</xdr:col>
      <xdr:colOff>866775</xdr:colOff>
      <xdr:row>9</xdr:row>
      <xdr:rowOff>162560</xdr:rowOff>
    </xdr:to>
    <xdr:sp>
      <xdr:nvSpPr>
        <xdr:cNvPr id="33" name="Line 1204"/>
        <xdr:cNvSpPr/>
      </xdr:nvSpPr>
      <xdr:spPr>
        <a:xfrm>
          <a:off x="2388870" y="2863850"/>
          <a:ext cx="70485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10</xdr:row>
      <xdr:rowOff>133985</xdr:rowOff>
    </xdr:from>
    <xdr:to>
      <xdr:col>4</xdr:col>
      <xdr:colOff>753110</xdr:colOff>
      <xdr:row>10</xdr:row>
      <xdr:rowOff>133985</xdr:rowOff>
    </xdr:to>
    <xdr:sp>
      <xdr:nvSpPr>
        <xdr:cNvPr id="34" name="Line 1108"/>
        <xdr:cNvSpPr/>
      </xdr:nvSpPr>
      <xdr:spPr>
        <a:xfrm>
          <a:off x="2436495" y="3094990"/>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751840</xdr:colOff>
      <xdr:row>10</xdr:row>
      <xdr:rowOff>133985</xdr:rowOff>
    </xdr:from>
    <xdr:to>
      <xdr:col>4</xdr:col>
      <xdr:colOff>751840</xdr:colOff>
      <xdr:row>10</xdr:row>
      <xdr:rowOff>162560</xdr:rowOff>
    </xdr:to>
    <xdr:sp>
      <xdr:nvSpPr>
        <xdr:cNvPr id="35" name="Line 1109"/>
        <xdr:cNvSpPr/>
      </xdr:nvSpPr>
      <xdr:spPr>
        <a:xfrm flipV="1">
          <a:off x="2978785" y="3094990"/>
          <a:ext cx="0" cy="285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10</xdr:row>
      <xdr:rowOff>104775</xdr:rowOff>
    </xdr:from>
    <xdr:to>
      <xdr:col>4</xdr:col>
      <xdr:colOff>209550</xdr:colOff>
      <xdr:row>10</xdr:row>
      <xdr:rowOff>132715</xdr:rowOff>
    </xdr:to>
    <xdr:sp>
      <xdr:nvSpPr>
        <xdr:cNvPr id="36" name="Line 1110"/>
        <xdr:cNvSpPr/>
      </xdr:nvSpPr>
      <xdr:spPr>
        <a:xfrm flipV="1">
          <a:off x="2436495" y="3065780"/>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10</xdr:row>
      <xdr:rowOff>104775</xdr:rowOff>
    </xdr:from>
    <xdr:to>
      <xdr:col>4</xdr:col>
      <xdr:colOff>219710</xdr:colOff>
      <xdr:row>10</xdr:row>
      <xdr:rowOff>104775</xdr:rowOff>
    </xdr:to>
    <xdr:sp>
      <xdr:nvSpPr>
        <xdr:cNvPr id="37" name="Line 1111"/>
        <xdr:cNvSpPr/>
      </xdr:nvSpPr>
      <xdr:spPr>
        <a:xfrm>
          <a:off x="2436495" y="3065780"/>
          <a:ext cx="101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724535</xdr:colOff>
      <xdr:row>10</xdr:row>
      <xdr:rowOff>162560</xdr:rowOff>
    </xdr:from>
    <xdr:to>
      <xdr:col>4</xdr:col>
      <xdr:colOff>753110</xdr:colOff>
      <xdr:row>10</xdr:row>
      <xdr:rowOff>162560</xdr:rowOff>
    </xdr:to>
    <xdr:sp>
      <xdr:nvSpPr>
        <xdr:cNvPr id="38" name="Line 1112"/>
        <xdr:cNvSpPr/>
      </xdr:nvSpPr>
      <xdr:spPr>
        <a:xfrm flipH="1" flipV="1">
          <a:off x="2951480" y="3123565"/>
          <a:ext cx="285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10</xdr:row>
      <xdr:rowOff>104775</xdr:rowOff>
    </xdr:from>
    <xdr:to>
      <xdr:col>4</xdr:col>
      <xdr:colOff>238760</xdr:colOff>
      <xdr:row>10</xdr:row>
      <xdr:rowOff>104775</xdr:rowOff>
    </xdr:to>
    <xdr:sp>
      <xdr:nvSpPr>
        <xdr:cNvPr id="39" name="Line 1113"/>
        <xdr:cNvSpPr/>
      </xdr:nvSpPr>
      <xdr:spPr>
        <a:xfrm>
          <a:off x="2436495" y="3065780"/>
          <a:ext cx="2921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66675</xdr:colOff>
      <xdr:row>2</xdr:row>
      <xdr:rowOff>66675</xdr:rowOff>
    </xdr:from>
    <xdr:to>
      <xdr:col>1</xdr:col>
      <xdr:colOff>66675</xdr:colOff>
      <xdr:row>2</xdr:row>
      <xdr:rowOff>181610</xdr:rowOff>
    </xdr:to>
    <xdr:cxnSp>
      <xdr:nvCxnSpPr>
        <xdr:cNvPr id="2" name="AutoShape 1026"/>
        <xdr:cNvCxnSpPr/>
      </xdr:nvCxnSpPr>
      <xdr:spPr>
        <a:xfrm flipV="1">
          <a:off x="1156970" y="539750"/>
          <a:ext cx="0" cy="114935"/>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0</xdr:col>
      <xdr:colOff>209550</xdr:colOff>
      <xdr:row>3</xdr:row>
      <xdr:rowOff>133985</xdr:rowOff>
    </xdr:from>
    <xdr:to>
      <xdr:col>0</xdr:col>
      <xdr:colOff>753110</xdr:colOff>
      <xdr:row>3</xdr:row>
      <xdr:rowOff>133985</xdr:rowOff>
    </xdr:to>
    <xdr:sp>
      <xdr:nvSpPr>
        <xdr:cNvPr id="3" name="Line 1035"/>
        <xdr:cNvSpPr/>
      </xdr:nvSpPr>
      <xdr:spPr>
        <a:xfrm>
          <a:off x="209550" y="866775"/>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751840</xdr:colOff>
      <xdr:row>3</xdr:row>
      <xdr:rowOff>104775</xdr:rowOff>
    </xdr:from>
    <xdr:to>
      <xdr:col>0</xdr:col>
      <xdr:colOff>751840</xdr:colOff>
      <xdr:row>3</xdr:row>
      <xdr:rowOff>132715</xdr:rowOff>
    </xdr:to>
    <xdr:sp>
      <xdr:nvSpPr>
        <xdr:cNvPr id="4" name="Line 1036"/>
        <xdr:cNvSpPr/>
      </xdr:nvSpPr>
      <xdr:spPr>
        <a:xfrm flipV="1">
          <a:off x="751840" y="837565"/>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3</xdr:row>
      <xdr:rowOff>104775</xdr:rowOff>
    </xdr:from>
    <xdr:to>
      <xdr:col>0</xdr:col>
      <xdr:colOff>209550</xdr:colOff>
      <xdr:row>3</xdr:row>
      <xdr:rowOff>132715</xdr:rowOff>
    </xdr:to>
    <xdr:sp>
      <xdr:nvSpPr>
        <xdr:cNvPr id="5" name="Line 1037"/>
        <xdr:cNvSpPr/>
      </xdr:nvSpPr>
      <xdr:spPr>
        <a:xfrm flipV="1">
          <a:off x="209550" y="837565"/>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3</xdr:row>
      <xdr:rowOff>104775</xdr:rowOff>
    </xdr:from>
    <xdr:to>
      <xdr:col>0</xdr:col>
      <xdr:colOff>219710</xdr:colOff>
      <xdr:row>3</xdr:row>
      <xdr:rowOff>104775</xdr:rowOff>
    </xdr:to>
    <xdr:sp>
      <xdr:nvSpPr>
        <xdr:cNvPr id="6" name="Line 1038"/>
        <xdr:cNvSpPr/>
      </xdr:nvSpPr>
      <xdr:spPr>
        <a:xfrm>
          <a:off x="209550" y="837565"/>
          <a:ext cx="101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724535</xdr:colOff>
      <xdr:row>3</xdr:row>
      <xdr:rowOff>104775</xdr:rowOff>
    </xdr:from>
    <xdr:to>
      <xdr:col>0</xdr:col>
      <xdr:colOff>753110</xdr:colOff>
      <xdr:row>3</xdr:row>
      <xdr:rowOff>104775</xdr:rowOff>
    </xdr:to>
    <xdr:sp>
      <xdr:nvSpPr>
        <xdr:cNvPr id="7" name="Line 1039"/>
        <xdr:cNvSpPr/>
      </xdr:nvSpPr>
      <xdr:spPr>
        <a:xfrm flipH="1">
          <a:off x="724535" y="837565"/>
          <a:ext cx="285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3</xdr:row>
      <xdr:rowOff>104775</xdr:rowOff>
    </xdr:from>
    <xdr:to>
      <xdr:col>0</xdr:col>
      <xdr:colOff>238760</xdr:colOff>
      <xdr:row>3</xdr:row>
      <xdr:rowOff>104775</xdr:rowOff>
    </xdr:to>
    <xdr:sp>
      <xdr:nvSpPr>
        <xdr:cNvPr id="8" name="Line 1040"/>
        <xdr:cNvSpPr/>
      </xdr:nvSpPr>
      <xdr:spPr>
        <a:xfrm>
          <a:off x="209550" y="837565"/>
          <a:ext cx="2921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56515</xdr:colOff>
      <xdr:row>2</xdr:row>
      <xdr:rowOff>28575</xdr:rowOff>
    </xdr:from>
    <xdr:to>
      <xdr:col>5</xdr:col>
      <xdr:colOff>942975</xdr:colOff>
      <xdr:row>2</xdr:row>
      <xdr:rowOff>28575</xdr:rowOff>
    </xdr:to>
    <xdr:sp>
      <xdr:nvSpPr>
        <xdr:cNvPr id="9" name="Line 1052"/>
        <xdr:cNvSpPr/>
      </xdr:nvSpPr>
      <xdr:spPr>
        <a:xfrm>
          <a:off x="5548630" y="501650"/>
          <a:ext cx="8864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942975</xdr:colOff>
      <xdr:row>2</xdr:row>
      <xdr:rowOff>28575</xdr:rowOff>
    </xdr:from>
    <xdr:to>
      <xdr:col>5</xdr:col>
      <xdr:colOff>942975</xdr:colOff>
      <xdr:row>2</xdr:row>
      <xdr:rowOff>171450</xdr:rowOff>
    </xdr:to>
    <xdr:sp>
      <xdr:nvSpPr>
        <xdr:cNvPr id="10" name="Line 1053"/>
        <xdr:cNvSpPr/>
      </xdr:nvSpPr>
      <xdr:spPr>
        <a:xfrm>
          <a:off x="6435090" y="501650"/>
          <a:ext cx="0" cy="1428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934085</xdr:colOff>
      <xdr:row>2</xdr:row>
      <xdr:rowOff>162560</xdr:rowOff>
    </xdr:from>
    <xdr:to>
      <xdr:col>5</xdr:col>
      <xdr:colOff>942975</xdr:colOff>
      <xdr:row>2</xdr:row>
      <xdr:rowOff>171450</xdr:rowOff>
    </xdr:to>
    <xdr:sp>
      <xdr:nvSpPr>
        <xdr:cNvPr id="11" name="Line 1054"/>
        <xdr:cNvSpPr/>
      </xdr:nvSpPr>
      <xdr:spPr>
        <a:xfrm flipH="1" flipV="1">
          <a:off x="6426200" y="635635"/>
          <a:ext cx="8890" cy="889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190500</xdr:colOff>
      <xdr:row>2</xdr:row>
      <xdr:rowOff>47625</xdr:rowOff>
    </xdr:from>
    <xdr:to>
      <xdr:col>5</xdr:col>
      <xdr:colOff>285750</xdr:colOff>
      <xdr:row>2</xdr:row>
      <xdr:rowOff>142875</xdr:rowOff>
    </xdr:to>
    <xdr:sp>
      <xdr:nvSpPr>
        <xdr:cNvPr id="12" name="Line 1056"/>
        <xdr:cNvSpPr/>
      </xdr:nvSpPr>
      <xdr:spPr>
        <a:xfrm flipV="1">
          <a:off x="5682615" y="520700"/>
          <a:ext cx="95250"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285750</xdr:colOff>
      <xdr:row>2</xdr:row>
      <xdr:rowOff>47625</xdr:rowOff>
    </xdr:from>
    <xdr:to>
      <xdr:col>5</xdr:col>
      <xdr:colOff>361950</xdr:colOff>
      <xdr:row>2</xdr:row>
      <xdr:rowOff>47625</xdr:rowOff>
    </xdr:to>
    <xdr:sp>
      <xdr:nvSpPr>
        <xdr:cNvPr id="13" name="Line 1057"/>
        <xdr:cNvSpPr/>
      </xdr:nvSpPr>
      <xdr:spPr>
        <a:xfrm>
          <a:off x="5777865" y="520700"/>
          <a:ext cx="7620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361950</xdr:colOff>
      <xdr:row>2</xdr:row>
      <xdr:rowOff>47625</xdr:rowOff>
    </xdr:from>
    <xdr:to>
      <xdr:col>5</xdr:col>
      <xdr:colOff>361950</xdr:colOff>
      <xdr:row>2</xdr:row>
      <xdr:rowOff>56515</xdr:rowOff>
    </xdr:to>
    <xdr:sp>
      <xdr:nvSpPr>
        <xdr:cNvPr id="14" name="Line 1058"/>
        <xdr:cNvSpPr/>
      </xdr:nvSpPr>
      <xdr:spPr>
        <a:xfrm>
          <a:off x="5854065" y="520700"/>
          <a:ext cx="0" cy="889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323850</xdr:colOff>
      <xdr:row>7</xdr:row>
      <xdr:rowOff>162560</xdr:rowOff>
    </xdr:from>
    <xdr:to>
      <xdr:col>2</xdr:col>
      <xdr:colOff>942975</xdr:colOff>
      <xdr:row>7</xdr:row>
      <xdr:rowOff>162560</xdr:rowOff>
    </xdr:to>
    <xdr:sp>
      <xdr:nvSpPr>
        <xdr:cNvPr id="15" name="Line 1060"/>
        <xdr:cNvSpPr/>
      </xdr:nvSpPr>
      <xdr:spPr>
        <a:xfrm>
          <a:off x="2451100" y="1934210"/>
          <a:ext cx="61912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942975</xdr:colOff>
      <xdr:row>7</xdr:row>
      <xdr:rowOff>28575</xdr:rowOff>
    </xdr:from>
    <xdr:to>
      <xdr:col>2</xdr:col>
      <xdr:colOff>942975</xdr:colOff>
      <xdr:row>7</xdr:row>
      <xdr:rowOff>162560</xdr:rowOff>
    </xdr:to>
    <xdr:sp>
      <xdr:nvSpPr>
        <xdr:cNvPr id="16" name="Line 1061"/>
        <xdr:cNvSpPr/>
      </xdr:nvSpPr>
      <xdr:spPr>
        <a:xfrm flipV="1">
          <a:off x="3070225" y="1800225"/>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923925</xdr:colOff>
      <xdr:row>7</xdr:row>
      <xdr:rowOff>28575</xdr:rowOff>
    </xdr:from>
    <xdr:to>
      <xdr:col>2</xdr:col>
      <xdr:colOff>942975</xdr:colOff>
      <xdr:row>7</xdr:row>
      <xdr:rowOff>47625</xdr:rowOff>
    </xdr:to>
    <xdr:sp>
      <xdr:nvSpPr>
        <xdr:cNvPr id="17" name="Line 1062"/>
        <xdr:cNvSpPr/>
      </xdr:nvSpPr>
      <xdr:spPr>
        <a:xfrm flipH="1">
          <a:off x="3051175" y="1800225"/>
          <a:ext cx="19050" cy="190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86360</xdr:colOff>
      <xdr:row>7</xdr:row>
      <xdr:rowOff>133985</xdr:rowOff>
    </xdr:from>
    <xdr:to>
      <xdr:col>2</xdr:col>
      <xdr:colOff>323850</xdr:colOff>
      <xdr:row>7</xdr:row>
      <xdr:rowOff>162560</xdr:rowOff>
    </xdr:to>
    <xdr:sp>
      <xdr:nvSpPr>
        <xdr:cNvPr id="18" name="Line 1063"/>
        <xdr:cNvSpPr/>
      </xdr:nvSpPr>
      <xdr:spPr>
        <a:xfrm flipH="1" flipV="1">
          <a:off x="2213610" y="1905635"/>
          <a:ext cx="237490" cy="285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86360</xdr:colOff>
      <xdr:row>7</xdr:row>
      <xdr:rowOff>114935</xdr:rowOff>
    </xdr:from>
    <xdr:to>
      <xdr:col>2</xdr:col>
      <xdr:colOff>114935</xdr:colOff>
      <xdr:row>7</xdr:row>
      <xdr:rowOff>133985</xdr:rowOff>
    </xdr:to>
    <xdr:sp>
      <xdr:nvSpPr>
        <xdr:cNvPr id="19" name="Line 1064"/>
        <xdr:cNvSpPr/>
      </xdr:nvSpPr>
      <xdr:spPr>
        <a:xfrm flipV="1">
          <a:off x="2213610" y="1886585"/>
          <a:ext cx="28575" cy="190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238125</xdr:colOff>
      <xdr:row>7</xdr:row>
      <xdr:rowOff>190500</xdr:rowOff>
    </xdr:from>
    <xdr:to>
      <xdr:col>1</xdr:col>
      <xdr:colOff>856615</xdr:colOff>
      <xdr:row>7</xdr:row>
      <xdr:rowOff>190500</xdr:rowOff>
    </xdr:to>
    <xdr:sp>
      <xdr:nvSpPr>
        <xdr:cNvPr id="20" name="Line 1065"/>
        <xdr:cNvSpPr/>
      </xdr:nvSpPr>
      <xdr:spPr>
        <a:xfrm>
          <a:off x="1328420" y="1962150"/>
          <a:ext cx="61849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866775</xdr:colOff>
      <xdr:row>7</xdr:row>
      <xdr:rowOff>56515</xdr:rowOff>
    </xdr:from>
    <xdr:to>
      <xdr:col>1</xdr:col>
      <xdr:colOff>866775</xdr:colOff>
      <xdr:row>7</xdr:row>
      <xdr:rowOff>190500</xdr:rowOff>
    </xdr:to>
    <xdr:sp>
      <xdr:nvSpPr>
        <xdr:cNvPr id="21" name="Line 1066"/>
        <xdr:cNvSpPr/>
      </xdr:nvSpPr>
      <xdr:spPr>
        <a:xfrm flipV="1">
          <a:off x="1957070" y="1828165"/>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238125</xdr:colOff>
      <xdr:row>7</xdr:row>
      <xdr:rowOff>162560</xdr:rowOff>
    </xdr:from>
    <xdr:to>
      <xdr:col>1</xdr:col>
      <xdr:colOff>266065</xdr:colOff>
      <xdr:row>7</xdr:row>
      <xdr:rowOff>190500</xdr:rowOff>
    </xdr:to>
    <xdr:sp>
      <xdr:nvSpPr>
        <xdr:cNvPr id="22" name="Line 1067"/>
        <xdr:cNvSpPr/>
      </xdr:nvSpPr>
      <xdr:spPr>
        <a:xfrm flipV="1">
          <a:off x="1328420" y="1934210"/>
          <a:ext cx="2794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838835</xdr:colOff>
      <xdr:row>7</xdr:row>
      <xdr:rowOff>56515</xdr:rowOff>
    </xdr:from>
    <xdr:to>
      <xdr:col>1</xdr:col>
      <xdr:colOff>866775</xdr:colOff>
      <xdr:row>7</xdr:row>
      <xdr:rowOff>76200</xdr:rowOff>
    </xdr:to>
    <xdr:sp>
      <xdr:nvSpPr>
        <xdr:cNvPr id="23" name="Line 1068"/>
        <xdr:cNvSpPr/>
      </xdr:nvSpPr>
      <xdr:spPr>
        <a:xfrm flipH="1">
          <a:off x="1929130" y="1828165"/>
          <a:ext cx="27940" cy="196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161290</xdr:colOff>
      <xdr:row>2</xdr:row>
      <xdr:rowOff>180340</xdr:rowOff>
    </xdr:from>
    <xdr:to>
      <xdr:col>2</xdr:col>
      <xdr:colOff>866775</xdr:colOff>
      <xdr:row>2</xdr:row>
      <xdr:rowOff>180340</xdr:rowOff>
    </xdr:to>
    <xdr:sp>
      <xdr:nvSpPr>
        <xdr:cNvPr id="24" name="Line 1069"/>
        <xdr:cNvSpPr/>
      </xdr:nvSpPr>
      <xdr:spPr>
        <a:xfrm>
          <a:off x="2288540" y="653415"/>
          <a:ext cx="70548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161290</xdr:colOff>
      <xdr:row>2</xdr:row>
      <xdr:rowOff>86360</xdr:rowOff>
    </xdr:from>
    <xdr:to>
      <xdr:col>2</xdr:col>
      <xdr:colOff>161290</xdr:colOff>
      <xdr:row>2</xdr:row>
      <xdr:rowOff>181610</xdr:rowOff>
    </xdr:to>
    <xdr:sp>
      <xdr:nvSpPr>
        <xdr:cNvPr id="25" name="Line 1070"/>
        <xdr:cNvSpPr/>
      </xdr:nvSpPr>
      <xdr:spPr>
        <a:xfrm>
          <a:off x="2288540" y="559435"/>
          <a:ext cx="0"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866775</xdr:colOff>
      <xdr:row>2</xdr:row>
      <xdr:rowOff>86360</xdr:rowOff>
    </xdr:from>
    <xdr:to>
      <xdr:col>2</xdr:col>
      <xdr:colOff>866775</xdr:colOff>
      <xdr:row>2</xdr:row>
      <xdr:rowOff>181610</xdr:rowOff>
    </xdr:to>
    <xdr:sp>
      <xdr:nvSpPr>
        <xdr:cNvPr id="26" name="Line 1071"/>
        <xdr:cNvSpPr/>
      </xdr:nvSpPr>
      <xdr:spPr>
        <a:xfrm>
          <a:off x="2994025" y="559435"/>
          <a:ext cx="0"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123825</xdr:colOff>
      <xdr:row>3</xdr:row>
      <xdr:rowOff>76200</xdr:rowOff>
    </xdr:from>
    <xdr:to>
      <xdr:col>2</xdr:col>
      <xdr:colOff>876300</xdr:colOff>
      <xdr:row>3</xdr:row>
      <xdr:rowOff>76200</xdr:rowOff>
    </xdr:to>
    <xdr:sp>
      <xdr:nvSpPr>
        <xdr:cNvPr id="27" name="Line 1089"/>
        <xdr:cNvSpPr/>
      </xdr:nvSpPr>
      <xdr:spPr>
        <a:xfrm>
          <a:off x="2251075" y="808990"/>
          <a:ext cx="7524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123825</xdr:colOff>
      <xdr:row>3</xdr:row>
      <xdr:rowOff>76200</xdr:rowOff>
    </xdr:from>
    <xdr:to>
      <xdr:col>2</xdr:col>
      <xdr:colOff>123825</xdr:colOff>
      <xdr:row>3</xdr:row>
      <xdr:rowOff>200025</xdr:rowOff>
    </xdr:to>
    <xdr:sp>
      <xdr:nvSpPr>
        <xdr:cNvPr id="28" name="Line 1090"/>
        <xdr:cNvSpPr/>
      </xdr:nvSpPr>
      <xdr:spPr>
        <a:xfrm>
          <a:off x="2251075" y="808990"/>
          <a:ext cx="0" cy="12382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123825</xdr:colOff>
      <xdr:row>3</xdr:row>
      <xdr:rowOff>200025</xdr:rowOff>
    </xdr:from>
    <xdr:to>
      <xdr:col>2</xdr:col>
      <xdr:colOff>304800</xdr:colOff>
      <xdr:row>3</xdr:row>
      <xdr:rowOff>200025</xdr:rowOff>
    </xdr:to>
    <xdr:sp>
      <xdr:nvSpPr>
        <xdr:cNvPr id="29" name="Line 1091"/>
        <xdr:cNvSpPr/>
      </xdr:nvSpPr>
      <xdr:spPr>
        <a:xfrm>
          <a:off x="2251075" y="932815"/>
          <a:ext cx="1809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142875</xdr:colOff>
      <xdr:row>6</xdr:row>
      <xdr:rowOff>76200</xdr:rowOff>
    </xdr:from>
    <xdr:to>
      <xdr:col>2</xdr:col>
      <xdr:colOff>905510</xdr:colOff>
      <xdr:row>6</xdr:row>
      <xdr:rowOff>76200</xdr:rowOff>
    </xdr:to>
    <xdr:sp>
      <xdr:nvSpPr>
        <xdr:cNvPr id="30" name="Line 1092"/>
        <xdr:cNvSpPr/>
      </xdr:nvSpPr>
      <xdr:spPr>
        <a:xfrm>
          <a:off x="2270125" y="1588135"/>
          <a:ext cx="76263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142875</xdr:colOff>
      <xdr:row>6</xdr:row>
      <xdr:rowOff>200025</xdr:rowOff>
    </xdr:from>
    <xdr:to>
      <xdr:col>2</xdr:col>
      <xdr:colOff>895985</xdr:colOff>
      <xdr:row>6</xdr:row>
      <xdr:rowOff>200025</xdr:rowOff>
    </xdr:to>
    <xdr:sp>
      <xdr:nvSpPr>
        <xdr:cNvPr id="31" name="Line 1093"/>
        <xdr:cNvSpPr/>
      </xdr:nvSpPr>
      <xdr:spPr>
        <a:xfrm>
          <a:off x="2270125" y="1711960"/>
          <a:ext cx="75311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142875</xdr:colOff>
      <xdr:row>6</xdr:row>
      <xdr:rowOff>76200</xdr:rowOff>
    </xdr:from>
    <xdr:to>
      <xdr:col>2</xdr:col>
      <xdr:colOff>142875</xdr:colOff>
      <xdr:row>6</xdr:row>
      <xdr:rowOff>200025</xdr:rowOff>
    </xdr:to>
    <xdr:sp>
      <xdr:nvSpPr>
        <xdr:cNvPr id="32" name="Line 1094"/>
        <xdr:cNvSpPr/>
      </xdr:nvSpPr>
      <xdr:spPr>
        <a:xfrm>
          <a:off x="2270125" y="1588135"/>
          <a:ext cx="0" cy="12382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114300</xdr:colOff>
      <xdr:row>4</xdr:row>
      <xdr:rowOff>76200</xdr:rowOff>
    </xdr:from>
    <xdr:to>
      <xdr:col>2</xdr:col>
      <xdr:colOff>456565</xdr:colOff>
      <xdr:row>4</xdr:row>
      <xdr:rowOff>76200</xdr:rowOff>
    </xdr:to>
    <xdr:sp>
      <xdr:nvSpPr>
        <xdr:cNvPr id="33" name="Line 1095"/>
        <xdr:cNvSpPr/>
      </xdr:nvSpPr>
      <xdr:spPr>
        <a:xfrm>
          <a:off x="2241550" y="1068705"/>
          <a:ext cx="34226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457835</xdr:colOff>
      <xdr:row>4</xdr:row>
      <xdr:rowOff>210185</xdr:rowOff>
    </xdr:from>
    <xdr:to>
      <xdr:col>2</xdr:col>
      <xdr:colOff>848360</xdr:colOff>
      <xdr:row>4</xdr:row>
      <xdr:rowOff>210185</xdr:rowOff>
    </xdr:to>
    <xdr:sp>
      <xdr:nvSpPr>
        <xdr:cNvPr id="34" name="Line 1096"/>
        <xdr:cNvSpPr/>
      </xdr:nvSpPr>
      <xdr:spPr>
        <a:xfrm>
          <a:off x="2585085" y="1202690"/>
          <a:ext cx="39052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457835</xdr:colOff>
      <xdr:row>4</xdr:row>
      <xdr:rowOff>76200</xdr:rowOff>
    </xdr:from>
    <xdr:to>
      <xdr:col>2</xdr:col>
      <xdr:colOff>457835</xdr:colOff>
      <xdr:row>4</xdr:row>
      <xdr:rowOff>210185</xdr:rowOff>
    </xdr:to>
    <xdr:sp>
      <xdr:nvSpPr>
        <xdr:cNvPr id="35" name="Line 1097"/>
        <xdr:cNvSpPr/>
      </xdr:nvSpPr>
      <xdr:spPr>
        <a:xfrm>
          <a:off x="2585085" y="1068705"/>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3</xdr:col>
      <xdr:colOff>114300</xdr:colOff>
      <xdr:row>3</xdr:row>
      <xdr:rowOff>76200</xdr:rowOff>
    </xdr:from>
    <xdr:to>
      <xdr:col>3</xdr:col>
      <xdr:colOff>218440</xdr:colOff>
      <xdr:row>3</xdr:row>
      <xdr:rowOff>76200</xdr:rowOff>
    </xdr:to>
    <xdr:sp>
      <xdr:nvSpPr>
        <xdr:cNvPr id="36" name="Line 1098"/>
        <xdr:cNvSpPr/>
      </xdr:nvSpPr>
      <xdr:spPr>
        <a:xfrm>
          <a:off x="3342005" y="808990"/>
          <a:ext cx="10414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3</xdr:col>
      <xdr:colOff>218440</xdr:colOff>
      <xdr:row>3</xdr:row>
      <xdr:rowOff>76200</xdr:rowOff>
    </xdr:from>
    <xdr:to>
      <xdr:col>3</xdr:col>
      <xdr:colOff>218440</xdr:colOff>
      <xdr:row>3</xdr:row>
      <xdr:rowOff>132715</xdr:rowOff>
    </xdr:to>
    <xdr:sp>
      <xdr:nvSpPr>
        <xdr:cNvPr id="37" name="Line 1099"/>
        <xdr:cNvSpPr/>
      </xdr:nvSpPr>
      <xdr:spPr>
        <a:xfrm>
          <a:off x="3446145" y="808990"/>
          <a:ext cx="0" cy="5651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3</xdr:col>
      <xdr:colOff>218440</xdr:colOff>
      <xdr:row>3</xdr:row>
      <xdr:rowOff>133985</xdr:rowOff>
    </xdr:from>
    <xdr:to>
      <xdr:col>3</xdr:col>
      <xdr:colOff>847725</xdr:colOff>
      <xdr:row>3</xdr:row>
      <xdr:rowOff>133985</xdr:rowOff>
    </xdr:to>
    <xdr:sp>
      <xdr:nvSpPr>
        <xdr:cNvPr id="38" name="Line 1100"/>
        <xdr:cNvSpPr/>
      </xdr:nvSpPr>
      <xdr:spPr>
        <a:xfrm>
          <a:off x="3446145" y="866775"/>
          <a:ext cx="62928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3</xdr:col>
      <xdr:colOff>847725</xdr:colOff>
      <xdr:row>3</xdr:row>
      <xdr:rowOff>133985</xdr:rowOff>
    </xdr:from>
    <xdr:to>
      <xdr:col>3</xdr:col>
      <xdr:colOff>847725</xdr:colOff>
      <xdr:row>3</xdr:row>
      <xdr:rowOff>200660</xdr:rowOff>
    </xdr:to>
    <xdr:sp>
      <xdr:nvSpPr>
        <xdr:cNvPr id="39" name="Line 1101"/>
        <xdr:cNvSpPr/>
      </xdr:nvSpPr>
      <xdr:spPr>
        <a:xfrm>
          <a:off x="4075430" y="866775"/>
          <a:ext cx="0" cy="666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3</xdr:col>
      <xdr:colOff>133350</xdr:colOff>
      <xdr:row>2</xdr:row>
      <xdr:rowOff>76200</xdr:rowOff>
    </xdr:from>
    <xdr:to>
      <xdr:col>3</xdr:col>
      <xdr:colOff>895985</xdr:colOff>
      <xdr:row>2</xdr:row>
      <xdr:rowOff>76200</xdr:rowOff>
    </xdr:to>
    <xdr:sp>
      <xdr:nvSpPr>
        <xdr:cNvPr id="40" name="Line 1102"/>
        <xdr:cNvSpPr/>
      </xdr:nvSpPr>
      <xdr:spPr>
        <a:xfrm>
          <a:off x="3361055" y="549275"/>
          <a:ext cx="76263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3</xdr:col>
      <xdr:colOff>133350</xdr:colOff>
      <xdr:row>2</xdr:row>
      <xdr:rowOff>76200</xdr:rowOff>
    </xdr:from>
    <xdr:to>
      <xdr:col>3</xdr:col>
      <xdr:colOff>133350</xdr:colOff>
      <xdr:row>2</xdr:row>
      <xdr:rowOff>180340</xdr:rowOff>
    </xdr:to>
    <xdr:sp>
      <xdr:nvSpPr>
        <xdr:cNvPr id="41" name="Line 1103"/>
        <xdr:cNvSpPr/>
      </xdr:nvSpPr>
      <xdr:spPr>
        <a:xfrm>
          <a:off x="3361055" y="549275"/>
          <a:ext cx="0" cy="1041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3</xdr:col>
      <xdr:colOff>133350</xdr:colOff>
      <xdr:row>2</xdr:row>
      <xdr:rowOff>190500</xdr:rowOff>
    </xdr:from>
    <xdr:to>
      <xdr:col>3</xdr:col>
      <xdr:colOff>276860</xdr:colOff>
      <xdr:row>2</xdr:row>
      <xdr:rowOff>190500</xdr:rowOff>
    </xdr:to>
    <xdr:sp>
      <xdr:nvSpPr>
        <xdr:cNvPr id="42" name="Line 1104"/>
        <xdr:cNvSpPr/>
      </xdr:nvSpPr>
      <xdr:spPr>
        <a:xfrm>
          <a:off x="3361055" y="663575"/>
          <a:ext cx="14351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3</xdr:col>
      <xdr:colOff>895985</xdr:colOff>
      <xdr:row>2</xdr:row>
      <xdr:rowOff>76200</xdr:rowOff>
    </xdr:from>
    <xdr:to>
      <xdr:col>3</xdr:col>
      <xdr:colOff>895985</xdr:colOff>
      <xdr:row>2</xdr:row>
      <xdr:rowOff>152400</xdr:rowOff>
    </xdr:to>
    <xdr:sp>
      <xdr:nvSpPr>
        <xdr:cNvPr id="43" name="Line 1105"/>
        <xdr:cNvSpPr/>
      </xdr:nvSpPr>
      <xdr:spPr>
        <a:xfrm>
          <a:off x="4123690" y="549275"/>
          <a:ext cx="0" cy="7620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143510</xdr:colOff>
      <xdr:row>2</xdr:row>
      <xdr:rowOff>66675</xdr:rowOff>
    </xdr:from>
    <xdr:to>
      <xdr:col>4</xdr:col>
      <xdr:colOff>895350</xdr:colOff>
      <xdr:row>2</xdr:row>
      <xdr:rowOff>190500</xdr:rowOff>
    </xdr:to>
    <xdr:sp>
      <xdr:nvSpPr>
        <xdr:cNvPr id="44" name="Rectangle 1106"/>
        <xdr:cNvSpPr/>
      </xdr:nvSpPr>
      <xdr:spPr>
        <a:xfrm>
          <a:off x="4471670" y="539750"/>
          <a:ext cx="751840" cy="123825"/>
        </a:xfrm>
        <a:prstGeom prst="rect">
          <a:avLst/>
        </a:prstGeom>
        <a:solidFill>
          <a:srgbClr xmlns:mc="http://schemas.openxmlformats.org/markup-compatibility/2006" xmlns:a14="http://schemas.microsoft.com/office/drawing/2010/main" val="FFFFFF" mc:Ignorable="a14" a14:legacySpreadsheetColorIndex="65">
            <a:alpha val="100000"/>
          </a:srgbClr>
        </a:solidFill>
        <a:ln w="9525" cap="flat" cmpd="sng">
          <a:solidFill>
            <a:srgbClr xmlns:mc="http://schemas.openxmlformats.org/markup-compatibility/2006" xmlns:a14="http://schemas.microsoft.com/office/drawing/2010/main" val="000000" mc:Ignorable="a14" a14:legacySpreadsheetColorIndex="64"/>
          </a:solidFill>
          <a:prstDash val="solid"/>
          <a:miter/>
          <a:headEnd type="none" w="med" len="med"/>
          <a:tailEnd type="none" w="med" len="med"/>
        </a:ln>
      </xdr:spPr>
    </xdr:sp>
    <xdr:clientData/>
  </xdr:twoCellAnchor>
  <xdr:twoCellAnchor>
    <xdr:from>
      <xdr:col>0</xdr:col>
      <xdr:colOff>209550</xdr:colOff>
      <xdr:row>4</xdr:row>
      <xdr:rowOff>133985</xdr:rowOff>
    </xdr:from>
    <xdr:to>
      <xdr:col>0</xdr:col>
      <xdr:colOff>753110</xdr:colOff>
      <xdr:row>4</xdr:row>
      <xdr:rowOff>133985</xdr:rowOff>
    </xdr:to>
    <xdr:sp>
      <xdr:nvSpPr>
        <xdr:cNvPr id="45" name="Line 1108"/>
        <xdr:cNvSpPr/>
      </xdr:nvSpPr>
      <xdr:spPr>
        <a:xfrm>
          <a:off x="209550" y="1126490"/>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751840</xdr:colOff>
      <xdr:row>4</xdr:row>
      <xdr:rowOff>133985</xdr:rowOff>
    </xdr:from>
    <xdr:to>
      <xdr:col>0</xdr:col>
      <xdr:colOff>751840</xdr:colOff>
      <xdr:row>4</xdr:row>
      <xdr:rowOff>162560</xdr:rowOff>
    </xdr:to>
    <xdr:sp>
      <xdr:nvSpPr>
        <xdr:cNvPr id="46" name="Line 1109"/>
        <xdr:cNvSpPr/>
      </xdr:nvSpPr>
      <xdr:spPr>
        <a:xfrm flipV="1">
          <a:off x="751840" y="1126490"/>
          <a:ext cx="0" cy="285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4</xdr:row>
      <xdr:rowOff>104775</xdr:rowOff>
    </xdr:from>
    <xdr:to>
      <xdr:col>0</xdr:col>
      <xdr:colOff>209550</xdr:colOff>
      <xdr:row>4</xdr:row>
      <xdr:rowOff>132715</xdr:rowOff>
    </xdr:to>
    <xdr:sp>
      <xdr:nvSpPr>
        <xdr:cNvPr id="47" name="Line 1110"/>
        <xdr:cNvSpPr/>
      </xdr:nvSpPr>
      <xdr:spPr>
        <a:xfrm flipV="1">
          <a:off x="209550" y="1097280"/>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4</xdr:row>
      <xdr:rowOff>104775</xdr:rowOff>
    </xdr:from>
    <xdr:to>
      <xdr:col>0</xdr:col>
      <xdr:colOff>219710</xdr:colOff>
      <xdr:row>4</xdr:row>
      <xdr:rowOff>104775</xdr:rowOff>
    </xdr:to>
    <xdr:sp>
      <xdr:nvSpPr>
        <xdr:cNvPr id="48" name="Line 1111"/>
        <xdr:cNvSpPr/>
      </xdr:nvSpPr>
      <xdr:spPr>
        <a:xfrm>
          <a:off x="209550" y="1097280"/>
          <a:ext cx="101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724535</xdr:colOff>
      <xdr:row>4</xdr:row>
      <xdr:rowOff>162560</xdr:rowOff>
    </xdr:from>
    <xdr:to>
      <xdr:col>0</xdr:col>
      <xdr:colOff>753110</xdr:colOff>
      <xdr:row>4</xdr:row>
      <xdr:rowOff>162560</xdr:rowOff>
    </xdr:to>
    <xdr:sp>
      <xdr:nvSpPr>
        <xdr:cNvPr id="49" name="Line 1112"/>
        <xdr:cNvSpPr/>
      </xdr:nvSpPr>
      <xdr:spPr>
        <a:xfrm flipH="1" flipV="1">
          <a:off x="724535" y="1155065"/>
          <a:ext cx="285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4</xdr:row>
      <xdr:rowOff>104775</xdr:rowOff>
    </xdr:from>
    <xdr:to>
      <xdr:col>0</xdr:col>
      <xdr:colOff>238760</xdr:colOff>
      <xdr:row>4</xdr:row>
      <xdr:rowOff>104775</xdr:rowOff>
    </xdr:to>
    <xdr:sp>
      <xdr:nvSpPr>
        <xdr:cNvPr id="50" name="Line 1113"/>
        <xdr:cNvSpPr/>
      </xdr:nvSpPr>
      <xdr:spPr>
        <a:xfrm>
          <a:off x="209550" y="1097280"/>
          <a:ext cx="2921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3</xdr:row>
      <xdr:rowOff>133985</xdr:rowOff>
    </xdr:from>
    <xdr:to>
      <xdr:col>1</xdr:col>
      <xdr:colOff>753110</xdr:colOff>
      <xdr:row>3</xdr:row>
      <xdr:rowOff>133985</xdr:rowOff>
    </xdr:to>
    <xdr:sp>
      <xdr:nvSpPr>
        <xdr:cNvPr id="51" name="Line 1114"/>
        <xdr:cNvSpPr/>
      </xdr:nvSpPr>
      <xdr:spPr>
        <a:xfrm>
          <a:off x="1299845" y="866775"/>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6</xdr:row>
      <xdr:rowOff>133985</xdr:rowOff>
    </xdr:from>
    <xdr:to>
      <xdr:col>0</xdr:col>
      <xdr:colOff>753110</xdr:colOff>
      <xdr:row>6</xdr:row>
      <xdr:rowOff>133985</xdr:rowOff>
    </xdr:to>
    <xdr:sp>
      <xdr:nvSpPr>
        <xdr:cNvPr id="52" name="Line 1120"/>
        <xdr:cNvSpPr/>
      </xdr:nvSpPr>
      <xdr:spPr>
        <a:xfrm>
          <a:off x="209550" y="1645920"/>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751840</xdr:colOff>
      <xdr:row>6</xdr:row>
      <xdr:rowOff>104775</xdr:rowOff>
    </xdr:from>
    <xdr:to>
      <xdr:col>0</xdr:col>
      <xdr:colOff>751840</xdr:colOff>
      <xdr:row>6</xdr:row>
      <xdr:rowOff>132715</xdr:rowOff>
    </xdr:to>
    <xdr:sp>
      <xdr:nvSpPr>
        <xdr:cNvPr id="53" name="Line 1121"/>
        <xdr:cNvSpPr/>
      </xdr:nvSpPr>
      <xdr:spPr>
        <a:xfrm flipV="1">
          <a:off x="751840" y="1616710"/>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724535</xdr:colOff>
      <xdr:row>6</xdr:row>
      <xdr:rowOff>104775</xdr:rowOff>
    </xdr:from>
    <xdr:to>
      <xdr:col>0</xdr:col>
      <xdr:colOff>753110</xdr:colOff>
      <xdr:row>6</xdr:row>
      <xdr:rowOff>104775</xdr:rowOff>
    </xdr:to>
    <xdr:sp>
      <xdr:nvSpPr>
        <xdr:cNvPr id="54" name="Line 1124"/>
        <xdr:cNvSpPr/>
      </xdr:nvSpPr>
      <xdr:spPr>
        <a:xfrm flipH="1">
          <a:off x="724535" y="1616710"/>
          <a:ext cx="285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3</xdr:row>
      <xdr:rowOff>133985</xdr:rowOff>
    </xdr:from>
    <xdr:to>
      <xdr:col>1</xdr:col>
      <xdr:colOff>753110</xdr:colOff>
      <xdr:row>3</xdr:row>
      <xdr:rowOff>133985</xdr:rowOff>
    </xdr:to>
    <xdr:sp>
      <xdr:nvSpPr>
        <xdr:cNvPr id="55" name="Line 1127"/>
        <xdr:cNvSpPr/>
      </xdr:nvSpPr>
      <xdr:spPr>
        <a:xfrm>
          <a:off x="1299845" y="866775"/>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751840</xdr:colOff>
      <xdr:row>3</xdr:row>
      <xdr:rowOff>133985</xdr:rowOff>
    </xdr:from>
    <xdr:to>
      <xdr:col>1</xdr:col>
      <xdr:colOff>751840</xdr:colOff>
      <xdr:row>3</xdr:row>
      <xdr:rowOff>162560</xdr:rowOff>
    </xdr:to>
    <xdr:sp>
      <xdr:nvSpPr>
        <xdr:cNvPr id="56" name="Line 1128"/>
        <xdr:cNvSpPr/>
      </xdr:nvSpPr>
      <xdr:spPr>
        <a:xfrm flipV="1">
          <a:off x="1842135" y="866775"/>
          <a:ext cx="0" cy="285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723900</xdr:colOff>
      <xdr:row>3</xdr:row>
      <xdr:rowOff>162560</xdr:rowOff>
    </xdr:from>
    <xdr:to>
      <xdr:col>1</xdr:col>
      <xdr:colOff>751840</xdr:colOff>
      <xdr:row>3</xdr:row>
      <xdr:rowOff>162560</xdr:rowOff>
    </xdr:to>
    <xdr:sp>
      <xdr:nvSpPr>
        <xdr:cNvPr id="57" name="Line 1131"/>
        <xdr:cNvSpPr/>
      </xdr:nvSpPr>
      <xdr:spPr>
        <a:xfrm flipH="1" flipV="1">
          <a:off x="1814195" y="895350"/>
          <a:ext cx="2794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3</xdr:row>
      <xdr:rowOff>56515</xdr:rowOff>
    </xdr:from>
    <xdr:to>
      <xdr:col>1</xdr:col>
      <xdr:colOff>209550</xdr:colOff>
      <xdr:row>3</xdr:row>
      <xdr:rowOff>132715</xdr:rowOff>
    </xdr:to>
    <xdr:sp>
      <xdr:nvSpPr>
        <xdr:cNvPr id="58" name="Line 1133"/>
        <xdr:cNvSpPr/>
      </xdr:nvSpPr>
      <xdr:spPr>
        <a:xfrm flipV="1">
          <a:off x="1299845" y="789305"/>
          <a:ext cx="0" cy="7620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3</xdr:row>
      <xdr:rowOff>56515</xdr:rowOff>
    </xdr:from>
    <xdr:to>
      <xdr:col>1</xdr:col>
      <xdr:colOff>238125</xdr:colOff>
      <xdr:row>3</xdr:row>
      <xdr:rowOff>56515</xdr:rowOff>
    </xdr:to>
    <xdr:sp>
      <xdr:nvSpPr>
        <xdr:cNvPr id="59" name="Line 1134"/>
        <xdr:cNvSpPr/>
      </xdr:nvSpPr>
      <xdr:spPr>
        <a:xfrm>
          <a:off x="1299845" y="789305"/>
          <a:ext cx="285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4</xdr:row>
      <xdr:rowOff>133985</xdr:rowOff>
    </xdr:from>
    <xdr:to>
      <xdr:col>1</xdr:col>
      <xdr:colOff>753110</xdr:colOff>
      <xdr:row>4</xdr:row>
      <xdr:rowOff>133985</xdr:rowOff>
    </xdr:to>
    <xdr:sp>
      <xdr:nvSpPr>
        <xdr:cNvPr id="60" name="Line 1135"/>
        <xdr:cNvSpPr/>
      </xdr:nvSpPr>
      <xdr:spPr>
        <a:xfrm>
          <a:off x="1299845" y="1126490"/>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4</xdr:row>
      <xdr:rowOff>133985</xdr:rowOff>
    </xdr:from>
    <xdr:to>
      <xdr:col>1</xdr:col>
      <xdr:colOff>753110</xdr:colOff>
      <xdr:row>4</xdr:row>
      <xdr:rowOff>133985</xdr:rowOff>
    </xdr:to>
    <xdr:sp>
      <xdr:nvSpPr>
        <xdr:cNvPr id="61" name="Line 1136"/>
        <xdr:cNvSpPr/>
      </xdr:nvSpPr>
      <xdr:spPr>
        <a:xfrm>
          <a:off x="1299845" y="1126490"/>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751840</xdr:colOff>
      <xdr:row>4</xdr:row>
      <xdr:rowOff>133985</xdr:rowOff>
    </xdr:from>
    <xdr:to>
      <xdr:col>1</xdr:col>
      <xdr:colOff>751840</xdr:colOff>
      <xdr:row>4</xdr:row>
      <xdr:rowOff>162560</xdr:rowOff>
    </xdr:to>
    <xdr:sp>
      <xdr:nvSpPr>
        <xdr:cNvPr id="62" name="Line 1137"/>
        <xdr:cNvSpPr/>
      </xdr:nvSpPr>
      <xdr:spPr>
        <a:xfrm flipV="1">
          <a:off x="1842135" y="1126490"/>
          <a:ext cx="0" cy="285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723900</xdr:colOff>
      <xdr:row>4</xdr:row>
      <xdr:rowOff>162560</xdr:rowOff>
    </xdr:from>
    <xdr:to>
      <xdr:col>1</xdr:col>
      <xdr:colOff>751840</xdr:colOff>
      <xdr:row>4</xdr:row>
      <xdr:rowOff>162560</xdr:rowOff>
    </xdr:to>
    <xdr:sp>
      <xdr:nvSpPr>
        <xdr:cNvPr id="63" name="Line 1138"/>
        <xdr:cNvSpPr/>
      </xdr:nvSpPr>
      <xdr:spPr>
        <a:xfrm flipH="1" flipV="1">
          <a:off x="1814195" y="1155065"/>
          <a:ext cx="2794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4</xdr:row>
      <xdr:rowOff>56515</xdr:rowOff>
    </xdr:from>
    <xdr:to>
      <xdr:col>1</xdr:col>
      <xdr:colOff>209550</xdr:colOff>
      <xdr:row>4</xdr:row>
      <xdr:rowOff>132715</xdr:rowOff>
    </xdr:to>
    <xdr:sp>
      <xdr:nvSpPr>
        <xdr:cNvPr id="64" name="Line 1139"/>
        <xdr:cNvSpPr/>
      </xdr:nvSpPr>
      <xdr:spPr>
        <a:xfrm flipV="1">
          <a:off x="1299845" y="1049020"/>
          <a:ext cx="0" cy="7620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5</xdr:row>
      <xdr:rowOff>133985</xdr:rowOff>
    </xdr:from>
    <xdr:to>
      <xdr:col>0</xdr:col>
      <xdr:colOff>753110</xdr:colOff>
      <xdr:row>5</xdr:row>
      <xdr:rowOff>133985</xdr:rowOff>
    </xdr:to>
    <xdr:sp>
      <xdr:nvSpPr>
        <xdr:cNvPr id="65" name="Line 1141"/>
        <xdr:cNvSpPr/>
      </xdr:nvSpPr>
      <xdr:spPr>
        <a:xfrm>
          <a:off x="209550" y="1386205"/>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751840</xdr:colOff>
      <xdr:row>5</xdr:row>
      <xdr:rowOff>133985</xdr:rowOff>
    </xdr:from>
    <xdr:to>
      <xdr:col>0</xdr:col>
      <xdr:colOff>751840</xdr:colOff>
      <xdr:row>5</xdr:row>
      <xdr:rowOff>162560</xdr:rowOff>
    </xdr:to>
    <xdr:sp>
      <xdr:nvSpPr>
        <xdr:cNvPr id="66" name="Line 1142"/>
        <xdr:cNvSpPr/>
      </xdr:nvSpPr>
      <xdr:spPr>
        <a:xfrm flipV="1">
          <a:off x="751840" y="1386205"/>
          <a:ext cx="0" cy="285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724535</xdr:colOff>
      <xdr:row>5</xdr:row>
      <xdr:rowOff>162560</xdr:rowOff>
    </xdr:from>
    <xdr:to>
      <xdr:col>0</xdr:col>
      <xdr:colOff>753110</xdr:colOff>
      <xdr:row>5</xdr:row>
      <xdr:rowOff>162560</xdr:rowOff>
    </xdr:to>
    <xdr:sp>
      <xdr:nvSpPr>
        <xdr:cNvPr id="67" name="Line 1145"/>
        <xdr:cNvSpPr/>
      </xdr:nvSpPr>
      <xdr:spPr>
        <a:xfrm flipH="1" flipV="1">
          <a:off x="724535" y="1414780"/>
          <a:ext cx="285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209550</xdr:colOff>
      <xdr:row>5</xdr:row>
      <xdr:rowOff>104775</xdr:rowOff>
    </xdr:from>
    <xdr:to>
      <xdr:col>0</xdr:col>
      <xdr:colOff>229235</xdr:colOff>
      <xdr:row>5</xdr:row>
      <xdr:rowOff>132715</xdr:rowOff>
    </xdr:to>
    <xdr:sp>
      <xdr:nvSpPr>
        <xdr:cNvPr id="68" name="Line 1147"/>
        <xdr:cNvSpPr/>
      </xdr:nvSpPr>
      <xdr:spPr>
        <a:xfrm flipV="1">
          <a:off x="209550" y="1356995"/>
          <a:ext cx="19685"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5</xdr:row>
      <xdr:rowOff>133985</xdr:rowOff>
    </xdr:from>
    <xdr:to>
      <xdr:col>1</xdr:col>
      <xdr:colOff>753110</xdr:colOff>
      <xdr:row>5</xdr:row>
      <xdr:rowOff>133985</xdr:rowOff>
    </xdr:to>
    <xdr:sp>
      <xdr:nvSpPr>
        <xdr:cNvPr id="69" name="Line 1148"/>
        <xdr:cNvSpPr/>
      </xdr:nvSpPr>
      <xdr:spPr>
        <a:xfrm>
          <a:off x="1299845" y="1386205"/>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5</xdr:row>
      <xdr:rowOff>133985</xdr:rowOff>
    </xdr:from>
    <xdr:to>
      <xdr:col>1</xdr:col>
      <xdr:colOff>753110</xdr:colOff>
      <xdr:row>5</xdr:row>
      <xdr:rowOff>133985</xdr:rowOff>
    </xdr:to>
    <xdr:sp>
      <xdr:nvSpPr>
        <xdr:cNvPr id="70" name="Line 1149"/>
        <xdr:cNvSpPr/>
      </xdr:nvSpPr>
      <xdr:spPr>
        <a:xfrm>
          <a:off x="1299845" y="1386205"/>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751840</xdr:colOff>
      <xdr:row>5</xdr:row>
      <xdr:rowOff>133985</xdr:rowOff>
    </xdr:from>
    <xdr:to>
      <xdr:col>1</xdr:col>
      <xdr:colOff>751840</xdr:colOff>
      <xdr:row>5</xdr:row>
      <xdr:rowOff>162560</xdr:rowOff>
    </xdr:to>
    <xdr:sp>
      <xdr:nvSpPr>
        <xdr:cNvPr id="71" name="Line 1150"/>
        <xdr:cNvSpPr/>
      </xdr:nvSpPr>
      <xdr:spPr>
        <a:xfrm flipV="1">
          <a:off x="1842135" y="1386205"/>
          <a:ext cx="0" cy="285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723900</xdr:colOff>
      <xdr:row>5</xdr:row>
      <xdr:rowOff>162560</xdr:rowOff>
    </xdr:from>
    <xdr:to>
      <xdr:col>1</xdr:col>
      <xdr:colOff>751840</xdr:colOff>
      <xdr:row>5</xdr:row>
      <xdr:rowOff>162560</xdr:rowOff>
    </xdr:to>
    <xdr:sp>
      <xdr:nvSpPr>
        <xdr:cNvPr id="72" name="Line 1151"/>
        <xdr:cNvSpPr/>
      </xdr:nvSpPr>
      <xdr:spPr>
        <a:xfrm flipH="1" flipV="1">
          <a:off x="1814195" y="1414780"/>
          <a:ext cx="2794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209550</xdr:colOff>
      <xdr:row>5</xdr:row>
      <xdr:rowOff>38735</xdr:rowOff>
    </xdr:from>
    <xdr:to>
      <xdr:col>1</xdr:col>
      <xdr:colOff>267335</xdr:colOff>
      <xdr:row>5</xdr:row>
      <xdr:rowOff>133985</xdr:rowOff>
    </xdr:to>
    <xdr:sp>
      <xdr:nvSpPr>
        <xdr:cNvPr id="73" name="Line 1153"/>
        <xdr:cNvSpPr/>
      </xdr:nvSpPr>
      <xdr:spPr>
        <a:xfrm flipV="1">
          <a:off x="1299845" y="1290955"/>
          <a:ext cx="57785"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295275</xdr:colOff>
      <xdr:row>6</xdr:row>
      <xdr:rowOff>152400</xdr:rowOff>
    </xdr:from>
    <xdr:to>
      <xdr:col>1</xdr:col>
      <xdr:colOff>838835</xdr:colOff>
      <xdr:row>6</xdr:row>
      <xdr:rowOff>152400</xdr:rowOff>
    </xdr:to>
    <xdr:sp>
      <xdr:nvSpPr>
        <xdr:cNvPr id="74" name="Line 1155"/>
        <xdr:cNvSpPr/>
      </xdr:nvSpPr>
      <xdr:spPr>
        <a:xfrm>
          <a:off x="1385570" y="1664335"/>
          <a:ext cx="54356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838835</xdr:colOff>
      <xdr:row>6</xdr:row>
      <xdr:rowOff>152400</xdr:rowOff>
    </xdr:from>
    <xdr:to>
      <xdr:col>1</xdr:col>
      <xdr:colOff>838835</xdr:colOff>
      <xdr:row>6</xdr:row>
      <xdr:rowOff>180340</xdr:rowOff>
    </xdr:to>
    <xdr:sp>
      <xdr:nvSpPr>
        <xdr:cNvPr id="75" name="Line 1156"/>
        <xdr:cNvSpPr/>
      </xdr:nvSpPr>
      <xdr:spPr>
        <a:xfrm flipV="1">
          <a:off x="1929130" y="1664335"/>
          <a:ext cx="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809625</xdr:colOff>
      <xdr:row>6</xdr:row>
      <xdr:rowOff>180340</xdr:rowOff>
    </xdr:from>
    <xdr:to>
      <xdr:col>1</xdr:col>
      <xdr:colOff>837565</xdr:colOff>
      <xdr:row>6</xdr:row>
      <xdr:rowOff>180340</xdr:rowOff>
    </xdr:to>
    <xdr:sp>
      <xdr:nvSpPr>
        <xdr:cNvPr id="76" name="Line 1157"/>
        <xdr:cNvSpPr/>
      </xdr:nvSpPr>
      <xdr:spPr>
        <a:xfrm flipH="1" flipV="1">
          <a:off x="1899920" y="1692275"/>
          <a:ext cx="2794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133350</xdr:colOff>
      <xdr:row>6</xdr:row>
      <xdr:rowOff>47625</xdr:rowOff>
    </xdr:from>
    <xdr:to>
      <xdr:col>1</xdr:col>
      <xdr:colOff>295275</xdr:colOff>
      <xdr:row>6</xdr:row>
      <xdr:rowOff>152400</xdr:rowOff>
    </xdr:to>
    <xdr:sp>
      <xdr:nvSpPr>
        <xdr:cNvPr id="77" name="Line 1159"/>
        <xdr:cNvSpPr/>
      </xdr:nvSpPr>
      <xdr:spPr>
        <a:xfrm>
          <a:off x="1223645" y="1559560"/>
          <a:ext cx="161925" cy="1047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161290</xdr:colOff>
      <xdr:row>5</xdr:row>
      <xdr:rowOff>162560</xdr:rowOff>
    </xdr:from>
    <xdr:to>
      <xdr:col>2</xdr:col>
      <xdr:colOff>837565</xdr:colOff>
      <xdr:row>5</xdr:row>
      <xdr:rowOff>162560</xdr:rowOff>
    </xdr:to>
    <xdr:sp>
      <xdr:nvSpPr>
        <xdr:cNvPr id="78" name="Line 1160"/>
        <xdr:cNvSpPr/>
      </xdr:nvSpPr>
      <xdr:spPr>
        <a:xfrm>
          <a:off x="2288540" y="1414780"/>
          <a:ext cx="6762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161290</xdr:colOff>
      <xdr:row>5</xdr:row>
      <xdr:rowOff>162560</xdr:rowOff>
    </xdr:from>
    <xdr:to>
      <xdr:col>2</xdr:col>
      <xdr:colOff>161290</xdr:colOff>
      <xdr:row>5</xdr:row>
      <xdr:rowOff>219075</xdr:rowOff>
    </xdr:to>
    <xdr:sp>
      <xdr:nvSpPr>
        <xdr:cNvPr id="79" name="Line 1161"/>
        <xdr:cNvSpPr/>
      </xdr:nvSpPr>
      <xdr:spPr>
        <a:xfrm>
          <a:off x="2288540" y="1414780"/>
          <a:ext cx="0" cy="5651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723900</xdr:colOff>
      <xdr:row>5</xdr:row>
      <xdr:rowOff>47625</xdr:rowOff>
    </xdr:from>
    <xdr:to>
      <xdr:col>2</xdr:col>
      <xdr:colOff>837565</xdr:colOff>
      <xdr:row>5</xdr:row>
      <xdr:rowOff>162560</xdr:rowOff>
    </xdr:to>
    <xdr:sp>
      <xdr:nvSpPr>
        <xdr:cNvPr id="80" name="Line 1162"/>
        <xdr:cNvSpPr/>
      </xdr:nvSpPr>
      <xdr:spPr>
        <a:xfrm>
          <a:off x="2851150" y="1299845"/>
          <a:ext cx="113665" cy="11493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256540</xdr:colOff>
      <xdr:row>2</xdr:row>
      <xdr:rowOff>171450</xdr:rowOff>
    </xdr:from>
    <xdr:to>
      <xdr:col>6</xdr:col>
      <xdr:colOff>790575</xdr:colOff>
      <xdr:row>2</xdr:row>
      <xdr:rowOff>171450</xdr:rowOff>
    </xdr:to>
    <xdr:sp>
      <xdr:nvSpPr>
        <xdr:cNvPr id="81" name="Line 1163"/>
        <xdr:cNvSpPr/>
      </xdr:nvSpPr>
      <xdr:spPr>
        <a:xfrm>
          <a:off x="6902450" y="644525"/>
          <a:ext cx="53403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723265</xdr:colOff>
      <xdr:row>2</xdr:row>
      <xdr:rowOff>19050</xdr:rowOff>
    </xdr:from>
    <xdr:to>
      <xdr:col>6</xdr:col>
      <xdr:colOff>723265</xdr:colOff>
      <xdr:row>2</xdr:row>
      <xdr:rowOff>238125</xdr:rowOff>
    </xdr:to>
    <xdr:sp>
      <xdr:nvSpPr>
        <xdr:cNvPr id="82" name="Line 1164"/>
        <xdr:cNvSpPr/>
      </xdr:nvSpPr>
      <xdr:spPr>
        <a:xfrm>
          <a:off x="7369175" y="492125"/>
          <a:ext cx="0" cy="2190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343535</xdr:colOff>
      <xdr:row>2</xdr:row>
      <xdr:rowOff>19050</xdr:rowOff>
    </xdr:from>
    <xdr:to>
      <xdr:col>6</xdr:col>
      <xdr:colOff>343535</xdr:colOff>
      <xdr:row>2</xdr:row>
      <xdr:rowOff>238125</xdr:rowOff>
    </xdr:to>
    <xdr:sp>
      <xdr:nvSpPr>
        <xdr:cNvPr id="83" name="Line 1166"/>
        <xdr:cNvSpPr/>
      </xdr:nvSpPr>
      <xdr:spPr>
        <a:xfrm>
          <a:off x="6989445" y="492125"/>
          <a:ext cx="0" cy="2190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256540</xdr:colOff>
      <xdr:row>2</xdr:row>
      <xdr:rowOff>171450</xdr:rowOff>
    </xdr:from>
    <xdr:to>
      <xdr:col>6</xdr:col>
      <xdr:colOff>256540</xdr:colOff>
      <xdr:row>2</xdr:row>
      <xdr:rowOff>238125</xdr:rowOff>
    </xdr:to>
    <xdr:sp>
      <xdr:nvSpPr>
        <xdr:cNvPr id="84" name="Line 1168"/>
        <xdr:cNvSpPr/>
      </xdr:nvSpPr>
      <xdr:spPr>
        <a:xfrm>
          <a:off x="6902450" y="644525"/>
          <a:ext cx="0" cy="666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790575</xdr:colOff>
      <xdr:row>2</xdr:row>
      <xdr:rowOff>171450</xdr:rowOff>
    </xdr:from>
    <xdr:to>
      <xdr:col>6</xdr:col>
      <xdr:colOff>790575</xdr:colOff>
      <xdr:row>2</xdr:row>
      <xdr:rowOff>238125</xdr:rowOff>
    </xdr:to>
    <xdr:sp>
      <xdr:nvSpPr>
        <xdr:cNvPr id="85" name="Line 1169"/>
        <xdr:cNvSpPr/>
      </xdr:nvSpPr>
      <xdr:spPr>
        <a:xfrm>
          <a:off x="7436485" y="644525"/>
          <a:ext cx="0" cy="666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256540</xdr:colOff>
      <xdr:row>2</xdr:row>
      <xdr:rowOff>238125</xdr:rowOff>
    </xdr:from>
    <xdr:to>
      <xdr:col>6</xdr:col>
      <xdr:colOff>342265</xdr:colOff>
      <xdr:row>2</xdr:row>
      <xdr:rowOff>238125</xdr:rowOff>
    </xdr:to>
    <xdr:sp>
      <xdr:nvSpPr>
        <xdr:cNvPr id="86" name="Line 1170"/>
        <xdr:cNvSpPr/>
      </xdr:nvSpPr>
      <xdr:spPr>
        <a:xfrm>
          <a:off x="6902450" y="711200"/>
          <a:ext cx="8572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723265</xdr:colOff>
      <xdr:row>2</xdr:row>
      <xdr:rowOff>238125</xdr:rowOff>
    </xdr:from>
    <xdr:to>
      <xdr:col>6</xdr:col>
      <xdr:colOff>780415</xdr:colOff>
      <xdr:row>2</xdr:row>
      <xdr:rowOff>238125</xdr:rowOff>
    </xdr:to>
    <xdr:sp>
      <xdr:nvSpPr>
        <xdr:cNvPr id="87" name="Line 1171"/>
        <xdr:cNvSpPr/>
      </xdr:nvSpPr>
      <xdr:spPr>
        <a:xfrm>
          <a:off x="7369175" y="711200"/>
          <a:ext cx="5715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152400</xdr:colOff>
      <xdr:row>3</xdr:row>
      <xdr:rowOff>86360</xdr:rowOff>
    </xdr:from>
    <xdr:to>
      <xdr:col>6</xdr:col>
      <xdr:colOff>923925</xdr:colOff>
      <xdr:row>3</xdr:row>
      <xdr:rowOff>86360</xdr:rowOff>
    </xdr:to>
    <xdr:sp>
      <xdr:nvSpPr>
        <xdr:cNvPr id="88" name="Line 1172"/>
        <xdr:cNvSpPr/>
      </xdr:nvSpPr>
      <xdr:spPr>
        <a:xfrm>
          <a:off x="6798310" y="819150"/>
          <a:ext cx="77152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152400</xdr:colOff>
      <xdr:row>3</xdr:row>
      <xdr:rowOff>86360</xdr:rowOff>
    </xdr:from>
    <xdr:to>
      <xdr:col>6</xdr:col>
      <xdr:colOff>152400</xdr:colOff>
      <xdr:row>3</xdr:row>
      <xdr:rowOff>142875</xdr:rowOff>
    </xdr:to>
    <xdr:sp>
      <xdr:nvSpPr>
        <xdr:cNvPr id="89" name="Line 1173"/>
        <xdr:cNvSpPr/>
      </xdr:nvSpPr>
      <xdr:spPr>
        <a:xfrm>
          <a:off x="6798310" y="819150"/>
          <a:ext cx="0" cy="5651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923925</xdr:colOff>
      <xdr:row>3</xdr:row>
      <xdr:rowOff>86360</xdr:rowOff>
    </xdr:from>
    <xdr:to>
      <xdr:col>6</xdr:col>
      <xdr:colOff>923925</xdr:colOff>
      <xdr:row>3</xdr:row>
      <xdr:rowOff>153035</xdr:rowOff>
    </xdr:to>
    <xdr:sp>
      <xdr:nvSpPr>
        <xdr:cNvPr id="90" name="Line 1174"/>
        <xdr:cNvSpPr/>
      </xdr:nvSpPr>
      <xdr:spPr>
        <a:xfrm>
          <a:off x="7569835" y="819150"/>
          <a:ext cx="0" cy="6667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447675</xdr:colOff>
      <xdr:row>3</xdr:row>
      <xdr:rowOff>86360</xdr:rowOff>
    </xdr:from>
    <xdr:to>
      <xdr:col>6</xdr:col>
      <xdr:colOff>447675</xdr:colOff>
      <xdr:row>3</xdr:row>
      <xdr:rowOff>220345</xdr:rowOff>
    </xdr:to>
    <xdr:sp>
      <xdr:nvSpPr>
        <xdr:cNvPr id="91" name="Line 1175"/>
        <xdr:cNvSpPr/>
      </xdr:nvSpPr>
      <xdr:spPr>
        <a:xfrm>
          <a:off x="7093585" y="819150"/>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656590</xdr:colOff>
      <xdr:row>3</xdr:row>
      <xdr:rowOff>86360</xdr:rowOff>
    </xdr:from>
    <xdr:to>
      <xdr:col>6</xdr:col>
      <xdr:colOff>656590</xdr:colOff>
      <xdr:row>3</xdr:row>
      <xdr:rowOff>220345</xdr:rowOff>
    </xdr:to>
    <xdr:sp>
      <xdr:nvSpPr>
        <xdr:cNvPr id="92" name="Line 1176"/>
        <xdr:cNvSpPr/>
      </xdr:nvSpPr>
      <xdr:spPr>
        <a:xfrm>
          <a:off x="7302500" y="819150"/>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6</xdr:col>
      <xdr:colOff>447675</xdr:colOff>
      <xdr:row>3</xdr:row>
      <xdr:rowOff>219075</xdr:rowOff>
    </xdr:from>
    <xdr:to>
      <xdr:col>6</xdr:col>
      <xdr:colOff>657860</xdr:colOff>
      <xdr:row>3</xdr:row>
      <xdr:rowOff>219075</xdr:rowOff>
    </xdr:to>
    <xdr:sp>
      <xdr:nvSpPr>
        <xdr:cNvPr id="93" name="Line 1177"/>
        <xdr:cNvSpPr/>
      </xdr:nvSpPr>
      <xdr:spPr>
        <a:xfrm>
          <a:off x="7093585" y="951865"/>
          <a:ext cx="21018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1</xdr:col>
      <xdr:colOff>66675</xdr:colOff>
      <xdr:row>2</xdr:row>
      <xdr:rowOff>180340</xdr:rowOff>
    </xdr:from>
    <xdr:to>
      <xdr:col>1</xdr:col>
      <xdr:colOff>828675</xdr:colOff>
      <xdr:row>2</xdr:row>
      <xdr:rowOff>180340</xdr:rowOff>
    </xdr:to>
    <xdr:sp>
      <xdr:nvSpPr>
        <xdr:cNvPr id="94" name="Line 1178"/>
        <xdr:cNvSpPr/>
      </xdr:nvSpPr>
      <xdr:spPr>
        <a:xfrm>
          <a:off x="1156970" y="653415"/>
          <a:ext cx="76200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56515</xdr:colOff>
      <xdr:row>2</xdr:row>
      <xdr:rowOff>28575</xdr:rowOff>
    </xdr:from>
    <xdr:to>
      <xdr:col>5</xdr:col>
      <xdr:colOff>56515</xdr:colOff>
      <xdr:row>2</xdr:row>
      <xdr:rowOff>142875</xdr:rowOff>
    </xdr:to>
    <xdr:sp>
      <xdr:nvSpPr>
        <xdr:cNvPr id="95" name="Line 1179"/>
        <xdr:cNvSpPr/>
      </xdr:nvSpPr>
      <xdr:spPr>
        <a:xfrm>
          <a:off x="5548630" y="501650"/>
          <a:ext cx="0" cy="11430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56515</xdr:colOff>
      <xdr:row>2</xdr:row>
      <xdr:rowOff>142875</xdr:rowOff>
    </xdr:from>
    <xdr:to>
      <xdr:col>5</xdr:col>
      <xdr:colOff>190500</xdr:colOff>
      <xdr:row>2</xdr:row>
      <xdr:rowOff>142875</xdr:rowOff>
    </xdr:to>
    <xdr:sp>
      <xdr:nvSpPr>
        <xdr:cNvPr id="96" name="Line 1180"/>
        <xdr:cNvSpPr/>
      </xdr:nvSpPr>
      <xdr:spPr>
        <a:xfrm>
          <a:off x="5548630" y="615950"/>
          <a:ext cx="13398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200025</xdr:colOff>
      <xdr:row>3</xdr:row>
      <xdr:rowOff>162560</xdr:rowOff>
    </xdr:from>
    <xdr:to>
      <xdr:col>5</xdr:col>
      <xdr:colOff>885190</xdr:colOff>
      <xdr:row>3</xdr:row>
      <xdr:rowOff>162560</xdr:rowOff>
    </xdr:to>
    <xdr:sp>
      <xdr:nvSpPr>
        <xdr:cNvPr id="97" name="Line 1181"/>
        <xdr:cNvSpPr/>
      </xdr:nvSpPr>
      <xdr:spPr>
        <a:xfrm>
          <a:off x="5692140" y="895350"/>
          <a:ext cx="68516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885825</xdr:colOff>
      <xdr:row>3</xdr:row>
      <xdr:rowOff>171450</xdr:rowOff>
    </xdr:from>
    <xdr:to>
      <xdr:col>5</xdr:col>
      <xdr:colOff>885825</xdr:colOff>
      <xdr:row>3</xdr:row>
      <xdr:rowOff>210185</xdr:rowOff>
    </xdr:to>
    <xdr:sp>
      <xdr:nvSpPr>
        <xdr:cNvPr id="98" name="Line 1182"/>
        <xdr:cNvSpPr/>
      </xdr:nvSpPr>
      <xdr:spPr>
        <a:xfrm>
          <a:off x="6377940" y="904240"/>
          <a:ext cx="0" cy="3873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285750</xdr:colOff>
      <xdr:row>3</xdr:row>
      <xdr:rowOff>28575</xdr:rowOff>
    </xdr:from>
    <xdr:to>
      <xdr:col>5</xdr:col>
      <xdr:colOff>285750</xdr:colOff>
      <xdr:row>3</xdr:row>
      <xdr:rowOff>238125</xdr:rowOff>
    </xdr:to>
    <xdr:sp>
      <xdr:nvSpPr>
        <xdr:cNvPr id="99" name="Line 1183"/>
        <xdr:cNvSpPr/>
      </xdr:nvSpPr>
      <xdr:spPr>
        <a:xfrm>
          <a:off x="5777865" y="761365"/>
          <a:ext cx="0" cy="2095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200025</xdr:colOff>
      <xdr:row>3</xdr:row>
      <xdr:rowOff>162560</xdr:rowOff>
    </xdr:from>
    <xdr:to>
      <xdr:col>5</xdr:col>
      <xdr:colOff>200025</xdr:colOff>
      <xdr:row>3</xdr:row>
      <xdr:rowOff>238125</xdr:rowOff>
    </xdr:to>
    <xdr:sp>
      <xdr:nvSpPr>
        <xdr:cNvPr id="100" name="Line 1186"/>
        <xdr:cNvSpPr/>
      </xdr:nvSpPr>
      <xdr:spPr>
        <a:xfrm>
          <a:off x="5692140" y="895350"/>
          <a:ext cx="0" cy="7556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5</xdr:col>
      <xdr:colOff>200025</xdr:colOff>
      <xdr:row>3</xdr:row>
      <xdr:rowOff>238125</xdr:rowOff>
    </xdr:from>
    <xdr:to>
      <xdr:col>5</xdr:col>
      <xdr:colOff>285750</xdr:colOff>
      <xdr:row>3</xdr:row>
      <xdr:rowOff>238125</xdr:rowOff>
    </xdr:to>
    <xdr:sp>
      <xdr:nvSpPr>
        <xdr:cNvPr id="101" name="Line 1187"/>
        <xdr:cNvSpPr/>
      </xdr:nvSpPr>
      <xdr:spPr>
        <a:xfrm>
          <a:off x="5692140" y="970915"/>
          <a:ext cx="8572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209550</xdr:colOff>
      <xdr:row>3</xdr:row>
      <xdr:rowOff>200025</xdr:rowOff>
    </xdr:from>
    <xdr:to>
      <xdr:col>4</xdr:col>
      <xdr:colOff>915035</xdr:colOff>
      <xdr:row>3</xdr:row>
      <xdr:rowOff>200025</xdr:rowOff>
    </xdr:to>
    <xdr:sp>
      <xdr:nvSpPr>
        <xdr:cNvPr id="102" name="Line 1188"/>
        <xdr:cNvSpPr/>
      </xdr:nvSpPr>
      <xdr:spPr>
        <a:xfrm>
          <a:off x="4537710" y="932815"/>
          <a:ext cx="70548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915035</xdr:colOff>
      <xdr:row>3</xdr:row>
      <xdr:rowOff>56515</xdr:rowOff>
    </xdr:from>
    <xdr:to>
      <xdr:col>4</xdr:col>
      <xdr:colOff>915035</xdr:colOff>
      <xdr:row>3</xdr:row>
      <xdr:rowOff>190500</xdr:rowOff>
    </xdr:to>
    <xdr:sp>
      <xdr:nvSpPr>
        <xdr:cNvPr id="103" name="Line 1189"/>
        <xdr:cNvSpPr/>
      </xdr:nvSpPr>
      <xdr:spPr>
        <a:xfrm flipV="1">
          <a:off x="5243195" y="789305"/>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199390</xdr:colOff>
      <xdr:row>3</xdr:row>
      <xdr:rowOff>76200</xdr:rowOff>
    </xdr:from>
    <xdr:to>
      <xdr:col>4</xdr:col>
      <xdr:colOff>199390</xdr:colOff>
      <xdr:row>3</xdr:row>
      <xdr:rowOff>200025</xdr:rowOff>
    </xdr:to>
    <xdr:sp>
      <xdr:nvSpPr>
        <xdr:cNvPr id="104" name="Line 1190"/>
        <xdr:cNvSpPr/>
      </xdr:nvSpPr>
      <xdr:spPr>
        <a:xfrm flipV="1">
          <a:off x="4527550" y="808990"/>
          <a:ext cx="0" cy="12382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199390</xdr:colOff>
      <xdr:row>3</xdr:row>
      <xdr:rowOff>76200</xdr:rowOff>
    </xdr:from>
    <xdr:to>
      <xdr:col>4</xdr:col>
      <xdr:colOff>398780</xdr:colOff>
      <xdr:row>3</xdr:row>
      <xdr:rowOff>76200</xdr:rowOff>
    </xdr:to>
    <xdr:sp>
      <xdr:nvSpPr>
        <xdr:cNvPr id="105" name="Line 1191"/>
        <xdr:cNvSpPr/>
      </xdr:nvSpPr>
      <xdr:spPr>
        <a:xfrm>
          <a:off x="4527550" y="808990"/>
          <a:ext cx="19939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733425</xdr:colOff>
      <xdr:row>3</xdr:row>
      <xdr:rowOff>56515</xdr:rowOff>
    </xdr:from>
    <xdr:to>
      <xdr:col>4</xdr:col>
      <xdr:colOff>915035</xdr:colOff>
      <xdr:row>3</xdr:row>
      <xdr:rowOff>56515</xdr:rowOff>
    </xdr:to>
    <xdr:sp>
      <xdr:nvSpPr>
        <xdr:cNvPr id="106" name="Line 1192"/>
        <xdr:cNvSpPr/>
      </xdr:nvSpPr>
      <xdr:spPr>
        <a:xfrm>
          <a:off x="5061585" y="789305"/>
          <a:ext cx="18161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143510</xdr:colOff>
      <xdr:row>4</xdr:row>
      <xdr:rowOff>76200</xdr:rowOff>
    </xdr:from>
    <xdr:to>
      <xdr:col>4</xdr:col>
      <xdr:colOff>905510</xdr:colOff>
      <xdr:row>4</xdr:row>
      <xdr:rowOff>76200</xdr:rowOff>
    </xdr:to>
    <xdr:sp>
      <xdr:nvSpPr>
        <xdr:cNvPr id="107" name="Line 1193"/>
        <xdr:cNvSpPr/>
      </xdr:nvSpPr>
      <xdr:spPr>
        <a:xfrm>
          <a:off x="4471670" y="1068705"/>
          <a:ext cx="76200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143510</xdr:colOff>
      <xdr:row>4</xdr:row>
      <xdr:rowOff>200025</xdr:rowOff>
    </xdr:from>
    <xdr:to>
      <xdr:col>4</xdr:col>
      <xdr:colOff>895350</xdr:colOff>
      <xdr:row>4</xdr:row>
      <xdr:rowOff>200025</xdr:rowOff>
    </xdr:to>
    <xdr:sp>
      <xdr:nvSpPr>
        <xdr:cNvPr id="108" name="Line 1194"/>
        <xdr:cNvSpPr/>
      </xdr:nvSpPr>
      <xdr:spPr>
        <a:xfrm>
          <a:off x="4471670" y="1192530"/>
          <a:ext cx="75184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143510</xdr:colOff>
      <xdr:row>4</xdr:row>
      <xdr:rowOff>76200</xdr:rowOff>
    </xdr:from>
    <xdr:to>
      <xdr:col>4</xdr:col>
      <xdr:colOff>143510</xdr:colOff>
      <xdr:row>4</xdr:row>
      <xdr:rowOff>200025</xdr:rowOff>
    </xdr:to>
    <xdr:sp>
      <xdr:nvSpPr>
        <xdr:cNvPr id="109" name="Line 1195"/>
        <xdr:cNvSpPr/>
      </xdr:nvSpPr>
      <xdr:spPr>
        <a:xfrm>
          <a:off x="4471670" y="1068705"/>
          <a:ext cx="0" cy="12382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904240</xdr:colOff>
      <xdr:row>4</xdr:row>
      <xdr:rowOff>76200</xdr:rowOff>
    </xdr:from>
    <xdr:to>
      <xdr:col>4</xdr:col>
      <xdr:colOff>904240</xdr:colOff>
      <xdr:row>4</xdr:row>
      <xdr:rowOff>123825</xdr:rowOff>
    </xdr:to>
    <xdr:sp>
      <xdr:nvSpPr>
        <xdr:cNvPr id="110" name="Line 1196"/>
        <xdr:cNvSpPr/>
      </xdr:nvSpPr>
      <xdr:spPr>
        <a:xfrm>
          <a:off x="5232400" y="1068705"/>
          <a:ext cx="0" cy="4762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895350</xdr:colOff>
      <xdr:row>4</xdr:row>
      <xdr:rowOff>162560</xdr:rowOff>
    </xdr:from>
    <xdr:to>
      <xdr:col>4</xdr:col>
      <xdr:colOff>895350</xdr:colOff>
      <xdr:row>4</xdr:row>
      <xdr:rowOff>200660</xdr:rowOff>
    </xdr:to>
    <xdr:sp>
      <xdr:nvSpPr>
        <xdr:cNvPr id="111" name="Line 1197"/>
        <xdr:cNvSpPr/>
      </xdr:nvSpPr>
      <xdr:spPr>
        <a:xfrm flipV="1">
          <a:off x="5223510" y="1155065"/>
          <a:ext cx="0" cy="3810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161925</xdr:colOff>
      <xdr:row>5</xdr:row>
      <xdr:rowOff>219075</xdr:rowOff>
    </xdr:from>
    <xdr:to>
      <xdr:col>4</xdr:col>
      <xdr:colOff>342900</xdr:colOff>
      <xdr:row>5</xdr:row>
      <xdr:rowOff>219075</xdr:rowOff>
    </xdr:to>
    <xdr:sp>
      <xdr:nvSpPr>
        <xdr:cNvPr id="112" name="Line 1198"/>
        <xdr:cNvSpPr/>
      </xdr:nvSpPr>
      <xdr:spPr>
        <a:xfrm>
          <a:off x="4490085" y="1471295"/>
          <a:ext cx="1809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342900</xdr:colOff>
      <xdr:row>5</xdr:row>
      <xdr:rowOff>56515</xdr:rowOff>
    </xdr:from>
    <xdr:to>
      <xdr:col>4</xdr:col>
      <xdr:colOff>342900</xdr:colOff>
      <xdr:row>5</xdr:row>
      <xdr:rowOff>219075</xdr:rowOff>
    </xdr:to>
    <xdr:sp>
      <xdr:nvSpPr>
        <xdr:cNvPr id="113" name="Line 1199"/>
        <xdr:cNvSpPr/>
      </xdr:nvSpPr>
      <xdr:spPr>
        <a:xfrm flipV="1">
          <a:off x="4671060" y="1308735"/>
          <a:ext cx="0" cy="16256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342900</xdr:colOff>
      <xdr:row>5</xdr:row>
      <xdr:rowOff>56515</xdr:rowOff>
    </xdr:from>
    <xdr:to>
      <xdr:col>4</xdr:col>
      <xdr:colOff>561975</xdr:colOff>
      <xdr:row>5</xdr:row>
      <xdr:rowOff>56515</xdr:rowOff>
    </xdr:to>
    <xdr:sp>
      <xdr:nvSpPr>
        <xdr:cNvPr id="114" name="Line 1200"/>
        <xdr:cNvSpPr/>
      </xdr:nvSpPr>
      <xdr:spPr>
        <a:xfrm>
          <a:off x="4671060" y="1308735"/>
          <a:ext cx="21907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561975</xdr:colOff>
      <xdr:row>5</xdr:row>
      <xdr:rowOff>56515</xdr:rowOff>
    </xdr:from>
    <xdr:to>
      <xdr:col>4</xdr:col>
      <xdr:colOff>561975</xdr:colOff>
      <xdr:row>5</xdr:row>
      <xdr:rowOff>208915</xdr:rowOff>
    </xdr:to>
    <xdr:sp>
      <xdr:nvSpPr>
        <xdr:cNvPr id="115" name="Line 1201"/>
        <xdr:cNvSpPr/>
      </xdr:nvSpPr>
      <xdr:spPr>
        <a:xfrm>
          <a:off x="4890135" y="1308735"/>
          <a:ext cx="0" cy="15240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4</xdr:col>
      <xdr:colOff>561975</xdr:colOff>
      <xdr:row>5</xdr:row>
      <xdr:rowOff>219075</xdr:rowOff>
    </xdr:from>
    <xdr:to>
      <xdr:col>4</xdr:col>
      <xdr:colOff>714375</xdr:colOff>
      <xdr:row>5</xdr:row>
      <xdr:rowOff>219075</xdr:rowOff>
    </xdr:to>
    <xdr:sp>
      <xdr:nvSpPr>
        <xdr:cNvPr id="116" name="Line 1202"/>
        <xdr:cNvSpPr/>
      </xdr:nvSpPr>
      <xdr:spPr>
        <a:xfrm>
          <a:off x="4890135" y="1471295"/>
          <a:ext cx="15240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161925</xdr:colOff>
      <xdr:row>2</xdr:row>
      <xdr:rowOff>162560</xdr:rowOff>
    </xdr:from>
    <xdr:to>
      <xdr:col>0</xdr:col>
      <xdr:colOff>866775</xdr:colOff>
      <xdr:row>2</xdr:row>
      <xdr:rowOff>162560</xdr:rowOff>
    </xdr:to>
    <xdr:sp>
      <xdr:nvSpPr>
        <xdr:cNvPr id="117" name="Line 1204"/>
        <xdr:cNvSpPr/>
      </xdr:nvSpPr>
      <xdr:spPr>
        <a:xfrm>
          <a:off x="161925" y="635635"/>
          <a:ext cx="70485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171450</xdr:colOff>
      <xdr:row>2</xdr:row>
      <xdr:rowOff>28575</xdr:rowOff>
    </xdr:from>
    <xdr:to>
      <xdr:col>8</xdr:col>
      <xdr:colOff>171450</xdr:colOff>
      <xdr:row>2</xdr:row>
      <xdr:rowOff>162560</xdr:rowOff>
    </xdr:to>
    <xdr:cxnSp>
      <xdr:nvCxnSpPr>
        <xdr:cNvPr id="118" name="AutoShape 1205"/>
        <xdr:cNvCxnSpPr/>
      </xdr:nvCxnSpPr>
      <xdr:spPr>
        <a:xfrm>
          <a:off x="8827770" y="501650"/>
          <a:ext cx="0" cy="133985"/>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8</xdr:col>
      <xdr:colOff>171450</xdr:colOff>
      <xdr:row>2</xdr:row>
      <xdr:rowOff>28575</xdr:rowOff>
    </xdr:from>
    <xdr:to>
      <xdr:col>8</xdr:col>
      <xdr:colOff>647700</xdr:colOff>
      <xdr:row>2</xdr:row>
      <xdr:rowOff>28575</xdr:rowOff>
    </xdr:to>
    <xdr:cxnSp>
      <xdr:nvCxnSpPr>
        <xdr:cNvPr id="119" name="AutoShape 1206"/>
        <xdr:cNvCxnSpPr/>
      </xdr:nvCxnSpPr>
      <xdr:spPr>
        <a:xfrm>
          <a:off x="8827770" y="501650"/>
          <a:ext cx="476250" cy="0"/>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8</xdr:col>
      <xdr:colOff>171450</xdr:colOff>
      <xdr:row>2</xdr:row>
      <xdr:rowOff>162560</xdr:rowOff>
    </xdr:from>
    <xdr:to>
      <xdr:col>8</xdr:col>
      <xdr:colOff>657225</xdr:colOff>
      <xdr:row>2</xdr:row>
      <xdr:rowOff>162560</xdr:rowOff>
    </xdr:to>
    <xdr:cxnSp>
      <xdr:nvCxnSpPr>
        <xdr:cNvPr id="120" name="AutoShape 1207"/>
        <xdr:cNvCxnSpPr/>
      </xdr:nvCxnSpPr>
      <xdr:spPr>
        <a:xfrm>
          <a:off x="8827770" y="635635"/>
          <a:ext cx="485775" cy="0"/>
        </a:xfrm>
        <a:prstGeom prst="straightConnector1">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cxnSp>
    <xdr:clientData/>
  </xdr:twoCellAnchor>
  <xdr:twoCellAnchor>
    <xdr:from>
      <xdr:col>8</xdr:col>
      <xdr:colOff>666750</xdr:colOff>
      <xdr:row>2</xdr:row>
      <xdr:rowOff>28575</xdr:rowOff>
    </xdr:from>
    <xdr:to>
      <xdr:col>8</xdr:col>
      <xdr:colOff>666750</xdr:colOff>
      <xdr:row>2</xdr:row>
      <xdr:rowOff>162560</xdr:rowOff>
    </xdr:to>
    <xdr:sp>
      <xdr:nvSpPr>
        <xdr:cNvPr id="121" name="Line 1208"/>
        <xdr:cNvSpPr/>
      </xdr:nvSpPr>
      <xdr:spPr>
        <a:xfrm flipV="1">
          <a:off x="9323070" y="501650"/>
          <a:ext cx="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628650</xdr:colOff>
      <xdr:row>2</xdr:row>
      <xdr:rowOff>28575</xdr:rowOff>
    </xdr:from>
    <xdr:to>
      <xdr:col>8</xdr:col>
      <xdr:colOff>647700</xdr:colOff>
      <xdr:row>2</xdr:row>
      <xdr:rowOff>47625</xdr:rowOff>
    </xdr:to>
    <xdr:sp>
      <xdr:nvSpPr>
        <xdr:cNvPr id="122" name="Line 1209"/>
        <xdr:cNvSpPr/>
      </xdr:nvSpPr>
      <xdr:spPr>
        <a:xfrm flipH="1">
          <a:off x="9284970" y="501650"/>
          <a:ext cx="19050" cy="190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628650</xdr:colOff>
      <xdr:row>2</xdr:row>
      <xdr:rowOff>38735</xdr:rowOff>
    </xdr:from>
    <xdr:to>
      <xdr:col>8</xdr:col>
      <xdr:colOff>666750</xdr:colOff>
      <xdr:row>2</xdr:row>
      <xdr:rowOff>66675</xdr:rowOff>
    </xdr:to>
    <xdr:sp>
      <xdr:nvSpPr>
        <xdr:cNvPr id="123" name="Line 1210"/>
        <xdr:cNvSpPr/>
      </xdr:nvSpPr>
      <xdr:spPr>
        <a:xfrm flipH="1">
          <a:off x="9284970" y="511810"/>
          <a:ext cx="38100" cy="279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647700</xdr:colOff>
      <xdr:row>2</xdr:row>
      <xdr:rowOff>28575</xdr:rowOff>
    </xdr:from>
    <xdr:to>
      <xdr:col>8</xdr:col>
      <xdr:colOff>666750</xdr:colOff>
      <xdr:row>2</xdr:row>
      <xdr:rowOff>28575</xdr:rowOff>
    </xdr:to>
    <xdr:sp>
      <xdr:nvSpPr>
        <xdr:cNvPr id="124" name="Line 1211"/>
        <xdr:cNvSpPr/>
      </xdr:nvSpPr>
      <xdr:spPr>
        <a:xfrm>
          <a:off x="9304020" y="501650"/>
          <a:ext cx="19050"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361315</xdr:colOff>
      <xdr:row>5</xdr:row>
      <xdr:rowOff>200025</xdr:rowOff>
    </xdr:from>
    <xdr:to>
      <xdr:col>8</xdr:col>
      <xdr:colOff>561340</xdr:colOff>
      <xdr:row>5</xdr:row>
      <xdr:rowOff>200025</xdr:rowOff>
    </xdr:to>
    <xdr:sp>
      <xdr:nvSpPr>
        <xdr:cNvPr id="125" name="Line 1212"/>
        <xdr:cNvSpPr/>
      </xdr:nvSpPr>
      <xdr:spPr>
        <a:xfrm>
          <a:off x="9017635" y="1452245"/>
          <a:ext cx="20002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247650</xdr:colOff>
      <xdr:row>4</xdr:row>
      <xdr:rowOff>66675</xdr:rowOff>
    </xdr:from>
    <xdr:to>
      <xdr:col>8</xdr:col>
      <xdr:colOff>513715</xdr:colOff>
      <xdr:row>4</xdr:row>
      <xdr:rowOff>200660</xdr:rowOff>
    </xdr:to>
    <xdr:sp>
      <xdr:nvSpPr>
        <xdr:cNvPr id="126" name="Line 1213"/>
        <xdr:cNvSpPr/>
      </xdr:nvSpPr>
      <xdr:spPr>
        <a:xfrm>
          <a:off x="8903970" y="1059180"/>
          <a:ext cx="266065"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790575</xdr:colOff>
      <xdr:row>4</xdr:row>
      <xdr:rowOff>38735</xdr:rowOff>
    </xdr:from>
    <xdr:to>
      <xdr:col>8</xdr:col>
      <xdr:colOff>800100</xdr:colOff>
      <xdr:row>4</xdr:row>
      <xdr:rowOff>57785</xdr:rowOff>
    </xdr:to>
    <xdr:sp>
      <xdr:nvSpPr>
        <xdr:cNvPr id="127" name="Line 1214"/>
        <xdr:cNvSpPr/>
      </xdr:nvSpPr>
      <xdr:spPr>
        <a:xfrm flipH="1" flipV="1">
          <a:off x="9446895" y="1031240"/>
          <a:ext cx="9525" cy="190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247650</xdr:colOff>
      <xdr:row>4</xdr:row>
      <xdr:rowOff>47625</xdr:rowOff>
    </xdr:from>
    <xdr:to>
      <xdr:col>8</xdr:col>
      <xdr:colOff>257175</xdr:colOff>
      <xdr:row>4</xdr:row>
      <xdr:rowOff>56515</xdr:rowOff>
    </xdr:to>
    <xdr:sp>
      <xdr:nvSpPr>
        <xdr:cNvPr id="128" name="Line 1215"/>
        <xdr:cNvSpPr/>
      </xdr:nvSpPr>
      <xdr:spPr>
        <a:xfrm flipV="1">
          <a:off x="8903970" y="1040130"/>
          <a:ext cx="9525" cy="889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180975</xdr:colOff>
      <xdr:row>3</xdr:row>
      <xdr:rowOff>19050</xdr:rowOff>
    </xdr:from>
    <xdr:to>
      <xdr:col>8</xdr:col>
      <xdr:colOff>485140</xdr:colOff>
      <xdr:row>3</xdr:row>
      <xdr:rowOff>142875</xdr:rowOff>
    </xdr:to>
    <xdr:sp>
      <xdr:nvSpPr>
        <xdr:cNvPr id="129" name="Line 1216"/>
        <xdr:cNvSpPr/>
      </xdr:nvSpPr>
      <xdr:spPr>
        <a:xfrm flipH="1">
          <a:off x="8837295" y="751840"/>
          <a:ext cx="304165" cy="12382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190500</xdr:colOff>
      <xdr:row>3</xdr:row>
      <xdr:rowOff>142875</xdr:rowOff>
    </xdr:from>
    <xdr:to>
      <xdr:col>8</xdr:col>
      <xdr:colOff>475615</xdr:colOff>
      <xdr:row>3</xdr:row>
      <xdr:rowOff>238125</xdr:rowOff>
    </xdr:to>
    <xdr:sp>
      <xdr:nvSpPr>
        <xdr:cNvPr id="130" name="Line 1217"/>
        <xdr:cNvSpPr/>
      </xdr:nvSpPr>
      <xdr:spPr>
        <a:xfrm>
          <a:off x="8846820" y="875665"/>
          <a:ext cx="285115"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486410</xdr:colOff>
      <xdr:row>3</xdr:row>
      <xdr:rowOff>133985</xdr:rowOff>
    </xdr:from>
    <xdr:to>
      <xdr:col>8</xdr:col>
      <xdr:colOff>800100</xdr:colOff>
      <xdr:row>3</xdr:row>
      <xdr:rowOff>238125</xdr:rowOff>
    </xdr:to>
    <xdr:sp>
      <xdr:nvSpPr>
        <xdr:cNvPr id="131" name="Line 1218"/>
        <xdr:cNvSpPr/>
      </xdr:nvSpPr>
      <xdr:spPr>
        <a:xfrm flipV="1">
          <a:off x="9142730" y="866775"/>
          <a:ext cx="313690" cy="10414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495935</xdr:colOff>
      <xdr:row>3</xdr:row>
      <xdr:rowOff>19050</xdr:rowOff>
    </xdr:from>
    <xdr:to>
      <xdr:col>8</xdr:col>
      <xdr:colOff>790575</xdr:colOff>
      <xdr:row>3</xdr:row>
      <xdr:rowOff>133985</xdr:rowOff>
    </xdr:to>
    <xdr:sp>
      <xdr:nvSpPr>
        <xdr:cNvPr id="132" name="Line 1219"/>
        <xdr:cNvSpPr/>
      </xdr:nvSpPr>
      <xdr:spPr>
        <a:xfrm>
          <a:off x="9152255" y="751840"/>
          <a:ext cx="294640" cy="11493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505460</xdr:colOff>
      <xdr:row>4</xdr:row>
      <xdr:rowOff>66675</xdr:rowOff>
    </xdr:from>
    <xdr:to>
      <xdr:col>8</xdr:col>
      <xdr:colOff>800100</xdr:colOff>
      <xdr:row>4</xdr:row>
      <xdr:rowOff>200660</xdr:rowOff>
    </xdr:to>
    <xdr:sp>
      <xdr:nvSpPr>
        <xdr:cNvPr id="133" name="Line 1220"/>
        <xdr:cNvSpPr/>
      </xdr:nvSpPr>
      <xdr:spPr>
        <a:xfrm flipV="1">
          <a:off x="9161780" y="1059180"/>
          <a:ext cx="29464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247650</xdr:colOff>
      <xdr:row>5</xdr:row>
      <xdr:rowOff>47625</xdr:rowOff>
    </xdr:from>
    <xdr:to>
      <xdr:col>8</xdr:col>
      <xdr:colOff>351790</xdr:colOff>
      <xdr:row>5</xdr:row>
      <xdr:rowOff>200025</xdr:rowOff>
    </xdr:to>
    <xdr:sp>
      <xdr:nvSpPr>
        <xdr:cNvPr id="134" name="Line 1221"/>
        <xdr:cNvSpPr/>
      </xdr:nvSpPr>
      <xdr:spPr>
        <a:xfrm>
          <a:off x="8903970" y="1299845"/>
          <a:ext cx="104140" cy="15240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8</xdr:col>
      <xdr:colOff>561975</xdr:colOff>
      <xdr:row>5</xdr:row>
      <xdr:rowOff>56515</xdr:rowOff>
    </xdr:from>
    <xdr:to>
      <xdr:col>8</xdr:col>
      <xdr:colOff>647700</xdr:colOff>
      <xdr:row>5</xdr:row>
      <xdr:rowOff>200025</xdr:rowOff>
    </xdr:to>
    <xdr:sp>
      <xdr:nvSpPr>
        <xdr:cNvPr id="135" name="Line 1222"/>
        <xdr:cNvSpPr/>
      </xdr:nvSpPr>
      <xdr:spPr>
        <a:xfrm flipV="1">
          <a:off x="9218295" y="1308735"/>
          <a:ext cx="85725" cy="14351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161290</xdr:colOff>
      <xdr:row>8</xdr:row>
      <xdr:rowOff>86360</xdr:rowOff>
    </xdr:from>
    <xdr:to>
      <xdr:col>2</xdr:col>
      <xdr:colOff>866775</xdr:colOff>
      <xdr:row>8</xdr:row>
      <xdr:rowOff>86360</xdr:rowOff>
    </xdr:to>
    <xdr:sp>
      <xdr:nvSpPr>
        <xdr:cNvPr id="136" name="Line 1223"/>
        <xdr:cNvSpPr/>
      </xdr:nvSpPr>
      <xdr:spPr>
        <a:xfrm>
          <a:off x="2288540" y="2117725"/>
          <a:ext cx="705485" cy="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161290</xdr:colOff>
      <xdr:row>8</xdr:row>
      <xdr:rowOff>86360</xdr:rowOff>
    </xdr:from>
    <xdr:to>
      <xdr:col>2</xdr:col>
      <xdr:colOff>161290</xdr:colOff>
      <xdr:row>8</xdr:row>
      <xdr:rowOff>181610</xdr:rowOff>
    </xdr:to>
    <xdr:sp>
      <xdr:nvSpPr>
        <xdr:cNvPr id="137" name="Line 1224"/>
        <xdr:cNvSpPr/>
      </xdr:nvSpPr>
      <xdr:spPr>
        <a:xfrm>
          <a:off x="2288540" y="2117725"/>
          <a:ext cx="0"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2</xdr:col>
      <xdr:colOff>866775</xdr:colOff>
      <xdr:row>8</xdr:row>
      <xdr:rowOff>86360</xdr:rowOff>
    </xdr:from>
    <xdr:to>
      <xdr:col>2</xdr:col>
      <xdr:colOff>866775</xdr:colOff>
      <xdr:row>8</xdr:row>
      <xdr:rowOff>181610</xdr:rowOff>
    </xdr:to>
    <xdr:sp>
      <xdr:nvSpPr>
        <xdr:cNvPr id="138" name="Line 1225"/>
        <xdr:cNvSpPr/>
      </xdr:nvSpPr>
      <xdr:spPr>
        <a:xfrm>
          <a:off x="2994025" y="2117725"/>
          <a:ext cx="0" cy="952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229235</xdr:colOff>
      <xdr:row>7</xdr:row>
      <xdr:rowOff>47625</xdr:rowOff>
    </xdr:from>
    <xdr:to>
      <xdr:col>0</xdr:col>
      <xdr:colOff>743585</xdr:colOff>
      <xdr:row>7</xdr:row>
      <xdr:rowOff>181610</xdr:rowOff>
    </xdr:to>
    <xdr:sp>
      <xdr:nvSpPr>
        <xdr:cNvPr id="139" name="Line 1226"/>
        <xdr:cNvSpPr/>
      </xdr:nvSpPr>
      <xdr:spPr>
        <a:xfrm flipV="1">
          <a:off x="229235" y="1819275"/>
          <a:ext cx="514350" cy="13398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734060</xdr:colOff>
      <xdr:row>7</xdr:row>
      <xdr:rowOff>47625</xdr:rowOff>
    </xdr:from>
    <xdr:to>
      <xdr:col>0</xdr:col>
      <xdr:colOff>743585</xdr:colOff>
      <xdr:row>7</xdr:row>
      <xdr:rowOff>104775</xdr:rowOff>
    </xdr:to>
    <xdr:sp>
      <xdr:nvSpPr>
        <xdr:cNvPr id="140" name="Line 1227"/>
        <xdr:cNvSpPr/>
      </xdr:nvSpPr>
      <xdr:spPr>
        <a:xfrm>
          <a:off x="734060" y="1819275"/>
          <a:ext cx="9525" cy="57150"/>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twoCellAnchor>
    <xdr:from>
      <xdr:col>0</xdr:col>
      <xdr:colOff>229235</xdr:colOff>
      <xdr:row>7</xdr:row>
      <xdr:rowOff>190500</xdr:rowOff>
    </xdr:from>
    <xdr:to>
      <xdr:col>0</xdr:col>
      <xdr:colOff>238760</xdr:colOff>
      <xdr:row>8</xdr:row>
      <xdr:rowOff>0</xdr:rowOff>
    </xdr:to>
    <xdr:sp>
      <xdr:nvSpPr>
        <xdr:cNvPr id="141" name="Line 1228"/>
        <xdr:cNvSpPr/>
      </xdr:nvSpPr>
      <xdr:spPr>
        <a:xfrm>
          <a:off x="229235" y="1962150"/>
          <a:ext cx="9525" cy="69215"/>
        </a:xfrm>
        <a:prstGeom prst="line">
          <a:avLst/>
        </a:prstGeom>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8255</xdr:colOff>
      <xdr:row>0</xdr:row>
      <xdr:rowOff>7620</xdr:rowOff>
    </xdr:from>
    <xdr:to>
      <xdr:col>14</xdr:col>
      <xdr:colOff>427990</xdr:colOff>
      <xdr:row>98</xdr:row>
      <xdr:rowOff>5715</xdr:rowOff>
    </xdr:to>
    <xdr:sp>
      <xdr:nvSpPr>
        <xdr:cNvPr id="2" name="矩形 1"/>
        <xdr:cNvSpPr/>
      </xdr:nvSpPr>
      <xdr:spPr>
        <a:xfrm>
          <a:off x="8255" y="7620"/>
          <a:ext cx="9905365" cy="16800195"/>
        </a:xfrm>
        <a:prstGeom prst="rect">
          <a:avLst/>
        </a:prstGeom>
        <a:solidFill>
          <a:schemeClr val="bg1"/>
        </a:solidFill>
        <a:ln>
          <a:noFill/>
        </a:ln>
        <a:effectLst>
          <a:outerShdw blurRad="127000" sx="101000" sy="101000" algn="ctr" rotWithShape="0">
            <a:schemeClr val="bg1">
              <a:lumMod val="75000"/>
              <a:alpha val="30000"/>
            </a:schemeClr>
          </a:outerShdw>
        </a:effectLst>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0</xdr:col>
      <xdr:colOff>635</xdr:colOff>
      <xdr:row>3</xdr:row>
      <xdr:rowOff>22860</xdr:rowOff>
    </xdr:from>
    <xdr:to>
      <xdr:col>7</xdr:col>
      <xdr:colOff>80645</xdr:colOff>
      <xdr:row>7</xdr:row>
      <xdr:rowOff>73025</xdr:rowOff>
    </xdr:to>
    <xdr:grpSp>
      <xdr:nvGrpSpPr>
        <xdr:cNvPr id="4" name="组合 102"/>
        <xdr:cNvGrpSpPr/>
      </xdr:nvGrpSpPr>
      <xdr:grpSpPr>
        <a:xfrm rot="0">
          <a:off x="635" y="537210"/>
          <a:ext cx="4822825" cy="735965"/>
          <a:chOff x="-48" y="701"/>
          <a:chExt cx="6845" cy="1248"/>
        </a:xfrm>
      </xdr:grpSpPr>
      <xdr:sp>
        <xdr:nvSpPr>
          <xdr:cNvPr id="5" name="矩形 4"/>
          <xdr:cNvSpPr/>
        </xdr:nvSpPr>
        <xdr:spPr>
          <a:xfrm>
            <a:off x="-48" y="717"/>
            <a:ext cx="170" cy="737"/>
          </a:xfrm>
          <a:prstGeom prst="rect">
            <a:avLst/>
          </a:prstGeom>
          <a:solidFill>
            <a:srgbClr val="FF2832"/>
          </a:solidFill>
          <a:ln>
            <a:noFill/>
          </a:ln>
        </xdr:spPr>
        <xdr:style>
          <a:lnRef idx="2">
            <a:schemeClr val="accent1">
              <a:shade val="50000"/>
            </a:schemeClr>
          </a:lnRef>
          <a:fillRef idx="1">
            <a:schemeClr val="accent1"/>
          </a:fillRef>
          <a:effectRef idx="0">
            <a:schemeClr val="accent1"/>
          </a:effectRef>
          <a:fontRef idx="minor">
            <a:schemeClr val="lt1"/>
          </a:fontRef>
        </xdr:style>
      </xdr:sp>
      <xdr:sp>
        <xdr:nvSpPr>
          <xdr:cNvPr id="6" name="文本框 5"/>
          <xdr:cNvSpPr txBox="1"/>
        </xdr:nvSpPr>
        <xdr:spPr>
          <a:xfrm>
            <a:off x="166" y="701"/>
            <a:ext cx="6631" cy="1036"/>
          </a:xfrm>
          <a:prstGeom prst="rect">
            <a:avLst/>
          </a:prstGeom>
          <a:noFill/>
        </xdr:spPr>
        <xdr:txBody>
          <a:bodyPr wrap="square" rtlCol="0">
            <a:no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zh-CN" altLang="en-US" sz="26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表格</a:t>
            </a:r>
            <a:r>
              <a:rPr lang="en-US" altLang="zh-CN" sz="26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模板使用说明</a:t>
            </a:r>
            <a:endParaRPr lang="en-US" altLang="zh-CN" sz="2600" kern="100">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7" name="文本框 6"/>
          <xdr:cNvSpPr txBox="1"/>
        </xdr:nvSpPr>
        <xdr:spPr>
          <a:xfrm>
            <a:off x="74" y="1481"/>
            <a:ext cx="5912" cy="46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12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rPr>
              <a:t>（本页为说明页，用户使用模板时可删除本页内容）</a:t>
            </a:r>
            <a:endParaRPr lang="en-US" altLang="zh-CN" sz="12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clientData/>
  </xdr:twoCellAnchor>
  <xdr:twoCellAnchor>
    <xdr:from>
      <xdr:col>0</xdr:col>
      <xdr:colOff>267335</xdr:colOff>
      <xdr:row>8</xdr:row>
      <xdr:rowOff>100330</xdr:rowOff>
    </xdr:from>
    <xdr:to>
      <xdr:col>5</xdr:col>
      <xdr:colOff>291465</xdr:colOff>
      <xdr:row>12</xdr:row>
      <xdr:rowOff>106680</xdr:rowOff>
    </xdr:to>
    <xdr:grpSp>
      <xdr:nvGrpSpPr>
        <xdr:cNvPr id="8" name="组合 7"/>
        <xdr:cNvGrpSpPr/>
      </xdr:nvGrpSpPr>
      <xdr:grpSpPr>
        <a:xfrm rot="0">
          <a:off x="267335" y="1471930"/>
          <a:ext cx="3411855" cy="692150"/>
          <a:chOff x="1212" y="2209"/>
          <a:chExt cx="4839" cy="1158"/>
        </a:xfrm>
      </xdr:grpSpPr>
      <xdr:sp>
        <xdr:nvSpPr>
          <xdr:cNvPr id="9" name="文本框 8"/>
          <xdr:cNvSpPr txBox="1"/>
        </xdr:nvSpPr>
        <xdr:spPr>
          <a:xfrm>
            <a:off x="1212" y="2209"/>
            <a:ext cx="1555" cy="115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rPr>
              <a:t>01</a:t>
            </a:r>
            <a:endPar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10" name="文本框 9"/>
          <xdr:cNvSpPr txBox="1"/>
        </xdr:nvSpPr>
        <xdr:spPr>
          <a:xfrm>
            <a:off x="2218" y="2404"/>
            <a:ext cx="3833" cy="73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buClrTx/>
              <a:buSzTx/>
              <a:buFontTx/>
            </a:pPr>
            <a:r>
              <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基础操作</a:t>
            </a:r>
            <a:r>
              <a:rPr lang="zh-CN" altLang="en-US"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指南</a:t>
            </a:r>
            <a:endPar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clientData/>
  </xdr:twoCellAnchor>
  <xdr:twoCellAnchor>
    <xdr:from>
      <xdr:col>8</xdr:col>
      <xdr:colOff>150495</xdr:colOff>
      <xdr:row>11</xdr:row>
      <xdr:rowOff>168910</xdr:rowOff>
    </xdr:from>
    <xdr:to>
      <xdr:col>8</xdr:col>
      <xdr:colOff>150495</xdr:colOff>
      <xdr:row>65</xdr:row>
      <xdr:rowOff>97155</xdr:rowOff>
    </xdr:to>
    <xdr:cxnSp>
      <xdr:nvCxnSpPr>
        <xdr:cNvPr id="11" name="直接连接符 10"/>
        <xdr:cNvCxnSpPr/>
      </xdr:nvCxnSpPr>
      <xdr:spPr>
        <a:xfrm>
          <a:off x="5570855" y="2054860"/>
          <a:ext cx="0" cy="9186545"/>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551180</xdr:colOff>
      <xdr:row>8</xdr:row>
      <xdr:rowOff>110490</xdr:rowOff>
    </xdr:from>
    <xdr:to>
      <xdr:col>13</xdr:col>
      <xdr:colOff>422275</xdr:colOff>
      <xdr:row>26</xdr:row>
      <xdr:rowOff>73025</xdr:rowOff>
    </xdr:to>
    <xdr:grpSp>
      <xdr:nvGrpSpPr>
        <xdr:cNvPr id="12" name="组合 11"/>
        <xdr:cNvGrpSpPr/>
      </xdr:nvGrpSpPr>
      <xdr:grpSpPr>
        <a:xfrm>
          <a:off x="5971540" y="1482090"/>
          <a:ext cx="3258820" cy="3048635"/>
          <a:chOff x="8438" y="3702"/>
          <a:chExt cx="4611" cy="5059"/>
        </a:xfrm>
      </xdr:grpSpPr>
      <xdr:grpSp>
        <xdr:nvGrpSpPr>
          <xdr:cNvPr id="13" name="组合 32"/>
          <xdr:cNvGrpSpPr/>
        </xdr:nvGrpSpPr>
        <xdr:grpSpPr>
          <a:xfrm rot="0">
            <a:off x="8721" y="6083"/>
            <a:ext cx="4328" cy="2678"/>
            <a:chOff x="11007" y="5362"/>
            <a:chExt cx="4828" cy="2710"/>
          </a:xfrm>
        </xdr:grpSpPr>
        <xdr:cxnSp>
          <xdr:nvCxnSpPr>
            <xdr:cNvPr id="14" name="直接连接符 13"/>
            <xdr:cNvCxnSpPr/>
          </xdr:nvCxnSpPr>
          <xdr:spPr>
            <a:xfrm>
              <a:off x="11017" y="6717"/>
              <a:ext cx="4819" cy="0"/>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cxnSp>
          <xdr:nvCxnSpPr>
            <xdr:cNvPr id="15" name="直接连接符 14"/>
            <xdr:cNvCxnSpPr/>
          </xdr:nvCxnSpPr>
          <xdr:spPr>
            <a:xfrm>
              <a:off x="11008" y="5362"/>
              <a:ext cx="4819" cy="0"/>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cxnSp>
          <xdr:nvCxnSpPr>
            <xdr:cNvPr id="16" name="直接连接符 15"/>
            <xdr:cNvCxnSpPr/>
          </xdr:nvCxnSpPr>
          <xdr:spPr>
            <a:xfrm>
              <a:off x="11007" y="8072"/>
              <a:ext cx="4819" cy="0"/>
            </a:xfrm>
            <a:prstGeom prst="line">
              <a:avLst/>
            </a:prstGeom>
            <a:ln w="9525">
              <a:solidFill>
                <a:srgbClr val="222222">
                  <a:alpha val="8000"/>
                </a:srgbClr>
              </a:solidFill>
            </a:ln>
          </xdr:spPr>
          <xdr:style>
            <a:lnRef idx="1">
              <a:schemeClr val="accent1"/>
            </a:lnRef>
            <a:fillRef idx="0">
              <a:schemeClr val="accent1"/>
            </a:fillRef>
            <a:effectRef idx="0">
              <a:schemeClr val="accent1"/>
            </a:effectRef>
            <a:fontRef idx="minor">
              <a:schemeClr val="tx1"/>
            </a:fontRef>
          </xdr:style>
        </xdr:cxnSp>
      </xdr:grpSp>
      <xdr:grpSp>
        <xdr:nvGrpSpPr>
          <xdr:cNvPr id="17" name="组合 34"/>
          <xdr:cNvGrpSpPr/>
        </xdr:nvGrpSpPr>
        <xdr:grpSpPr>
          <a:xfrm rot="0">
            <a:off x="8438" y="3702"/>
            <a:ext cx="3264" cy="2462"/>
            <a:chOff x="10730" y="2878"/>
            <a:chExt cx="3249" cy="2493"/>
          </a:xfrm>
        </xdr:grpSpPr>
        <xdr:sp>
          <xdr:nvSpPr>
            <xdr:cNvPr id="18" name="文本框 17"/>
            <xdr:cNvSpPr txBox="1"/>
          </xdr:nvSpPr>
          <xdr:spPr>
            <a:xfrm>
              <a:off x="10892" y="4279"/>
              <a:ext cx="1702" cy="463"/>
            </a:xfrm>
            <a:prstGeom prst="rect">
              <a:avLst/>
            </a:prstGeom>
            <a:noFill/>
          </xdr:spPr>
          <xdr:txBody>
            <a:bodyPr wrap="square" rtlCol="0">
              <a:no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9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rPr>
                <a:t>中文｜</a:t>
              </a:r>
              <a:r>
                <a:rPr lang="zh-CN" altLang="en-US" sz="9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rPr>
                <a:t>宋体</a:t>
              </a:r>
              <a:endParaRPr lang="en-US" altLang="zh-CN" sz="900" kern="1200">
                <a:solidFill>
                  <a:srgbClr val="222222">
                    <a:alpha val="60000"/>
                  </a:srgbClr>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19" name="文本框 18"/>
            <xdr:cNvSpPr txBox="1"/>
          </xdr:nvSpPr>
          <xdr:spPr>
            <a:xfrm>
              <a:off x="10848" y="4703"/>
              <a:ext cx="3030" cy="66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zh-CN" altLang="en-US" sz="2000" kern="100">
                  <a:latin typeface="Calibri" panose="020F0502020204030204"/>
                  <a:ea typeface="宋体" panose="02010600030101010101" pitchFamily="7" charset="-122"/>
                  <a:cs typeface="Times New Roman" panose="02020603050405020304" pitchFamily="12"/>
                  <a:sym typeface="Times New Roman" panose="02020603050405020304" pitchFamily="12"/>
                </a:rPr>
                <a:t>宋体</a:t>
              </a:r>
              <a:endParaRPr lang="zh-CN" altLang="en-US" sz="2000" kern="100">
                <a:latin typeface="Calibri" panose="020F0502020204030204"/>
                <a:ea typeface="宋体" panose="02010600030101010101" pitchFamily="7" charset="-122"/>
                <a:cs typeface="Times New Roman" panose="02020603050405020304" pitchFamily="12"/>
                <a:sym typeface="Times New Roman" panose="02020603050405020304" pitchFamily="12"/>
              </a:endParaRPr>
            </a:p>
          </xdr:txBody>
        </xdr:sp>
        <xdr:grpSp>
          <xdr:nvGrpSpPr>
            <xdr:cNvPr id="20" name="组合 19"/>
            <xdr:cNvGrpSpPr/>
          </xdr:nvGrpSpPr>
          <xdr:grpSpPr>
            <a:xfrm rot="0">
              <a:off x="10730" y="2878"/>
              <a:ext cx="3249" cy="1227"/>
              <a:chOff x="1046" y="2210"/>
              <a:chExt cx="3249" cy="1227"/>
            </a:xfrm>
          </xdr:grpSpPr>
          <xdr:sp>
            <xdr:nvSpPr>
              <xdr:cNvPr id="21" name="文本框 20"/>
              <xdr:cNvSpPr txBox="1"/>
            </xdr:nvSpPr>
            <xdr:spPr>
              <a:xfrm>
                <a:off x="1046" y="2210"/>
                <a:ext cx="1505" cy="1227"/>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rPr>
                  <a:t>02</a:t>
                </a:r>
                <a:endPar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22" name="文本框 21"/>
              <xdr:cNvSpPr txBox="1"/>
            </xdr:nvSpPr>
            <xdr:spPr>
              <a:xfrm>
                <a:off x="2013" y="2404"/>
                <a:ext cx="2282" cy="734"/>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字体说明</a:t>
                </a:r>
                <a:endPar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grpSp>
    </xdr:grpSp>
    <xdr:clientData/>
  </xdr:twoCellAnchor>
  <xdr:twoCellAnchor>
    <xdr:from>
      <xdr:col>8</xdr:col>
      <xdr:colOff>548640</xdr:colOff>
      <xdr:row>34</xdr:row>
      <xdr:rowOff>17780</xdr:rowOff>
    </xdr:from>
    <xdr:to>
      <xdr:col>13</xdr:col>
      <xdr:colOff>418465</xdr:colOff>
      <xdr:row>47</xdr:row>
      <xdr:rowOff>164465</xdr:rowOff>
    </xdr:to>
    <xdr:grpSp>
      <xdr:nvGrpSpPr>
        <xdr:cNvPr id="23" name="组合 22"/>
        <xdr:cNvGrpSpPr/>
      </xdr:nvGrpSpPr>
      <xdr:grpSpPr>
        <a:xfrm>
          <a:off x="5969000" y="5847080"/>
          <a:ext cx="3257550" cy="2375535"/>
          <a:chOff x="8434" y="9476"/>
          <a:chExt cx="4629" cy="3917"/>
        </a:xfrm>
      </xdr:grpSpPr>
      <xdr:grpSp>
        <xdr:nvGrpSpPr>
          <xdr:cNvPr id="24" name="组合 61"/>
          <xdr:cNvGrpSpPr/>
        </xdr:nvGrpSpPr>
        <xdr:grpSpPr>
          <a:xfrm rot="0">
            <a:off x="8434" y="9476"/>
            <a:ext cx="3323" cy="1212"/>
            <a:chOff x="1213" y="2210"/>
            <a:chExt cx="3309" cy="1228"/>
          </a:xfrm>
        </xdr:grpSpPr>
        <xdr:sp>
          <xdr:nvSpPr>
            <xdr:cNvPr id="25" name="文本框 24"/>
            <xdr:cNvSpPr txBox="1"/>
          </xdr:nvSpPr>
          <xdr:spPr>
            <a:xfrm>
              <a:off x="1213" y="2210"/>
              <a:ext cx="1554" cy="122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rPr>
                <a:t>03</a:t>
              </a:r>
              <a:endParaRPr lang="en-US" altLang="zh-CN" sz="3800" b="1" kern="1200">
                <a:solidFill>
                  <a:srgbClr val="FF283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26" name="文本框 25"/>
            <xdr:cNvSpPr txBox="1"/>
          </xdr:nvSpPr>
          <xdr:spPr>
            <a:xfrm>
              <a:off x="2236" y="2404"/>
              <a:ext cx="2286" cy="734"/>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素材说明</a:t>
              </a:r>
              <a:endParaRPr lang="en-US" altLang="zh-CN" sz="2200"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grpSp>
      <xdr:grpSp>
        <xdr:nvGrpSpPr>
          <xdr:cNvPr id="27" name="组合 69"/>
          <xdr:cNvGrpSpPr/>
        </xdr:nvGrpSpPr>
        <xdr:grpSpPr>
          <a:xfrm rot="0">
            <a:off x="8443" y="10825"/>
            <a:ext cx="4620" cy="852"/>
            <a:chOff x="7157" y="3565"/>
            <a:chExt cx="4604" cy="861"/>
          </a:xfrm>
        </xdr:grpSpPr>
        <xdr:sp>
          <xdr:nvSpPr>
            <xdr:cNvPr id="28" name="文本框 27"/>
            <xdr:cNvSpPr txBox="1"/>
          </xdr:nvSpPr>
          <xdr:spPr>
            <a:xfrm>
              <a:off x="7157" y="3565"/>
              <a:ext cx="1289" cy="43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图片：</a:t>
              </a:r>
              <a:endParaRPr lang="en-US" altLang="zh-CN"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29" name="文本框 28"/>
            <xdr:cNvSpPr txBox="1"/>
          </xdr:nvSpPr>
          <xdr:spPr>
            <a:xfrm>
              <a:off x="7157" y="4048"/>
              <a:ext cx="4604" cy="37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mn-ea"/>
                </a:rPr>
                <a:t>无</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mn-ea"/>
              </a:endParaRPr>
            </a:p>
          </xdr:txBody>
        </xdr:sp>
      </xdr:grpSp>
      <xdr:grpSp>
        <xdr:nvGrpSpPr>
          <xdr:cNvPr id="30" name="组合 77"/>
          <xdr:cNvGrpSpPr/>
        </xdr:nvGrpSpPr>
        <xdr:grpSpPr>
          <a:xfrm rot="0">
            <a:off x="8434" y="12608"/>
            <a:ext cx="4625" cy="785"/>
            <a:chOff x="7148" y="5903"/>
            <a:chExt cx="4609" cy="796"/>
          </a:xfrm>
        </xdr:grpSpPr>
        <xdr:sp>
          <xdr:nvSpPr>
            <xdr:cNvPr id="31" name="文本框 30"/>
            <xdr:cNvSpPr txBox="1"/>
          </xdr:nvSpPr>
          <xdr:spPr>
            <a:xfrm>
              <a:off x="7171" y="5903"/>
              <a:ext cx="1287" cy="43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rPr>
                <a:t>素材：</a:t>
              </a:r>
              <a:endParaRPr lang="en-US" altLang="zh-CN" b="1" kern="1200">
                <a:solidFill>
                  <a:srgbClr val="222222"/>
                </a:solidFill>
                <a:latin typeface="黑体" panose="02010609060101010101" charset="-122"/>
                <a:ea typeface="黑体" panose="02010609060101010101" charset="-122"/>
                <a:cs typeface="Times New Roman" panose="02020603050405020304" pitchFamily="12"/>
                <a:sym typeface="Times New Roman" panose="02020603050405020304" pitchFamily="12"/>
              </a:endParaRPr>
            </a:p>
          </xdr:txBody>
        </xdr:sp>
        <xdr:sp>
          <xdr:nvSpPr>
            <xdr:cNvPr id="32" name="文本框 31"/>
            <xdr:cNvSpPr txBox="1"/>
          </xdr:nvSpPr>
          <xdr:spPr>
            <a:xfrm>
              <a:off x="7148" y="6320"/>
              <a:ext cx="4609" cy="379"/>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mn-ea"/>
                </a:rPr>
                <a:t>无</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mn-ea"/>
              </a:endParaRPr>
            </a:p>
          </xdr:txBody>
        </xdr:sp>
      </xdr:grpSp>
    </xdr:grpSp>
    <xdr:clientData/>
  </xdr:twoCellAnchor>
  <xdr:twoCellAnchor>
    <xdr:from>
      <xdr:col>0</xdr:col>
      <xdr:colOff>337185</xdr:colOff>
      <xdr:row>13</xdr:row>
      <xdr:rowOff>66675</xdr:rowOff>
    </xdr:from>
    <xdr:to>
      <xdr:col>5</xdr:col>
      <xdr:colOff>241935</xdr:colOff>
      <xdr:row>16</xdr:row>
      <xdr:rowOff>161290</xdr:rowOff>
    </xdr:to>
    <xdr:grpSp>
      <xdr:nvGrpSpPr>
        <xdr:cNvPr id="33" name="组合 69"/>
        <xdr:cNvGrpSpPr/>
      </xdr:nvGrpSpPr>
      <xdr:grpSpPr>
        <a:xfrm rot="0">
          <a:off x="337185" y="2295525"/>
          <a:ext cx="3292475" cy="608965"/>
          <a:chOff x="7139" y="3569"/>
          <a:chExt cx="4652" cy="1008"/>
        </a:xfrm>
      </xdr:grpSpPr>
      <xdr:sp>
        <xdr:nvSpPr>
          <xdr:cNvPr id="34" name="文本框 33"/>
          <xdr:cNvSpPr txBox="1"/>
        </xdr:nvSpPr>
        <xdr:spPr>
          <a:xfrm>
            <a:off x="7139" y="3569"/>
            <a:ext cx="3308" cy="441"/>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如何撤销工作表保护？</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35" name="文本框 34"/>
          <xdr:cNvSpPr txBox="1"/>
        </xdr:nvSpPr>
        <xdr:spPr>
          <a:xfrm>
            <a:off x="7197" y="3960"/>
            <a:ext cx="4594" cy="617"/>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选中对应工作表</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点击：「审阅---撤销工作表」保护</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editAs="oneCell">
    <xdr:from>
      <xdr:col>0</xdr:col>
      <xdr:colOff>448310</xdr:colOff>
      <xdr:row>17</xdr:row>
      <xdr:rowOff>36195</xdr:rowOff>
    </xdr:from>
    <xdr:to>
      <xdr:col>7</xdr:col>
      <xdr:colOff>208915</xdr:colOff>
      <xdr:row>21</xdr:row>
      <xdr:rowOff>12065</xdr:rowOff>
    </xdr:to>
    <xdr:pic>
      <xdr:nvPicPr>
        <xdr:cNvPr id="39" name="图片 38" descr="WPS图片编辑4"/>
        <xdr:cNvPicPr>
          <a:picLocks noChangeAspect="1"/>
        </xdr:cNvPicPr>
      </xdr:nvPicPr>
      <xdr:blipFill>
        <a:blip r:embed="rId1"/>
        <a:stretch>
          <a:fillRect/>
        </a:stretch>
      </xdr:blipFill>
      <xdr:spPr>
        <a:xfrm>
          <a:off x="448310" y="2950845"/>
          <a:ext cx="4503420" cy="661670"/>
        </a:xfrm>
        <a:prstGeom prst="rect">
          <a:avLst/>
        </a:prstGeom>
        <a:effectLst>
          <a:outerShdw blurRad="38100" sx="101000" sy="101000" algn="ctr" rotWithShape="0">
            <a:schemeClr val="bg1">
              <a:lumMod val="75000"/>
              <a:alpha val="40000"/>
            </a:schemeClr>
          </a:outerShdw>
        </a:effectLst>
      </xdr:spPr>
    </xdr:pic>
    <xdr:clientData/>
  </xdr:twoCellAnchor>
  <xdr:twoCellAnchor>
    <xdr:from>
      <xdr:col>0</xdr:col>
      <xdr:colOff>335915</xdr:colOff>
      <xdr:row>33</xdr:row>
      <xdr:rowOff>29210</xdr:rowOff>
    </xdr:from>
    <xdr:to>
      <xdr:col>5</xdr:col>
      <xdr:colOff>241935</xdr:colOff>
      <xdr:row>36</xdr:row>
      <xdr:rowOff>120650</xdr:rowOff>
    </xdr:to>
    <xdr:grpSp>
      <xdr:nvGrpSpPr>
        <xdr:cNvPr id="40" name="组合 77"/>
        <xdr:cNvGrpSpPr/>
      </xdr:nvGrpSpPr>
      <xdr:grpSpPr>
        <a:xfrm rot="0">
          <a:off x="335915" y="5687060"/>
          <a:ext cx="3293745" cy="605790"/>
          <a:chOff x="7138" y="5903"/>
          <a:chExt cx="4652" cy="1005"/>
        </a:xfrm>
      </xdr:grpSpPr>
      <xdr:sp>
        <xdr:nvSpPr>
          <xdr:cNvPr id="41" name="文本框 40"/>
          <xdr:cNvSpPr txBox="1"/>
        </xdr:nvSpPr>
        <xdr:spPr>
          <a:xfrm>
            <a:off x="7138" y="5903"/>
            <a:ext cx="4408" cy="430"/>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单元格提示</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42" name="文本框 41"/>
          <xdr:cNvSpPr txBox="1"/>
        </xdr:nvSpPr>
        <xdr:spPr>
          <a:xfrm>
            <a:off x="7197" y="6296"/>
            <a:ext cx="4593" cy="612"/>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、当单元格右上角有红色三角标志时，可以鼠标放至该单元格上，查看该列提示</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xdr:from>
      <xdr:col>0</xdr:col>
      <xdr:colOff>408305</xdr:colOff>
      <xdr:row>44</xdr:row>
      <xdr:rowOff>111760</xdr:rowOff>
    </xdr:from>
    <xdr:to>
      <xdr:col>5</xdr:col>
      <xdr:colOff>317500</xdr:colOff>
      <xdr:row>50</xdr:row>
      <xdr:rowOff>93345</xdr:rowOff>
    </xdr:to>
    <xdr:grpSp>
      <xdr:nvGrpSpPr>
        <xdr:cNvPr id="44" name="组合 77"/>
        <xdr:cNvGrpSpPr/>
      </xdr:nvGrpSpPr>
      <xdr:grpSpPr>
        <a:xfrm rot="0">
          <a:off x="408305" y="7655560"/>
          <a:ext cx="3296920" cy="1010285"/>
          <a:chOff x="7133" y="5903"/>
          <a:chExt cx="4657" cy="1707"/>
        </a:xfrm>
      </xdr:grpSpPr>
      <xdr:sp>
        <xdr:nvSpPr>
          <xdr:cNvPr id="45" name="文本框 44"/>
          <xdr:cNvSpPr txBox="1"/>
        </xdr:nvSpPr>
        <xdr:spPr>
          <a:xfrm>
            <a:off x="7133" y="5903"/>
            <a:ext cx="4230" cy="433"/>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条件格式</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46" name="文本框 45"/>
          <xdr:cNvSpPr txBox="1"/>
        </xdr:nvSpPr>
        <xdr:spPr>
          <a:xfrm>
            <a:off x="7197" y="6284"/>
            <a:ext cx="4593" cy="1326"/>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、当序号列不为空时，自动修改单元格格式上框线为蓝色实线</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、当单元格因复制粘贴导致格式变化时，可整行选中完整的整行单元格，单击格式刷，单击要修改的单元格即可</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xdr:from>
      <xdr:col>8</xdr:col>
      <xdr:colOff>597535</xdr:colOff>
      <xdr:row>17</xdr:row>
      <xdr:rowOff>24130</xdr:rowOff>
    </xdr:from>
    <xdr:to>
      <xdr:col>13</xdr:col>
      <xdr:colOff>548640</xdr:colOff>
      <xdr:row>21</xdr:row>
      <xdr:rowOff>69215</xdr:rowOff>
    </xdr:to>
    <xdr:sp>
      <xdr:nvSpPr>
        <xdr:cNvPr id="48" name="文本框 47"/>
        <xdr:cNvSpPr txBox="1"/>
      </xdr:nvSpPr>
      <xdr:spPr>
        <a:xfrm>
          <a:off x="6017895" y="2938780"/>
          <a:ext cx="3338830" cy="730885"/>
        </a:xfrm>
        <a:prstGeom prst="rect">
          <a:avLst/>
        </a:prstGeom>
        <a:noFill/>
      </xdr:spPr>
      <xdr:txBody>
        <a:bodyPr wrap="square" rtlCol="0">
          <a:spAutoFit/>
        </a:bodyPr>
        <a:lstStyle>
          <a:defPPr>
            <a:defRPr lang="zh-CN"/>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fontAlgn="auto">
            <a:lnSpc>
              <a:spcPct val="150000"/>
            </a:lnSpc>
          </a:pPr>
          <a:r>
            <a:rPr lang="zh-CN" altLang="en-US" sz="700">
              <a:solidFill>
                <a:srgbClr val="222222">
                  <a:alpha val="60000"/>
                </a:srgbClr>
              </a:solidFill>
              <a:latin typeface="黑体" panose="02010609060101010101" charset="-122"/>
              <a:ea typeface="黑体" panose="02010609060101010101" charset="-122"/>
              <a:cs typeface="黑体" panose="02010609060101010101" charset="-122"/>
            </a:rPr>
            <a:t>【说明】</a:t>
          </a:r>
          <a:endParaRPr lang="zh-CN" altLang="en-US" sz="700">
            <a:solidFill>
              <a:srgbClr val="222222">
                <a:alpha val="60000"/>
              </a:srgbClr>
            </a:solidFill>
            <a:latin typeface="黑体" panose="02010609060101010101" charset="-122"/>
            <a:ea typeface="黑体" panose="02010609060101010101" charset="-122"/>
            <a:cs typeface="黑体" panose="02010609060101010101" charset="-122"/>
          </a:endParaRPr>
        </a:p>
        <a:p>
          <a:pPr marL="39370" algn="l" fontAlgn="auto">
            <a:lnSpc>
              <a:spcPct val="200000"/>
            </a:lnSpc>
          </a:pPr>
          <a:r>
            <a:rPr sz="700">
              <a:solidFill>
                <a:srgbClr val="222222">
                  <a:alpha val="60000"/>
                </a:srgbClr>
              </a:solidFill>
              <a:latin typeface="黑体" panose="02010609060101010101" charset="-122"/>
              <a:ea typeface="黑体" panose="02010609060101010101" charset="-122"/>
              <a:cs typeface="黑体" panose="02010609060101010101" charset="-122"/>
              <a:sym typeface="+mn-ea"/>
            </a:rPr>
            <a:t>模板中使用的字体仅限于个人学习、研究或欣赏目的使用，如需商用请您自行向版权方购买、获取商用版权。</a:t>
          </a:r>
          <a:endParaRPr lang="zh-CN" altLang="en-US" sz="700">
            <a:solidFill>
              <a:srgbClr val="222222">
                <a:alpha val="60000"/>
              </a:srgbClr>
            </a:solidFill>
            <a:latin typeface="黑体" panose="02010609060101010101" charset="-122"/>
            <a:ea typeface="黑体" panose="02010609060101010101" charset="-122"/>
            <a:cs typeface="黑体" panose="02010609060101010101" charset="-122"/>
            <a:sym typeface="+mn-ea"/>
          </a:endParaRPr>
        </a:p>
      </xdr:txBody>
    </xdr:sp>
    <xdr:clientData/>
  </xdr:twoCellAnchor>
  <xdr:twoCellAnchor>
    <xdr:from>
      <xdr:col>0</xdr:col>
      <xdr:colOff>378460</xdr:colOff>
      <xdr:row>21</xdr:row>
      <xdr:rowOff>160020</xdr:rowOff>
    </xdr:from>
    <xdr:to>
      <xdr:col>6</xdr:col>
      <xdr:colOff>201930</xdr:colOff>
      <xdr:row>26</xdr:row>
      <xdr:rowOff>28575</xdr:rowOff>
    </xdr:to>
    <xdr:grpSp>
      <xdr:nvGrpSpPr>
        <xdr:cNvPr id="49" name="组合 77"/>
        <xdr:cNvGrpSpPr/>
      </xdr:nvGrpSpPr>
      <xdr:grpSpPr>
        <a:xfrm rot="0">
          <a:off x="378460" y="3760470"/>
          <a:ext cx="3888740" cy="725805"/>
          <a:chOff x="7127" y="5903"/>
          <a:chExt cx="5482" cy="1248"/>
        </a:xfrm>
      </xdr:grpSpPr>
      <xdr:sp>
        <xdr:nvSpPr>
          <xdr:cNvPr id="50" name="文本框 49"/>
          <xdr:cNvSpPr txBox="1"/>
        </xdr:nvSpPr>
        <xdr:spPr>
          <a:xfrm>
            <a:off x="7127" y="5903"/>
            <a:ext cx="2426" cy="438"/>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如何增加行数？</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51" name="文本框 50"/>
          <xdr:cNvSpPr txBox="1"/>
        </xdr:nvSpPr>
        <xdr:spPr>
          <a:xfrm>
            <a:off x="7197" y="6292"/>
            <a:ext cx="5412" cy="859"/>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、列数不够，向下复制时，请整行选中有公式列，</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、鼠标放至红色箭头指示的绿色小点处，</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3</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、当鼠标箭头变成黑色十字形时，点击鼠标左键下拉即可</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editAs="oneCell">
    <xdr:from>
      <xdr:col>0</xdr:col>
      <xdr:colOff>488315</xdr:colOff>
      <xdr:row>26</xdr:row>
      <xdr:rowOff>40640</xdr:rowOff>
    </xdr:from>
    <xdr:to>
      <xdr:col>5</xdr:col>
      <xdr:colOff>130810</xdr:colOff>
      <xdr:row>32</xdr:row>
      <xdr:rowOff>61595</xdr:rowOff>
    </xdr:to>
    <xdr:pic>
      <xdr:nvPicPr>
        <xdr:cNvPr id="54" name="图片 53"/>
        <xdr:cNvPicPr>
          <a:picLocks noChangeAspect="1"/>
        </xdr:cNvPicPr>
      </xdr:nvPicPr>
      <xdr:blipFill>
        <a:blip r:embed="rId2"/>
        <a:stretch>
          <a:fillRect/>
        </a:stretch>
      </xdr:blipFill>
      <xdr:spPr>
        <a:xfrm>
          <a:off x="488315" y="4498340"/>
          <a:ext cx="3030220" cy="1049655"/>
        </a:xfrm>
        <a:prstGeom prst="rect">
          <a:avLst/>
        </a:prstGeom>
        <a:noFill/>
        <a:ln w="9525">
          <a:solidFill>
            <a:schemeClr val="accent5"/>
          </a:solidFill>
        </a:ln>
      </xdr:spPr>
    </xdr:pic>
    <xdr:clientData/>
  </xdr:twoCellAnchor>
  <xdr:twoCellAnchor editAs="oneCell">
    <xdr:from>
      <xdr:col>0</xdr:col>
      <xdr:colOff>518795</xdr:colOff>
      <xdr:row>36</xdr:row>
      <xdr:rowOff>140335</xdr:rowOff>
    </xdr:from>
    <xdr:to>
      <xdr:col>5</xdr:col>
      <xdr:colOff>62230</xdr:colOff>
      <xdr:row>43</xdr:row>
      <xdr:rowOff>153035</xdr:rowOff>
    </xdr:to>
    <xdr:pic>
      <xdr:nvPicPr>
        <xdr:cNvPr id="55" name="图片 54"/>
        <xdr:cNvPicPr>
          <a:picLocks noChangeAspect="1"/>
        </xdr:cNvPicPr>
      </xdr:nvPicPr>
      <xdr:blipFill>
        <a:blip r:embed="rId3"/>
        <a:stretch>
          <a:fillRect/>
        </a:stretch>
      </xdr:blipFill>
      <xdr:spPr>
        <a:xfrm>
          <a:off x="518795" y="6312535"/>
          <a:ext cx="2931160" cy="1212850"/>
        </a:xfrm>
        <a:prstGeom prst="rect">
          <a:avLst/>
        </a:prstGeom>
        <a:noFill/>
        <a:ln w="9525">
          <a:solidFill>
            <a:schemeClr val="accent5"/>
          </a:solidFill>
        </a:ln>
      </xdr:spPr>
    </xdr:pic>
    <xdr:clientData/>
  </xdr:twoCellAnchor>
  <xdr:twoCellAnchor editAs="oneCell">
    <xdr:from>
      <xdr:col>0</xdr:col>
      <xdr:colOff>571500</xdr:colOff>
      <xdr:row>50</xdr:row>
      <xdr:rowOff>144780</xdr:rowOff>
    </xdr:from>
    <xdr:to>
      <xdr:col>5</xdr:col>
      <xdr:colOff>99060</xdr:colOff>
      <xdr:row>58</xdr:row>
      <xdr:rowOff>160020</xdr:rowOff>
    </xdr:to>
    <xdr:pic>
      <xdr:nvPicPr>
        <xdr:cNvPr id="57" name="图片 56"/>
        <xdr:cNvPicPr>
          <a:picLocks noChangeAspect="1"/>
        </xdr:cNvPicPr>
      </xdr:nvPicPr>
      <xdr:blipFill>
        <a:blip r:embed="rId4"/>
        <a:stretch>
          <a:fillRect/>
        </a:stretch>
      </xdr:blipFill>
      <xdr:spPr>
        <a:xfrm>
          <a:off x="571500" y="8717280"/>
          <a:ext cx="2915285" cy="1386840"/>
        </a:xfrm>
        <a:prstGeom prst="rect">
          <a:avLst/>
        </a:prstGeom>
        <a:noFill/>
        <a:ln w="9525">
          <a:solidFill>
            <a:schemeClr val="accent5"/>
          </a:solidFill>
        </a:ln>
      </xdr:spPr>
    </xdr:pic>
    <xdr:clientData/>
  </xdr:twoCellAnchor>
  <xdr:twoCellAnchor>
    <xdr:from>
      <xdr:col>0</xdr:col>
      <xdr:colOff>358775</xdr:colOff>
      <xdr:row>59</xdr:row>
      <xdr:rowOff>129540</xdr:rowOff>
    </xdr:from>
    <xdr:to>
      <xdr:col>5</xdr:col>
      <xdr:colOff>267970</xdr:colOff>
      <xdr:row>66</xdr:row>
      <xdr:rowOff>77470</xdr:rowOff>
    </xdr:to>
    <xdr:grpSp>
      <xdr:nvGrpSpPr>
        <xdr:cNvPr id="58" name="组合 77"/>
        <xdr:cNvGrpSpPr/>
      </xdr:nvGrpSpPr>
      <xdr:grpSpPr>
        <a:xfrm rot="0">
          <a:off x="358775" y="10245090"/>
          <a:ext cx="3296920" cy="1148080"/>
          <a:chOff x="7133" y="5903"/>
          <a:chExt cx="4657" cy="1943"/>
        </a:xfrm>
      </xdr:grpSpPr>
      <xdr:sp>
        <xdr:nvSpPr>
          <xdr:cNvPr id="59" name="文本框 58"/>
          <xdr:cNvSpPr txBox="1"/>
        </xdr:nvSpPr>
        <xdr:spPr>
          <a:xfrm>
            <a:off x="7133" y="5903"/>
            <a:ext cx="4230" cy="433"/>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a:r>
              <a:rPr lang="en-US" altLang="zh-CN"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 </a:t>
            </a:r>
            <a:r>
              <a:rPr lang="zh-CN" altLang="en-US" b="1" kern="1200">
                <a:solidFill>
                  <a:srgbClr val="222222"/>
                </a:solidFill>
                <a:latin typeface="黑体" panose="02010609060101010101" charset="-122"/>
                <a:ea typeface="黑体" panose="02010609060101010101" charset="-122"/>
                <a:cs typeface="黑体" panose="02010609060101010101" charset="-122"/>
                <a:sym typeface="Times New Roman" panose="02020603050405020304" pitchFamily="12"/>
              </a:rPr>
              <a:t>简图</a:t>
            </a:r>
            <a:endParaRPr lang="en-US" altLang="zh-CN" kern="100">
              <a:latin typeface="黑体" panose="02010609060101010101" charset="-122"/>
              <a:ea typeface="黑体" panose="02010609060101010101" charset="-122"/>
              <a:cs typeface="黑体" panose="02010609060101010101" charset="-122"/>
              <a:sym typeface="Times New Roman" panose="02020603050405020304" pitchFamily="12"/>
            </a:endParaRPr>
          </a:p>
        </xdr:txBody>
      </xdr:sp>
      <xdr:sp>
        <xdr:nvSpPr>
          <xdr:cNvPr id="60" name="文本框 59"/>
          <xdr:cNvSpPr txBox="1"/>
        </xdr:nvSpPr>
        <xdr:spPr>
          <a:xfrm>
            <a:off x="7197" y="6284"/>
            <a:ext cx="4593" cy="1562"/>
          </a:xfrm>
          <a:prstGeom prst="rect">
            <a:avLst/>
          </a:prstGeom>
          <a:noFill/>
        </xdr:spPr>
        <xdr:txBody>
          <a:bodyPr wrap="square" rtlCol="0">
            <a:spAutoFit/>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1</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、可在图形集中，单击选中单元格，</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Ctrl+C</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复制后，到简图单元格内</a:t>
            </a: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Ctrl+V</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粘贴即可</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2</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、简图粘贴后，单元格格式发生变化，可按上一条说条件格式说明将格式恢复即可</a:t>
            </a:r>
            <a:endPar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a:p>
            <a:pPr marL="0" algn="l" eaLnBrk="1" fontAlgn="t">
              <a:lnSpc>
                <a:spcPct val="100000"/>
              </a:lnSpc>
            </a:pPr>
            <a:r>
              <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3</a:t>
            </a:r>
            <a:r>
              <a:rPr lang="zh-CN" altLang="en-US"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rPr>
              <a:t>、图形集中样式不够时，可在插入→形状中，用线条方式在对应单元格内自行绘制</a:t>
            </a:r>
            <a:endParaRPr lang="en-US" altLang="zh-CN" sz="900" kern="1200">
              <a:solidFill>
                <a:srgbClr val="222222">
                  <a:alpha val="60000"/>
                </a:srgbClr>
              </a:solidFill>
              <a:latin typeface="黑体" panose="02010609060101010101" charset="-122"/>
              <a:ea typeface="黑体" panose="02010609060101010101" charset="-122"/>
              <a:cs typeface="黑体" panose="02010609060101010101" charset="-122"/>
              <a:sym typeface="Times New Roman" panose="02020603050405020304" pitchFamily="12"/>
            </a:endParaRPr>
          </a:p>
        </xdr:txBody>
      </xdr:sp>
    </xdr:grpSp>
    <xdr:clientData/>
  </xdr:twoCellAnchor>
  <xdr:twoCellAnchor editAs="oneCell">
    <xdr:from>
      <xdr:col>0</xdr:col>
      <xdr:colOff>533400</xdr:colOff>
      <xdr:row>66</xdr:row>
      <xdr:rowOff>146050</xdr:rowOff>
    </xdr:from>
    <xdr:to>
      <xdr:col>5</xdr:col>
      <xdr:colOff>228600</xdr:colOff>
      <xdr:row>73</xdr:row>
      <xdr:rowOff>114300</xdr:rowOff>
    </xdr:to>
    <xdr:pic>
      <xdr:nvPicPr>
        <xdr:cNvPr id="61" name="图片 60"/>
        <xdr:cNvPicPr>
          <a:picLocks noChangeAspect="1"/>
        </xdr:cNvPicPr>
      </xdr:nvPicPr>
      <xdr:blipFill>
        <a:blip r:embed="rId5"/>
        <a:stretch>
          <a:fillRect/>
        </a:stretch>
      </xdr:blipFill>
      <xdr:spPr>
        <a:xfrm>
          <a:off x="533400" y="11461750"/>
          <a:ext cx="3082925" cy="1168400"/>
        </a:xfrm>
        <a:prstGeom prst="rect">
          <a:avLst/>
        </a:prstGeom>
        <a:noFill/>
        <a:ln w="9525">
          <a:solidFill>
            <a:schemeClr val="accent5"/>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9722\AppData\Local\kingsoft\WPS%20Cloud%20Files\userdata\qing\filecache\.585835057\cachedata\1202ACB6EBF14066A6EB82A7E24F0FA6\&#38050;&#31563;&#33258;&#21160;&#35745;&#31639;&#3492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说明"/>
      <sheetName val="计算表"/>
      <sheetName val="钢筋接头汇总表"/>
      <sheetName val="规格汇总表"/>
      <sheetName val="图形集"/>
      <sheetName val="钢筋搭接锚固设定"/>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5"/>
  </sheetPr>
  <dimension ref="A1:R160"/>
  <sheetViews>
    <sheetView workbookViewId="0">
      <pane ySplit="3" topLeftCell="A4" activePane="bottomLeft" state="frozen"/>
      <selection/>
      <selection pane="bottomLeft" activeCell="G14" sqref="G14"/>
    </sheetView>
  </sheetViews>
  <sheetFormatPr defaultColWidth="9.775" defaultRowHeight="14.25"/>
  <cols>
    <col min="1" max="1" width="3.55833333333333" style="94" customWidth="1"/>
    <col min="2" max="2" width="7.66666666666667" style="94" customWidth="1"/>
    <col min="3" max="3" width="6.33333333333333" style="94" customWidth="1"/>
    <col min="4" max="4" width="11.6666666666667" style="94" customWidth="1"/>
    <col min="5" max="5" width="13.775" style="94" customWidth="1"/>
    <col min="6" max="6" width="6.225" style="95" customWidth="1"/>
    <col min="7" max="7" width="32.1083333333333" style="95" customWidth="1"/>
    <col min="8" max="8" width="21.6666666666667" style="95" customWidth="1"/>
    <col min="9" max="9" width="10.275" style="96" customWidth="1"/>
    <col min="10" max="10" width="8.55833333333333" style="96" customWidth="1"/>
    <col min="11" max="11" width="12" style="96" customWidth="1"/>
    <col min="12" max="12" width="7.10833333333333" style="94" customWidth="1"/>
    <col min="13" max="13" width="7.775" style="97" customWidth="1"/>
    <col min="14" max="14" width="6.55833333333333" style="94" customWidth="1"/>
    <col min="15" max="15" width="8.55833333333333" style="96" customWidth="1"/>
    <col min="16" max="17" width="10" style="92"/>
    <col min="18" max="18" width="15.775" style="92" customWidth="1"/>
    <col min="19" max="29" width="10" style="92"/>
    <col min="30" max="16384" width="9.775" style="92"/>
  </cols>
  <sheetData>
    <row r="1" s="92" customFormat="1" ht="31" customHeight="1" spans="1:18">
      <c r="A1" s="98" t="s">
        <v>0</v>
      </c>
      <c r="B1" s="98"/>
      <c r="C1" s="98"/>
      <c r="D1" s="98"/>
      <c r="E1" s="98"/>
      <c r="F1" s="98"/>
      <c r="G1" s="98"/>
      <c r="H1" s="98"/>
      <c r="I1" s="98"/>
      <c r="J1" s="98"/>
      <c r="K1" s="98"/>
      <c r="L1" s="98"/>
      <c r="M1" s="98"/>
      <c r="N1" s="98"/>
      <c r="O1" s="98"/>
      <c r="P1" s="106" t="str">
        <f t="array" ref="P1">HYPERLINK("#B"&amp;LARGE(IF($B$4:$B$10000&lt;&gt;"",ROW($B$4:$B$10000),0),1)+1,"至尾行")</f>
        <v>至尾行</v>
      </c>
      <c r="Q1" s="106" t="s">
        <v>1</v>
      </c>
      <c r="R1" s="14" t="s">
        <v>2</v>
      </c>
    </row>
    <row r="2" s="61" customFormat="1" ht="23" customHeight="1" spans="1:18">
      <c r="A2" s="61" t="s">
        <v>3</v>
      </c>
      <c r="C2" s="62" t="s">
        <v>4</v>
      </c>
      <c r="D2" s="62"/>
      <c r="E2" s="62"/>
      <c r="F2" s="62"/>
      <c r="I2" s="107" t="s">
        <v>5</v>
      </c>
      <c r="J2" s="61" t="s">
        <v>6</v>
      </c>
      <c r="N2" s="29"/>
      <c r="O2" s="29"/>
      <c r="R2" s="14" t="s">
        <v>7</v>
      </c>
    </row>
    <row r="3" s="93" customFormat="1" ht="36" customHeight="1" spans="1:18">
      <c r="A3" s="99" t="s">
        <v>8</v>
      </c>
      <c r="B3" s="99" t="s">
        <v>9</v>
      </c>
      <c r="C3" s="99" t="s">
        <v>10</v>
      </c>
      <c r="D3" s="99" t="s">
        <v>11</v>
      </c>
      <c r="E3" s="99" t="s">
        <v>12</v>
      </c>
      <c r="F3" s="99" t="s">
        <v>13</v>
      </c>
      <c r="G3" s="100" t="s">
        <v>14</v>
      </c>
      <c r="H3" s="101" t="s">
        <v>15</v>
      </c>
      <c r="I3" s="108" t="s">
        <v>16</v>
      </c>
      <c r="J3" s="109" t="s">
        <v>17</v>
      </c>
      <c r="K3" s="100" t="s">
        <v>18</v>
      </c>
      <c r="L3" s="110" t="s">
        <v>19</v>
      </c>
      <c r="M3" s="99" t="s">
        <v>20</v>
      </c>
      <c r="N3" s="99" t="s">
        <v>21</v>
      </c>
      <c r="O3" s="109" t="s">
        <v>22</v>
      </c>
      <c r="R3" s="14" t="s">
        <v>23</v>
      </c>
    </row>
    <row r="4" s="61" customFormat="1" ht="20.45" customHeight="1" spans="1:15">
      <c r="A4" s="102">
        <f>IF(B4="","",COUNTA($B$4:$B4))</f>
        <v>1</v>
      </c>
      <c r="B4" s="102" t="s">
        <v>24</v>
      </c>
      <c r="C4" s="102">
        <v>2</v>
      </c>
      <c r="D4" s="102" t="s">
        <v>25</v>
      </c>
      <c r="E4" s="103"/>
      <c r="F4" s="102" t="s">
        <v>26</v>
      </c>
      <c r="G4" s="104" t="s">
        <v>27</v>
      </c>
      <c r="H4" s="104">
        <v>4</v>
      </c>
      <c r="I4" s="111">
        <f ca="1">IF($G4="","",ROUND(EVALUATE(SUBSTITUTE(SUBSTITUTE($G4,"[","*ISTEXT(""["),"]","]"")")),3)/1000)</f>
        <v>67.2</v>
      </c>
      <c r="J4" s="111">
        <f ca="1">IF($H4="","",ROUND(EVALUATE(SUBSTITUTE(SUBSTITUTE($H4,"[","*ISTEXT(""["),"]","]"")")),0))</f>
        <v>4</v>
      </c>
      <c r="K4" s="111">
        <f ca="1">IF(OR(I4="",J4=""),"",ROUND(VLOOKUP(F4,规格汇总表!B:G,2,FALSE)*VLOOKUP(F4,规格汇总表!B:G,2,FALSE)*I4*J4*0.00617*C4/1000,3))</f>
        <v>1.075</v>
      </c>
      <c r="L4" s="102" t="s">
        <v>28</v>
      </c>
      <c r="M4" s="112" t="s">
        <v>29</v>
      </c>
      <c r="N4" s="102" t="s">
        <v>30</v>
      </c>
      <c r="O4" s="111">
        <f ca="1">IFERROR(IF(L4="是",IF(OR(N4="墙",N4="柱"),J4*C4,(CEILING(I4,8)/接头统计表!$L$3-1)*J4*C4),""),"")</f>
        <v>8</v>
      </c>
    </row>
    <row r="5" s="61" customFormat="1" ht="20.45" customHeight="1" spans="1:15">
      <c r="A5" s="105" t="str">
        <f>IF(B5="","",COUNTA($B$4:$B5))</f>
        <v/>
      </c>
      <c r="B5" s="105"/>
      <c r="C5" s="105">
        <v>2</v>
      </c>
      <c r="D5" s="105" t="s">
        <v>31</v>
      </c>
      <c r="E5" s="9"/>
      <c r="F5" s="105" t="s">
        <v>32</v>
      </c>
      <c r="G5" s="95" t="s">
        <v>33</v>
      </c>
      <c r="H5" s="95" t="s">
        <v>34</v>
      </c>
      <c r="I5" s="113">
        <f ca="1" t="shared" ref="I5:I15" si="0">IF($G5="","",ROUND(EVALUATE(SUBSTITUTE(SUBSTITUTE($G5,"[","*ISTEXT(""["),"]","]"")")),3)/1000)</f>
        <v>3.44</v>
      </c>
      <c r="J5" s="113">
        <f ca="1" t="shared" ref="J5:J15" si="1">IF($H5="","",ROUND(EVALUATE(SUBSTITUTE(SUBSTITUTE($H5,"[","*ISTEXT(""["),"]","]"")")),0))</f>
        <v>32</v>
      </c>
      <c r="K5" s="113">
        <f ca="1">IF(OR(I5="",J5=""),"",ROUND(VLOOKUP(F5,规格汇总表!B:G,2,FALSE)*VLOOKUP(F5,规格汇总表!B:G,2,FALSE)*I5*J5*0.00617*C5/1000,3))</f>
        <v>0.087</v>
      </c>
      <c r="L5" s="105"/>
      <c r="M5" s="114"/>
      <c r="N5" s="105"/>
      <c r="O5" s="111" t="str">
        <f ca="1">IFERROR(IF(L5="是",IF(OR(N5="墙",N5="柱"),J5*C5,(CEILING(I5,8)/接头统计表!$L$3-1)*J5*C5),""),"")</f>
        <v/>
      </c>
    </row>
    <row r="6" s="61" customFormat="1" ht="20.45" customHeight="1" spans="1:15">
      <c r="A6" s="105" t="str">
        <f>IF(B6="","",COUNTA($B$4:$B6))</f>
        <v/>
      </c>
      <c r="B6" s="105"/>
      <c r="C6" s="105">
        <v>2</v>
      </c>
      <c r="D6" s="105" t="s">
        <v>35</v>
      </c>
      <c r="E6" s="9"/>
      <c r="F6" s="105" t="s">
        <v>36</v>
      </c>
      <c r="G6" s="95" t="s">
        <v>37</v>
      </c>
      <c r="H6" s="95" t="s">
        <v>34</v>
      </c>
      <c r="I6" s="113">
        <f ca="1" t="shared" si="0"/>
        <v>1.04</v>
      </c>
      <c r="J6" s="113">
        <f ca="1" t="shared" si="1"/>
        <v>32</v>
      </c>
      <c r="K6" s="113">
        <f ca="1">IF(OR(I6="",J6=""),"",ROUND(VLOOKUP(F6,规格汇总表!B:G,2,FALSE)*VLOOKUP(F6,规格汇总表!B:G,2,FALSE)*I6*J6*0.00617*C6/1000,3))</f>
        <v>0.041</v>
      </c>
      <c r="L6" s="105"/>
      <c r="M6" s="114"/>
      <c r="N6" s="105"/>
      <c r="O6" s="111" t="str">
        <f ca="1">IFERROR(IF(L6="是",IF(OR(N6="墙",N6="柱"),J6*C6,(CEILING(I6,8)/接头统计表!$L$3-1)*J6*C6),""),"")</f>
        <v/>
      </c>
    </row>
    <row r="7" s="61" customFormat="1" ht="20.45" customHeight="1" spans="1:15">
      <c r="A7" s="105">
        <f>IF(B7="","",COUNTA($B$4:$B7))</f>
        <v>2</v>
      </c>
      <c r="B7" s="105" t="s">
        <v>38</v>
      </c>
      <c r="C7" s="105">
        <v>3</v>
      </c>
      <c r="D7" s="105" t="s">
        <v>25</v>
      </c>
      <c r="E7" s="9"/>
      <c r="F7" s="105" t="s">
        <v>39</v>
      </c>
      <c r="G7" s="95" t="s">
        <v>40</v>
      </c>
      <c r="H7" s="95" t="s">
        <v>41</v>
      </c>
      <c r="I7" s="113">
        <f ca="1" t="shared" si="0"/>
        <v>18.38</v>
      </c>
      <c r="J7" s="113">
        <f ca="1" t="shared" si="1"/>
        <v>7</v>
      </c>
      <c r="K7" s="113">
        <f ca="1">IF(OR(I7="",J7=""),"",ROUND(VLOOKUP(F7,规格汇总表!B:G,2,FALSE)*VLOOKUP(F7,规格汇总表!B:G,2,FALSE)*I7*J7*0.00617*C7/1000,3))</f>
        <v>0.953</v>
      </c>
      <c r="L7" s="105" t="s">
        <v>28</v>
      </c>
      <c r="M7" s="114" t="s">
        <v>42</v>
      </c>
      <c r="N7" s="105" t="s">
        <v>43</v>
      </c>
      <c r="O7" s="111">
        <f ca="1">IFERROR(IF(L7="是",IF(OR(N7="墙",N7="柱"),J7*C7,(CEILING(I7,8)/接头统计表!$L$3-1)*J7*C7),""),"")</f>
        <v>42</v>
      </c>
    </row>
    <row r="8" s="61" customFormat="1" ht="20.45" customHeight="1" spans="1:15">
      <c r="A8" s="105" t="str">
        <f>IF(B8="","",COUNTA($B$4:$B8))</f>
        <v/>
      </c>
      <c r="B8" s="105"/>
      <c r="C8" s="105">
        <v>3</v>
      </c>
      <c r="D8" s="105" t="s">
        <v>31</v>
      </c>
      <c r="E8" s="9"/>
      <c r="F8" s="105" t="s">
        <v>36</v>
      </c>
      <c r="G8" s="95" t="s">
        <v>44</v>
      </c>
      <c r="H8" s="95" t="s">
        <v>45</v>
      </c>
      <c r="I8" s="113">
        <f ca="1" t="shared" si="0"/>
        <v>1.84</v>
      </c>
      <c r="J8" s="113">
        <f ca="1" t="shared" si="1"/>
        <v>119</v>
      </c>
      <c r="K8" s="113">
        <f ca="1">IF(OR(I8="",J8=""),"",ROUND(VLOOKUP(F8,规格汇总表!B:G,2,FALSE)*VLOOKUP(F8,规格汇总表!B:G,2,FALSE)*I8*J8*0.00617*C8/1000,3))</f>
        <v>0.405</v>
      </c>
      <c r="L8" s="105"/>
      <c r="M8" s="114"/>
      <c r="N8" s="105"/>
      <c r="O8" s="111" t="str">
        <f ca="1">IFERROR(IF(L8="是",IF(OR(N8="墙",N8="柱"),J8*C8,(CEILING(I8,8)/接头统计表!$L$3-1)*J8*C8),""),"")</f>
        <v/>
      </c>
    </row>
    <row r="9" s="61" customFormat="1" ht="20.45" customHeight="1" spans="1:15">
      <c r="A9" s="105" t="str">
        <f>IF(B9="","",COUNTA($B$4:$B9))</f>
        <v/>
      </c>
      <c r="B9" s="105"/>
      <c r="C9" s="105">
        <v>3</v>
      </c>
      <c r="D9" s="105" t="s">
        <v>35</v>
      </c>
      <c r="E9" s="9"/>
      <c r="F9" s="105" t="s">
        <v>36</v>
      </c>
      <c r="G9" s="95" t="s">
        <v>46</v>
      </c>
      <c r="H9" s="95" t="s">
        <v>45</v>
      </c>
      <c r="I9" s="113">
        <f ca="1" t="shared" si="0"/>
        <v>0.35</v>
      </c>
      <c r="J9" s="113">
        <f ca="1" t="shared" si="1"/>
        <v>119</v>
      </c>
      <c r="K9" s="113">
        <f ca="1">IF(OR(I9="",J9=""),"",ROUND(VLOOKUP(F9,规格汇总表!B:G,2,FALSE)*VLOOKUP(F9,规格汇总表!B:G,2,FALSE)*I9*J9*0.00617*C9/1000,3))</f>
        <v>0.077</v>
      </c>
      <c r="L9" s="105"/>
      <c r="M9" s="114"/>
      <c r="N9" s="105"/>
      <c r="O9" s="111" t="str">
        <f ca="1">IFERROR(IF(L9="是",IF(OR(N9="墙",N9="柱"),J9*C9,(CEILING(I9,8)/接头统计表!$L$3-1)*J9*C9),""),"")</f>
        <v/>
      </c>
    </row>
    <row r="10" s="61" customFormat="1" ht="20.45" customHeight="1" spans="1:15">
      <c r="A10" s="105">
        <f>IF(B10="","",COUNTA($B$4:$B10))</f>
        <v>3</v>
      </c>
      <c r="B10" s="105" t="s">
        <v>47</v>
      </c>
      <c r="C10" s="105">
        <v>1</v>
      </c>
      <c r="D10" s="105" t="s">
        <v>25</v>
      </c>
      <c r="E10" s="9"/>
      <c r="F10" s="105" t="s">
        <v>36</v>
      </c>
      <c r="G10" s="95" t="s">
        <v>48</v>
      </c>
      <c r="H10" s="95" t="s">
        <v>49</v>
      </c>
      <c r="I10" s="113">
        <f ca="1" t="shared" si="0"/>
        <v>45</v>
      </c>
      <c r="J10" s="113">
        <f ca="1" t="shared" si="1"/>
        <v>75</v>
      </c>
      <c r="K10" s="113">
        <f ca="1">IF(OR(I10="",J10=""),"",ROUND(VLOOKUP(F10,规格汇总表!B:G,2,FALSE)*VLOOKUP(F10,规格汇总表!B:G,2,FALSE)*I10*J10*0.00617*C10/1000,3))</f>
        <v>2.082</v>
      </c>
      <c r="L10" s="105" t="s">
        <v>28</v>
      </c>
      <c r="M10" s="114" t="s">
        <v>50</v>
      </c>
      <c r="N10" s="105" t="s">
        <v>51</v>
      </c>
      <c r="O10" s="111">
        <f ca="1">IFERROR(IF(L10="是",IF(OR(N10="墙",N10="柱"),J10*C10,(CEILING(I10,8)/接头统计表!$L$3-1)*J10*C10),""),"")</f>
        <v>375</v>
      </c>
    </row>
    <row r="11" s="61" customFormat="1" ht="20.45" customHeight="1" spans="1:15">
      <c r="A11" s="105" t="str">
        <f>IF(B11="","",COUNTA($B$4:$B11))</f>
        <v/>
      </c>
      <c r="B11" s="105"/>
      <c r="C11" s="105">
        <v>1</v>
      </c>
      <c r="D11" s="105" t="s">
        <v>52</v>
      </c>
      <c r="E11" s="9"/>
      <c r="F11" s="105" t="s">
        <v>53</v>
      </c>
      <c r="G11" s="95" t="s">
        <v>54</v>
      </c>
      <c r="H11" s="95" t="s">
        <v>55</v>
      </c>
      <c r="I11" s="113">
        <f ca="1" t="shared" si="0"/>
        <v>0.1825</v>
      </c>
      <c r="J11" s="113">
        <f ca="1" t="shared" si="1"/>
        <v>166667</v>
      </c>
      <c r="K11" s="113">
        <f ca="1">IF(OR(I11="",J11=""),"",ROUND(VLOOKUP(F11,规格汇总表!B:G,2,FALSE)*VLOOKUP(F11,规格汇总表!B:G,2,FALSE)*I11*J11*0.00617*C11/1000,3))</f>
        <v>7.929</v>
      </c>
      <c r="L11" s="105"/>
      <c r="M11" s="114"/>
      <c r="N11" s="105"/>
      <c r="O11" s="111" t="str">
        <f ca="1">IFERROR(IF(L11="是",IF(OR(N11="墙",N11="柱"),J11*C11,(CEILING(I11,8)/接头统计表!$L$3-1)*J11*C11),""),"")</f>
        <v/>
      </c>
    </row>
    <row r="12" s="61" customFormat="1" ht="20.45" customHeight="1" spans="1:15">
      <c r="A12" s="105" t="str">
        <f>IF(B12="","",COUNTA($B$4:$B12))</f>
        <v/>
      </c>
      <c r="B12" s="105"/>
      <c r="C12" s="105"/>
      <c r="D12" s="105"/>
      <c r="E12" s="9"/>
      <c r="F12" s="105"/>
      <c r="G12" s="95"/>
      <c r="H12" s="95"/>
      <c r="I12" s="113" t="str">
        <f ca="1" t="shared" si="0"/>
        <v/>
      </c>
      <c r="J12" s="113" t="str">
        <f ca="1" t="shared" si="1"/>
        <v/>
      </c>
      <c r="K12" s="113" t="str">
        <f ca="1">IF(OR(I12="",J12=""),"",ROUND(VLOOKUP(F12,规格汇总表!B:G,2,FALSE)*VLOOKUP(F12,规格汇总表!B:G,2,FALSE)*I12*J12*0.00617*C12/1000,3))</f>
        <v/>
      </c>
      <c r="L12" s="105"/>
      <c r="M12" s="114"/>
      <c r="N12" s="105"/>
      <c r="O12" s="111" t="str">
        <f ca="1">IFERROR(IF(L12="是",IF(OR(N12="墙",N12="柱"),J12*C12,(CEILING(I12,8)/接头统计表!$L$3-1)*J12*C12),""),"")</f>
        <v/>
      </c>
    </row>
    <row r="13" s="61" customFormat="1" ht="20.45" customHeight="1" spans="1:15">
      <c r="A13" s="105" t="str">
        <f>IF(B13="","",COUNTA($B$4:$B13))</f>
        <v/>
      </c>
      <c r="B13" s="105"/>
      <c r="C13" s="105"/>
      <c r="D13" s="105"/>
      <c r="E13" s="9"/>
      <c r="F13" s="105"/>
      <c r="G13" s="95"/>
      <c r="H13" s="95"/>
      <c r="I13" s="113" t="str">
        <f ca="1" t="shared" si="0"/>
        <v/>
      </c>
      <c r="J13" s="113" t="str">
        <f ca="1" t="shared" si="1"/>
        <v/>
      </c>
      <c r="K13" s="113" t="str">
        <f ca="1">IF(OR(I13="",J13=""),"",ROUND(VLOOKUP(F13,规格汇总表!B:G,2,FALSE)*VLOOKUP(F13,规格汇总表!B:G,2,FALSE)*I13*J13*0.00617*C13/1000,3))</f>
        <v/>
      </c>
      <c r="L13" s="105"/>
      <c r="M13" s="114"/>
      <c r="N13" s="105"/>
      <c r="O13" s="111" t="str">
        <f ca="1">IFERROR(IF(L13="是",IF(OR(N13="墙",N13="柱"),J13*C13,(CEILING(I13,8)/接头统计表!$L$3-1)*J13*C13),""),"")</f>
        <v/>
      </c>
    </row>
    <row r="14" s="61" customFormat="1" ht="20.45" customHeight="1" spans="1:15">
      <c r="A14" s="105" t="str">
        <f>IF(B14="","",COUNTA($B$4:$B14))</f>
        <v/>
      </c>
      <c r="B14" s="105"/>
      <c r="C14" s="105"/>
      <c r="D14" s="105"/>
      <c r="E14" s="9"/>
      <c r="F14" s="105"/>
      <c r="G14" s="95"/>
      <c r="H14" s="95"/>
      <c r="I14" s="113" t="str">
        <f ca="1" t="shared" si="0"/>
        <v/>
      </c>
      <c r="J14" s="113" t="str">
        <f ca="1" t="shared" si="1"/>
        <v/>
      </c>
      <c r="K14" s="113" t="str">
        <f ca="1">IF(OR(I14="",J14=""),"",ROUND(VLOOKUP(F14,规格汇总表!B:G,2,FALSE)*VLOOKUP(F14,规格汇总表!B:G,2,FALSE)*I14*J14*0.00617*C14/1000,3))</f>
        <v/>
      </c>
      <c r="L14" s="105"/>
      <c r="M14" s="114"/>
      <c r="N14" s="105"/>
      <c r="O14" s="111" t="str">
        <f ca="1">IFERROR(IF(L14="是",IF(OR(N14="墙",N14="柱"),J14*C14,(CEILING(I14,8)/接头统计表!$L$3-1)*J14*C14),""),"")</f>
        <v/>
      </c>
    </row>
    <row r="15" s="61" customFormat="1" ht="20.45" customHeight="1" spans="1:15">
      <c r="A15" s="105" t="str">
        <f>IF(B15="","",COUNTA($B$4:$B15))</f>
        <v/>
      </c>
      <c r="B15" s="105"/>
      <c r="C15" s="105"/>
      <c r="D15" s="105"/>
      <c r="E15" s="9"/>
      <c r="F15" s="105"/>
      <c r="G15" s="95"/>
      <c r="H15" s="95"/>
      <c r="I15" s="113" t="str">
        <f ca="1" t="shared" si="0"/>
        <v/>
      </c>
      <c r="J15" s="113" t="str">
        <f ca="1" t="shared" si="1"/>
        <v/>
      </c>
      <c r="K15" s="113" t="str">
        <f ca="1">IF(OR(I15="",J15=""),"",ROUND(VLOOKUP(F15,规格汇总表!B:G,2,FALSE)*VLOOKUP(F15,规格汇总表!B:G,2,FALSE)*I15*J15*0.00617*C15/1000,3))</f>
        <v/>
      </c>
      <c r="L15" s="105"/>
      <c r="M15" s="114"/>
      <c r="N15" s="105"/>
      <c r="O15" s="111" t="str">
        <f ca="1">IFERROR(IF(L15="是",IF(OR(N15="墙",N15="柱"),J15*C15,(CEILING(I15,8)/接头统计表!$L$3-1)*J15*C15),""),"")</f>
        <v/>
      </c>
    </row>
    <row r="16" s="61" customFormat="1" ht="20.45" customHeight="1" spans="1:15">
      <c r="A16" s="105" t="str">
        <f>IF(B16="","",COUNTA($B$4:$B16))</f>
        <v/>
      </c>
      <c r="B16" s="105"/>
      <c r="C16" s="105"/>
      <c r="D16" s="105"/>
      <c r="E16" s="9"/>
      <c r="F16" s="105"/>
      <c r="G16" s="95"/>
      <c r="H16" s="95"/>
      <c r="I16" s="113" t="str">
        <f ca="1" t="shared" ref="I16:I47" si="2">IF($G16="","",ROUND(EVALUATE(SUBSTITUTE(SUBSTITUTE($G16,"[","*ISTEXT(""["),"]","]"")")),3)/1000)</f>
        <v/>
      </c>
      <c r="J16" s="113" t="str">
        <f ca="1" t="shared" ref="J16:J47" si="3">IF($H16="","",ROUND(EVALUATE(SUBSTITUTE(SUBSTITUTE($H16,"[","*ISTEXT(""["),"]","]"")")),0))</f>
        <v/>
      </c>
      <c r="K16" s="113" t="str">
        <f ca="1">IF(OR(I16="",J16=""),"",ROUND(VLOOKUP(F16,规格汇总表!B:G,2,FALSE)*VLOOKUP(F16,规格汇总表!B:G,2,FALSE)*I16*J16*0.00617*C16/1000,3))</f>
        <v/>
      </c>
      <c r="L16" s="105"/>
      <c r="M16" s="114"/>
      <c r="N16" s="105"/>
      <c r="O16" s="111" t="str">
        <f ca="1">IFERROR(IF(L16="是",IF(OR(N16="墙",N16="柱"),J16*C16,(CEILING(I16,8)/接头统计表!$L$3-1)*J16*C16),""),"")</f>
        <v/>
      </c>
    </row>
    <row r="17" s="61" customFormat="1" ht="20.45" customHeight="1" spans="1:15">
      <c r="A17" s="105" t="str">
        <f>IF(B17="","",COUNTA($B$4:$B17))</f>
        <v/>
      </c>
      <c r="B17" s="105"/>
      <c r="C17" s="105"/>
      <c r="D17" s="105"/>
      <c r="E17" s="9"/>
      <c r="F17" s="105"/>
      <c r="G17" s="95"/>
      <c r="H17" s="95"/>
      <c r="I17" s="113" t="str">
        <f ca="1" t="shared" si="2"/>
        <v/>
      </c>
      <c r="J17" s="113" t="str">
        <f ca="1" t="shared" si="3"/>
        <v/>
      </c>
      <c r="K17" s="113" t="str">
        <f ca="1">IF(OR(I17="",J17=""),"",ROUND(VLOOKUP(F17,规格汇总表!B:G,2,FALSE)*VLOOKUP(F17,规格汇总表!B:G,2,FALSE)*I17*J17*0.00617*C17/1000,3))</f>
        <v/>
      </c>
      <c r="L17" s="105"/>
      <c r="M17" s="114"/>
      <c r="N17" s="105"/>
      <c r="O17" s="111" t="str">
        <f ca="1">IFERROR(IF(L17="是",IF(OR(N17="墙",N17="柱"),J17*C17,(CEILING(I17,8)/接头统计表!$L$3-1)*J17*C17),""),"")</f>
        <v/>
      </c>
    </row>
    <row r="18" s="61" customFormat="1" ht="20.45" customHeight="1" spans="1:15">
      <c r="A18" s="105" t="str">
        <f>IF(B18="","",COUNTA($B$4:$B18))</f>
        <v/>
      </c>
      <c r="B18" s="105"/>
      <c r="C18" s="105"/>
      <c r="D18" s="105"/>
      <c r="E18" s="9"/>
      <c r="F18" s="105"/>
      <c r="G18" s="95"/>
      <c r="H18" s="95"/>
      <c r="I18" s="113" t="str">
        <f ca="1" t="shared" si="2"/>
        <v/>
      </c>
      <c r="J18" s="113" t="str">
        <f ca="1" t="shared" si="3"/>
        <v/>
      </c>
      <c r="K18" s="113" t="str">
        <f ca="1">IF(OR(I18="",J18=""),"",ROUND(VLOOKUP(F18,规格汇总表!B:G,2,FALSE)*VLOOKUP(F18,规格汇总表!B:G,2,FALSE)*I18*J18*0.00617*C18/1000,3))</f>
        <v/>
      </c>
      <c r="L18" s="105"/>
      <c r="M18" s="114"/>
      <c r="N18" s="105"/>
      <c r="O18" s="111" t="str">
        <f ca="1">IFERROR(IF(L18="是",IF(OR(N18="墙",N18="柱"),J18*C18,(CEILING(I18,8)/接头统计表!$L$3-1)*J18*C18),""),"")</f>
        <v/>
      </c>
    </row>
    <row r="19" s="61" customFormat="1" ht="20.45" customHeight="1" spans="1:15">
      <c r="A19" s="105" t="str">
        <f>IF(B19="","",COUNTA($B$4:$B19))</f>
        <v/>
      </c>
      <c r="B19" s="105"/>
      <c r="C19" s="105"/>
      <c r="D19" s="105"/>
      <c r="E19" s="9"/>
      <c r="F19" s="105"/>
      <c r="G19" s="95"/>
      <c r="H19" s="95"/>
      <c r="I19" s="113" t="str">
        <f ca="1" t="shared" si="2"/>
        <v/>
      </c>
      <c r="J19" s="113" t="str">
        <f ca="1" t="shared" si="3"/>
        <v/>
      </c>
      <c r="K19" s="113" t="str">
        <f ca="1">IF(OR(I19="",J19=""),"",ROUND(VLOOKUP(F19,规格汇总表!B:G,2,FALSE)*VLOOKUP(F19,规格汇总表!B:G,2,FALSE)*I19*J19*0.00617*C19/1000,3))</f>
        <v/>
      </c>
      <c r="L19" s="105"/>
      <c r="M19" s="114"/>
      <c r="N19" s="105"/>
      <c r="O19" s="111" t="str">
        <f ca="1">IFERROR(IF(L19="是",IF(OR(N19="墙",N19="柱"),J19*C19,(CEILING(I19,8)/接头统计表!$L$3-1)*J19*C19),""),"")</f>
        <v/>
      </c>
    </row>
    <row r="20" s="61" customFormat="1" ht="20.45" customHeight="1" spans="1:15">
      <c r="A20" s="105" t="str">
        <f>IF(B20="","",COUNTA($B$4:$B20))</f>
        <v/>
      </c>
      <c r="B20" s="105"/>
      <c r="C20" s="105"/>
      <c r="D20" s="105"/>
      <c r="E20" s="9"/>
      <c r="F20" s="105"/>
      <c r="G20" s="95"/>
      <c r="H20" s="95"/>
      <c r="I20" s="113" t="str">
        <f ca="1" t="shared" si="2"/>
        <v/>
      </c>
      <c r="J20" s="113" t="str">
        <f ca="1" t="shared" si="3"/>
        <v/>
      </c>
      <c r="K20" s="113" t="str">
        <f ca="1">IF(OR(I20="",J20=""),"",ROUND(VLOOKUP(F20,规格汇总表!B:G,2,FALSE)*VLOOKUP(F20,规格汇总表!B:G,2,FALSE)*I20*J20*0.00617*C20/1000,3))</f>
        <v/>
      </c>
      <c r="L20" s="105"/>
      <c r="M20" s="114"/>
      <c r="N20" s="105"/>
      <c r="O20" s="111" t="str">
        <f ca="1">IFERROR(IF(L20="是",IF(OR(N20="墙",N20="柱"),J20*C20,(CEILING(I20,8)/接头统计表!$L$3-1)*J20*C20),""),"")</f>
        <v/>
      </c>
    </row>
    <row r="21" s="61" customFormat="1" ht="20.45" customHeight="1" spans="1:15">
      <c r="A21" s="105" t="str">
        <f>IF(B21="","",COUNTA($B$4:$B21))</f>
        <v/>
      </c>
      <c r="B21" s="105"/>
      <c r="C21" s="105"/>
      <c r="D21" s="105"/>
      <c r="E21" s="9"/>
      <c r="F21" s="105"/>
      <c r="G21" s="95"/>
      <c r="H21" s="95"/>
      <c r="I21" s="113" t="str">
        <f ca="1" t="shared" si="2"/>
        <v/>
      </c>
      <c r="J21" s="113" t="str">
        <f ca="1" t="shared" si="3"/>
        <v/>
      </c>
      <c r="K21" s="113" t="str">
        <f ca="1">IF(OR(I21="",J21=""),"",ROUND(VLOOKUP(F21,规格汇总表!B:G,2,FALSE)*VLOOKUP(F21,规格汇总表!B:G,2,FALSE)*I21*J21*0.00617*C21/1000,3))</f>
        <v/>
      </c>
      <c r="L21" s="105"/>
      <c r="M21" s="114"/>
      <c r="N21" s="105"/>
      <c r="O21" s="111" t="str">
        <f ca="1">IFERROR(IF(L21="是",IF(OR(N21="墙",N21="柱"),J21*C21,(CEILING(I21,8)/接头统计表!$L$3-1)*J21*C21),""),"")</f>
        <v/>
      </c>
    </row>
    <row r="22" s="61" customFormat="1" ht="20.45" customHeight="1" spans="1:15">
      <c r="A22" s="105" t="str">
        <f>IF(B22="","",COUNTA($B$4:$B22))</f>
        <v/>
      </c>
      <c r="B22" s="105"/>
      <c r="C22" s="105"/>
      <c r="D22" s="105"/>
      <c r="E22" s="9"/>
      <c r="F22" s="105"/>
      <c r="G22" s="95"/>
      <c r="H22" s="95"/>
      <c r="I22" s="113" t="str">
        <f ca="1" t="shared" si="2"/>
        <v/>
      </c>
      <c r="J22" s="113" t="str">
        <f ca="1" t="shared" si="3"/>
        <v/>
      </c>
      <c r="K22" s="113" t="str">
        <f ca="1">IF(OR(I22="",J22=""),"",ROUND(VLOOKUP(F22,规格汇总表!B:G,2,FALSE)*VLOOKUP(F22,规格汇总表!B:G,2,FALSE)*I22*J22*0.00617*C22/1000,3))</f>
        <v/>
      </c>
      <c r="L22" s="105"/>
      <c r="M22" s="114"/>
      <c r="N22" s="105"/>
      <c r="O22" s="111" t="str">
        <f ca="1">IFERROR(IF(L22="是",IF(OR(N22="墙",N22="柱"),J22*C22,(CEILING(I22,8)/接头统计表!$L$3-1)*J22*C22),""),"")</f>
        <v/>
      </c>
    </row>
    <row r="23" s="61" customFormat="1" ht="20.45" customHeight="1" spans="1:15">
      <c r="A23" s="105" t="str">
        <f>IF(B23="","",COUNTA($B$4:$B23))</f>
        <v/>
      </c>
      <c r="B23" s="105"/>
      <c r="C23" s="105"/>
      <c r="D23" s="105"/>
      <c r="E23" s="9"/>
      <c r="F23" s="105"/>
      <c r="G23" s="95"/>
      <c r="H23" s="95"/>
      <c r="I23" s="113" t="str">
        <f ca="1" t="shared" si="2"/>
        <v/>
      </c>
      <c r="J23" s="113" t="str">
        <f ca="1" t="shared" si="3"/>
        <v/>
      </c>
      <c r="K23" s="113" t="str">
        <f ca="1">IF(OR(I23="",J23=""),"",ROUND(VLOOKUP(F23,规格汇总表!B:G,2,FALSE)*VLOOKUP(F23,规格汇总表!B:G,2,FALSE)*I23*J23*0.00617*C23/1000,3))</f>
        <v/>
      </c>
      <c r="L23" s="105"/>
      <c r="M23" s="114"/>
      <c r="N23" s="105"/>
      <c r="O23" s="111" t="str">
        <f ca="1">IFERROR(IF(L23="是",IF(OR(N23="墙",N23="柱"),J23*C23,(CEILING(I23,8)/接头统计表!$L$3-1)*J23*C23),""),"")</f>
        <v/>
      </c>
    </row>
    <row r="24" s="61" customFormat="1" ht="20.45" customHeight="1" spans="1:15">
      <c r="A24" s="105" t="str">
        <f>IF(B24="","",COUNTA($B$4:$B24))</f>
        <v/>
      </c>
      <c r="B24" s="105"/>
      <c r="C24" s="105"/>
      <c r="D24" s="105"/>
      <c r="E24" s="9"/>
      <c r="F24" s="105"/>
      <c r="G24" s="95"/>
      <c r="H24" s="95"/>
      <c r="I24" s="113" t="str">
        <f ca="1" t="shared" si="2"/>
        <v/>
      </c>
      <c r="J24" s="113" t="str">
        <f ca="1" t="shared" si="3"/>
        <v/>
      </c>
      <c r="K24" s="113" t="str">
        <f ca="1">IF(OR(I24="",J24=""),"",ROUND(VLOOKUP(F24,规格汇总表!B:G,2,FALSE)*VLOOKUP(F24,规格汇总表!B:G,2,FALSE)*I24*J24*0.00617*C24/1000,3))</f>
        <v/>
      </c>
      <c r="L24" s="105"/>
      <c r="M24" s="114"/>
      <c r="N24" s="105"/>
      <c r="O24" s="111" t="str">
        <f ca="1">IFERROR(IF(L24="是",IF(OR(N24="墙",N24="柱"),J24*C24,(CEILING(I24,8)/接头统计表!$L$3-1)*J24*C24),""),"")</f>
        <v/>
      </c>
    </row>
    <row r="25" s="61" customFormat="1" ht="20.45" customHeight="1" spans="1:15">
      <c r="A25" s="105" t="str">
        <f>IF(B25="","",COUNTA($B$4:$B25))</f>
        <v/>
      </c>
      <c r="B25" s="105"/>
      <c r="C25" s="105"/>
      <c r="D25" s="105"/>
      <c r="E25" s="9"/>
      <c r="F25" s="105"/>
      <c r="G25" s="95"/>
      <c r="H25" s="95"/>
      <c r="I25" s="113" t="str">
        <f ca="1" t="shared" si="2"/>
        <v/>
      </c>
      <c r="J25" s="113" t="str">
        <f ca="1" t="shared" si="3"/>
        <v/>
      </c>
      <c r="K25" s="113" t="str">
        <f ca="1">IF(OR(I25="",J25=""),"",ROUND(VLOOKUP(F25,规格汇总表!B:G,2,FALSE)*VLOOKUP(F25,规格汇总表!B:G,2,FALSE)*I25*J25*0.00617*C25/1000,3))</f>
        <v/>
      </c>
      <c r="L25" s="105"/>
      <c r="M25" s="114"/>
      <c r="N25" s="105"/>
      <c r="O25" s="111" t="str">
        <f ca="1">IFERROR(IF(L25="是",IF(OR(N25="墙",N25="柱"),J25*C25,(CEILING(I25,8)/接头统计表!$L$3-1)*J25*C25),""),"")</f>
        <v/>
      </c>
    </row>
    <row r="26" s="61" customFormat="1" ht="20.45" customHeight="1" spans="1:15">
      <c r="A26" s="105" t="str">
        <f>IF(B26="","",COUNTA($B$4:$B26))</f>
        <v/>
      </c>
      <c r="B26" s="105"/>
      <c r="C26" s="105"/>
      <c r="D26" s="105"/>
      <c r="E26" s="9"/>
      <c r="F26" s="105"/>
      <c r="G26" s="95"/>
      <c r="H26" s="95"/>
      <c r="I26" s="113" t="str">
        <f ca="1" t="shared" si="2"/>
        <v/>
      </c>
      <c r="J26" s="113" t="str">
        <f ca="1" t="shared" si="3"/>
        <v/>
      </c>
      <c r="K26" s="113" t="str">
        <f ca="1">IF(OR(I26="",J26=""),"",ROUND(VLOOKUP(F26,规格汇总表!B:G,2,FALSE)*VLOOKUP(F26,规格汇总表!B:G,2,FALSE)*I26*J26*0.00617*C26/1000,3))</f>
        <v/>
      </c>
      <c r="L26" s="105"/>
      <c r="M26" s="114"/>
      <c r="N26" s="105"/>
      <c r="O26" s="111" t="str">
        <f ca="1">IFERROR(IF(L26="是",IF(OR(N26="墙",N26="柱"),J26*C26,(CEILING(I26,8)/接头统计表!$L$3-1)*J26*C26),""),"")</f>
        <v/>
      </c>
    </row>
    <row r="27" s="61" customFormat="1" ht="20.45" customHeight="1" spans="1:15">
      <c r="A27" s="105" t="str">
        <f>IF(B27="","",COUNTA($B$4:$B27))</f>
        <v/>
      </c>
      <c r="B27" s="105"/>
      <c r="C27" s="105"/>
      <c r="D27" s="105"/>
      <c r="E27" s="9"/>
      <c r="F27" s="105"/>
      <c r="G27" s="95"/>
      <c r="H27" s="95"/>
      <c r="I27" s="113" t="str">
        <f ca="1" t="shared" si="2"/>
        <v/>
      </c>
      <c r="J27" s="113" t="str">
        <f ca="1" t="shared" si="3"/>
        <v/>
      </c>
      <c r="K27" s="113" t="str">
        <f ca="1">IF(OR(I27="",J27=""),"",ROUND(VLOOKUP(F27,规格汇总表!B:G,2,FALSE)*VLOOKUP(F27,规格汇总表!B:G,2,FALSE)*I27*J27*0.00617*C27/1000,3))</f>
        <v/>
      </c>
      <c r="L27" s="105"/>
      <c r="M27" s="114"/>
      <c r="N27" s="105"/>
      <c r="O27" s="111" t="str">
        <f ca="1">IFERROR(IF(L27="是",IF(OR(N27="墙",N27="柱"),J27*C27,(CEILING(I27,8)/接头统计表!$L$3-1)*J27*C27),""),"")</f>
        <v/>
      </c>
    </row>
    <row r="28" s="61" customFormat="1" ht="20.45" customHeight="1" spans="1:15">
      <c r="A28" s="105" t="str">
        <f>IF(B28="","",COUNTA($B$4:$B28))</f>
        <v/>
      </c>
      <c r="B28" s="105"/>
      <c r="C28" s="105"/>
      <c r="D28" s="105"/>
      <c r="E28" s="9"/>
      <c r="F28" s="105"/>
      <c r="G28" s="95"/>
      <c r="H28" s="95"/>
      <c r="I28" s="113" t="str">
        <f ca="1" t="shared" si="2"/>
        <v/>
      </c>
      <c r="J28" s="113" t="str">
        <f ca="1" t="shared" si="3"/>
        <v/>
      </c>
      <c r="K28" s="113" t="str">
        <f ca="1">IF(OR(I28="",J28=""),"",ROUND(VLOOKUP(F28,规格汇总表!B:G,2,FALSE)*VLOOKUP(F28,规格汇总表!B:G,2,FALSE)*I28*J28*0.00617*C28/1000,3))</f>
        <v/>
      </c>
      <c r="L28" s="105"/>
      <c r="M28" s="114"/>
      <c r="N28" s="105"/>
      <c r="O28" s="111" t="str">
        <f ca="1">IFERROR(IF(L28="是",IF(OR(N28="墙",N28="柱"),J28*C28,(CEILING(I28,8)/接头统计表!$L$3-1)*J28*C28),""),"")</f>
        <v/>
      </c>
    </row>
    <row r="29" s="61" customFormat="1" ht="20.45" customHeight="1" spans="1:15">
      <c r="A29" s="105" t="str">
        <f>IF(B29="","",COUNTA($B$4:$B29))</f>
        <v/>
      </c>
      <c r="B29" s="105"/>
      <c r="C29" s="105"/>
      <c r="D29" s="105"/>
      <c r="E29" s="9"/>
      <c r="F29" s="105"/>
      <c r="G29" s="95"/>
      <c r="H29" s="95"/>
      <c r="I29" s="113" t="str">
        <f ca="1" t="shared" si="2"/>
        <v/>
      </c>
      <c r="J29" s="113" t="str">
        <f ca="1" t="shared" si="3"/>
        <v/>
      </c>
      <c r="K29" s="113" t="str">
        <f ca="1">IF(OR(I29="",J29=""),"",ROUND(VLOOKUP(F29,规格汇总表!B:G,2,FALSE)*VLOOKUP(F29,规格汇总表!B:G,2,FALSE)*I29*J29*0.00617*C29/1000,3))</f>
        <v/>
      </c>
      <c r="L29" s="105"/>
      <c r="M29" s="114"/>
      <c r="N29" s="105"/>
      <c r="O29" s="111" t="str">
        <f ca="1">IFERROR(IF(L29="是",IF(OR(N29="墙",N29="柱"),J29*C29,(CEILING(I29,8)/接头统计表!$L$3-1)*J29*C29),""),"")</f>
        <v/>
      </c>
    </row>
    <row r="30" s="61" customFormat="1" ht="20.45" customHeight="1" spans="1:15">
      <c r="A30" s="105" t="str">
        <f>IF(B30="","",COUNTA($B$4:$B30))</f>
        <v/>
      </c>
      <c r="B30" s="105"/>
      <c r="C30" s="105"/>
      <c r="D30" s="105"/>
      <c r="E30" s="9"/>
      <c r="F30" s="105"/>
      <c r="G30" s="95"/>
      <c r="H30" s="95"/>
      <c r="I30" s="113" t="str">
        <f ca="1" t="shared" si="2"/>
        <v/>
      </c>
      <c r="J30" s="113" t="str">
        <f ca="1" t="shared" si="3"/>
        <v/>
      </c>
      <c r="K30" s="113" t="str">
        <f ca="1">IF(OR(I30="",J30=""),"",ROUND(VLOOKUP(F30,规格汇总表!B:G,2,FALSE)*VLOOKUP(F30,规格汇总表!B:G,2,FALSE)*I30*J30*0.00617*C30/1000,3))</f>
        <v/>
      </c>
      <c r="L30" s="105"/>
      <c r="M30" s="114"/>
      <c r="N30" s="105"/>
      <c r="O30" s="111" t="str">
        <f ca="1">IFERROR(IF(L30="是",IF(OR(N30="墙",N30="柱"),J30*C30,(CEILING(I30,8)/接头统计表!$L$3-1)*J30*C30),""),"")</f>
        <v/>
      </c>
    </row>
    <row r="31" s="61" customFormat="1" ht="20.45" customHeight="1" spans="1:15">
      <c r="A31" s="105" t="str">
        <f>IF(B31="","",COUNTA($B$4:$B31))</f>
        <v/>
      </c>
      <c r="B31" s="105"/>
      <c r="C31" s="105"/>
      <c r="D31" s="105"/>
      <c r="E31" s="9"/>
      <c r="F31" s="105"/>
      <c r="G31" s="95"/>
      <c r="H31" s="95"/>
      <c r="I31" s="113" t="str">
        <f ca="1" t="shared" si="2"/>
        <v/>
      </c>
      <c r="J31" s="113" t="str">
        <f ca="1" t="shared" si="3"/>
        <v/>
      </c>
      <c r="K31" s="113" t="str">
        <f ca="1">IF(OR(I31="",J31=""),"",ROUND(VLOOKUP(F31,规格汇总表!B:G,2,FALSE)*VLOOKUP(F31,规格汇总表!B:G,2,FALSE)*I31*J31*0.00617*C31/1000,3))</f>
        <v/>
      </c>
      <c r="L31" s="105"/>
      <c r="M31" s="114"/>
      <c r="N31" s="105"/>
      <c r="O31" s="111" t="str">
        <f ca="1">IFERROR(IF(L31="是",IF(OR(N31="墙",N31="柱"),J31*C31,(CEILING(I31,8)/接头统计表!$L$3-1)*J31*C31),""),"")</f>
        <v/>
      </c>
    </row>
    <row r="32" s="61" customFormat="1" ht="20.45" customHeight="1" spans="1:15">
      <c r="A32" s="105" t="str">
        <f>IF(B32="","",COUNTA($B$4:$B32))</f>
        <v/>
      </c>
      <c r="B32" s="105"/>
      <c r="C32" s="105"/>
      <c r="D32" s="105"/>
      <c r="E32" s="9"/>
      <c r="F32" s="105"/>
      <c r="G32" s="95"/>
      <c r="H32" s="95"/>
      <c r="I32" s="113" t="str">
        <f ca="1" t="shared" si="2"/>
        <v/>
      </c>
      <c r="J32" s="113" t="str">
        <f ca="1" t="shared" si="3"/>
        <v/>
      </c>
      <c r="K32" s="113" t="str">
        <f ca="1">IF(OR(I32="",J32=""),"",ROUND(VLOOKUP(F32,规格汇总表!B:G,2,FALSE)*VLOOKUP(F32,规格汇总表!B:G,2,FALSE)*I32*J32*0.00617*C32/1000,3))</f>
        <v/>
      </c>
      <c r="L32" s="105"/>
      <c r="M32" s="114"/>
      <c r="N32" s="105"/>
      <c r="O32" s="111" t="str">
        <f ca="1">IFERROR(IF(L32="是",IF(OR(N32="墙",N32="柱"),J32*C32,(CEILING(I32,8)/接头统计表!$L$3-1)*J32*C32),""),"")</f>
        <v/>
      </c>
    </row>
    <row r="33" s="61" customFormat="1" ht="20.45" customHeight="1" spans="1:15">
      <c r="A33" s="105" t="str">
        <f>IF(B33="","",COUNTA($B$4:$B33))</f>
        <v/>
      </c>
      <c r="B33" s="105"/>
      <c r="C33" s="105"/>
      <c r="D33" s="105"/>
      <c r="E33" s="9"/>
      <c r="F33" s="105"/>
      <c r="G33" s="95"/>
      <c r="H33" s="95"/>
      <c r="I33" s="113" t="str">
        <f ca="1" t="shared" si="2"/>
        <v/>
      </c>
      <c r="J33" s="113" t="str">
        <f ca="1" t="shared" si="3"/>
        <v/>
      </c>
      <c r="K33" s="113" t="str">
        <f ca="1">IF(OR(I33="",J33=""),"",ROUND(VLOOKUP(F33,规格汇总表!B:G,2,FALSE)*VLOOKUP(F33,规格汇总表!B:G,2,FALSE)*I33*J33*0.00617*C33/1000,3))</f>
        <v/>
      </c>
      <c r="L33" s="105"/>
      <c r="M33" s="114"/>
      <c r="N33" s="105"/>
      <c r="O33" s="111" t="str">
        <f ca="1">IFERROR(IF(L33="是",IF(OR(N33="墙",N33="柱"),J33*C33,(CEILING(I33,8)/接头统计表!$L$3-1)*J33*C33),""),"")</f>
        <v/>
      </c>
    </row>
    <row r="34" s="61" customFormat="1" ht="20.45" customHeight="1" spans="1:15">
      <c r="A34" s="105" t="str">
        <f>IF(B34="","",COUNTA($B$4:$B34))</f>
        <v/>
      </c>
      <c r="B34" s="105"/>
      <c r="C34" s="105"/>
      <c r="D34" s="105"/>
      <c r="E34" s="9"/>
      <c r="F34" s="105"/>
      <c r="G34" s="95"/>
      <c r="H34" s="95"/>
      <c r="I34" s="113" t="str">
        <f ca="1" t="shared" si="2"/>
        <v/>
      </c>
      <c r="J34" s="113" t="str">
        <f ca="1" t="shared" si="3"/>
        <v/>
      </c>
      <c r="K34" s="113" t="str">
        <f ca="1">IF(OR(I34="",J34=""),"",ROUND(VLOOKUP(F34,规格汇总表!B:G,2,FALSE)*VLOOKUP(F34,规格汇总表!B:G,2,FALSE)*I34*J34*0.00617*C34/1000,3))</f>
        <v/>
      </c>
      <c r="L34" s="105"/>
      <c r="M34" s="114"/>
      <c r="N34" s="105"/>
      <c r="O34" s="111" t="str">
        <f ca="1">IFERROR(IF(L34="是",IF(OR(N34="墙",N34="柱"),J34*C34,(CEILING(I34,8)/接头统计表!$L$3-1)*J34*C34),""),"")</f>
        <v/>
      </c>
    </row>
    <row r="35" s="61" customFormat="1" ht="20.45" customHeight="1" spans="1:15">
      <c r="A35" s="105" t="str">
        <f>IF(B35="","",COUNTA($B$4:$B35))</f>
        <v/>
      </c>
      <c r="B35" s="105"/>
      <c r="C35" s="105"/>
      <c r="D35" s="105"/>
      <c r="E35" s="9"/>
      <c r="F35" s="105"/>
      <c r="G35" s="95"/>
      <c r="H35" s="95"/>
      <c r="I35" s="113" t="str">
        <f ca="1" t="shared" si="2"/>
        <v/>
      </c>
      <c r="J35" s="113" t="str">
        <f ca="1" t="shared" si="3"/>
        <v/>
      </c>
      <c r="K35" s="113" t="str">
        <f ca="1">IF(OR(I35="",J35=""),"",ROUND(VLOOKUP(F35,规格汇总表!B:G,2,FALSE)*VLOOKUP(F35,规格汇总表!B:G,2,FALSE)*I35*J35*0.00617*C35/1000,3))</f>
        <v/>
      </c>
      <c r="L35" s="105"/>
      <c r="M35" s="114"/>
      <c r="N35" s="105"/>
      <c r="O35" s="111" t="str">
        <f ca="1">IFERROR(IF(L35="是",IF(OR(N35="墙",N35="柱"),J35*C35,(CEILING(I35,8)/接头统计表!$L$3-1)*J35*C35),""),"")</f>
        <v/>
      </c>
    </row>
    <row r="36" s="61" customFormat="1" ht="20.45" customHeight="1" spans="1:15">
      <c r="A36" s="105" t="str">
        <f>IF(B36="","",COUNTA($B$4:$B36))</f>
        <v/>
      </c>
      <c r="B36" s="105"/>
      <c r="C36" s="105"/>
      <c r="D36" s="105"/>
      <c r="E36" s="9"/>
      <c r="F36" s="105"/>
      <c r="G36" s="95"/>
      <c r="H36" s="95"/>
      <c r="I36" s="113" t="str">
        <f ca="1" t="shared" si="2"/>
        <v/>
      </c>
      <c r="J36" s="113" t="str">
        <f ca="1" t="shared" si="3"/>
        <v/>
      </c>
      <c r="K36" s="113" t="str">
        <f ca="1">IF(OR(I36="",J36=""),"",ROUND(VLOOKUP(F36,规格汇总表!B:G,2,FALSE)*VLOOKUP(F36,规格汇总表!B:G,2,FALSE)*I36*J36*0.00617*C36/1000,3))</f>
        <v/>
      </c>
      <c r="L36" s="105"/>
      <c r="M36" s="114"/>
      <c r="N36" s="105"/>
      <c r="O36" s="111" t="str">
        <f ca="1">IFERROR(IF(L36="是",IF(OR(N36="墙",N36="柱"),J36*C36,(CEILING(I36,8)/接头统计表!$L$3-1)*J36*C36),""),"")</f>
        <v/>
      </c>
    </row>
    <row r="37" s="61" customFormat="1" ht="20.45" customHeight="1" spans="1:15">
      <c r="A37" s="105" t="str">
        <f>IF(B37="","",COUNTA($B$4:$B37))</f>
        <v/>
      </c>
      <c r="B37" s="105"/>
      <c r="C37" s="105"/>
      <c r="D37" s="105"/>
      <c r="E37" s="9"/>
      <c r="F37" s="105"/>
      <c r="G37" s="95"/>
      <c r="H37" s="95"/>
      <c r="I37" s="113" t="str">
        <f ca="1" t="shared" si="2"/>
        <v/>
      </c>
      <c r="J37" s="113" t="str">
        <f ca="1" t="shared" si="3"/>
        <v/>
      </c>
      <c r="K37" s="113" t="str">
        <f ca="1">IF(OR(I37="",J37=""),"",ROUND(VLOOKUP(F37,规格汇总表!B:G,2,FALSE)*VLOOKUP(F37,规格汇总表!B:G,2,FALSE)*I37*J37*0.00617*C37/1000,3))</f>
        <v/>
      </c>
      <c r="L37" s="105"/>
      <c r="M37" s="114"/>
      <c r="N37" s="105"/>
      <c r="O37" s="111" t="str">
        <f ca="1">IFERROR(IF(L37="是",IF(OR(N37="墙",N37="柱"),J37*C37,(CEILING(I37,8)/接头统计表!$L$3-1)*J37*C37),""),"")</f>
        <v/>
      </c>
    </row>
    <row r="38" s="61" customFormat="1" ht="20.45" customHeight="1" spans="1:15">
      <c r="A38" s="105" t="str">
        <f>IF(B38="","",COUNTA($B$4:$B38))</f>
        <v/>
      </c>
      <c r="B38" s="105"/>
      <c r="C38" s="105"/>
      <c r="D38" s="105"/>
      <c r="E38" s="9"/>
      <c r="F38" s="105"/>
      <c r="G38" s="95"/>
      <c r="H38" s="95"/>
      <c r="I38" s="113" t="str">
        <f ca="1" t="shared" si="2"/>
        <v/>
      </c>
      <c r="J38" s="113" t="str">
        <f ca="1" t="shared" si="3"/>
        <v/>
      </c>
      <c r="K38" s="113" t="str">
        <f ca="1">IF(OR(I38="",J38=""),"",ROUND(VLOOKUP(F38,规格汇总表!B:G,2,FALSE)*VLOOKUP(F38,规格汇总表!B:G,2,FALSE)*I38*J38*0.00617*C38/1000,3))</f>
        <v/>
      </c>
      <c r="L38" s="105"/>
      <c r="M38" s="114"/>
      <c r="N38" s="105"/>
      <c r="O38" s="111" t="str">
        <f ca="1">IFERROR(IF(L38="是",IF(OR(N38="墙",N38="柱"),J38*C38,(CEILING(I38,8)/接头统计表!$L$3-1)*J38*C38),""),"")</f>
        <v/>
      </c>
    </row>
    <row r="39" s="61" customFormat="1" ht="20.45" customHeight="1" spans="1:15">
      <c r="A39" s="105" t="str">
        <f>IF(B39="","",COUNTA($B$4:$B39))</f>
        <v/>
      </c>
      <c r="B39" s="105"/>
      <c r="C39" s="105"/>
      <c r="D39" s="105"/>
      <c r="E39" s="9"/>
      <c r="F39" s="105"/>
      <c r="G39" s="95"/>
      <c r="H39" s="95"/>
      <c r="I39" s="113" t="str">
        <f ca="1" t="shared" si="2"/>
        <v/>
      </c>
      <c r="J39" s="113" t="str">
        <f ca="1" t="shared" si="3"/>
        <v/>
      </c>
      <c r="K39" s="113" t="str">
        <f ca="1">IF(OR(I39="",J39=""),"",ROUND(VLOOKUP(F39,规格汇总表!B:G,2,FALSE)*VLOOKUP(F39,规格汇总表!B:G,2,FALSE)*I39*J39*0.00617*C39/1000,3))</f>
        <v/>
      </c>
      <c r="L39" s="105"/>
      <c r="M39" s="114"/>
      <c r="N39" s="105"/>
      <c r="O39" s="111" t="str">
        <f ca="1">IFERROR(IF(L39="是",IF(OR(N39="墙",N39="柱"),J39*C39,(CEILING(I39,8)/接头统计表!$L$3-1)*J39*C39),""),"")</f>
        <v/>
      </c>
    </row>
    <row r="40" s="61" customFormat="1" ht="20.45" customHeight="1" spans="1:15">
      <c r="A40" s="105" t="str">
        <f>IF(B40="","",COUNTA($B$4:$B40))</f>
        <v/>
      </c>
      <c r="B40" s="105"/>
      <c r="C40" s="105"/>
      <c r="D40" s="105"/>
      <c r="E40" s="9"/>
      <c r="F40" s="105"/>
      <c r="G40" s="95"/>
      <c r="H40" s="95"/>
      <c r="I40" s="113" t="str">
        <f ca="1" t="shared" si="2"/>
        <v/>
      </c>
      <c r="J40" s="113" t="str">
        <f ca="1" t="shared" si="3"/>
        <v/>
      </c>
      <c r="K40" s="113" t="str">
        <f ca="1">IF(OR(I40="",J40=""),"",ROUND(VLOOKUP(F40,规格汇总表!B:G,2,FALSE)*VLOOKUP(F40,规格汇总表!B:G,2,FALSE)*I40*J40*0.00617*C40/1000,3))</f>
        <v/>
      </c>
      <c r="L40" s="105"/>
      <c r="M40" s="114"/>
      <c r="N40" s="105"/>
      <c r="O40" s="111" t="str">
        <f ca="1">IFERROR(IF(L40="是",IF(OR(N40="墙",N40="柱"),J40*C40,(CEILING(I40,8)/接头统计表!$L$3-1)*J40*C40),""),"")</f>
        <v/>
      </c>
    </row>
    <row r="41" s="61" customFormat="1" ht="20.45" customHeight="1" spans="1:15">
      <c r="A41" s="105" t="str">
        <f>IF(B41="","",COUNTA($B$4:$B41))</f>
        <v/>
      </c>
      <c r="B41" s="105"/>
      <c r="C41" s="105"/>
      <c r="D41" s="105"/>
      <c r="E41" s="9"/>
      <c r="F41" s="105"/>
      <c r="G41" s="95"/>
      <c r="H41" s="95"/>
      <c r="I41" s="113" t="str">
        <f ca="1" t="shared" si="2"/>
        <v/>
      </c>
      <c r="J41" s="113" t="str">
        <f ca="1" t="shared" si="3"/>
        <v/>
      </c>
      <c r="K41" s="113" t="str">
        <f ca="1">IF(OR(I41="",J41=""),"",ROUND(VLOOKUP(F41,规格汇总表!B:G,2,FALSE)*VLOOKUP(F41,规格汇总表!B:G,2,FALSE)*I41*J41*0.00617*C41/1000,3))</f>
        <v/>
      </c>
      <c r="L41" s="105"/>
      <c r="M41" s="114"/>
      <c r="N41" s="105"/>
      <c r="O41" s="111" t="str">
        <f ca="1">IFERROR(IF(L41="是",IF(OR(N41="墙",N41="柱"),J41*C41,(CEILING(I41,8)/接头统计表!$L$3-1)*J41*C41),""),"")</f>
        <v/>
      </c>
    </row>
    <row r="42" s="61" customFormat="1" ht="20.45" customHeight="1" spans="1:15">
      <c r="A42" s="105" t="str">
        <f>IF(B42="","",COUNTA($B$4:$B42))</f>
        <v/>
      </c>
      <c r="B42" s="105"/>
      <c r="C42" s="105"/>
      <c r="D42" s="105"/>
      <c r="E42" s="9"/>
      <c r="F42" s="105"/>
      <c r="G42" s="95"/>
      <c r="H42" s="95"/>
      <c r="I42" s="113" t="str">
        <f ca="1" t="shared" si="2"/>
        <v/>
      </c>
      <c r="J42" s="113" t="str">
        <f ca="1" t="shared" si="3"/>
        <v/>
      </c>
      <c r="K42" s="113" t="str">
        <f ca="1">IF(OR(I42="",J42=""),"",ROUND(VLOOKUP(F42,规格汇总表!B:G,2,FALSE)*VLOOKUP(F42,规格汇总表!B:G,2,FALSE)*I42*J42*0.00617*C42/1000,3))</f>
        <v/>
      </c>
      <c r="L42" s="105"/>
      <c r="M42" s="114"/>
      <c r="N42" s="105"/>
      <c r="O42" s="111" t="str">
        <f ca="1">IFERROR(IF(L42="是",IF(OR(N42="墙",N42="柱"),J42*C42,(CEILING(I42,8)/接头统计表!$L$3-1)*J42*C42),""),"")</f>
        <v/>
      </c>
    </row>
    <row r="43" s="61" customFormat="1" ht="20.45" customHeight="1" spans="1:15">
      <c r="A43" s="105" t="str">
        <f>IF(B43="","",COUNTA($B$4:$B43))</f>
        <v/>
      </c>
      <c r="B43" s="105"/>
      <c r="C43" s="105"/>
      <c r="D43" s="105"/>
      <c r="E43" s="9"/>
      <c r="F43" s="105"/>
      <c r="G43" s="95"/>
      <c r="H43" s="95"/>
      <c r="I43" s="113" t="str">
        <f ca="1" t="shared" si="2"/>
        <v/>
      </c>
      <c r="J43" s="113" t="str">
        <f ca="1" t="shared" si="3"/>
        <v/>
      </c>
      <c r="K43" s="113" t="str">
        <f ca="1">IF(OR(I43="",J43=""),"",ROUND(VLOOKUP(F43,规格汇总表!B:G,2,FALSE)*VLOOKUP(F43,规格汇总表!B:G,2,FALSE)*I43*J43*0.00617*C43/1000,3))</f>
        <v/>
      </c>
      <c r="L43" s="105"/>
      <c r="M43" s="114"/>
      <c r="N43" s="105"/>
      <c r="O43" s="111" t="str">
        <f ca="1">IFERROR(IF(L43="是",IF(OR(N43="墙",N43="柱"),J43*C43,(CEILING(I43,8)/接头统计表!$L$3-1)*J43*C43),""),"")</f>
        <v/>
      </c>
    </row>
    <row r="44" s="61" customFormat="1" ht="20.45" customHeight="1" spans="1:15">
      <c r="A44" s="105" t="str">
        <f>IF(B44="","",COUNTA($B$4:$B44))</f>
        <v/>
      </c>
      <c r="B44" s="105"/>
      <c r="C44" s="105"/>
      <c r="D44" s="105"/>
      <c r="E44" s="9"/>
      <c r="F44" s="105"/>
      <c r="G44" s="95"/>
      <c r="H44" s="95"/>
      <c r="I44" s="113" t="str">
        <f ca="1" t="shared" si="2"/>
        <v/>
      </c>
      <c r="J44" s="113" t="str">
        <f ca="1" t="shared" si="3"/>
        <v/>
      </c>
      <c r="K44" s="113" t="str">
        <f ca="1">IF(OR(I44="",J44=""),"",ROUND(VLOOKUP(F44,规格汇总表!B:G,2,FALSE)*VLOOKUP(F44,规格汇总表!B:G,2,FALSE)*I44*J44*0.00617*C44/1000,3))</f>
        <v/>
      </c>
      <c r="L44" s="105"/>
      <c r="M44" s="114"/>
      <c r="N44" s="105"/>
      <c r="O44" s="111" t="str">
        <f ca="1">IFERROR(IF(L44="是",IF(OR(N44="墙",N44="柱"),J44*C44,(CEILING(I44,8)/接头统计表!$L$3-1)*J44*C44),""),"")</f>
        <v/>
      </c>
    </row>
    <row r="45" s="61" customFormat="1" ht="20.45" customHeight="1" spans="1:15">
      <c r="A45" s="105" t="str">
        <f>IF(B45="","",COUNTA($B$4:$B45))</f>
        <v/>
      </c>
      <c r="B45" s="105"/>
      <c r="C45" s="105"/>
      <c r="D45" s="105"/>
      <c r="E45" s="9"/>
      <c r="F45" s="105"/>
      <c r="G45" s="95"/>
      <c r="H45" s="95"/>
      <c r="I45" s="113" t="str">
        <f ca="1" t="shared" si="2"/>
        <v/>
      </c>
      <c r="J45" s="113" t="str">
        <f ca="1" t="shared" si="3"/>
        <v/>
      </c>
      <c r="K45" s="113" t="str">
        <f ca="1">IF(OR(I45="",J45=""),"",ROUND(VLOOKUP(F45,规格汇总表!B:G,2,FALSE)*VLOOKUP(F45,规格汇总表!B:G,2,FALSE)*I45*J45*0.00617*C45/1000,3))</f>
        <v/>
      </c>
      <c r="L45" s="105"/>
      <c r="M45" s="114"/>
      <c r="N45" s="105"/>
      <c r="O45" s="111" t="str">
        <f ca="1">IFERROR(IF(L45="是",IF(OR(N45="墙",N45="柱"),J45*C45,(CEILING(I45,8)/接头统计表!$L$3-1)*J45*C45),""),"")</f>
        <v/>
      </c>
    </row>
    <row r="46" s="61" customFormat="1" ht="20.45" customHeight="1" spans="1:15">
      <c r="A46" s="105" t="str">
        <f>IF(B46="","",COUNTA($B$4:$B46))</f>
        <v/>
      </c>
      <c r="B46" s="105"/>
      <c r="C46" s="105"/>
      <c r="D46" s="105"/>
      <c r="E46" s="9"/>
      <c r="F46" s="105"/>
      <c r="G46" s="95"/>
      <c r="H46" s="95"/>
      <c r="I46" s="113" t="str">
        <f ca="1" t="shared" si="2"/>
        <v/>
      </c>
      <c r="J46" s="113" t="str">
        <f ca="1" t="shared" si="3"/>
        <v/>
      </c>
      <c r="K46" s="113" t="str">
        <f ca="1">IF(OR(I46="",J46=""),"",ROUND(VLOOKUP(F46,规格汇总表!B:G,2,FALSE)*VLOOKUP(F46,规格汇总表!B:G,2,FALSE)*I46*J46*0.00617*C46/1000,3))</f>
        <v/>
      </c>
      <c r="L46" s="105"/>
      <c r="M46" s="114"/>
      <c r="N46" s="105"/>
      <c r="O46" s="111" t="str">
        <f ca="1">IFERROR(IF(L46="是",IF(OR(N46="墙",N46="柱"),J46*C46,(CEILING(I46,8)/接头统计表!$L$3-1)*J46*C46),""),"")</f>
        <v/>
      </c>
    </row>
    <row r="47" s="61" customFormat="1" ht="20.45" customHeight="1" spans="1:15">
      <c r="A47" s="105" t="str">
        <f>IF(B47="","",COUNTA($B$4:$B47))</f>
        <v/>
      </c>
      <c r="B47" s="105"/>
      <c r="C47" s="105"/>
      <c r="D47" s="105"/>
      <c r="E47" s="9"/>
      <c r="F47" s="105"/>
      <c r="G47" s="95"/>
      <c r="H47" s="95"/>
      <c r="I47" s="113" t="str">
        <f ca="1" t="shared" si="2"/>
        <v/>
      </c>
      <c r="J47" s="113" t="str">
        <f ca="1" t="shared" si="3"/>
        <v/>
      </c>
      <c r="K47" s="113" t="str">
        <f ca="1">IF(OR(I47="",J47=""),"",ROUND(VLOOKUP(F47,规格汇总表!B:G,2,FALSE)*VLOOKUP(F47,规格汇总表!B:G,2,FALSE)*I47*J47*0.00617*C47/1000,3))</f>
        <v/>
      </c>
      <c r="L47" s="105"/>
      <c r="M47" s="114"/>
      <c r="N47" s="105"/>
      <c r="O47" s="111" t="str">
        <f ca="1">IFERROR(IF(L47="是",IF(OR(N47="墙",N47="柱"),J47*C47,(CEILING(I47,8)/接头统计表!$L$3-1)*J47*C47),""),"")</f>
        <v/>
      </c>
    </row>
    <row r="48" s="61" customFormat="1" ht="20.45" customHeight="1" spans="1:15">
      <c r="A48" s="105" t="str">
        <f>IF(B48="","",COUNTA($B$4:$B48))</f>
        <v/>
      </c>
      <c r="B48" s="105"/>
      <c r="C48" s="105"/>
      <c r="D48" s="105"/>
      <c r="E48" s="9"/>
      <c r="F48" s="105"/>
      <c r="G48" s="95"/>
      <c r="H48" s="95"/>
      <c r="I48" s="113" t="str">
        <f ca="1" t="shared" ref="I48:I79" si="4">IF($G48="","",ROUND(EVALUATE(SUBSTITUTE(SUBSTITUTE($G48,"[","*ISTEXT(""["),"]","]"")")),3)/1000)</f>
        <v/>
      </c>
      <c r="J48" s="113" t="str">
        <f ca="1" t="shared" ref="J48:J79" si="5">IF($H48="","",ROUND(EVALUATE(SUBSTITUTE(SUBSTITUTE($H48,"[","*ISTEXT(""["),"]","]"")")),0))</f>
        <v/>
      </c>
      <c r="K48" s="113" t="str">
        <f ca="1">IF(OR(I48="",J48=""),"",ROUND(VLOOKUP(F48,规格汇总表!B:G,2,FALSE)*VLOOKUP(F48,规格汇总表!B:G,2,FALSE)*I48*J48*0.00617*C48/1000,3))</f>
        <v/>
      </c>
      <c r="L48" s="105"/>
      <c r="M48" s="114"/>
      <c r="N48" s="105"/>
      <c r="O48" s="111" t="str">
        <f ca="1">IFERROR(IF(L48="是",IF(OR(N48="墙",N48="柱"),J48*C48,(CEILING(I48,8)/接头统计表!$L$3-1)*J48*C48),""),"")</f>
        <v/>
      </c>
    </row>
    <row r="49" s="61" customFormat="1" ht="20.45" customHeight="1" spans="1:15">
      <c r="A49" s="105" t="str">
        <f>IF(B49="","",COUNTA($B$4:$B49))</f>
        <v/>
      </c>
      <c r="B49" s="105"/>
      <c r="C49" s="105"/>
      <c r="D49" s="105"/>
      <c r="E49" s="9"/>
      <c r="F49" s="105"/>
      <c r="G49" s="95"/>
      <c r="H49" s="95"/>
      <c r="I49" s="113" t="str">
        <f ca="1" t="shared" si="4"/>
        <v/>
      </c>
      <c r="J49" s="113" t="str">
        <f ca="1" t="shared" si="5"/>
        <v/>
      </c>
      <c r="K49" s="113" t="str">
        <f ca="1">IF(OR(I49="",J49=""),"",ROUND(VLOOKUP(F49,规格汇总表!B:G,2,FALSE)*VLOOKUP(F49,规格汇总表!B:G,2,FALSE)*I49*J49*0.00617*C49/1000,3))</f>
        <v/>
      </c>
      <c r="L49" s="105"/>
      <c r="M49" s="114"/>
      <c r="N49" s="105"/>
      <c r="O49" s="111" t="str">
        <f ca="1">IFERROR(IF(L49="是",IF(OR(N49="墙",N49="柱"),J49*C49,(CEILING(I49,8)/接头统计表!$L$3-1)*J49*C49),""),"")</f>
        <v/>
      </c>
    </row>
    <row r="50" s="61" customFormat="1" ht="20.45" customHeight="1" spans="1:15">
      <c r="A50" s="105" t="str">
        <f>IF(B50="","",COUNTA($B$4:$B50))</f>
        <v/>
      </c>
      <c r="B50" s="105"/>
      <c r="C50" s="105"/>
      <c r="D50" s="105"/>
      <c r="E50" s="9"/>
      <c r="F50" s="105"/>
      <c r="G50" s="95"/>
      <c r="H50" s="95"/>
      <c r="I50" s="113" t="str">
        <f ca="1" t="shared" si="4"/>
        <v/>
      </c>
      <c r="J50" s="113" t="str">
        <f ca="1" t="shared" si="5"/>
        <v/>
      </c>
      <c r="K50" s="113" t="str">
        <f ca="1">IF(OR(I50="",J50=""),"",ROUND(VLOOKUP(F50,规格汇总表!B:G,2,FALSE)*VLOOKUP(F50,规格汇总表!B:G,2,FALSE)*I50*J50*0.00617*C50/1000,3))</f>
        <v/>
      </c>
      <c r="L50" s="105"/>
      <c r="M50" s="114"/>
      <c r="N50" s="105"/>
      <c r="O50" s="111" t="str">
        <f ca="1">IFERROR(IF(L50="是",IF(OR(N50="墙",N50="柱"),J50*C50,(CEILING(I50,8)/接头统计表!$L$3-1)*J50*C50),""),"")</f>
        <v/>
      </c>
    </row>
    <row r="51" s="61" customFormat="1" ht="20.45" customHeight="1" spans="1:15">
      <c r="A51" s="105" t="str">
        <f>IF(B51="","",COUNTA($B$4:$B51))</f>
        <v/>
      </c>
      <c r="B51" s="105"/>
      <c r="C51" s="105"/>
      <c r="D51" s="105"/>
      <c r="E51" s="9"/>
      <c r="F51" s="105"/>
      <c r="G51" s="95"/>
      <c r="H51" s="95"/>
      <c r="I51" s="113" t="str">
        <f ca="1" t="shared" si="4"/>
        <v/>
      </c>
      <c r="J51" s="113" t="str">
        <f ca="1" t="shared" si="5"/>
        <v/>
      </c>
      <c r="K51" s="113" t="str">
        <f ca="1">IF(OR(I51="",J51=""),"",ROUND(VLOOKUP(F51,规格汇总表!B:G,2,FALSE)*VLOOKUP(F51,规格汇总表!B:G,2,FALSE)*I51*J51*0.00617*C51/1000,3))</f>
        <v/>
      </c>
      <c r="L51" s="105"/>
      <c r="M51" s="114"/>
      <c r="N51" s="105"/>
      <c r="O51" s="111" t="str">
        <f ca="1">IFERROR(IF(L51="是",IF(OR(N51="墙",N51="柱"),J51*C51,(CEILING(I51,8)/接头统计表!$L$3-1)*J51*C51),""),"")</f>
        <v/>
      </c>
    </row>
    <row r="52" s="61" customFormat="1" ht="20.45" customHeight="1" spans="1:15">
      <c r="A52" s="105" t="str">
        <f>IF(B52="","",COUNTA($B$4:$B52))</f>
        <v/>
      </c>
      <c r="B52" s="105"/>
      <c r="C52" s="105"/>
      <c r="D52" s="105"/>
      <c r="E52" s="9"/>
      <c r="F52" s="105"/>
      <c r="G52" s="95"/>
      <c r="H52" s="95"/>
      <c r="I52" s="113" t="str">
        <f ca="1" t="shared" si="4"/>
        <v/>
      </c>
      <c r="J52" s="113" t="str">
        <f ca="1" t="shared" si="5"/>
        <v/>
      </c>
      <c r="K52" s="113" t="str">
        <f ca="1">IF(OR(I52="",J52=""),"",ROUND(VLOOKUP(F52,规格汇总表!B:G,2,FALSE)*VLOOKUP(F52,规格汇总表!B:G,2,FALSE)*I52*J52*0.00617*C52/1000,3))</f>
        <v/>
      </c>
      <c r="L52" s="105"/>
      <c r="M52" s="114"/>
      <c r="N52" s="105"/>
      <c r="O52" s="111" t="str">
        <f ca="1">IFERROR(IF(L52="是",IF(OR(N52="墙",N52="柱"),J52*C52,(CEILING(I52,8)/接头统计表!$L$3-1)*J52*C52),""),"")</f>
        <v/>
      </c>
    </row>
    <row r="53" s="61" customFormat="1" ht="20.45" customHeight="1" spans="1:15">
      <c r="A53" s="105" t="str">
        <f>IF(B53="","",COUNTA($B$4:$B53))</f>
        <v/>
      </c>
      <c r="B53" s="105"/>
      <c r="C53" s="105"/>
      <c r="D53" s="105"/>
      <c r="E53" s="9"/>
      <c r="F53" s="105"/>
      <c r="G53" s="95"/>
      <c r="H53" s="95"/>
      <c r="I53" s="113" t="str">
        <f ca="1" t="shared" si="4"/>
        <v/>
      </c>
      <c r="J53" s="113" t="str">
        <f ca="1" t="shared" si="5"/>
        <v/>
      </c>
      <c r="K53" s="113" t="str">
        <f ca="1">IF(OR(I53="",J53=""),"",ROUND(VLOOKUP(F53,规格汇总表!B:G,2,FALSE)*VLOOKUP(F53,规格汇总表!B:G,2,FALSE)*I53*J53*0.00617*C53/1000,3))</f>
        <v/>
      </c>
      <c r="L53" s="105"/>
      <c r="M53" s="114"/>
      <c r="N53" s="105"/>
      <c r="O53" s="111" t="str">
        <f ca="1">IFERROR(IF(L53="是",IF(OR(N53="墙",N53="柱"),J53*C53,(CEILING(I53,8)/接头统计表!$L$3-1)*J53*C53),""),"")</f>
        <v/>
      </c>
    </row>
    <row r="54" s="61" customFormat="1" ht="20.45" customHeight="1" spans="1:15">
      <c r="A54" s="105" t="str">
        <f>IF(B54="","",COUNTA($B$4:$B54))</f>
        <v/>
      </c>
      <c r="B54" s="105"/>
      <c r="C54" s="105"/>
      <c r="D54" s="105"/>
      <c r="E54" s="9"/>
      <c r="F54" s="105"/>
      <c r="G54" s="95"/>
      <c r="H54" s="95"/>
      <c r="I54" s="113" t="str">
        <f ca="1" t="shared" si="4"/>
        <v/>
      </c>
      <c r="J54" s="113" t="str">
        <f ca="1" t="shared" si="5"/>
        <v/>
      </c>
      <c r="K54" s="113" t="str">
        <f ca="1">IF(OR(I54="",J54=""),"",ROUND(VLOOKUP(F54,规格汇总表!B:G,2,FALSE)*VLOOKUP(F54,规格汇总表!B:G,2,FALSE)*I54*J54*0.00617*C54/1000,3))</f>
        <v/>
      </c>
      <c r="L54" s="105"/>
      <c r="M54" s="114"/>
      <c r="N54" s="105"/>
      <c r="O54" s="111" t="str">
        <f ca="1">IFERROR(IF(L54="是",IF(OR(N54="墙",N54="柱"),J54*C54,(CEILING(I54,8)/接头统计表!$L$3-1)*J54*C54),""),"")</f>
        <v/>
      </c>
    </row>
    <row r="55" s="61" customFormat="1" ht="20.45" customHeight="1" spans="1:15">
      <c r="A55" s="105" t="str">
        <f>IF(B55="","",COUNTA($B$4:$B55))</f>
        <v/>
      </c>
      <c r="B55" s="105"/>
      <c r="C55" s="105"/>
      <c r="D55" s="105"/>
      <c r="E55" s="9"/>
      <c r="F55" s="105"/>
      <c r="G55" s="95"/>
      <c r="H55" s="95"/>
      <c r="I55" s="113" t="str">
        <f ca="1" t="shared" si="4"/>
        <v/>
      </c>
      <c r="J55" s="113" t="str">
        <f ca="1" t="shared" si="5"/>
        <v/>
      </c>
      <c r="K55" s="113" t="str">
        <f ca="1">IF(OR(I55="",J55=""),"",ROUND(VLOOKUP(F55,规格汇总表!B:G,2,FALSE)*VLOOKUP(F55,规格汇总表!B:G,2,FALSE)*I55*J55*0.00617*C55/1000,3))</f>
        <v/>
      </c>
      <c r="L55" s="105"/>
      <c r="M55" s="114"/>
      <c r="N55" s="105"/>
      <c r="O55" s="111" t="str">
        <f ca="1">IFERROR(IF(L55="是",IF(OR(N55="墙",N55="柱"),J55*C55,(CEILING(I55,8)/接头统计表!$L$3-1)*J55*C55),""),"")</f>
        <v/>
      </c>
    </row>
    <row r="56" s="61" customFormat="1" ht="20.45" customHeight="1" spans="1:15">
      <c r="A56" s="105" t="str">
        <f>IF(B56="","",COUNTA($B$4:$B56))</f>
        <v/>
      </c>
      <c r="B56" s="105"/>
      <c r="C56" s="105"/>
      <c r="D56" s="105"/>
      <c r="E56" s="9"/>
      <c r="F56" s="105"/>
      <c r="G56" s="95"/>
      <c r="H56" s="95"/>
      <c r="I56" s="113" t="str">
        <f ca="1" t="shared" si="4"/>
        <v/>
      </c>
      <c r="J56" s="113" t="str">
        <f ca="1" t="shared" si="5"/>
        <v/>
      </c>
      <c r="K56" s="113" t="str">
        <f ca="1">IF(OR(I56="",J56=""),"",ROUND(VLOOKUP(F56,规格汇总表!B:G,2,FALSE)*VLOOKUP(F56,规格汇总表!B:G,2,FALSE)*I56*J56*0.00617*C56/1000,3))</f>
        <v/>
      </c>
      <c r="L56" s="105"/>
      <c r="M56" s="114"/>
      <c r="N56" s="105"/>
      <c r="O56" s="111" t="str">
        <f ca="1">IFERROR(IF(L56="是",IF(OR(N56="墙",N56="柱"),J56*C56,(CEILING(I56,8)/接头统计表!$L$3-1)*J56*C56),""),"")</f>
        <v/>
      </c>
    </row>
    <row r="57" s="61" customFormat="1" ht="20.45" customHeight="1" spans="1:15">
      <c r="A57" s="105" t="str">
        <f>IF(B57="","",COUNTA($B$4:$B57))</f>
        <v/>
      </c>
      <c r="B57" s="105"/>
      <c r="C57" s="105"/>
      <c r="D57" s="105"/>
      <c r="E57" s="9"/>
      <c r="F57" s="105"/>
      <c r="G57" s="95"/>
      <c r="H57" s="95"/>
      <c r="I57" s="113" t="str">
        <f ca="1" t="shared" si="4"/>
        <v/>
      </c>
      <c r="J57" s="113" t="str">
        <f ca="1" t="shared" si="5"/>
        <v/>
      </c>
      <c r="K57" s="113" t="str">
        <f ca="1">IF(OR(I57="",J57=""),"",ROUND(VLOOKUP(F57,规格汇总表!B:G,2,FALSE)*VLOOKUP(F57,规格汇总表!B:G,2,FALSE)*I57*J57*0.00617*C57/1000,3))</f>
        <v/>
      </c>
      <c r="L57" s="105"/>
      <c r="M57" s="114"/>
      <c r="N57" s="105"/>
      <c r="O57" s="111" t="str">
        <f ca="1">IFERROR(IF(L57="是",IF(OR(N57="墙",N57="柱"),J57*C57,(CEILING(I57,8)/接头统计表!$L$3-1)*J57*C57),""),"")</f>
        <v/>
      </c>
    </row>
    <row r="58" s="61" customFormat="1" ht="20.45" customHeight="1" spans="1:15">
      <c r="A58" s="105" t="str">
        <f>IF(B58="","",COUNTA($B$4:$B58))</f>
        <v/>
      </c>
      <c r="B58" s="105"/>
      <c r="C58" s="105"/>
      <c r="D58" s="105"/>
      <c r="E58" s="9"/>
      <c r="F58" s="105"/>
      <c r="G58" s="95"/>
      <c r="H58" s="95"/>
      <c r="I58" s="113" t="str">
        <f ca="1" t="shared" si="4"/>
        <v/>
      </c>
      <c r="J58" s="113" t="str">
        <f ca="1" t="shared" si="5"/>
        <v/>
      </c>
      <c r="K58" s="113" t="str">
        <f ca="1">IF(OR(I58="",J58=""),"",ROUND(VLOOKUP(F58,规格汇总表!B:G,2,FALSE)*VLOOKUP(F58,规格汇总表!B:G,2,FALSE)*I58*J58*0.00617*C58/1000,3))</f>
        <v/>
      </c>
      <c r="L58" s="105"/>
      <c r="M58" s="114"/>
      <c r="N58" s="105"/>
      <c r="O58" s="111" t="str">
        <f ca="1">IFERROR(IF(L58="是",IF(OR(N58="墙",N58="柱"),J58*C58,(CEILING(I58,8)/接头统计表!$L$3-1)*J58*C58),""),"")</f>
        <v/>
      </c>
    </row>
    <row r="59" s="61" customFormat="1" ht="20.45" customHeight="1" spans="1:15">
      <c r="A59" s="105" t="str">
        <f>IF(B59="","",COUNTA($B$4:$B59))</f>
        <v/>
      </c>
      <c r="B59" s="105"/>
      <c r="C59" s="105"/>
      <c r="D59" s="105"/>
      <c r="E59" s="9"/>
      <c r="F59" s="105"/>
      <c r="G59" s="95"/>
      <c r="H59" s="95"/>
      <c r="I59" s="113" t="str">
        <f ca="1" t="shared" si="4"/>
        <v/>
      </c>
      <c r="J59" s="113" t="str">
        <f ca="1" t="shared" si="5"/>
        <v/>
      </c>
      <c r="K59" s="113" t="str">
        <f ca="1">IF(OR(I59="",J59=""),"",ROUND(VLOOKUP(F59,规格汇总表!B:G,2,FALSE)*VLOOKUP(F59,规格汇总表!B:G,2,FALSE)*I59*J59*0.00617*C59/1000,3))</f>
        <v/>
      </c>
      <c r="L59" s="105"/>
      <c r="M59" s="114"/>
      <c r="N59" s="105"/>
      <c r="O59" s="111" t="str">
        <f ca="1">IFERROR(IF(L59="是",IF(OR(N59="墙",N59="柱"),J59*C59,(CEILING(I59,8)/接头统计表!$L$3-1)*J59*C59),""),"")</f>
        <v/>
      </c>
    </row>
    <row r="60" s="61" customFormat="1" ht="20.45" customHeight="1" spans="1:15">
      <c r="A60" s="105" t="str">
        <f>IF(B60="","",COUNTA($B$4:$B60))</f>
        <v/>
      </c>
      <c r="B60" s="105"/>
      <c r="C60" s="105"/>
      <c r="D60" s="105"/>
      <c r="E60" s="9"/>
      <c r="F60" s="105"/>
      <c r="G60" s="95"/>
      <c r="H60" s="95"/>
      <c r="I60" s="113" t="str">
        <f ca="1" t="shared" si="4"/>
        <v/>
      </c>
      <c r="J60" s="113" t="str">
        <f ca="1" t="shared" si="5"/>
        <v/>
      </c>
      <c r="K60" s="113" t="str">
        <f ca="1">IF(OR(I60="",J60=""),"",ROUND(VLOOKUP(F60,规格汇总表!B:G,2,FALSE)*VLOOKUP(F60,规格汇总表!B:G,2,FALSE)*I60*J60*0.00617*C60/1000,3))</f>
        <v/>
      </c>
      <c r="L60" s="105"/>
      <c r="M60" s="114"/>
      <c r="N60" s="105"/>
      <c r="O60" s="111" t="str">
        <f ca="1">IFERROR(IF(L60="是",IF(OR(N60="墙",N60="柱"),J60*C60,(CEILING(I60,8)/接头统计表!$L$3-1)*J60*C60),""),"")</f>
        <v/>
      </c>
    </row>
    <row r="61" s="61" customFormat="1" ht="20.45" customHeight="1" spans="1:15">
      <c r="A61" s="105" t="str">
        <f>IF(B61="","",COUNTA($B$4:$B61))</f>
        <v/>
      </c>
      <c r="B61" s="105"/>
      <c r="C61" s="105"/>
      <c r="D61" s="105"/>
      <c r="E61" s="9"/>
      <c r="F61" s="105"/>
      <c r="G61" s="95"/>
      <c r="H61" s="95"/>
      <c r="I61" s="113" t="str">
        <f ca="1" t="shared" si="4"/>
        <v/>
      </c>
      <c r="J61" s="113" t="str">
        <f ca="1" t="shared" si="5"/>
        <v/>
      </c>
      <c r="K61" s="113" t="str">
        <f ca="1">IF(OR(I61="",J61=""),"",ROUND(VLOOKUP(F61,规格汇总表!B:G,2,FALSE)*VLOOKUP(F61,规格汇总表!B:G,2,FALSE)*I61*J61*0.00617*C61/1000,3))</f>
        <v/>
      </c>
      <c r="L61" s="105"/>
      <c r="M61" s="114"/>
      <c r="N61" s="105"/>
      <c r="O61" s="111" t="str">
        <f ca="1">IFERROR(IF(L61="是",IF(OR(N61="墙",N61="柱"),J61*C61,(CEILING(I61,8)/接头统计表!$L$3-1)*J61*C61),""),"")</f>
        <v/>
      </c>
    </row>
    <row r="62" s="61" customFormat="1" ht="20.45" customHeight="1" spans="1:15">
      <c r="A62" s="105" t="str">
        <f>IF(B62="","",COUNTA($B$4:$B62))</f>
        <v/>
      </c>
      <c r="B62" s="105"/>
      <c r="C62" s="105"/>
      <c r="D62" s="105"/>
      <c r="E62" s="9"/>
      <c r="F62" s="105"/>
      <c r="G62" s="95"/>
      <c r="H62" s="95"/>
      <c r="I62" s="113" t="str">
        <f ca="1" t="shared" si="4"/>
        <v/>
      </c>
      <c r="J62" s="113" t="str">
        <f ca="1" t="shared" si="5"/>
        <v/>
      </c>
      <c r="K62" s="113" t="str">
        <f ca="1">IF(OR(I62="",J62=""),"",ROUND(VLOOKUP(F62,规格汇总表!B:G,2,FALSE)*VLOOKUP(F62,规格汇总表!B:G,2,FALSE)*I62*J62*0.00617*C62/1000,3))</f>
        <v/>
      </c>
      <c r="L62" s="105"/>
      <c r="M62" s="114"/>
      <c r="N62" s="105"/>
      <c r="O62" s="111" t="str">
        <f ca="1">IFERROR(IF(L62="是",IF(OR(N62="墙",N62="柱"),J62*C62,(CEILING(I62,8)/接头统计表!$L$3-1)*J62*C62),""),"")</f>
        <v/>
      </c>
    </row>
    <row r="63" s="61" customFormat="1" ht="20.45" customHeight="1" spans="1:15">
      <c r="A63" s="105" t="str">
        <f>IF(B63="","",COUNTA($B$4:$B63))</f>
        <v/>
      </c>
      <c r="B63" s="105"/>
      <c r="C63" s="105"/>
      <c r="D63" s="105"/>
      <c r="E63" s="9"/>
      <c r="F63" s="105"/>
      <c r="G63" s="95"/>
      <c r="H63" s="95"/>
      <c r="I63" s="113" t="str">
        <f ca="1" t="shared" si="4"/>
        <v/>
      </c>
      <c r="J63" s="113" t="str">
        <f ca="1" t="shared" si="5"/>
        <v/>
      </c>
      <c r="K63" s="113" t="str">
        <f ca="1">IF(OR(I63="",J63=""),"",ROUND(VLOOKUP(F63,规格汇总表!B:G,2,FALSE)*VLOOKUP(F63,规格汇总表!B:G,2,FALSE)*I63*J63*0.00617*C63/1000,3))</f>
        <v/>
      </c>
      <c r="L63" s="105"/>
      <c r="M63" s="114"/>
      <c r="N63" s="105"/>
      <c r="O63" s="111" t="str">
        <f ca="1">IFERROR(IF(L63="是",IF(OR(N63="墙",N63="柱"),J63*C63,(CEILING(I63,8)/接头统计表!$L$3-1)*J63*C63),""),"")</f>
        <v/>
      </c>
    </row>
    <row r="64" s="61" customFormat="1" ht="20.45" customHeight="1" spans="1:15">
      <c r="A64" s="105" t="str">
        <f>IF(B64="","",COUNTA($B$4:$B64))</f>
        <v/>
      </c>
      <c r="B64" s="105"/>
      <c r="C64" s="105"/>
      <c r="D64" s="105"/>
      <c r="E64" s="9"/>
      <c r="F64" s="105"/>
      <c r="G64" s="95"/>
      <c r="H64" s="95"/>
      <c r="I64" s="113" t="str">
        <f ca="1" t="shared" si="4"/>
        <v/>
      </c>
      <c r="J64" s="113" t="str">
        <f ca="1" t="shared" si="5"/>
        <v/>
      </c>
      <c r="K64" s="113" t="str">
        <f ca="1">IF(OR(I64="",J64=""),"",ROUND(VLOOKUP(F64,规格汇总表!B:G,2,FALSE)*VLOOKUP(F64,规格汇总表!B:G,2,FALSE)*I64*J64*0.00617*C64/1000,3))</f>
        <v/>
      </c>
      <c r="L64" s="105"/>
      <c r="M64" s="114"/>
      <c r="N64" s="105"/>
      <c r="O64" s="111" t="str">
        <f ca="1">IFERROR(IF(L64="是",IF(OR(N64="墙",N64="柱"),J64*C64,(CEILING(I64,8)/接头统计表!$L$3-1)*J64*C64),""),"")</f>
        <v/>
      </c>
    </row>
    <row r="65" s="61" customFormat="1" ht="20.45" customHeight="1" spans="1:15">
      <c r="A65" s="105" t="str">
        <f>IF(B65="","",COUNTA($B$4:$B65))</f>
        <v/>
      </c>
      <c r="B65" s="105"/>
      <c r="C65" s="105"/>
      <c r="D65" s="105"/>
      <c r="E65" s="9"/>
      <c r="F65" s="105"/>
      <c r="G65" s="95"/>
      <c r="H65" s="95"/>
      <c r="I65" s="113" t="str">
        <f ca="1" t="shared" si="4"/>
        <v/>
      </c>
      <c r="J65" s="113" t="str">
        <f ca="1" t="shared" si="5"/>
        <v/>
      </c>
      <c r="K65" s="113" t="str">
        <f ca="1">IF(OR(I65="",J65=""),"",ROUND(VLOOKUP(F65,规格汇总表!B:G,2,FALSE)*VLOOKUP(F65,规格汇总表!B:G,2,FALSE)*I65*J65*0.00617*C65/1000,3))</f>
        <v/>
      </c>
      <c r="L65" s="105"/>
      <c r="M65" s="114"/>
      <c r="N65" s="105"/>
      <c r="O65" s="111" t="str">
        <f ca="1">IFERROR(IF(L65="是",IF(OR(N65="墙",N65="柱"),J65*C65,(CEILING(I65,8)/接头统计表!$L$3-1)*J65*C65),""),"")</f>
        <v/>
      </c>
    </row>
    <row r="66" s="61" customFormat="1" ht="20.45" customHeight="1" spans="1:15">
      <c r="A66" s="105" t="str">
        <f>IF(B66="","",COUNTA($B$4:$B66))</f>
        <v/>
      </c>
      <c r="B66" s="105"/>
      <c r="C66" s="105"/>
      <c r="D66" s="105"/>
      <c r="E66" s="9"/>
      <c r="F66" s="105"/>
      <c r="G66" s="95"/>
      <c r="H66" s="95"/>
      <c r="I66" s="113" t="str">
        <f ca="1" t="shared" si="4"/>
        <v/>
      </c>
      <c r="J66" s="113" t="str">
        <f ca="1" t="shared" si="5"/>
        <v/>
      </c>
      <c r="K66" s="113" t="str">
        <f ca="1">IF(OR(I66="",J66=""),"",ROUND(VLOOKUP(F66,规格汇总表!B:G,2,FALSE)*VLOOKUP(F66,规格汇总表!B:G,2,FALSE)*I66*J66*0.00617*C66/1000,3))</f>
        <v/>
      </c>
      <c r="L66" s="105"/>
      <c r="M66" s="114"/>
      <c r="N66" s="105"/>
      <c r="O66" s="111" t="str">
        <f ca="1">IFERROR(IF(L66="是",IF(OR(N66="墙",N66="柱"),J66*C66,(CEILING(I66,8)/接头统计表!$L$3-1)*J66*C66),""),"")</f>
        <v/>
      </c>
    </row>
    <row r="67" s="61" customFormat="1" ht="20.45" customHeight="1" spans="1:15">
      <c r="A67" s="105" t="str">
        <f>IF(B67="","",COUNTA($B$4:$B67))</f>
        <v/>
      </c>
      <c r="B67" s="105"/>
      <c r="C67" s="105"/>
      <c r="D67" s="105"/>
      <c r="E67" s="9"/>
      <c r="F67" s="105"/>
      <c r="G67" s="95"/>
      <c r="H67" s="95"/>
      <c r="I67" s="113" t="str">
        <f ca="1" t="shared" si="4"/>
        <v/>
      </c>
      <c r="J67" s="113" t="str">
        <f ca="1" t="shared" si="5"/>
        <v/>
      </c>
      <c r="K67" s="113" t="str">
        <f ca="1">IF(OR(I67="",J67=""),"",ROUND(VLOOKUP(F67,规格汇总表!B:G,2,FALSE)*VLOOKUP(F67,规格汇总表!B:G,2,FALSE)*I67*J67*0.00617*C67/1000,3))</f>
        <v/>
      </c>
      <c r="L67" s="105"/>
      <c r="M67" s="114"/>
      <c r="N67" s="105"/>
      <c r="O67" s="111" t="str">
        <f ca="1">IFERROR(IF(L67="是",IF(OR(N67="墙",N67="柱"),J67*C67,(CEILING(I67,8)/接头统计表!$L$3-1)*J67*C67),""),"")</f>
        <v/>
      </c>
    </row>
    <row r="68" s="61" customFormat="1" ht="20.45" customHeight="1" spans="1:15">
      <c r="A68" s="105" t="str">
        <f>IF(B68="","",COUNTA($B$4:$B68))</f>
        <v/>
      </c>
      <c r="B68" s="105"/>
      <c r="C68" s="105"/>
      <c r="D68" s="105"/>
      <c r="E68" s="9"/>
      <c r="F68" s="105"/>
      <c r="G68" s="95"/>
      <c r="H68" s="95"/>
      <c r="I68" s="113" t="str">
        <f ca="1" t="shared" si="4"/>
        <v/>
      </c>
      <c r="J68" s="113" t="str">
        <f ca="1" t="shared" si="5"/>
        <v/>
      </c>
      <c r="K68" s="113" t="str">
        <f ca="1">IF(OR(I68="",J68=""),"",ROUND(VLOOKUP(F68,规格汇总表!B:G,2,FALSE)*VLOOKUP(F68,规格汇总表!B:G,2,FALSE)*I68*J68*0.00617*C68/1000,3))</f>
        <v/>
      </c>
      <c r="L68" s="105"/>
      <c r="M68" s="114"/>
      <c r="N68" s="105"/>
      <c r="O68" s="111" t="str">
        <f ca="1">IFERROR(IF(L68="是",IF(OR(N68="墙",N68="柱"),J68*C68,(CEILING(I68,8)/接头统计表!$L$3-1)*J68*C68),""),"")</f>
        <v/>
      </c>
    </row>
    <row r="69" s="61" customFormat="1" ht="20.45" customHeight="1" spans="1:15">
      <c r="A69" s="105" t="str">
        <f>IF(B69="","",COUNTA($B$4:$B69))</f>
        <v/>
      </c>
      <c r="B69" s="105"/>
      <c r="C69" s="105"/>
      <c r="D69" s="105"/>
      <c r="E69" s="9"/>
      <c r="F69" s="105"/>
      <c r="G69" s="95"/>
      <c r="H69" s="95"/>
      <c r="I69" s="113" t="str">
        <f ca="1" t="shared" si="4"/>
        <v/>
      </c>
      <c r="J69" s="113" t="str">
        <f ca="1" t="shared" si="5"/>
        <v/>
      </c>
      <c r="K69" s="113" t="str">
        <f ca="1">IF(OR(I69="",J69=""),"",ROUND(VLOOKUP(F69,规格汇总表!B:G,2,FALSE)*VLOOKUP(F69,规格汇总表!B:G,2,FALSE)*I69*J69*0.00617*C69/1000,3))</f>
        <v/>
      </c>
      <c r="L69" s="105"/>
      <c r="M69" s="114"/>
      <c r="N69" s="105"/>
      <c r="O69" s="111" t="str">
        <f ca="1">IFERROR(IF(L69="是",IF(OR(N69="墙",N69="柱"),J69*C69,(CEILING(I69,8)/接头统计表!$L$3-1)*J69*C69),""),"")</f>
        <v/>
      </c>
    </row>
    <row r="70" s="61" customFormat="1" ht="20.45" customHeight="1" spans="1:15">
      <c r="A70" s="105" t="str">
        <f>IF(B70="","",COUNTA($B$4:$B70))</f>
        <v/>
      </c>
      <c r="B70" s="105"/>
      <c r="C70" s="105"/>
      <c r="D70" s="105"/>
      <c r="E70" s="9"/>
      <c r="F70" s="105"/>
      <c r="G70" s="95"/>
      <c r="H70" s="95"/>
      <c r="I70" s="113" t="str">
        <f ca="1" t="shared" si="4"/>
        <v/>
      </c>
      <c r="J70" s="113" t="str">
        <f ca="1" t="shared" si="5"/>
        <v/>
      </c>
      <c r="K70" s="113" t="str">
        <f ca="1">IF(OR(I70="",J70=""),"",ROUND(VLOOKUP(F70,规格汇总表!B:G,2,FALSE)*VLOOKUP(F70,规格汇总表!B:G,2,FALSE)*I70*J70*0.00617*C70/1000,3))</f>
        <v/>
      </c>
      <c r="L70" s="105"/>
      <c r="M70" s="114"/>
      <c r="N70" s="105"/>
      <c r="O70" s="111" t="str">
        <f ca="1">IFERROR(IF(L70="是",IF(OR(N70="墙",N70="柱"),J70*C70,(CEILING(I70,8)/接头统计表!$L$3-1)*J70*C70),""),"")</f>
        <v/>
      </c>
    </row>
    <row r="71" s="61" customFormat="1" ht="20.45" customHeight="1" spans="1:15">
      <c r="A71" s="105" t="str">
        <f>IF(B71="","",COUNTA($B$4:$B71))</f>
        <v/>
      </c>
      <c r="B71" s="105"/>
      <c r="C71" s="105"/>
      <c r="D71" s="105"/>
      <c r="E71" s="9"/>
      <c r="F71" s="105"/>
      <c r="G71" s="95"/>
      <c r="H71" s="95"/>
      <c r="I71" s="113" t="str">
        <f ca="1" t="shared" si="4"/>
        <v/>
      </c>
      <c r="J71" s="113" t="str">
        <f ca="1" t="shared" si="5"/>
        <v/>
      </c>
      <c r="K71" s="113" t="str">
        <f ca="1">IF(OR(I71="",J71=""),"",ROUND(VLOOKUP(F71,规格汇总表!B:G,2,FALSE)*VLOOKUP(F71,规格汇总表!B:G,2,FALSE)*I71*J71*0.00617*C71/1000,3))</f>
        <v/>
      </c>
      <c r="L71" s="105"/>
      <c r="M71" s="114"/>
      <c r="N71" s="105"/>
      <c r="O71" s="111" t="str">
        <f ca="1">IFERROR(IF(L71="是",IF(OR(N71="墙",N71="柱"),J71*C71,(CEILING(I71,8)/接头统计表!$L$3-1)*J71*C71),""),"")</f>
        <v/>
      </c>
    </row>
    <row r="72" s="61" customFormat="1" ht="20.45" customHeight="1" spans="1:15">
      <c r="A72" s="105" t="str">
        <f>IF(B72="","",COUNTA($B$4:$B72))</f>
        <v/>
      </c>
      <c r="B72" s="105"/>
      <c r="C72" s="105"/>
      <c r="D72" s="105"/>
      <c r="E72" s="9"/>
      <c r="F72" s="105"/>
      <c r="G72" s="95"/>
      <c r="H72" s="95"/>
      <c r="I72" s="113" t="str">
        <f ca="1" t="shared" si="4"/>
        <v/>
      </c>
      <c r="J72" s="113" t="str">
        <f ca="1" t="shared" si="5"/>
        <v/>
      </c>
      <c r="K72" s="113" t="str">
        <f ca="1">IF(OR(I72="",J72=""),"",ROUND(VLOOKUP(F72,规格汇总表!B:G,2,FALSE)*VLOOKUP(F72,规格汇总表!B:G,2,FALSE)*I72*J72*0.00617*C72/1000,3))</f>
        <v/>
      </c>
      <c r="L72" s="105"/>
      <c r="M72" s="114"/>
      <c r="N72" s="105"/>
      <c r="O72" s="111" t="str">
        <f ca="1">IFERROR(IF(L72="是",IF(OR(N72="墙",N72="柱"),J72*C72,(CEILING(I72,8)/接头统计表!$L$3-1)*J72*C72),""),"")</f>
        <v/>
      </c>
    </row>
    <row r="73" s="61" customFormat="1" ht="20.45" customHeight="1" spans="1:15">
      <c r="A73" s="105" t="str">
        <f>IF(B73="","",COUNTA($B$4:$B73))</f>
        <v/>
      </c>
      <c r="B73" s="105"/>
      <c r="C73" s="105"/>
      <c r="D73" s="105"/>
      <c r="E73" s="9"/>
      <c r="F73" s="105"/>
      <c r="G73" s="95"/>
      <c r="H73" s="95"/>
      <c r="I73" s="113" t="str">
        <f ca="1" t="shared" si="4"/>
        <v/>
      </c>
      <c r="J73" s="113" t="str">
        <f ca="1" t="shared" si="5"/>
        <v/>
      </c>
      <c r="K73" s="113" t="str">
        <f ca="1">IF(OR(I73="",J73=""),"",ROUND(VLOOKUP(F73,规格汇总表!B:G,2,FALSE)*VLOOKUP(F73,规格汇总表!B:G,2,FALSE)*I73*J73*0.00617*C73/1000,3))</f>
        <v/>
      </c>
      <c r="L73" s="105"/>
      <c r="M73" s="114"/>
      <c r="N73" s="105"/>
      <c r="O73" s="111" t="str">
        <f ca="1">IFERROR(IF(L73="是",IF(OR(N73="墙",N73="柱"),J73*C73,(CEILING(I73,8)/接头统计表!$L$3-1)*J73*C73),""),"")</f>
        <v/>
      </c>
    </row>
    <row r="74" s="61" customFormat="1" ht="20.45" customHeight="1" spans="1:15">
      <c r="A74" s="105" t="str">
        <f>IF(B74="","",COUNTA($B$4:$B74))</f>
        <v/>
      </c>
      <c r="B74" s="105"/>
      <c r="C74" s="105"/>
      <c r="D74" s="105"/>
      <c r="E74" s="9"/>
      <c r="F74" s="105"/>
      <c r="G74" s="95"/>
      <c r="H74" s="95"/>
      <c r="I74" s="113" t="str">
        <f ca="1" t="shared" si="4"/>
        <v/>
      </c>
      <c r="J74" s="113" t="str">
        <f ca="1" t="shared" si="5"/>
        <v/>
      </c>
      <c r="K74" s="113" t="str">
        <f ca="1">IF(OR(I74="",J74=""),"",ROUND(VLOOKUP(F74,规格汇总表!B:G,2,FALSE)*VLOOKUP(F74,规格汇总表!B:G,2,FALSE)*I74*J74*0.00617*C74/1000,3))</f>
        <v/>
      </c>
      <c r="L74" s="105"/>
      <c r="M74" s="114"/>
      <c r="N74" s="105"/>
      <c r="O74" s="111" t="str">
        <f ca="1">IFERROR(IF(L74="是",IF(OR(N74="墙",N74="柱"),J74*C74,(CEILING(I74,8)/接头统计表!$L$3-1)*J74*C74),""),"")</f>
        <v/>
      </c>
    </row>
    <row r="75" s="61" customFormat="1" ht="20.45" customHeight="1" spans="1:15">
      <c r="A75" s="105" t="str">
        <f>IF(B75="","",COUNTA($B$4:$B75))</f>
        <v/>
      </c>
      <c r="B75" s="105"/>
      <c r="C75" s="105"/>
      <c r="D75" s="105"/>
      <c r="E75" s="9"/>
      <c r="F75" s="105"/>
      <c r="G75" s="95"/>
      <c r="H75" s="95"/>
      <c r="I75" s="113" t="str">
        <f ca="1" t="shared" si="4"/>
        <v/>
      </c>
      <c r="J75" s="113" t="str">
        <f ca="1" t="shared" si="5"/>
        <v/>
      </c>
      <c r="K75" s="113" t="str">
        <f ca="1">IF(OR(I75="",J75=""),"",ROUND(VLOOKUP(F75,规格汇总表!B:G,2,FALSE)*VLOOKUP(F75,规格汇总表!B:G,2,FALSE)*I75*J75*0.00617*C75/1000,3))</f>
        <v/>
      </c>
      <c r="L75" s="105"/>
      <c r="M75" s="114"/>
      <c r="N75" s="105"/>
      <c r="O75" s="111" t="str">
        <f ca="1">IFERROR(IF(L75="是",IF(OR(N75="墙",N75="柱"),J75*C75,(CEILING(I75,8)/接头统计表!$L$3-1)*J75*C75),""),"")</f>
        <v/>
      </c>
    </row>
    <row r="76" s="61" customFormat="1" ht="20.45" customHeight="1" spans="1:15">
      <c r="A76" s="105" t="str">
        <f>IF(B76="","",COUNTA($B$4:$B76))</f>
        <v/>
      </c>
      <c r="B76" s="105"/>
      <c r="C76" s="105"/>
      <c r="D76" s="105"/>
      <c r="E76" s="9"/>
      <c r="F76" s="105"/>
      <c r="G76" s="95"/>
      <c r="H76" s="95"/>
      <c r="I76" s="113" t="str">
        <f ca="1" t="shared" si="4"/>
        <v/>
      </c>
      <c r="J76" s="113" t="str">
        <f ca="1" t="shared" si="5"/>
        <v/>
      </c>
      <c r="K76" s="113" t="str">
        <f ca="1">IF(OR(I76="",J76=""),"",ROUND(VLOOKUP(F76,规格汇总表!B:G,2,FALSE)*VLOOKUP(F76,规格汇总表!B:G,2,FALSE)*I76*J76*0.00617*C76/1000,3))</f>
        <v/>
      </c>
      <c r="L76" s="105"/>
      <c r="M76" s="114"/>
      <c r="N76" s="105"/>
      <c r="O76" s="111" t="str">
        <f ca="1">IFERROR(IF(L76="是",IF(OR(N76="墙",N76="柱"),J76*C76,(CEILING(I76,8)/接头统计表!$L$3-1)*J76*C76),""),"")</f>
        <v/>
      </c>
    </row>
    <row r="77" s="61" customFormat="1" ht="20.45" customHeight="1" spans="1:15">
      <c r="A77" s="105" t="str">
        <f>IF(B77="","",COUNTA($B$4:$B77))</f>
        <v/>
      </c>
      <c r="B77" s="105"/>
      <c r="C77" s="105"/>
      <c r="D77" s="105"/>
      <c r="E77" s="9"/>
      <c r="F77" s="105"/>
      <c r="G77" s="95"/>
      <c r="H77" s="95"/>
      <c r="I77" s="113" t="str">
        <f ca="1" t="shared" si="4"/>
        <v/>
      </c>
      <c r="J77" s="113" t="str">
        <f ca="1" t="shared" si="5"/>
        <v/>
      </c>
      <c r="K77" s="113" t="str">
        <f ca="1">IF(OR(I77="",J77=""),"",ROUND(VLOOKUP(F77,规格汇总表!B:G,2,FALSE)*VLOOKUP(F77,规格汇总表!B:G,2,FALSE)*I77*J77*0.00617*C77/1000,3))</f>
        <v/>
      </c>
      <c r="L77" s="105"/>
      <c r="M77" s="114"/>
      <c r="N77" s="105"/>
      <c r="O77" s="111" t="str">
        <f ca="1">IFERROR(IF(L77="是",IF(OR(N77="墙",N77="柱"),J77*C77,(CEILING(I77,8)/接头统计表!$L$3-1)*J77*C77),""),"")</f>
        <v/>
      </c>
    </row>
    <row r="78" s="61" customFormat="1" ht="20.45" customHeight="1" spans="1:15">
      <c r="A78" s="105" t="str">
        <f>IF(B78="","",COUNTA($B$4:$B78))</f>
        <v/>
      </c>
      <c r="B78" s="105"/>
      <c r="C78" s="105"/>
      <c r="D78" s="105"/>
      <c r="E78" s="9"/>
      <c r="F78" s="105"/>
      <c r="G78" s="95"/>
      <c r="H78" s="95"/>
      <c r="I78" s="113" t="str">
        <f ca="1" t="shared" si="4"/>
        <v/>
      </c>
      <c r="J78" s="113" t="str">
        <f ca="1" t="shared" si="5"/>
        <v/>
      </c>
      <c r="K78" s="113" t="str">
        <f ca="1">IF(OR(I78="",J78=""),"",ROUND(VLOOKUP(F78,规格汇总表!B:G,2,FALSE)*VLOOKUP(F78,规格汇总表!B:G,2,FALSE)*I78*J78*0.00617*C78/1000,3))</f>
        <v/>
      </c>
      <c r="L78" s="105"/>
      <c r="M78" s="114"/>
      <c r="N78" s="105"/>
      <c r="O78" s="111" t="str">
        <f ca="1">IFERROR(IF(L78="是",IF(OR(N78="墙",N78="柱"),J78*C78,(CEILING(I78,8)/接头统计表!$L$3-1)*J78*C78),""),"")</f>
        <v/>
      </c>
    </row>
    <row r="79" s="61" customFormat="1" ht="20.45" customHeight="1" spans="1:15">
      <c r="A79" s="105" t="str">
        <f>IF(B79="","",COUNTA($B$4:$B79))</f>
        <v/>
      </c>
      <c r="B79" s="105"/>
      <c r="C79" s="105"/>
      <c r="D79" s="105"/>
      <c r="E79" s="9"/>
      <c r="F79" s="105"/>
      <c r="G79" s="95"/>
      <c r="H79" s="95"/>
      <c r="I79" s="113" t="str">
        <f ca="1" t="shared" si="4"/>
        <v/>
      </c>
      <c r="J79" s="113" t="str">
        <f ca="1" t="shared" si="5"/>
        <v/>
      </c>
      <c r="K79" s="113" t="str">
        <f ca="1">IF(OR(I79="",J79=""),"",ROUND(VLOOKUP(F79,规格汇总表!B:G,2,FALSE)*VLOOKUP(F79,规格汇总表!B:G,2,FALSE)*I79*J79*0.00617*C79/1000,3))</f>
        <v/>
      </c>
      <c r="L79" s="105"/>
      <c r="M79" s="114"/>
      <c r="N79" s="105"/>
      <c r="O79" s="111" t="str">
        <f ca="1">IFERROR(IF(L79="是",IF(OR(N79="墙",N79="柱"),J79*C79,(CEILING(I79,8)/接头统计表!$L$3-1)*J79*C79),""),"")</f>
        <v/>
      </c>
    </row>
    <row r="80" s="61" customFormat="1" ht="20.45" customHeight="1" spans="1:15">
      <c r="A80" s="105" t="str">
        <f>IF(B80="","",COUNTA($B$4:$B80))</f>
        <v/>
      </c>
      <c r="B80" s="105"/>
      <c r="C80" s="105"/>
      <c r="D80" s="105"/>
      <c r="E80" s="9"/>
      <c r="F80" s="105"/>
      <c r="G80" s="95"/>
      <c r="H80" s="95"/>
      <c r="I80" s="113" t="str">
        <f ca="1" t="shared" ref="I80:I111" si="6">IF($G80="","",ROUND(EVALUATE(SUBSTITUTE(SUBSTITUTE($G80,"[","*ISTEXT(""["),"]","]"")")),3)/1000)</f>
        <v/>
      </c>
      <c r="J80" s="113" t="str">
        <f ca="1" t="shared" ref="J80:J111" si="7">IF($H80="","",ROUND(EVALUATE(SUBSTITUTE(SUBSTITUTE($H80,"[","*ISTEXT(""["),"]","]"")")),0))</f>
        <v/>
      </c>
      <c r="K80" s="113" t="str">
        <f ca="1">IF(OR(I80="",J80=""),"",ROUND(VLOOKUP(F80,规格汇总表!B:G,2,FALSE)*VLOOKUP(F80,规格汇总表!B:G,2,FALSE)*I80*J80*0.00617*C80/1000,3))</f>
        <v/>
      </c>
      <c r="L80" s="105"/>
      <c r="M80" s="114"/>
      <c r="N80" s="105"/>
      <c r="O80" s="111" t="str">
        <f ca="1">IFERROR(IF(L80="是",IF(OR(N80="墙",N80="柱"),J80*C80,(CEILING(I80,8)/接头统计表!$L$3-1)*J80*C80),""),"")</f>
        <v/>
      </c>
    </row>
    <row r="81" s="61" customFormat="1" ht="20.45" customHeight="1" spans="1:15">
      <c r="A81" s="105" t="str">
        <f>IF(B81="","",COUNTA($B$4:$B81))</f>
        <v/>
      </c>
      <c r="B81" s="105"/>
      <c r="C81" s="105"/>
      <c r="D81" s="105"/>
      <c r="E81" s="9"/>
      <c r="F81" s="105"/>
      <c r="G81" s="95"/>
      <c r="H81" s="95"/>
      <c r="I81" s="113" t="str">
        <f ca="1" t="shared" si="6"/>
        <v/>
      </c>
      <c r="J81" s="113" t="str">
        <f ca="1" t="shared" si="7"/>
        <v/>
      </c>
      <c r="K81" s="113" t="str">
        <f ca="1">IF(OR(I81="",J81=""),"",ROUND(VLOOKUP(F81,规格汇总表!B:G,2,FALSE)*VLOOKUP(F81,规格汇总表!B:G,2,FALSE)*I81*J81*0.00617*C81/1000,3))</f>
        <v/>
      </c>
      <c r="L81" s="105"/>
      <c r="M81" s="114"/>
      <c r="N81" s="105"/>
      <c r="O81" s="111" t="str">
        <f ca="1">IFERROR(IF(L81="是",IF(OR(N81="墙",N81="柱"),J81*C81,(CEILING(I81,8)/接头统计表!$L$3-1)*J81*C81),""),"")</f>
        <v/>
      </c>
    </row>
    <row r="82" s="61" customFormat="1" ht="20.45" customHeight="1" spans="1:15">
      <c r="A82" s="105" t="str">
        <f>IF(B82="","",COUNTA($B$4:$B82))</f>
        <v/>
      </c>
      <c r="B82" s="105"/>
      <c r="C82" s="105"/>
      <c r="D82" s="105"/>
      <c r="E82" s="9"/>
      <c r="F82" s="105"/>
      <c r="G82" s="95"/>
      <c r="H82" s="95"/>
      <c r="I82" s="113" t="str">
        <f ca="1" t="shared" si="6"/>
        <v/>
      </c>
      <c r="J82" s="113" t="str">
        <f ca="1" t="shared" si="7"/>
        <v/>
      </c>
      <c r="K82" s="113" t="str">
        <f ca="1">IF(OR(I82="",J82=""),"",ROUND(VLOOKUP(F82,规格汇总表!B:G,2,FALSE)*VLOOKUP(F82,规格汇总表!B:G,2,FALSE)*I82*J82*0.00617*C82/1000,3))</f>
        <v/>
      </c>
      <c r="L82" s="105"/>
      <c r="M82" s="114"/>
      <c r="N82" s="105"/>
      <c r="O82" s="111" t="str">
        <f ca="1">IFERROR(IF(L82="是",IF(OR(N82="墙",N82="柱"),J82*C82,(CEILING(I82,8)/接头统计表!$L$3-1)*J82*C82),""),"")</f>
        <v/>
      </c>
    </row>
    <row r="83" s="61" customFormat="1" ht="20.45" customHeight="1" spans="1:15">
      <c r="A83" s="105" t="str">
        <f>IF(B83="","",COUNTA($B$4:$B83))</f>
        <v/>
      </c>
      <c r="B83" s="105"/>
      <c r="C83" s="105"/>
      <c r="D83" s="105"/>
      <c r="E83" s="9"/>
      <c r="F83" s="105"/>
      <c r="G83" s="95"/>
      <c r="H83" s="95"/>
      <c r="I83" s="113" t="str">
        <f ca="1" t="shared" si="6"/>
        <v/>
      </c>
      <c r="J83" s="113" t="str">
        <f ca="1" t="shared" si="7"/>
        <v/>
      </c>
      <c r="K83" s="113" t="str">
        <f ca="1">IF(OR(I83="",J83=""),"",ROUND(VLOOKUP(F83,规格汇总表!B:G,2,FALSE)*VLOOKUP(F83,规格汇总表!B:G,2,FALSE)*I83*J83*0.00617*C83/1000,3))</f>
        <v/>
      </c>
      <c r="L83" s="105"/>
      <c r="M83" s="114"/>
      <c r="N83" s="105"/>
      <c r="O83" s="111" t="str">
        <f ca="1">IFERROR(IF(L83="是",IF(OR(N83="墙",N83="柱"),J83*C83,(CEILING(I83,8)/接头统计表!$L$3-1)*J83*C83),""),"")</f>
        <v/>
      </c>
    </row>
    <row r="84" s="61" customFormat="1" ht="20.45" customHeight="1" spans="1:15">
      <c r="A84" s="105" t="str">
        <f>IF(B84="","",COUNTA($B$4:$B84))</f>
        <v/>
      </c>
      <c r="B84" s="105"/>
      <c r="C84" s="105"/>
      <c r="D84" s="105"/>
      <c r="E84" s="9"/>
      <c r="F84" s="105"/>
      <c r="G84" s="95"/>
      <c r="H84" s="95"/>
      <c r="I84" s="113" t="str">
        <f ca="1" t="shared" si="6"/>
        <v/>
      </c>
      <c r="J84" s="113" t="str">
        <f ca="1" t="shared" si="7"/>
        <v/>
      </c>
      <c r="K84" s="113" t="str">
        <f ca="1">IF(OR(I84="",J84=""),"",ROUND(VLOOKUP(F84,规格汇总表!B:G,2,FALSE)*VLOOKUP(F84,规格汇总表!B:G,2,FALSE)*I84*J84*0.00617*C84/1000,3))</f>
        <v/>
      </c>
      <c r="L84" s="105"/>
      <c r="M84" s="114"/>
      <c r="N84" s="105"/>
      <c r="O84" s="111" t="str">
        <f ca="1">IFERROR(IF(L84="是",IF(OR(N84="墙",N84="柱"),J84*C84,(CEILING(I84,8)/接头统计表!$L$3-1)*J84*C84),""),"")</f>
        <v/>
      </c>
    </row>
    <row r="85" s="61" customFormat="1" ht="20.45" customHeight="1" spans="1:15">
      <c r="A85" s="105" t="str">
        <f>IF(B85="","",COUNTA($B$4:$B85))</f>
        <v/>
      </c>
      <c r="B85" s="105"/>
      <c r="C85" s="105"/>
      <c r="D85" s="105"/>
      <c r="E85" s="9"/>
      <c r="F85" s="105"/>
      <c r="G85" s="95"/>
      <c r="H85" s="95"/>
      <c r="I85" s="113" t="str">
        <f ca="1" t="shared" si="6"/>
        <v/>
      </c>
      <c r="J85" s="113" t="str">
        <f ca="1" t="shared" si="7"/>
        <v/>
      </c>
      <c r="K85" s="113" t="str">
        <f ca="1">IF(OR(I85="",J85=""),"",ROUND(VLOOKUP(F85,规格汇总表!B:G,2,FALSE)*VLOOKUP(F85,规格汇总表!B:G,2,FALSE)*I85*J85*0.00617*C85/1000,3))</f>
        <v/>
      </c>
      <c r="L85" s="105"/>
      <c r="M85" s="114"/>
      <c r="N85" s="105"/>
      <c r="O85" s="111" t="str">
        <f ca="1">IFERROR(IF(L85="是",IF(OR(N85="墙",N85="柱"),J85*C85,(CEILING(I85,8)/接头统计表!$L$3-1)*J85*C85),""),"")</f>
        <v/>
      </c>
    </row>
    <row r="86" s="61" customFormat="1" ht="20.45" customHeight="1" spans="1:15">
      <c r="A86" s="105" t="str">
        <f>IF(B86="","",COUNTA($B$4:$B86))</f>
        <v/>
      </c>
      <c r="B86" s="105"/>
      <c r="C86" s="105"/>
      <c r="D86" s="105"/>
      <c r="E86" s="9"/>
      <c r="F86" s="105"/>
      <c r="G86" s="95"/>
      <c r="H86" s="95"/>
      <c r="I86" s="113" t="str">
        <f ca="1" t="shared" si="6"/>
        <v/>
      </c>
      <c r="J86" s="113" t="str">
        <f ca="1" t="shared" si="7"/>
        <v/>
      </c>
      <c r="K86" s="113" t="str">
        <f ca="1">IF(OR(I86="",J86=""),"",ROUND(VLOOKUP(F86,规格汇总表!B:G,2,FALSE)*VLOOKUP(F86,规格汇总表!B:G,2,FALSE)*I86*J86*0.00617*C86/1000,3))</f>
        <v/>
      </c>
      <c r="L86" s="105"/>
      <c r="M86" s="114"/>
      <c r="N86" s="105"/>
      <c r="O86" s="111" t="str">
        <f ca="1">IFERROR(IF(L86="是",IF(OR(N86="墙",N86="柱"),J86*C86,(CEILING(I86,8)/接头统计表!$L$3-1)*J86*C86),""),"")</f>
        <v/>
      </c>
    </row>
    <row r="87" s="61" customFormat="1" ht="20.45" customHeight="1" spans="1:15">
      <c r="A87" s="105" t="str">
        <f>IF(B87="","",COUNTA($B$4:$B87))</f>
        <v/>
      </c>
      <c r="B87" s="105"/>
      <c r="C87" s="105"/>
      <c r="D87" s="105"/>
      <c r="E87" s="9"/>
      <c r="F87" s="105"/>
      <c r="G87" s="95"/>
      <c r="H87" s="95"/>
      <c r="I87" s="113" t="str">
        <f ca="1" t="shared" si="6"/>
        <v/>
      </c>
      <c r="J87" s="113" t="str">
        <f ca="1" t="shared" si="7"/>
        <v/>
      </c>
      <c r="K87" s="113" t="str">
        <f ca="1">IF(OR(I87="",J87=""),"",ROUND(VLOOKUP(F87,规格汇总表!B:G,2,FALSE)*VLOOKUP(F87,规格汇总表!B:G,2,FALSE)*I87*J87*0.00617*C87/1000,3))</f>
        <v/>
      </c>
      <c r="L87" s="105"/>
      <c r="M87" s="114"/>
      <c r="N87" s="105"/>
      <c r="O87" s="111" t="str">
        <f ca="1">IFERROR(IF(L87="是",IF(OR(N87="墙",N87="柱"),J87*C87,(CEILING(I87,8)/接头统计表!$L$3-1)*J87*C87),""),"")</f>
        <v/>
      </c>
    </row>
    <row r="88" s="61" customFormat="1" ht="20.45" customHeight="1" spans="1:15">
      <c r="A88" s="105" t="str">
        <f>IF(B88="","",COUNTA($B$4:$B88))</f>
        <v/>
      </c>
      <c r="B88" s="105"/>
      <c r="C88" s="105"/>
      <c r="D88" s="105"/>
      <c r="E88" s="9"/>
      <c r="F88" s="105"/>
      <c r="G88" s="95"/>
      <c r="H88" s="95"/>
      <c r="I88" s="113" t="str">
        <f ca="1" t="shared" si="6"/>
        <v/>
      </c>
      <c r="J88" s="113" t="str">
        <f ca="1" t="shared" si="7"/>
        <v/>
      </c>
      <c r="K88" s="113" t="str">
        <f ca="1">IF(OR(I88="",J88=""),"",ROUND(VLOOKUP(F88,规格汇总表!B:G,2,FALSE)*VLOOKUP(F88,规格汇总表!B:G,2,FALSE)*I88*J88*0.00617*C88/1000,3))</f>
        <v/>
      </c>
      <c r="L88" s="105"/>
      <c r="M88" s="114"/>
      <c r="N88" s="105"/>
      <c r="O88" s="111" t="str">
        <f ca="1">IFERROR(IF(L88="是",IF(OR(N88="墙",N88="柱"),J88*C88,(CEILING(I88,8)/接头统计表!$L$3-1)*J88*C88),""),"")</f>
        <v/>
      </c>
    </row>
    <row r="89" s="61" customFormat="1" ht="20.45" customHeight="1" spans="1:15">
      <c r="A89" s="105" t="str">
        <f>IF(B89="","",COUNTA($B$4:$B89))</f>
        <v/>
      </c>
      <c r="B89" s="105"/>
      <c r="C89" s="105"/>
      <c r="D89" s="105"/>
      <c r="E89" s="9"/>
      <c r="F89" s="105"/>
      <c r="G89" s="95"/>
      <c r="H89" s="95"/>
      <c r="I89" s="113" t="str">
        <f ca="1" t="shared" si="6"/>
        <v/>
      </c>
      <c r="J89" s="113" t="str">
        <f ca="1" t="shared" si="7"/>
        <v/>
      </c>
      <c r="K89" s="113" t="str">
        <f ca="1">IF(OR(I89="",J89=""),"",ROUND(VLOOKUP(F89,规格汇总表!B:G,2,FALSE)*VLOOKUP(F89,规格汇总表!B:G,2,FALSE)*I89*J89*0.00617*C89/1000,3))</f>
        <v/>
      </c>
      <c r="L89" s="105"/>
      <c r="M89" s="114"/>
      <c r="N89" s="105"/>
      <c r="O89" s="111" t="str">
        <f ca="1">IFERROR(IF(L89="是",IF(OR(N89="墙",N89="柱"),J89*C89,(CEILING(I89,8)/接头统计表!$L$3-1)*J89*C89),""),"")</f>
        <v/>
      </c>
    </row>
    <row r="90" s="61" customFormat="1" ht="20.45" customHeight="1" spans="1:15">
      <c r="A90" s="105" t="str">
        <f>IF(B90="","",COUNTA($B$4:$B90))</f>
        <v/>
      </c>
      <c r="B90" s="105"/>
      <c r="C90" s="105"/>
      <c r="D90" s="105"/>
      <c r="E90" s="9"/>
      <c r="F90" s="105"/>
      <c r="G90" s="95"/>
      <c r="H90" s="95"/>
      <c r="I90" s="113" t="str">
        <f ca="1" t="shared" si="6"/>
        <v/>
      </c>
      <c r="J90" s="113" t="str">
        <f ca="1" t="shared" si="7"/>
        <v/>
      </c>
      <c r="K90" s="113" t="str">
        <f ca="1">IF(OR(I90="",J90=""),"",ROUND(VLOOKUP(F90,规格汇总表!B:G,2,FALSE)*VLOOKUP(F90,规格汇总表!B:G,2,FALSE)*I90*J90*0.00617*C90/1000,3))</f>
        <v/>
      </c>
      <c r="L90" s="105"/>
      <c r="M90" s="114"/>
      <c r="N90" s="105"/>
      <c r="O90" s="111" t="str">
        <f ca="1">IFERROR(IF(L90="是",IF(OR(N90="墙",N90="柱"),J90*C90,(CEILING(I90,8)/接头统计表!$L$3-1)*J90*C90),""),"")</f>
        <v/>
      </c>
    </row>
    <row r="91" s="61" customFormat="1" ht="20.45" customHeight="1" spans="1:15">
      <c r="A91" s="105" t="str">
        <f>IF(B91="","",COUNTA($B$4:$B91))</f>
        <v/>
      </c>
      <c r="B91" s="105"/>
      <c r="C91" s="105"/>
      <c r="D91" s="105"/>
      <c r="E91" s="9"/>
      <c r="F91" s="105"/>
      <c r="G91" s="95"/>
      <c r="H91" s="95"/>
      <c r="I91" s="113" t="str">
        <f ca="1" t="shared" si="6"/>
        <v/>
      </c>
      <c r="J91" s="113" t="str">
        <f ca="1" t="shared" si="7"/>
        <v/>
      </c>
      <c r="K91" s="113" t="str">
        <f ca="1">IF(OR(I91="",J91=""),"",ROUND(VLOOKUP(F91,规格汇总表!B:G,2,FALSE)*VLOOKUP(F91,规格汇总表!B:G,2,FALSE)*I91*J91*0.00617*C91/1000,3))</f>
        <v/>
      </c>
      <c r="L91" s="105"/>
      <c r="M91" s="114"/>
      <c r="N91" s="105"/>
      <c r="O91" s="111" t="str">
        <f ca="1">IFERROR(IF(L91="是",IF(OR(N91="墙",N91="柱"),J91*C91,(CEILING(I91,8)/接头统计表!$L$3-1)*J91*C91),""),"")</f>
        <v/>
      </c>
    </row>
    <row r="92" s="61" customFormat="1" ht="20.45" customHeight="1" spans="1:15">
      <c r="A92" s="105" t="str">
        <f>IF(B92="","",COUNTA($B$4:$B92))</f>
        <v/>
      </c>
      <c r="B92" s="105"/>
      <c r="C92" s="105"/>
      <c r="D92" s="105"/>
      <c r="E92" s="9"/>
      <c r="F92" s="105"/>
      <c r="G92" s="95"/>
      <c r="H92" s="95"/>
      <c r="I92" s="113" t="str">
        <f ca="1" t="shared" si="6"/>
        <v/>
      </c>
      <c r="J92" s="113" t="str">
        <f ca="1" t="shared" si="7"/>
        <v/>
      </c>
      <c r="K92" s="113" t="str">
        <f ca="1">IF(OR(I92="",J92=""),"",ROUND(VLOOKUP(F92,规格汇总表!B:G,2,FALSE)*VLOOKUP(F92,规格汇总表!B:G,2,FALSE)*I92*J92*0.00617*C92/1000,3))</f>
        <v/>
      </c>
      <c r="L92" s="105"/>
      <c r="M92" s="114"/>
      <c r="N92" s="105"/>
      <c r="O92" s="111" t="str">
        <f ca="1">IFERROR(IF(L92="是",IF(OR(N92="墙",N92="柱"),J92*C92,(CEILING(I92,8)/接头统计表!$L$3-1)*J92*C92),""),"")</f>
        <v/>
      </c>
    </row>
    <row r="93" s="61" customFormat="1" ht="20.45" customHeight="1" spans="1:15">
      <c r="A93" s="105" t="str">
        <f>IF(B93="","",COUNTA($B$4:$B93))</f>
        <v/>
      </c>
      <c r="B93" s="105"/>
      <c r="C93" s="105"/>
      <c r="D93" s="105"/>
      <c r="E93" s="9"/>
      <c r="F93" s="105"/>
      <c r="G93" s="95"/>
      <c r="H93" s="95"/>
      <c r="I93" s="113" t="str">
        <f ca="1" t="shared" si="6"/>
        <v/>
      </c>
      <c r="J93" s="113" t="str">
        <f ca="1" t="shared" si="7"/>
        <v/>
      </c>
      <c r="K93" s="113" t="str">
        <f ca="1">IF(OR(I93="",J93=""),"",ROUND(VLOOKUP(F93,规格汇总表!B:G,2,FALSE)*VLOOKUP(F93,规格汇总表!B:G,2,FALSE)*I93*J93*0.00617*C93/1000,3))</f>
        <v/>
      </c>
      <c r="L93" s="105"/>
      <c r="M93" s="114"/>
      <c r="N93" s="105"/>
      <c r="O93" s="111" t="str">
        <f ca="1">IFERROR(IF(L93="是",IF(OR(N93="墙",N93="柱"),J93*C93,(CEILING(I93,8)/接头统计表!$L$3-1)*J93*C93),""),"")</f>
        <v/>
      </c>
    </row>
    <row r="94" s="61" customFormat="1" ht="20.45" customHeight="1" spans="1:15">
      <c r="A94" s="105" t="str">
        <f>IF(B94="","",COUNTA($B$4:$B94))</f>
        <v/>
      </c>
      <c r="B94" s="105"/>
      <c r="C94" s="105"/>
      <c r="D94" s="105"/>
      <c r="E94" s="9"/>
      <c r="F94" s="105"/>
      <c r="G94" s="95"/>
      <c r="H94" s="95"/>
      <c r="I94" s="113" t="str">
        <f ca="1" t="shared" si="6"/>
        <v/>
      </c>
      <c r="J94" s="113" t="str">
        <f ca="1" t="shared" si="7"/>
        <v/>
      </c>
      <c r="K94" s="113" t="str">
        <f ca="1">IF(OR(I94="",J94=""),"",ROUND(VLOOKUP(F94,规格汇总表!B:G,2,FALSE)*VLOOKUP(F94,规格汇总表!B:G,2,FALSE)*I94*J94*0.00617*C94/1000,3))</f>
        <v/>
      </c>
      <c r="L94" s="105"/>
      <c r="M94" s="114"/>
      <c r="N94" s="105"/>
      <c r="O94" s="111" t="str">
        <f ca="1">IFERROR(IF(L94="是",IF(OR(N94="墙",N94="柱"),J94*C94,(CEILING(I94,8)/接头统计表!$L$3-1)*J94*C94),""),"")</f>
        <v/>
      </c>
    </row>
    <row r="95" s="61" customFormat="1" ht="20.45" customHeight="1" spans="1:15">
      <c r="A95" s="105" t="str">
        <f>IF(B95="","",COUNTA($B$4:$B95))</f>
        <v/>
      </c>
      <c r="B95" s="105"/>
      <c r="C95" s="105"/>
      <c r="D95" s="105"/>
      <c r="E95" s="9"/>
      <c r="F95" s="105"/>
      <c r="G95" s="95"/>
      <c r="H95" s="95"/>
      <c r="I95" s="113" t="str">
        <f ca="1" t="shared" si="6"/>
        <v/>
      </c>
      <c r="J95" s="113" t="str">
        <f ca="1" t="shared" si="7"/>
        <v/>
      </c>
      <c r="K95" s="113" t="str">
        <f ca="1">IF(OR(I95="",J95=""),"",ROUND(VLOOKUP(F95,规格汇总表!B:G,2,FALSE)*VLOOKUP(F95,规格汇总表!B:G,2,FALSE)*I95*J95*0.00617*C95/1000,3))</f>
        <v/>
      </c>
      <c r="L95" s="105"/>
      <c r="M95" s="114"/>
      <c r="N95" s="105"/>
      <c r="O95" s="111" t="str">
        <f ca="1">IFERROR(IF(L95="是",IF(OR(N95="墙",N95="柱"),J95*C95,(CEILING(I95,8)/接头统计表!$L$3-1)*J95*C95),""),"")</f>
        <v/>
      </c>
    </row>
    <row r="96" s="61" customFormat="1" ht="20.45" customHeight="1" spans="1:15">
      <c r="A96" s="105" t="str">
        <f>IF(B96="","",COUNTA($B$4:$B96))</f>
        <v/>
      </c>
      <c r="B96" s="105"/>
      <c r="C96" s="105"/>
      <c r="D96" s="105"/>
      <c r="E96" s="9"/>
      <c r="F96" s="105"/>
      <c r="G96" s="95"/>
      <c r="H96" s="95"/>
      <c r="I96" s="113" t="str">
        <f ca="1" t="shared" si="6"/>
        <v/>
      </c>
      <c r="J96" s="113" t="str">
        <f ca="1" t="shared" si="7"/>
        <v/>
      </c>
      <c r="K96" s="113" t="str">
        <f ca="1">IF(OR(I96="",J96=""),"",ROUND(VLOOKUP(F96,规格汇总表!B:G,2,FALSE)*VLOOKUP(F96,规格汇总表!B:G,2,FALSE)*I96*J96*0.00617*C96/1000,3))</f>
        <v/>
      </c>
      <c r="L96" s="105"/>
      <c r="M96" s="114"/>
      <c r="N96" s="105"/>
      <c r="O96" s="111" t="str">
        <f ca="1">IFERROR(IF(L96="是",IF(OR(N96="墙",N96="柱"),J96*C96,(CEILING(I96,8)/接头统计表!$L$3-1)*J96*C96),""),"")</f>
        <v/>
      </c>
    </row>
    <row r="97" s="61" customFormat="1" ht="20.45" customHeight="1" spans="1:15">
      <c r="A97" s="105" t="str">
        <f>IF(B97="","",COUNTA($B$4:$B97))</f>
        <v/>
      </c>
      <c r="B97" s="105"/>
      <c r="C97" s="105"/>
      <c r="D97" s="105"/>
      <c r="E97" s="9"/>
      <c r="F97" s="105"/>
      <c r="G97" s="95"/>
      <c r="H97" s="95"/>
      <c r="I97" s="113" t="str">
        <f ca="1" t="shared" si="6"/>
        <v/>
      </c>
      <c r="J97" s="113" t="str">
        <f ca="1" t="shared" si="7"/>
        <v/>
      </c>
      <c r="K97" s="113" t="str">
        <f ca="1">IF(OR(I97="",J97=""),"",ROUND(VLOOKUP(F97,规格汇总表!B:G,2,FALSE)*VLOOKUP(F97,规格汇总表!B:G,2,FALSE)*I97*J97*0.00617*C97/1000,3))</f>
        <v/>
      </c>
      <c r="L97" s="105"/>
      <c r="M97" s="114"/>
      <c r="N97" s="105"/>
      <c r="O97" s="111" t="str">
        <f ca="1">IFERROR(IF(L97="是",IF(OR(N97="墙",N97="柱"),J97*C97,(CEILING(I97,8)/接头统计表!$L$3-1)*J97*C97),""),"")</f>
        <v/>
      </c>
    </row>
    <row r="98" s="61" customFormat="1" ht="20.45" customHeight="1" spans="1:15">
      <c r="A98" s="105" t="str">
        <f>IF(B98="","",COUNTA($B$4:$B98))</f>
        <v/>
      </c>
      <c r="B98" s="105"/>
      <c r="C98" s="105"/>
      <c r="D98" s="105"/>
      <c r="E98" s="9"/>
      <c r="F98" s="105"/>
      <c r="G98" s="95"/>
      <c r="H98" s="95"/>
      <c r="I98" s="113" t="str">
        <f ca="1" t="shared" si="6"/>
        <v/>
      </c>
      <c r="J98" s="113" t="str">
        <f ca="1" t="shared" si="7"/>
        <v/>
      </c>
      <c r="K98" s="113" t="str">
        <f ca="1">IF(OR(I98="",J98=""),"",ROUND(VLOOKUP(F98,规格汇总表!B:G,2,FALSE)*VLOOKUP(F98,规格汇总表!B:G,2,FALSE)*I98*J98*0.00617*C98/1000,3))</f>
        <v/>
      </c>
      <c r="L98" s="105"/>
      <c r="M98" s="114"/>
      <c r="N98" s="105"/>
      <c r="O98" s="111" t="str">
        <f ca="1">IFERROR(IF(L98="是",IF(OR(N98="墙",N98="柱"),J98*C98,(CEILING(I98,8)/接头统计表!$L$3-1)*J98*C98),""),"")</f>
        <v/>
      </c>
    </row>
    <row r="99" s="61" customFormat="1" ht="20.45" customHeight="1" spans="1:15">
      <c r="A99" s="105" t="str">
        <f>IF(B99="","",COUNTA($B$4:$B99))</f>
        <v/>
      </c>
      <c r="B99" s="105"/>
      <c r="C99" s="105"/>
      <c r="D99" s="105"/>
      <c r="E99" s="9"/>
      <c r="F99" s="105"/>
      <c r="G99" s="95"/>
      <c r="H99" s="95"/>
      <c r="I99" s="113" t="str">
        <f ca="1" t="shared" si="6"/>
        <v/>
      </c>
      <c r="J99" s="113" t="str">
        <f ca="1" t="shared" si="7"/>
        <v/>
      </c>
      <c r="K99" s="113" t="str">
        <f ca="1">IF(OR(I99="",J99=""),"",ROUND(VLOOKUP(F99,规格汇总表!B:G,2,FALSE)*VLOOKUP(F99,规格汇总表!B:G,2,FALSE)*I99*J99*0.00617*C99/1000,3))</f>
        <v/>
      </c>
      <c r="L99" s="105"/>
      <c r="M99" s="114"/>
      <c r="N99" s="105"/>
      <c r="O99" s="111" t="str">
        <f ca="1">IFERROR(IF(L99="是",IF(OR(N99="墙",N99="柱"),J99*C99,(CEILING(I99,8)/接头统计表!$L$3-1)*J99*C99),""),"")</f>
        <v/>
      </c>
    </row>
    <row r="100" s="61" customFormat="1" ht="20.45" customHeight="1" spans="1:15">
      <c r="A100" s="105" t="str">
        <f>IF(B100="","",COUNTA($B$4:$B100))</f>
        <v/>
      </c>
      <c r="B100" s="105"/>
      <c r="C100" s="105"/>
      <c r="D100" s="105"/>
      <c r="E100" s="9"/>
      <c r="F100" s="105"/>
      <c r="G100" s="95"/>
      <c r="H100" s="95"/>
      <c r="I100" s="113" t="str">
        <f ca="1" t="shared" si="6"/>
        <v/>
      </c>
      <c r="J100" s="113" t="str">
        <f ca="1" t="shared" si="7"/>
        <v/>
      </c>
      <c r="K100" s="113" t="str">
        <f ca="1">IF(OR(I100="",J100=""),"",ROUND(VLOOKUP(F100,规格汇总表!B:G,2,FALSE)*VLOOKUP(F100,规格汇总表!B:G,2,FALSE)*I100*J100*0.00617*C100/1000,3))</f>
        <v/>
      </c>
      <c r="L100" s="105"/>
      <c r="M100" s="114"/>
      <c r="N100" s="105"/>
      <c r="O100" s="111" t="str">
        <f ca="1">IFERROR(IF(L100="是",IF(OR(N100="墙",N100="柱"),J100*C100,(CEILING(I100,8)/接头统计表!$L$3-1)*J100*C100),""),"")</f>
        <v/>
      </c>
    </row>
    <row r="101" s="61" customFormat="1" ht="20.45" customHeight="1" spans="1:15">
      <c r="A101" s="105" t="str">
        <f>IF(B101="","",COUNTA($B$4:$B101))</f>
        <v/>
      </c>
      <c r="B101" s="105"/>
      <c r="C101" s="105"/>
      <c r="D101" s="105"/>
      <c r="E101" s="9"/>
      <c r="F101" s="105"/>
      <c r="G101" s="95"/>
      <c r="H101" s="95"/>
      <c r="I101" s="113" t="str">
        <f ca="1" t="shared" si="6"/>
        <v/>
      </c>
      <c r="J101" s="113" t="str">
        <f ca="1" t="shared" si="7"/>
        <v/>
      </c>
      <c r="K101" s="113" t="str">
        <f ca="1">IF(OR(I101="",J101=""),"",ROUND(VLOOKUP(F101,规格汇总表!B:G,2,FALSE)*VLOOKUP(F101,规格汇总表!B:G,2,FALSE)*I101*J101*0.00617*C101/1000,3))</f>
        <v/>
      </c>
      <c r="L101" s="105"/>
      <c r="M101" s="114"/>
      <c r="N101" s="105"/>
      <c r="O101" s="111" t="str">
        <f ca="1">IFERROR(IF(L101="是",IF(OR(N101="墙",N101="柱"),J101*C101,(CEILING(I101,8)/接头统计表!$L$3-1)*J101*C101),""),"")</f>
        <v/>
      </c>
    </row>
    <row r="102" s="61" customFormat="1" ht="20.45" customHeight="1" spans="1:15">
      <c r="A102" s="105" t="str">
        <f>IF(B102="","",COUNTA($B$4:$B102))</f>
        <v/>
      </c>
      <c r="B102" s="105"/>
      <c r="C102" s="105"/>
      <c r="D102" s="105"/>
      <c r="E102" s="9"/>
      <c r="F102" s="105"/>
      <c r="G102" s="95"/>
      <c r="H102" s="95"/>
      <c r="I102" s="113" t="str">
        <f ca="1" t="shared" si="6"/>
        <v/>
      </c>
      <c r="J102" s="113" t="str">
        <f ca="1" t="shared" si="7"/>
        <v/>
      </c>
      <c r="K102" s="113" t="str">
        <f ca="1">IF(OR(I102="",J102=""),"",ROUND(VLOOKUP(F102,规格汇总表!B:G,2,FALSE)*VLOOKUP(F102,规格汇总表!B:G,2,FALSE)*I102*J102*0.00617*C102/1000,3))</f>
        <v/>
      </c>
      <c r="L102" s="105"/>
      <c r="M102" s="114"/>
      <c r="N102" s="105"/>
      <c r="O102" s="111" t="str">
        <f ca="1">IFERROR(IF(L102="是",IF(OR(N102="墙",N102="柱"),J102*C102,(CEILING(I102,8)/接头统计表!$L$3-1)*J102*C102),""),"")</f>
        <v/>
      </c>
    </row>
    <row r="103" s="61" customFormat="1" ht="20.45" customHeight="1" spans="1:15">
      <c r="A103" s="105" t="str">
        <f>IF(B103="","",COUNTA($B$4:$B103))</f>
        <v/>
      </c>
      <c r="B103" s="105"/>
      <c r="C103" s="105"/>
      <c r="D103" s="105"/>
      <c r="E103" s="9"/>
      <c r="F103" s="105"/>
      <c r="G103" s="95"/>
      <c r="H103" s="95"/>
      <c r="I103" s="113" t="str">
        <f ca="1" t="shared" si="6"/>
        <v/>
      </c>
      <c r="J103" s="113" t="str">
        <f ca="1" t="shared" si="7"/>
        <v/>
      </c>
      <c r="K103" s="113" t="str">
        <f ca="1">IF(OR(I103="",J103=""),"",ROUND(VLOOKUP(F103,规格汇总表!B:G,2,FALSE)*VLOOKUP(F103,规格汇总表!B:G,2,FALSE)*I103*J103*0.00617*C103/1000,3))</f>
        <v/>
      </c>
      <c r="L103" s="105"/>
      <c r="M103" s="114"/>
      <c r="N103" s="105"/>
      <c r="O103" s="111" t="str">
        <f ca="1">IFERROR(IF(L103="是",IF(OR(N103="墙",N103="柱"),J103*C103,(CEILING(I103,8)/接头统计表!$L$3-1)*J103*C103),""),"")</f>
        <v/>
      </c>
    </row>
    <row r="104" s="61" customFormat="1" ht="20.45" customHeight="1" spans="1:15">
      <c r="A104" s="105" t="str">
        <f>IF(B104="","",COUNTA($B$4:$B104))</f>
        <v/>
      </c>
      <c r="B104" s="105"/>
      <c r="C104" s="105"/>
      <c r="D104" s="105"/>
      <c r="E104" s="9"/>
      <c r="F104" s="105"/>
      <c r="G104" s="95"/>
      <c r="H104" s="95"/>
      <c r="I104" s="113" t="str">
        <f ca="1" t="shared" si="6"/>
        <v/>
      </c>
      <c r="J104" s="113" t="str">
        <f ca="1" t="shared" si="7"/>
        <v/>
      </c>
      <c r="K104" s="113" t="str">
        <f ca="1">IF(OR(I104="",J104=""),"",ROUND(VLOOKUP(F104,规格汇总表!B:G,2,FALSE)*VLOOKUP(F104,规格汇总表!B:G,2,FALSE)*I104*J104*0.00617*C104/1000,3))</f>
        <v/>
      </c>
      <c r="L104" s="105"/>
      <c r="M104" s="114"/>
      <c r="N104" s="105"/>
      <c r="O104" s="111" t="str">
        <f ca="1">IFERROR(IF(L104="是",IF(OR(N104="墙",N104="柱"),J104*C104,(CEILING(I104,8)/接头统计表!$L$3-1)*J104*C104),""),"")</f>
        <v/>
      </c>
    </row>
    <row r="105" s="61" customFormat="1" ht="20.45" customHeight="1" spans="1:15">
      <c r="A105" s="105" t="str">
        <f>IF(B105="","",COUNTA($B$4:$B105))</f>
        <v/>
      </c>
      <c r="B105" s="105"/>
      <c r="C105" s="105"/>
      <c r="D105" s="105"/>
      <c r="E105" s="9"/>
      <c r="F105" s="105"/>
      <c r="G105" s="95"/>
      <c r="H105" s="95"/>
      <c r="I105" s="113" t="str">
        <f ca="1" t="shared" si="6"/>
        <v/>
      </c>
      <c r="J105" s="113" t="str">
        <f ca="1" t="shared" si="7"/>
        <v/>
      </c>
      <c r="K105" s="113" t="str">
        <f ca="1">IF(OR(I105="",J105=""),"",ROUND(VLOOKUP(F105,规格汇总表!B:G,2,FALSE)*VLOOKUP(F105,规格汇总表!B:G,2,FALSE)*I105*J105*0.00617*C105/1000,3))</f>
        <v/>
      </c>
      <c r="L105" s="105"/>
      <c r="M105" s="114"/>
      <c r="N105" s="105"/>
      <c r="O105" s="111" t="str">
        <f ca="1">IFERROR(IF(L105="是",IF(OR(N105="墙",N105="柱"),J105*C105,(CEILING(I105,8)/接头统计表!$L$3-1)*J105*C105),""),"")</f>
        <v/>
      </c>
    </row>
    <row r="106" s="61" customFormat="1" ht="20.45" customHeight="1" spans="1:15">
      <c r="A106" s="105" t="str">
        <f>IF(B106="","",COUNTA($B$4:$B106))</f>
        <v/>
      </c>
      <c r="B106" s="105"/>
      <c r="C106" s="105"/>
      <c r="D106" s="105"/>
      <c r="E106" s="9"/>
      <c r="F106" s="105"/>
      <c r="G106" s="95"/>
      <c r="H106" s="95"/>
      <c r="I106" s="113" t="str">
        <f ca="1" t="shared" si="6"/>
        <v/>
      </c>
      <c r="J106" s="113" t="str">
        <f ca="1" t="shared" si="7"/>
        <v/>
      </c>
      <c r="K106" s="113" t="str">
        <f ca="1">IF(OR(I106="",J106=""),"",ROUND(VLOOKUP(F106,规格汇总表!B:G,2,FALSE)*VLOOKUP(F106,规格汇总表!B:G,2,FALSE)*I106*J106*0.00617*C106/1000,3))</f>
        <v/>
      </c>
      <c r="L106" s="105"/>
      <c r="M106" s="114"/>
      <c r="N106" s="105"/>
      <c r="O106" s="111" t="str">
        <f ca="1">IFERROR(IF(L106="是",IF(OR(N106="墙",N106="柱"),J106*C106,(CEILING(I106,8)/接头统计表!$L$3-1)*J106*C106),""),"")</f>
        <v/>
      </c>
    </row>
    <row r="107" s="61" customFormat="1" ht="20.45" customHeight="1" spans="1:15">
      <c r="A107" s="105" t="str">
        <f>IF(B107="","",COUNTA($B$4:$B107))</f>
        <v/>
      </c>
      <c r="B107" s="105"/>
      <c r="C107" s="105"/>
      <c r="D107" s="105"/>
      <c r="E107" s="9"/>
      <c r="F107" s="105"/>
      <c r="G107" s="95"/>
      <c r="H107" s="95"/>
      <c r="I107" s="113" t="str">
        <f ca="1" t="shared" si="6"/>
        <v/>
      </c>
      <c r="J107" s="113" t="str">
        <f ca="1" t="shared" si="7"/>
        <v/>
      </c>
      <c r="K107" s="113" t="str">
        <f ca="1">IF(OR(I107="",J107=""),"",ROUND(VLOOKUP(F107,规格汇总表!B:G,2,FALSE)*VLOOKUP(F107,规格汇总表!B:G,2,FALSE)*I107*J107*0.00617*C107/1000,3))</f>
        <v/>
      </c>
      <c r="L107" s="105"/>
      <c r="M107" s="114"/>
      <c r="N107" s="105"/>
      <c r="O107" s="111" t="str">
        <f ca="1">IFERROR(IF(L107="是",IF(OR(N107="墙",N107="柱"),J107*C107,(CEILING(I107,8)/接头统计表!$L$3-1)*J107*C107),""),"")</f>
        <v/>
      </c>
    </row>
    <row r="108" s="61" customFormat="1" ht="20.45" customHeight="1" spans="1:15">
      <c r="A108" s="105" t="str">
        <f>IF(B108="","",COUNTA($B$4:$B108))</f>
        <v/>
      </c>
      <c r="B108" s="105"/>
      <c r="C108" s="105"/>
      <c r="D108" s="105"/>
      <c r="E108" s="9"/>
      <c r="F108" s="105"/>
      <c r="G108" s="95"/>
      <c r="H108" s="95"/>
      <c r="I108" s="113" t="str">
        <f ca="1" t="shared" si="6"/>
        <v/>
      </c>
      <c r="J108" s="113" t="str">
        <f ca="1" t="shared" si="7"/>
        <v/>
      </c>
      <c r="K108" s="113" t="str">
        <f ca="1">IF(OR(I108="",J108=""),"",ROUND(VLOOKUP(F108,规格汇总表!B:G,2,FALSE)*VLOOKUP(F108,规格汇总表!B:G,2,FALSE)*I108*J108*0.00617*C108/1000,3))</f>
        <v/>
      </c>
      <c r="L108" s="105"/>
      <c r="M108" s="114"/>
      <c r="N108" s="105"/>
      <c r="O108" s="111" t="str">
        <f ca="1">IFERROR(IF(L108="是",IF(OR(N108="墙",N108="柱"),J108*C108,(CEILING(I108,8)/接头统计表!$L$3-1)*J108*C108),""),"")</f>
        <v/>
      </c>
    </row>
    <row r="109" s="61" customFormat="1" ht="20.45" customHeight="1" spans="1:15">
      <c r="A109" s="105" t="str">
        <f>IF(B109="","",COUNTA($B$4:$B109))</f>
        <v/>
      </c>
      <c r="B109" s="105"/>
      <c r="C109" s="105"/>
      <c r="D109" s="105"/>
      <c r="E109" s="9"/>
      <c r="F109" s="105"/>
      <c r="G109" s="95"/>
      <c r="H109" s="95"/>
      <c r="I109" s="113" t="str">
        <f ca="1" t="shared" si="6"/>
        <v/>
      </c>
      <c r="J109" s="113" t="str">
        <f ca="1" t="shared" si="7"/>
        <v/>
      </c>
      <c r="K109" s="113" t="str">
        <f ca="1">IF(OR(I109="",J109=""),"",ROUND(VLOOKUP(F109,规格汇总表!B:G,2,FALSE)*VLOOKUP(F109,规格汇总表!B:G,2,FALSE)*I109*J109*0.00617*C109/1000,3))</f>
        <v/>
      </c>
      <c r="L109" s="105"/>
      <c r="M109" s="114"/>
      <c r="N109" s="105"/>
      <c r="O109" s="111" t="str">
        <f ca="1">IFERROR(IF(L109="是",IF(OR(N109="墙",N109="柱"),J109*C109,(CEILING(I109,8)/接头统计表!$L$3-1)*J109*C109),""),"")</f>
        <v/>
      </c>
    </row>
    <row r="110" s="61" customFormat="1" ht="20.45" customHeight="1" spans="1:15">
      <c r="A110" s="105" t="str">
        <f>IF(B110="","",COUNTA($B$4:$B110))</f>
        <v/>
      </c>
      <c r="B110" s="105"/>
      <c r="C110" s="105"/>
      <c r="D110" s="105"/>
      <c r="E110" s="9"/>
      <c r="F110" s="105"/>
      <c r="G110" s="95"/>
      <c r="H110" s="95"/>
      <c r="I110" s="113" t="str">
        <f ca="1" t="shared" si="6"/>
        <v/>
      </c>
      <c r="J110" s="113" t="str">
        <f ca="1" t="shared" si="7"/>
        <v/>
      </c>
      <c r="K110" s="113" t="str">
        <f ca="1">IF(OR(I110="",J110=""),"",ROUND(VLOOKUP(F110,规格汇总表!B:G,2,FALSE)*VLOOKUP(F110,规格汇总表!B:G,2,FALSE)*I110*J110*0.00617*C110/1000,3))</f>
        <v/>
      </c>
      <c r="L110" s="105"/>
      <c r="M110" s="114"/>
      <c r="N110" s="105"/>
      <c r="O110" s="111" t="str">
        <f ca="1">IFERROR(IF(L110="是",IF(OR(N110="墙",N110="柱"),J110*C110,(CEILING(I110,8)/接头统计表!$L$3-1)*J110*C110),""),"")</f>
        <v/>
      </c>
    </row>
    <row r="111" s="61" customFormat="1" ht="20.45" customHeight="1" spans="1:15">
      <c r="A111" s="105" t="str">
        <f>IF(B111="","",COUNTA($B$4:$B111))</f>
        <v/>
      </c>
      <c r="B111" s="105"/>
      <c r="C111" s="105"/>
      <c r="D111" s="105"/>
      <c r="E111" s="9"/>
      <c r="F111" s="105"/>
      <c r="G111" s="95"/>
      <c r="H111" s="95"/>
      <c r="I111" s="113" t="str">
        <f ca="1" t="shared" si="6"/>
        <v/>
      </c>
      <c r="J111" s="113" t="str">
        <f ca="1" t="shared" si="7"/>
        <v/>
      </c>
      <c r="K111" s="113" t="str">
        <f ca="1">IF(OR(I111="",J111=""),"",ROUND(VLOOKUP(F111,规格汇总表!B:G,2,FALSE)*VLOOKUP(F111,规格汇总表!B:G,2,FALSE)*I111*J111*0.00617*C111/1000,3))</f>
        <v/>
      </c>
      <c r="L111" s="105"/>
      <c r="M111" s="114"/>
      <c r="N111" s="105"/>
      <c r="O111" s="111" t="str">
        <f ca="1">IFERROR(IF(L111="是",IF(OR(N111="墙",N111="柱"),J111*C111,(CEILING(I111,8)/接头统计表!$L$3-1)*J111*C111),""),"")</f>
        <v/>
      </c>
    </row>
    <row r="112" s="61" customFormat="1" ht="20.45" customHeight="1" spans="1:15">
      <c r="A112" s="105" t="str">
        <f>IF(B112="","",COUNTA($B$4:$B112))</f>
        <v/>
      </c>
      <c r="B112" s="105"/>
      <c r="C112" s="105"/>
      <c r="D112" s="105"/>
      <c r="E112" s="9"/>
      <c r="F112" s="105"/>
      <c r="G112" s="95"/>
      <c r="H112" s="95"/>
      <c r="I112" s="113" t="str">
        <f ca="1" t="shared" ref="I112:I143" si="8">IF($G112="","",ROUND(EVALUATE(SUBSTITUTE(SUBSTITUTE($G112,"[","*ISTEXT(""["),"]","]"")")),3)/1000)</f>
        <v/>
      </c>
      <c r="J112" s="113" t="str">
        <f ca="1" t="shared" ref="J112:J143" si="9">IF($H112="","",ROUND(EVALUATE(SUBSTITUTE(SUBSTITUTE($H112,"[","*ISTEXT(""["),"]","]"")")),0))</f>
        <v/>
      </c>
      <c r="K112" s="113" t="str">
        <f ca="1">IF(OR(I112="",J112=""),"",ROUND(VLOOKUP(F112,规格汇总表!B:G,2,FALSE)*VLOOKUP(F112,规格汇总表!B:G,2,FALSE)*I112*J112*0.00617*C112/1000,3))</f>
        <v/>
      </c>
      <c r="L112" s="105"/>
      <c r="M112" s="114"/>
      <c r="N112" s="105"/>
      <c r="O112" s="111" t="str">
        <f ca="1">IFERROR(IF(L112="是",IF(OR(N112="墙",N112="柱"),J112*C112,(CEILING(I112,8)/接头统计表!$L$3-1)*J112*C112),""),"")</f>
        <v/>
      </c>
    </row>
    <row r="113" s="61" customFormat="1" ht="20.45" customHeight="1" spans="1:15">
      <c r="A113" s="105" t="str">
        <f>IF(B113="","",COUNTA($B$4:$B113))</f>
        <v/>
      </c>
      <c r="B113" s="105"/>
      <c r="C113" s="105"/>
      <c r="D113" s="105"/>
      <c r="E113" s="9"/>
      <c r="F113" s="105"/>
      <c r="G113" s="95"/>
      <c r="H113" s="95"/>
      <c r="I113" s="113" t="str">
        <f ca="1" t="shared" si="8"/>
        <v/>
      </c>
      <c r="J113" s="113" t="str">
        <f ca="1" t="shared" si="9"/>
        <v/>
      </c>
      <c r="K113" s="113" t="str">
        <f ca="1">IF(OR(I113="",J113=""),"",ROUND(VLOOKUP(F113,规格汇总表!B:G,2,FALSE)*VLOOKUP(F113,规格汇总表!B:G,2,FALSE)*I113*J113*0.00617*C113/1000,3))</f>
        <v/>
      </c>
      <c r="L113" s="105"/>
      <c r="M113" s="114"/>
      <c r="N113" s="105"/>
      <c r="O113" s="111" t="str">
        <f ca="1">IFERROR(IF(L113="是",IF(OR(N113="墙",N113="柱"),J113*C113,(CEILING(I113,8)/接头统计表!$L$3-1)*J113*C113),""),"")</f>
        <v/>
      </c>
    </row>
    <row r="114" s="61" customFormat="1" ht="20.45" customHeight="1" spans="1:15">
      <c r="A114" s="105" t="str">
        <f>IF(B114="","",COUNTA($B$4:$B114))</f>
        <v/>
      </c>
      <c r="B114" s="105"/>
      <c r="C114" s="105"/>
      <c r="D114" s="105"/>
      <c r="E114" s="9"/>
      <c r="F114" s="105"/>
      <c r="G114" s="95"/>
      <c r="H114" s="95"/>
      <c r="I114" s="113" t="str">
        <f ca="1" t="shared" si="8"/>
        <v/>
      </c>
      <c r="J114" s="113" t="str">
        <f ca="1" t="shared" si="9"/>
        <v/>
      </c>
      <c r="K114" s="113" t="str">
        <f ca="1">IF(OR(I114="",J114=""),"",ROUND(VLOOKUP(F114,规格汇总表!B:G,2,FALSE)*VLOOKUP(F114,规格汇总表!B:G,2,FALSE)*I114*J114*0.00617*C114/1000,3))</f>
        <v/>
      </c>
      <c r="L114" s="105"/>
      <c r="M114" s="114"/>
      <c r="N114" s="105"/>
      <c r="O114" s="111" t="str">
        <f ca="1">IFERROR(IF(L114="是",IF(OR(N114="墙",N114="柱"),J114*C114,(CEILING(I114,8)/接头统计表!$L$3-1)*J114*C114),""),"")</f>
        <v/>
      </c>
    </row>
    <row r="115" s="61" customFormat="1" ht="20.45" customHeight="1" spans="1:15">
      <c r="A115" s="105" t="str">
        <f>IF(B115="","",COUNTA($B$4:$B115))</f>
        <v/>
      </c>
      <c r="B115" s="105"/>
      <c r="C115" s="105"/>
      <c r="D115" s="105"/>
      <c r="E115" s="9"/>
      <c r="F115" s="105"/>
      <c r="G115" s="95"/>
      <c r="H115" s="95"/>
      <c r="I115" s="113" t="str">
        <f ca="1" t="shared" si="8"/>
        <v/>
      </c>
      <c r="J115" s="113" t="str">
        <f ca="1" t="shared" si="9"/>
        <v/>
      </c>
      <c r="K115" s="113" t="str">
        <f ca="1">IF(OR(I115="",J115=""),"",ROUND(VLOOKUP(F115,规格汇总表!B:G,2,FALSE)*VLOOKUP(F115,规格汇总表!B:G,2,FALSE)*I115*J115*0.00617*C115/1000,3))</f>
        <v/>
      </c>
      <c r="L115" s="105"/>
      <c r="M115" s="114"/>
      <c r="N115" s="105"/>
      <c r="O115" s="111" t="str">
        <f ca="1">IFERROR(IF(L115="是",IF(OR(N115="墙",N115="柱"),J115*C115,(CEILING(I115,8)/接头统计表!$L$3-1)*J115*C115),""),"")</f>
        <v/>
      </c>
    </row>
    <row r="116" s="61" customFormat="1" ht="20.45" customHeight="1" spans="1:15">
      <c r="A116" s="105" t="str">
        <f>IF(B116="","",COUNTA($B$4:$B116))</f>
        <v/>
      </c>
      <c r="B116" s="105"/>
      <c r="C116" s="105"/>
      <c r="D116" s="105"/>
      <c r="E116" s="9"/>
      <c r="F116" s="105"/>
      <c r="G116" s="95"/>
      <c r="H116" s="95"/>
      <c r="I116" s="113" t="str">
        <f ca="1" t="shared" si="8"/>
        <v/>
      </c>
      <c r="J116" s="113" t="str">
        <f ca="1" t="shared" si="9"/>
        <v/>
      </c>
      <c r="K116" s="113" t="str">
        <f ca="1">IF(OR(I116="",J116=""),"",ROUND(VLOOKUP(F116,规格汇总表!B:G,2,FALSE)*VLOOKUP(F116,规格汇总表!B:G,2,FALSE)*I116*J116*0.00617*C116/1000,3))</f>
        <v/>
      </c>
      <c r="L116" s="105"/>
      <c r="M116" s="114"/>
      <c r="N116" s="105"/>
      <c r="O116" s="111" t="str">
        <f ca="1">IFERROR(IF(L116="是",IF(OR(N116="墙",N116="柱"),J116*C116,(CEILING(I116,8)/接头统计表!$L$3-1)*J116*C116),""),"")</f>
        <v/>
      </c>
    </row>
    <row r="117" s="61" customFormat="1" ht="20.45" customHeight="1" spans="1:15">
      <c r="A117" s="105" t="str">
        <f>IF(B117="","",COUNTA($B$4:$B117))</f>
        <v/>
      </c>
      <c r="B117" s="105"/>
      <c r="C117" s="105"/>
      <c r="D117" s="105"/>
      <c r="E117" s="9"/>
      <c r="F117" s="105"/>
      <c r="G117" s="95"/>
      <c r="H117" s="95"/>
      <c r="I117" s="113" t="str">
        <f ca="1" t="shared" si="8"/>
        <v/>
      </c>
      <c r="J117" s="113" t="str">
        <f ca="1" t="shared" si="9"/>
        <v/>
      </c>
      <c r="K117" s="113" t="str">
        <f ca="1">IF(OR(I117="",J117=""),"",ROUND(VLOOKUP(F117,规格汇总表!B:G,2,FALSE)*VLOOKUP(F117,规格汇总表!B:G,2,FALSE)*I117*J117*0.00617*C117/1000,3))</f>
        <v/>
      </c>
      <c r="L117" s="105"/>
      <c r="M117" s="114"/>
      <c r="N117" s="105"/>
      <c r="O117" s="111" t="str">
        <f ca="1">IFERROR(IF(L117="是",IF(OR(N117="墙",N117="柱"),J117*C117,(CEILING(I117,8)/接头统计表!$L$3-1)*J117*C117),""),"")</f>
        <v/>
      </c>
    </row>
    <row r="118" s="61" customFormat="1" ht="20.45" customHeight="1" spans="1:15">
      <c r="A118" s="105" t="str">
        <f>IF(B118="","",COUNTA($B$4:$B118))</f>
        <v/>
      </c>
      <c r="B118" s="105"/>
      <c r="C118" s="105"/>
      <c r="D118" s="105"/>
      <c r="E118" s="9"/>
      <c r="F118" s="105"/>
      <c r="G118" s="95"/>
      <c r="H118" s="95"/>
      <c r="I118" s="113" t="str">
        <f ca="1" t="shared" si="8"/>
        <v/>
      </c>
      <c r="J118" s="113" t="str">
        <f ca="1" t="shared" si="9"/>
        <v/>
      </c>
      <c r="K118" s="113" t="str">
        <f ca="1">IF(OR(I118="",J118=""),"",ROUND(VLOOKUP(F118,规格汇总表!B:G,2,FALSE)*VLOOKUP(F118,规格汇总表!B:G,2,FALSE)*I118*J118*0.00617*C118/1000,3))</f>
        <v/>
      </c>
      <c r="L118" s="105"/>
      <c r="M118" s="114"/>
      <c r="N118" s="105"/>
      <c r="O118" s="111" t="str">
        <f ca="1">IFERROR(IF(L118="是",IF(OR(N118="墙",N118="柱"),J118*C118,(CEILING(I118,8)/接头统计表!$L$3-1)*J118*C118),""),"")</f>
        <v/>
      </c>
    </row>
    <row r="119" s="61" customFormat="1" ht="20.45" customHeight="1" spans="1:15">
      <c r="A119" s="105" t="str">
        <f>IF(B119="","",COUNTA($B$4:$B119))</f>
        <v/>
      </c>
      <c r="B119" s="105"/>
      <c r="C119" s="105"/>
      <c r="D119" s="105"/>
      <c r="E119" s="9"/>
      <c r="F119" s="105"/>
      <c r="G119" s="95"/>
      <c r="H119" s="95"/>
      <c r="I119" s="113" t="str">
        <f ca="1" t="shared" si="8"/>
        <v/>
      </c>
      <c r="J119" s="113" t="str">
        <f ca="1" t="shared" si="9"/>
        <v/>
      </c>
      <c r="K119" s="113" t="str">
        <f ca="1">IF(OR(I119="",J119=""),"",ROUND(VLOOKUP(F119,规格汇总表!B:G,2,FALSE)*VLOOKUP(F119,规格汇总表!B:G,2,FALSE)*I119*J119*0.00617*C119/1000,3))</f>
        <v/>
      </c>
      <c r="L119" s="105"/>
      <c r="M119" s="114"/>
      <c r="N119" s="105"/>
      <c r="O119" s="111" t="str">
        <f ca="1">IFERROR(IF(L119="是",IF(OR(N119="墙",N119="柱"),J119*C119,(CEILING(I119,8)/接头统计表!$L$3-1)*J119*C119),""),"")</f>
        <v/>
      </c>
    </row>
    <row r="120" s="61" customFormat="1" ht="20.45" customHeight="1" spans="1:15">
      <c r="A120" s="105" t="str">
        <f>IF(B120="","",COUNTA($B$4:$B120))</f>
        <v/>
      </c>
      <c r="B120" s="105"/>
      <c r="C120" s="105"/>
      <c r="D120" s="105"/>
      <c r="E120" s="9"/>
      <c r="F120" s="105"/>
      <c r="G120" s="95"/>
      <c r="H120" s="95"/>
      <c r="I120" s="113" t="str">
        <f ca="1" t="shared" si="8"/>
        <v/>
      </c>
      <c r="J120" s="113" t="str">
        <f ca="1" t="shared" si="9"/>
        <v/>
      </c>
      <c r="K120" s="113" t="str">
        <f ca="1">IF(OR(I120="",J120=""),"",ROUND(VLOOKUP(F120,规格汇总表!B:G,2,FALSE)*VLOOKUP(F120,规格汇总表!B:G,2,FALSE)*I120*J120*0.00617*C120/1000,3))</f>
        <v/>
      </c>
      <c r="L120" s="105"/>
      <c r="M120" s="114"/>
      <c r="N120" s="105"/>
      <c r="O120" s="111" t="str">
        <f ca="1">IFERROR(IF(L120="是",IF(OR(N120="墙",N120="柱"),J120*C120,(CEILING(I120,8)/接头统计表!$L$3-1)*J120*C120),""),"")</f>
        <v/>
      </c>
    </row>
    <row r="121" s="61" customFormat="1" ht="20.45" customHeight="1" spans="1:15">
      <c r="A121" s="105" t="str">
        <f>IF(B121="","",COUNTA($B$4:$B121))</f>
        <v/>
      </c>
      <c r="B121" s="105"/>
      <c r="C121" s="105"/>
      <c r="D121" s="105"/>
      <c r="E121" s="9"/>
      <c r="F121" s="105"/>
      <c r="G121" s="95"/>
      <c r="H121" s="95"/>
      <c r="I121" s="113" t="str">
        <f ca="1" t="shared" si="8"/>
        <v/>
      </c>
      <c r="J121" s="113" t="str">
        <f ca="1" t="shared" si="9"/>
        <v/>
      </c>
      <c r="K121" s="113" t="str">
        <f ca="1">IF(OR(I121="",J121=""),"",ROUND(VLOOKUP(F121,规格汇总表!B:G,2,FALSE)*VLOOKUP(F121,规格汇总表!B:G,2,FALSE)*I121*J121*0.00617*C121/1000,3))</f>
        <v/>
      </c>
      <c r="L121" s="105"/>
      <c r="M121" s="114"/>
      <c r="N121" s="105"/>
      <c r="O121" s="111" t="str">
        <f ca="1">IFERROR(IF(L121="是",IF(OR(N121="墙",N121="柱"),J121*C121,(CEILING(I121,8)/接头统计表!$L$3-1)*J121*C121),""),"")</f>
        <v/>
      </c>
    </row>
    <row r="122" s="61" customFormat="1" ht="20.45" customHeight="1" spans="1:15">
      <c r="A122" s="105" t="str">
        <f>IF(B122="","",COUNTA($B$4:$B122))</f>
        <v/>
      </c>
      <c r="B122" s="105"/>
      <c r="C122" s="105"/>
      <c r="D122" s="105"/>
      <c r="E122" s="9"/>
      <c r="F122" s="105"/>
      <c r="G122" s="95"/>
      <c r="H122" s="95"/>
      <c r="I122" s="113" t="str">
        <f ca="1" t="shared" si="8"/>
        <v/>
      </c>
      <c r="J122" s="113" t="str">
        <f ca="1" t="shared" si="9"/>
        <v/>
      </c>
      <c r="K122" s="113" t="str">
        <f ca="1">IF(OR(I122="",J122=""),"",ROUND(VLOOKUP(F122,规格汇总表!B:G,2,FALSE)*VLOOKUP(F122,规格汇总表!B:G,2,FALSE)*I122*J122*0.00617*C122/1000,3))</f>
        <v/>
      </c>
      <c r="L122" s="105"/>
      <c r="M122" s="114"/>
      <c r="N122" s="105"/>
      <c r="O122" s="111" t="str">
        <f ca="1">IFERROR(IF(L122="是",IF(OR(N122="墙",N122="柱"),J122*C122,(CEILING(I122,8)/接头统计表!$L$3-1)*J122*C122),""),"")</f>
        <v/>
      </c>
    </row>
    <row r="123" s="61" customFormat="1" ht="20.45" customHeight="1" spans="1:15">
      <c r="A123" s="105" t="str">
        <f>IF(B123="","",COUNTA($B$4:$B123))</f>
        <v/>
      </c>
      <c r="B123" s="105"/>
      <c r="C123" s="105"/>
      <c r="D123" s="105"/>
      <c r="E123" s="9"/>
      <c r="F123" s="105"/>
      <c r="G123" s="95"/>
      <c r="H123" s="95"/>
      <c r="I123" s="113" t="str">
        <f ca="1" t="shared" si="8"/>
        <v/>
      </c>
      <c r="J123" s="113" t="str">
        <f ca="1" t="shared" si="9"/>
        <v/>
      </c>
      <c r="K123" s="113" t="str">
        <f ca="1">IF(OR(I123="",J123=""),"",ROUND(VLOOKUP(F123,规格汇总表!B:G,2,FALSE)*VLOOKUP(F123,规格汇总表!B:G,2,FALSE)*I123*J123*0.00617*C123/1000,3))</f>
        <v/>
      </c>
      <c r="L123" s="105"/>
      <c r="M123" s="114"/>
      <c r="N123" s="105"/>
      <c r="O123" s="111" t="str">
        <f ca="1">IFERROR(IF(L123="是",IF(OR(N123="墙",N123="柱"),J123*C123,(CEILING(I123,8)/接头统计表!$L$3-1)*J123*C123),""),"")</f>
        <v/>
      </c>
    </row>
    <row r="124" s="61" customFormat="1" ht="20.45" customHeight="1" spans="1:15">
      <c r="A124" s="105" t="str">
        <f>IF(B124="","",COUNTA($B$4:$B124))</f>
        <v/>
      </c>
      <c r="B124" s="105"/>
      <c r="C124" s="105"/>
      <c r="D124" s="105"/>
      <c r="E124" s="9"/>
      <c r="F124" s="105"/>
      <c r="G124" s="95"/>
      <c r="H124" s="95"/>
      <c r="I124" s="113" t="str">
        <f ca="1" t="shared" si="8"/>
        <v/>
      </c>
      <c r="J124" s="113" t="str">
        <f ca="1" t="shared" si="9"/>
        <v/>
      </c>
      <c r="K124" s="113" t="str">
        <f ca="1">IF(OR(I124="",J124=""),"",ROUND(VLOOKUP(F124,规格汇总表!B:G,2,FALSE)*VLOOKUP(F124,规格汇总表!B:G,2,FALSE)*I124*J124*0.00617*C124/1000,3))</f>
        <v/>
      </c>
      <c r="L124" s="105"/>
      <c r="M124" s="114"/>
      <c r="N124" s="105"/>
      <c r="O124" s="111" t="str">
        <f ca="1">IFERROR(IF(L124="是",IF(OR(N124="墙",N124="柱"),J124*C124,(CEILING(I124,8)/接头统计表!$L$3-1)*J124*C124),""),"")</f>
        <v/>
      </c>
    </row>
    <row r="125" s="61" customFormat="1" ht="20.45" customHeight="1" spans="1:15">
      <c r="A125" s="105" t="str">
        <f>IF(B125="","",COUNTA($B$4:$B125))</f>
        <v/>
      </c>
      <c r="B125" s="105"/>
      <c r="C125" s="105"/>
      <c r="D125" s="105"/>
      <c r="E125" s="9"/>
      <c r="F125" s="105"/>
      <c r="G125" s="95"/>
      <c r="H125" s="95"/>
      <c r="I125" s="113" t="str">
        <f ca="1" t="shared" si="8"/>
        <v/>
      </c>
      <c r="J125" s="113" t="str">
        <f ca="1" t="shared" si="9"/>
        <v/>
      </c>
      <c r="K125" s="113" t="str">
        <f ca="1">IF(OR(I125="",J125=""),"",ROUND(VLOOKUP(F125,规格汇总表!B:G,2,FALSE)*VLOOKUP(F125,规格汇总表!B:G,2,FALSE)*I125*J125*0.00617*C125/1000,3))</f>
        <v/>
      </c>
      <c r="L125" s="105"/>
      <c r="M125" s="114"/>
      <c r="N125" s="105"/>
      <c r="O125" s="111" t="str">
        <f ca="1">IFERROR(IF(L125="是",IF(OR(N125="墙",N125="柱"),J125*C125,(CEILING(I125,8)/接头统计表!$L$3-1)*J125*C125),""),"")</f>
        <v/>
      </c>
    </row>
    <row r="126" s="61" customFormat="1" ht="20.45" customHeight="1" spans="1:15">
      <c r="A126" s="105" t="str">
        <f>IF(B126="","",COUNTA($B$4:$B126))</f>
        <v/>
      </c>
      <c r="B126" s="105"/>
      <c r="C126" s="105"/>
      <c r="D126" s="105"/>
      <c r="E126" s="9"/>
      <c r="F126" s="105"/>
      <c r="G126" s="95"/>
      <c r="H126" s="95"/>
      <c r="I126" s="113" t="str">
        <f ca="1" t="shared" si="8"/>
        <v/>
      </c>
      <c r="J126" s="113" t="str">
        <f ca="1" t="shared" si="9"/>
        <v/>
      </c>
      <c r="K126" s="113" t="str">
        <f ca="1">IF(OR(I126="",J126=""),"",ROUND(VLOOKUP(F126,规格汇总表!B:G,2,FALSE)*VLOOKUP(F126,规格汇总表!B:G,2,FALSE)*I126*J126*0.00617*C126/1000,3))</f>
        <v/>
      </c>
      <c r="L126" s="105"/>
      <c r="M126" s="114"/>
      <c r="N126" s="105"/>
      <c r="O126" s="111" t="str">
        <f ca="1">IFERROR(IF(L126="是",IF(OR(N126="墙",N126="柱"),J126*C126,(CEILING(I126,8)/接头统计表!$L$3-1)*J126*C126),""),"")</f>
        <v/>
      </c>
    </row>
    <row r="127" s="61" customFormat="1" ht="20.45" customHeight="1" spans="1:15">
      <c r="A127" s="105" t="str">
        <f>IF(B127="","",COUNTA($B$4:$B127))</f>
        <v/>
      </c>
      <c r="B127" s="105"/>
      <c r="C127" s="105"/>
      <c r="D127" s="105"/>
      <c r="E127" s="9"/>
      <c r="F127" s="105"/>
      <c r="G127" s="95"/>
      <c r="H127" s="95"/>
      <c r="I127" s="113" t="str">
        <f ca="1" t="shared" si="8"/>
        <v/>
      </c>
      <c r="J127" s="113" t="str">
        <f ca="1" t="shared" si="9"/>
        <v/>
      </c>
      <c r="K127" s="113" t="str">
        <f ca="1">IF(OR(I127="",J127=""),"",ROUND(VLOOKUP(F127,规格汇总表!B:G,2,FALSE)*VLOOKUP(F127,规格汇总表!B:G,2,FALSE)*I127*J127*0.00617*C127/1000,3))</f>
        <v/>
      </c>
      <c r="L127" s="105"/>
      <c r="M127" s="114"/>
      <c r="N127" s="105"/>
      <c r="O127" s="111" t="str">
        <f ca="1">IFERROR(IF(L127="是",IF(OR(N127="墙",N127="柱"),J127*C127,(CEILING(I127,8)/接头统计表!$L$3-1)*J127*C127),""),"")</f>
        <v/>
      </c>
    </row>
    <row r="128" s="61" customFormat="1" ht="20.45" customHeight="1" spans="1:15">
      <c r="A128" s="105" t="str">
        <f>IF(B128="","",COUNTA($B$4:$B128))</f>
        <v/>
      </c>
      <c r="B128" s="105"/>
      <c r="C128" s="105"/>
      <c r="D128" s="105"/>
      <c r="E128" s="9"/>
      <c r="F128" s="105"/>
      <c r="G128" s="95"/>
      <c r="H128" s="95"/>
      <c r="I128" s="113" t="str">
        <f ca="1" t="shared" si="8"/>
        <v/>
      </c>
      <c r="J128" s="113" t="str">
        <f ca="1" t="shared" si="9"/>
        <v/>
      </c>
      <c r="K128" s="113" t="str">
        <f ca="1">IF(OR(I128="",J128=""),"",ROUND(VLOOKUP(F128,规格汇总表!B:G,2,FALSE)*VLOOKUP(F128,规格汇总表!B:G,2,FALSE)*I128*J128*0.00617*C128/1000,3))</f>
        <v/>
      </c>
      <c r="L128" s="105"/>
      <c r="M128" s="114"/>
      <c r="N128" s="105"/>
      <c r="O128" s="111" t="str">
        <f ca="1">IFERROR(IF(L128="是",IF(OR(N128="墙",N128="柱"),J128*C128,(CEILING(I128,8)/接头统计表!$L$3-1)*J128*C128),""),"")</f>
        <v/>
      </c>
    </row>
    <row r="129" s="61" customFormat="1" ht="20.45" customHeight="1" spans="1:15">
      <c r="A129" s="105" t="str">
        <f>IF(B129="","",COUNTA($B$4:$B129))</f>
        <v/>
      </c>
      <c r="B129" s="105"/>
      <c r="C129" s="105"/>
      <c r="D129" s="105"/>
      <c r="E129" s="9"/>
      <c r="F129" s="105"/>
      <c r="G129" s="95"/>
      <c r="H129" s="95"/>
      <c r="I129" s="113" t="str">
        <f ca="1" t="shared" si="8"/>
        <v/>
      </c>
      <c r="J129" s="113" t="str">
        <f ca="1" t="shared" si="9"/>
        <v/>
      </c>
      <c r="K129" s="113" t="str">
        <f ca="1">IF(OR(I129="",J129=""),"",ROUND(VLOOKUP(F129,规格汇总表!B:G,2,FALSE)*VLOOKUP(F129,规格汇总表!B:G,2,FALSE)*I129*J129*0.00617*C129/1000,3))</f>
        <v/>
      </c>
      <c r="L129" s="105"/>
      <c r="M129" s="114"/>
      <c r="N129" s="105"/>
      <c r="O129" s="111" t="str">
        <f ca="1">IFERROR(IF(L129="是",IF(OR(N129="墙",N129="柱"),J129*C129,(CEILING(I129,8)/接头统计表!$L$3-1)*J129*C129),""),"")</f>
        <v/>
      </c>
    </row>
    <row r="130" s="61" customFormat="1" ht="20.45" customHeight="1" spans="1:15">
      <c r="A130" s="105" t="str">
        <f>IF(B130="","",COUNTA($B$4:$B130))</f>
        <v/>
      </c>
      <c r="B130" s="105"/>
      <c r="C130" s="105"/>
      <c r="D130" s="105"/>
      <c r="E130" s="9"/>
      <c r="F130" s="105"/>
      <c r="G130" s="95"/>
      <c r="H130" s="95"/>
      <c r="I130" s="113" t="str">
        <f ca="1" t="shared" si="8"/>
        <v/>
      </c>
      <c r="J130" s="113" t="str">
        <f ca="1" t="shared" si="9"/>
        <v/>
      </c>
      <c r="K130" s="113" t="str">
        <f ca="1">IF(OR(I130="",J130=""),"",ROUND(VLOOKUP(F130,规格汇总表!B:G,2,FALSE)*VLOOKUP(F130,规格汇总表!B:G,2,FALSE)*I130*J130*0.00617*C130/1000,3))</f>
        <v/>
      </c>
      <c r="L130" s="105"/>
      <c r="M130" s="114"/>
      <c r="N130" s="105"/>
      <c r="O130" s="111" t="str">
        <f ca="1">IFERROR(IF(L130="是",IF(OR(N130="墙",N130="柱"),J130*C130,(CEILING(I130,8)/接头统计表!$L$3-1)*J130*C130),""),"")</f>
        <v/>
      </c>
    </row>
    <row r="131" s="61" customFormat="1" ht="20.45" customHeight="1" spans="1:15">
      <c r="A131" s="105" t="str">
        <f>IF(B131="","",COUNTA($B$4:$B131))</f>
        <v/>
      </c>
      <c r="B131" s="105"/>
      <c r="C131" s="105"/>
      <c r="D131" s="105"/>
      <c r="E131" s="9"/>
      <c r="F131" s="105"/>
      <c r="G131" s="95"/>
      <c r="H131" s="95"/>
      <c r="I131" s="113" t="str">
        <f ca="1" t="shared" si="8"/>
        <v/>
      </c>
      <c r="J131" s="113" t="str">
        <f ca="1" t="shared" si="9"/>
        <v/>
      </c>
      <c r="K131" s="113" t="str">
        <f ca="1">IF(OR(I131="",J131=""),"",ROUND(VLOOKUP(F131,规格汇总表!B:G,2,FALSE)*VLOOKUP(F131,规格汇总表!B:G,2,FALSE)*I131*J131*0.00617*C131/1000,3))</f>
        <v/>
      </c>
      <c r="L131" s="105"/>
      <c r="M131" s="114"/>
      <c r="N131" s="105"/>
      <c r="O131" s="111" t="str">
        <f ca="1">IFERROR(IF(L131="是",IF(OR(N131="墙",N131="柱"),J131*C131,(CEILING(I131,8)/接头统计表!$L$3-1)*J131*C131),""),"")</f>
        <v/>
      </c>
    </row>
    <row r="132" s="61" customFormat="1" ht="20.45" customHeight="1" spans="1:15">
      <c r="A132" s="105" t="str">
        <f>IF(B132="","",COUNTA($B$4:$B132))</f>
        <v/>
      </c>
      <c r="B132" s="105"/>
      <c r="C132" s="105"/>
      <c r="D132" s="105"/>
      <c r="E132" s="9"/>
      <c r="F132" s="105"/>
      <c r="G132" s="95"/>
      <c r="H132" s="95"/>
      <c r="I132" s="113" t="str">
        <f ca="1" t="shared" si="8"/>
        <v/>
      </c>
      <c r="J132" s="113" t="str">
        <f ca="1" t="shared" si="9"/>
        <v/>
      </c>
      <c r="K132" s="113" t="str">
        <f ca="1">IF(OR(I132="",J132=""),"",ROUND(VLOOKUP(F132,规格汇总表!B:G,2,FALSE)*VLOOKUP(F132,规格汇总表!B:G,2,FALSE)*I132*J132*0.00617*C132/1000,3))</f>
        <v/>
      </c>
      <c r="L132" s="105"/>
      <c r="M132" s="114"/>
      <c r="N132" s="105"/>
      <c r="O132" s="111" t="str">
        <f ca="1">IFERROR(IF(L132="是",IF(OR(N132="墙",N132="柱"),J132*C132,(CEILING(I132,8)/接头统计表!$L$3-1)*J132*C132),""),"")</f>
        <v/>
      </c>
    </row>
    <row r="133" s="61" customFormat="1" ht="20.45" customHeight="1" spans="1:15">
      <c r="A133" s="105" t="str">
        <f>IF(B133="","",COUNTA($B$4:$B133))</f>
        <v/>
      </c>
      <c r="B133" s="105"/>
      <c r="C133" s="105"/>
      <c r="D133" s="105"/>
      <c r="E133" s="9"/>
      <c r="F133" s="105"/>
      <c r="G133" s="95"/>
      <c r="H133" s="95"/>
      <c r="I133" s="113" t="str">
        <f ca="1" t="shared" si="8"/>
        <v/>
      </c>
      <c r="J133" s="113" t="str">
        <f ca="1" t="shared" si="9"/>
        <v/>
      </c>
      <c r="K133" s="113" t="str">
        <f ca="1">IF(OR(I133="",J133=""),"",ROUND(VLOOKUP(F133,规格汇总表!B:G,2,FALSE)*VLOOKUP(F133,规格汇总表!B:G,2,FALSE)*I133*J133*0.00617*C133/1000,3))</f>
        <v/>
      </c>
      <c r="L133" s="105"/>
      <c r="M133" s="114"/>
      <c r="N133" s="105"/>
      <c r="O133" s="111" t="str">
        <f ca="1">IFERROR(IF(L133="是",IF(OR(N133="墙",N133="柱"),J133*C133,(CEILING(I133,8)/接头统计表!$L$3-1)*J133*C133),""),"")</f>
        <v/>
      </c>
    </row>
    <row r="134" s="61" customFormat="1" ht="20.45" customHeight="1" spans="1:15">
      <c r="A134" s="105" t="str">
        <f>IF(B134="","",COUNTA($B$4:$B134))</f>
        <v/>
      </c>
      <c r="B134" s="105"/>
      <c r="C134" s="105"/>
      <c r="D134" s="105"/>
      <c r="E134" s="9"/>
      <c r="F134" s="105"/>
      <c r="G134" s="95"/>
      <c r="H134" s="95"/>
      <c r="I134" s="113" t="str">
        <f ca="1" t="shared" si="8"/>
        <v/>
      </c>
      <c r="J134" s="113" t="str">
        <f ca="1" t="shared" si="9"/>
        <v/>
      </c>
      <c r="K134" s="113" t="str">
        <f ca="1">IF(OR(I134="",J134=""),"",ROUND(VLOOKUP(F134,规格汇总表!B:G,2,FALSE)*VLOOKUP(F134,规格汇总表!B:G,2,FALSE)*I134*J134*0.00617*C134/1000,3))</f>
        <v/>
      </c>
      <c r="L134" s="105"/>
      <c r="M134" s="114"/>
      <c r="N134" s="105"/>
      <c r="O134" s="111" t="str">
        <f ca="1">IFERROR(IF(L134="是",IF(OR(N134="墙",N134="柱"),J134*C134,(CEILING(I134,8)/接头统计表!$L$3-1)*J134*C134),""),"")</f>
        <v/>
      </c>
    </row>
    <row r="135" s="61" customFormat="1" ht="20.45" customHeight="1" spans="1:15">
      <c r="A135" s="105" t="str">
        <f>IF(B135="","",COUNTA($B$4:$B135))</f>
        <v/>
      </c>
      <c r="B135" s="105"/>
      <c r="C135" s="105"/>
      <c r="D135" s="105"/>
      <c r="E135" s="9"/>
      <c r="F135" s="105"/>
      <c r="G135" s="95"/>
      <c r="H135" s="95"/>
      <c r="I135" s="113" t="str">
        <f ca="1" t="shared" si="8"/>
        <v/>
      </c>
      <c r="J135" s="113" t="str">
        <f ca="1" t="shared" si="9"/>
        <v/>
      </c>
      <c r="K135" s="113" t="str">
        <f ca="1">IF(OR(I135="",J135=""),"",ROUND(VLOOKUP(F135,规格汇总表!B:G,2,FALSE)*VLOOKUP(F135,规格汇总表!B:G,2,FALSE)*I135*J135*0.00617*C135/1000,3))</f>
        <v/>
      </c>
      <c r="L135" s="105"/>
      <c r="M135" s="114"/>
      <c r="N135" s="105"/>
      <c r="O135" s="111" t="str">
        <f ca="1">IFERROR(IF(L135="是",IF(OR(N135="墙",N135="柱"),J135*C135,(CEILING(I135,8)/接头统计表!$L$3-1)*J135*C135),""),"")</f>
        <v/>
      </c>
    </row>
    <row r="136" s="61" customFormat="1" ht="20.45" customHeight="1" spans="1:15">
      <c r="A136" s="105" t="str">
        <f>IF(B136="","",COUNTA($B$4:$B136))</f>
        <v/>
      </c>
      <c r="B136" s="105"/>
      <c r="C136" s="105"/>
      <c r="D136" s="105"/>
      <c r="E136" s="9"/>
      <c r="F136" s="105"/>
      <c r="G136" s="95"/>
      <c r="H136" s="95"/>
      <c r="I136" s="113" t="str">
        <f ca="1" t="shared" si="8"/>
        <v/>
      </c>
      <c r="J136" s="113" t="str">
        <f ca="1" t="shared" si="9"/>
        <v/>
      </c>
      <c r="K136" s="113" t="str">
        <f ca="1">IF(OR(I136="",J136=""),"",ROUND(VLOOKUP(F136,规格汇总表!B:G,2,FALSE)*VLOOKUP(F136,规格汇总表!B:G,2,FALSE)*I136*J136*0.00617*C136/1000,3))</f>
        <v/>
      </c>
      <c r="L136" s="105"/>
      <c r="M136" s="114"/>
      <c r="N136" s="105"/>
      <c r="O136" s="111" t="str">
        <f ca="1">IFERROR(IF(L136="是",IF(OR(N136="墙",N136="柱"),J136*C136,(CEILING(I136,8)/接头统计表!$L$3-1)*J136*C136),""),"")</f>
        <v/>
      </c>
    </row>
    <row r="137" s="61" customFormat="1" ht="20.45" customHeight="1" spans="1:15">
      <c r="A137" s="105" t="str">
        <f>IF(B137="","",COUNTA($B$4:$B137))</f>
        <v/>
      </c>
      <c r="B137" s="105"/>
      <c r="C137" s="105"/>
      <c r="D137" s="105"/>
      <c r="E137" s="9"/>
      <c r="F137" s="105"/>
      <c r="G137" s="95"/>
      <c r="H137" s="95"/>
      <c r="I137" s="113" t="str">
        <f ca="1" t="shared" si="8"/>
        <v/>
      </c>
      <c r="J137" s="113" t="str">
        <f ca="1" t="shared" si="9"/>
        <v/>
      </c>
      <c r="K137" s="113" t="str">
        <f ca="1">IF(OR(I137="",J137=""),"",ROUND(VLOOKUP(F137,规格汇总表!B:G,2,FALSE)*VLOOKUP(F137,规格汇总表!B:G,2,FALSE)*I137*J137*0.00617*C137/1000,3))</f>
        <v/>
      </c>
      <c r="L137" s="105"/>
      <c r="M137" s="114"/>
      <c r="N137" s="105"/>
      <c r="O137" s="111" t="str">
        <f ca="1">IFERROR(IF(L137="是",IF(OR(N137="墙",N137="柱"),J137*C137,(CEILING(I137,8)/接头统计表!$L$3-1)*J137*C137),""),"")</f>
        <v/>
      </c>
    </row>
    <row r="138" s="61" customFormat="1" ht="20.45" customHeight="1" spans="1:15">
      <c r="A138" s="105" t="str">
        <f>IF(B138="","",COUNTA($B$4:$B138))</f>
        <v/>
      </c>
      <c r="B138" s="105"/>
      <c r="C138" s="105"/>
      <c r="D138" s="105"/>
      <c r="E138" s="9"/>
      <c r="F138" s="105"/>
      <c r="G138" s="95"/>
      <c r="H138" s="95"/>
      <c r="I138" s="113" t="str">
        <f ca="1" t="shared" si="8"/>
        <v/>
      </c>
      <c r="J138" s="113" t="str">
        <f ca="1" t="shared" si="9"/>
        <v/>
      </c>
      <c r="K138" s="113" t="str">
        <f ca="1">IF(OR(I138="",J138=""),"",ROUND(VLOOKUP(F138,规格汇总表!B:G,2,FALSE)*VLOOKUP(F138,规格汇总表!B:G,2,FALSE)*I138*J138*0.00617*C138/1000,3))</f>
        <v/>
      </c>
      <c r="L138" s="105"/>
      <c r="M138" s="114"/>
      <c r="N138" s="105"/>
      <c r="O138" s="111" t="str">
        <f ca="1">IFERROR(IF(L138="是",IF(OR(N138="墙",N138="柱"),J138*C138,(CEILING(I138,8)/接头统计表!$L$3-1)*J138*C138),""),"")</f>
        <v/>
      </c>
    </row>
    <row r="139" s="61" customFormat="1" ht="20.45" customHeight="1" spans="1:15">
      <c r="A139" s="105" t="str">
        <f>IF(B139="","",COUNTA($B$4:$B139))</f>
        <v/>
      </c>
      <c r="B139" s="105"/>
      <c r="C139" s="105"/>
      <c r="D139" s="105"/>
      <c r="E139" s="9"/>
      <c r="F139" s="105"/>
      <c r="G139" s="95"/>
      <c r="H139" s="95"/>
      <c r="I139" s="113" t="str">
        <f ca="1" t="shared" si="8"/>
        <v/>
      </c>
      <c r="J139" s="113" t="str">
        <f ca="1" t="shared" si="9"/>
        <v/>
      </c>
      <c r="K139" s="113" t="str">
        <f ca="1">IF(OR(I139="",J139=""),"",ROUND(VLOOKUP(F139,规格汇总表!B:G,2,FALSE)*VLOOKUP(F139,规格汇总表!B:G,2,FALSE)*I139*J139*0.00617*C139/1000,3))</f>
        <v/>
      </c>
      <c r="L139" s="105"/>
      <c r="M139" s="114"/>
      <c r="N139" s="105"/>
      <c r="O139" s="111" t="str">
        <f ca="1">IFERROR(IF(L139="是",IF(OR(N139="墙",N139="柱"),J139*C139,(CEILING(I139,8)/接头统计表!$L$3-1)*J139*C139),""),"")</f>
        <v/>
      </c>
    </row>
    <row r="140" s="61" customFormat="1" ht="20.45" customHeight="1" spans="1:15">
      <c r="A140" s="105" t="str">
        <f>IF(B140="","",COUNTA($B$4:$B140))</f>
        <v/>
      </c>
      <c r="B140" s="105"/>
      <c r="C140" s="105"/>
      <c r="D140" s="105"/>
      <c r="E140" s="9"/>
      <c r="F140" s="105"/>
      <c r="G140" s="95"/>
      <c r="H140" s="95"/>
      <c r="I140" s="113" t="str">
        <f ca="1" t="shared" si="8"/>
        <v/>
      </c>
      <c r="J140" s="113" t="str">
        <f ca="1" t="shared" si="9"/>
        <v/>
      </c>
      <c r="K140" s="113" t="str">
        <f ca="1">IF(OR(I140="",J140=""),"",ROUND(VLOOKUP(F140,规格汇总表!B:G,2,FALSE)*VLOOKUP(F140,规格汇总表!B:G,2,FALSE)*I140*J140*0.00617*C140/1000,3))</f>
        <v/>
      </c>
      <c r="L140" s="105"/>
      <c r="M140" s="114"/>
      <c r="N140" s="105"/>
      <c r="O140" s="111" t="str">
        <f ca="1">IFERROR(IF(L140="是",IF(OR(N140="墙",N140="柱"),J140*C140,(CEILING(I140,8)/接头统计表!$L$3-1)*J140*C140),""),"")</f>
        <v/>
      </c>
    </row>
    <row r="141" s="61" customFormat="1" ht="20.45" customHeight="1" spans="1:15">
      <c r="A141" s="105" t="str">
        <f>IF(B141="","",COUNTA($B$4:$B141))</f>
        <v/>
      </c>
      <c r="B141" s="105"/>
      <c r="C141" s="105"/>
      <c r="D141" s="105"/>
      <c r="E141" s="9"/>
      <c r="F141" s="105"/>
      <c r="G141" s="95"/>
      <c r="H141" s="95"/>
      <c r="I141" s="113" t="str">
        <f ca="1" t="shared" si="8"/>
        <v/>
      </c>
      <c r="J141" s="113" t="str">
        <f ca="1" t="shared" si="9"/>
        <v/>
      </c>
      <c r="K141" s="113" t="str">
        <f ca="1">IF(OR(I141="",J141=""),"",ROUND(VLOOKUP(F141,规格汇总表!B:G,2,FALSE)*VLOOKUP(F141,规格汇总表!B:G,2,FALSE)*I141*J141*0.00617*C141/1000,3))</f>
        <v/>
      </c>
      <c r="L141" s="105"/>
      <c r="M141" s="114"/>
      <c r="N141" s="105"/>
      <c r="O141" s="111" t="str">
        <f ca="1">IFERROR(IF(L141="是",IF(OR(N141="墙",N141="柱"),J141*C141,(CEILING(I141,8)/接头统计表!$L$3-1)*J141*C141),""),"")</f>
        <v/>
      </c>
    </row>
    <row r="142" s="61" customFormat="1" ht="20.45" customHeight="1" spans="1:15">
      <c r="A142" s="105" t="str">
        <f>IF(B142="","",COUNTA($B$4:$B142))</f>
        <v/>
      </c>
      <c r="B142" s="105"/>
      <c r="C142" s="105"/>
      <c r="D142" s="105"/>
      <c r="E142" s="9"/>
      <c r="F142" s="105"/>
      <c r="G142" s="95"/>
      <c r="H142" s="95"/>
      <c r="I142" s="113" t="str">
        <f ca="1" t="shared" si="8"/>
        <v/>
      </c>
      <c r="J142" s="113" t="str">
        <f ca="1" t="shared" si="9"/>
        <v/>
      </c>
      <c r="K142" s="113" t="str">
        <f ca="1">IF(OR(I142="",J142=""),"",ROUND(VLOOKUP(F142,规格汇总表!B:G,2,FALSE)*VLOOKUP(F142,规格汇总表!B:G,2,FALSE)*I142*J142*0.00617*C142/1000,3))</f>
        <v/>
      </c>
      <c r="L142" s="105"/>
      <c r="M142" s="114"/>
      <c r="N142" s="105"/>
      <c r="O142" s="111" t="str">
        <f ca="1">IFERROR(IF(L142="是",IF(OR(N142="墙",N142="柱"),J142*C142,(CEILING(I142,8)/接头统计表!$L$3-1)*J142*C142),""),"")</f>
        <v/>
      </c>
    </row>
    <row r="143" s="61" customFormat="1" ht="20.45" customHeight="1" spans="1:15">
      <c r="A143" s="105" t="str">
        <f>IF(B143="","",COUNTA($B$4:$B143))</f>
        <v/>
      </c>
      <c r="B143" s="105"/>
      <c r="C143" s="105"/>
      <c r="D143" s="105"/>
      <c r="E143" s="9"/>
      <c r="F143" s="105"/>
      <c r="G143" s="95"/>
      <c r="H143" s="95"/>
      <c r="I143" s="113" t="str">
        <f ca="1" t="shared" si="8"/>
        <v/>
      </c>
      <c r="J143" s="113" t="str">
        <f ca="1" t="shared" si="9"/>
        <v/>
      </c>
      <c r="K143" s="113" t="str">
        <f ca="1">IF(OR(I143="",J143=""),"",ROUND(VLOOKUP(F143,规格汇总表!B:G,2,FALSE)*VLOOKUP(F143,规格汇总表!B:G,2,FALSE)*I143*J143*0.00617*C143/1000,3))</f>
        <v/>
      </c>
      <c r="L143" s="105"/>
      <c r="M143" s="114"/>
      <c r="N143" s="105"/>
      <c r="O143" s="111" t="str">
        <f ca="1">IFERROR(IF(L143="是",IF(OR(N143="墙",N143="柱"),J143*C143,(CEILING(I143,8)/接头统计表!$L$3-1)*J143*C143),""),"")</f>
        <v/>
      </c>
    </row>
    <row r="144" s="61" customFormat="1" ht="20.45" customHeight="1" spans="1:15">
      <c r="A144" s="105" t="str">
        <f>IF(B144="","",COUNTA($B$4:$B144))</f>
        <v/>
      </c>
      <c r="B144" s="105"/>
      <c r="C144" s="105"/>
      <c r="D144" s="105"/>
      <c r="E144" s="9"/>
      <c r="F144" s="105"/>
      <c r="G144" s="95"/>
      <c r="H144" s="95"/>
      <c r="I144" s="113" t="str">
        <f ca="1" t="shared" ref="I144:I160" si="10">IF($G144="","",ROUND(EVALUATE(SUBSTITUTE(SUBSTITUTE($G144,"[","*ISTEXT(""["),"]","]"")")),3)/1000)</f>
        <v/>
      </c>
      <c r="J144" s="113" t="str">
        <f ca="1" t="shared" ref="J144:J160" si="11">IF($H144="","",ROUND(EVALUATE(SUBSTITUTE(SUBSTITUTE($H144,"[","*ISTEXT(""["),"]","]"")")),0))</f>
        <v/>
      </c>
      <c r="K144" s="113" t="str">
        <f ca="1">IF(OR(I144="",J144=""),"",ROUND(VLOOKUP(F144,规格汇总表!B:G,2,FALSE)*VLOOKUP(F144,规格汇总表!B:G,2,FALSE)*I144*J144*0.00617*C144/1000,3))</f>
        <v/>
      </c>
      <c r="L144" s="105"/>
      <c r="M144" s="114"/>
      <c r="N144" s="105"/>
      <c r="O144" s="111" t="str">
        <f ca="1">IFERROR(IF(L144="是",IF(OR(N144="墙",N144="柱"),J144*C144,(CEILING(I144,8)/接头统计表!$L$3-1)*J144*C144),""),"")</f>
        <v/>
      </c>
    </row>
    <row r="145" s="61" customFormat="1" ht="20.45" customHeight="1" spans="1:15">
      <c r="A145" s="105" t="str">
        <f>IF(B145="","",COUNTA($B$4:$B145))</f>
        <v/>
      </c>
      <c r="B145" s="105"/>
      <c r="C145" s="105"/>
      <c r="D145" s="105"/>
      <c r="E145" s="9"/>
      <c r="F145" s="105"/>
      <c r="G145" s="95"/>
      <c r="H145" s="95"/>
      <c r="I145" s="113" t="str">
        <f ca="1" t="shared" si="10"/>
        <v/>
      </c>
      <c r="J145" s="113" t="str">
        <f ca="1" t="shared" si="11"/>
        <v/>
      </c>
      <c r="K145" s="113" t="str">
        <f ca="1">IF(OR(I145="",J145=""),"",ROUND(VLOOKUP(F145,规格汇总表!B:G,2,FALSE)*VLOOKUP(F145,规格汇总表!B:G,2,FALSE)*I145*J145*0.00617*C145/1000,3))</f>
        <v/>
      </c>
      <c r="L145" s="105"/>
      <c r="M145" s="114"/>
      <c r="N145" s="105"/>
      <c r="O145" s="111" t="str">
        <f ca="1">IFERROR(IF(L145="是",IF(OR(N145="墙",N145="柱"),J145*C145,(CEILING(I145,8)/接头统计表!$L$3-1)*J145*C145),""),"")</f>
        <v/>
      </c>
    </row>
    <row r="146" s="61" customFormat="1" ht="20.45" customHeight="1" spans="1:15">
      <c r="A146" s="105" t="str">
        <f>IF(B146="","",COUNTA($B$4:$B146))</f>
        <v/>
      </c>
      <c r="B146" s="105"/>
      <c r="C146" s="105"/>
      <c r="D146" s="105"/>
      <c r="E146" s="9"/>
      <c r="F146" s="105"/>
      <c r="G146" s="95"/>
      <c r="H146" s="95"/>
      <c r="I146" s="113" t="str">
        <f ca="1" t="shared" si="10"/>
        <v/>
      </c>
      <c r="J146" s="113" t="str">
        <f ca="1" t="shared" si="11"/>
        <v/>
      </c>
      <c r="K146" s="113" t="str">
        <f ca="1">IF(OR(I146="",J146=""),"",ROUND(VLOOKUP(F146,规格汇总表!B:G,2,FALSE)*VLOOKUP(F146,规格汇总表!B:G,2,FALSE)*I146*J146*0.00617*C146/1000,3))</f>
        <v/>
      </c>
      <c r="L146" s="105"/>
      <c r="M146" s="114"/>
      <c r="N146" s="105"/>
      <c r="O146" s="111" t="str">
        <f ca="1">IFERROR(IF(L146="是",IF(OR(N146="墙",N146="柱"),J146*C146,(CEILING(I146,8)/接头统计表!$L$3-1)*J146*C146),""),"")</f>
        <v/>
      </c>
    </row>
    <row r="147" s="61" customFormat="1" ht="20.45" customHeight="1" spans="1:15">
      <c r="A147" s="105" t="str">
        <f>IF(B147="","",COUNTA($B$4:$B147))</f>
        <v/>
      </c>
      <c r="B147" s="105"/>
      <c r="C147" s="105"/>
      <c r="D147" s="105"/>
      <c r="E147" s="9"/>
      <c r="F147" s="105"/>
      <c r="G147" s="95"/>
      <c r="H147" s="95"/>
      <c r="I147" s="113" t="str">
        <f ca="1" t="shared" si="10"/>
        <v/>
      </c>
      <c r="J147" s="113" t="str">
        <f ca="1" t="shared" si="11"/>
        <v/>
      </c>
      <c r="K147" s="113" t="str">
        <f ca="1">IF(OR(I147="",J147=""),"",ROUND(VLOOKUP(F147,规格汇总表!B:G,2,FALSE)*VLOOKUP(F147,规格汇总表!B:G,2,FALSE)*I147*J147*0.00617*C147/1000,3))</f>
        <v/>
      </c>
      <c r="L147" s="105"/>
      <c r="M147" s="114"/>
      <c r="N147" s="105"/>
      <c r="O147" s="111" t="str">
        <f ca="1">IFERROR(IF(L147="是",IF(OR(N147="墙",N147="柱"),J147*C147,(CEILING(I147,8)/接头统计表!$L$3-1)*J147*C147),""),"")</f>
        <v/>
      </c>
    </row>
    <row r="148" s="61" customFormat="1" ht="20.45" customHeight="1" spans="1:15">
      <c r="A148" s="105" t="str">
        <f>IF(B148="","",COUNTA($B$4:$B148))</f>
        <v/>
      </c>
      <c r="B148" s="105"/>
      <c r="C148" s="105"/>
      <c r="D148" s="105"/>
      <c r="E148" s="9"/>
      <c r="F148" s="105"/>
      <c r="G148" s="95"/>
      <c r="H148" s="95"/>
      <c r="I148" s="113" t="str">
        <f ca="1" t="shared" si="10"/>
        <v/>
      </c>
      <c r="J148" s="113" t="str">
        <f ca="1" t="shared" si="11"/>
        <v/>
      </c>
      <c r="K148" s="113" t="str">
        <f ca="1">IF(OR(I148="",J148=""),"",ROUND(VLOOKUP(F148,规格汇总表!B:G,2,FALSE)*VLOOKUP(F148,规格汇总表!B:G,2,FALSE)*I148*J148*0.00617*C148/1000,3))</f>
        <v/>
      </c>
      <c r="L148" s="105"/>
      <c r="M148" s="114"/>
      <c r="N148" s="105"/>
      <c r="O148" s="111" t="str">
        <f ca="1">IFERROR(IF(L148="是",IF(OR(N148="墙",N148="柱"),J148*C148,(CEILING(I148,8)/接头统计表!$L$3-1)*J148*C148),""),"")</f>
        <v/>
      </c>
    </row>
    <row r="149" s="61" customFormat="1" ht="20.45" customHeight="1" spans="1:15">
      <c r="A149" s="105" t="str">
        <f>IF(B149="","",COUNTA($B$4:$B149))</f>
        <v/>
      </c>
      <c r="B149" s="105"/>
      <c r="C149" s="105"/>
      <c r="D149" s="105"/>
      <c r="E149" s="9"/>
      <c r="F149" s="105"/>
      <c r="G149" s="95"/>
      <c r="H149" s="95"/>
      <c r="I149" s="113" t="str">
        <f ca="1" t="shared" si="10"/>
        <v/>
      </c>
      <c r="J149" s="113" t="str">
        <f ca="1" t="shared" si="11"/>
        <v/>
      </c>
      <c r="K149" s="113" t="str">
        <f ca="1">IF(OR(I149="",J149=""),"",ROUND(VLOOKUP(F149,规格汇总表!B:G,2,FALSE)*VLOOKUP(F149,规格汇总表!B:G,2,FALSE)*I149*J149*0.00617*C149/1000,3))</f>
        <v/>
      </c>
      <c r="L149" s="105"/>
      <c r="M149" s="114"/>
      <c r="N149" s="105"/>
      <c r="O149" s="111" t="str">
        <f ca="1">IFERROR(IF(L149="是",IF(OR(N149="墙",N149="柱"),J149*C149,(CEILING(I149,8)/接头统计表!$L$3-1)*J149*C149),""),"")</f>
        <v/>
      </c>
    </row>
    <row r="150" s="61" customFormat="1" ht="20.45" customHeight="1" spans="1:15">
      <c r="A150" s="105" t="str">
        <f>IF(B150="","",COUNTA($B$4:$B150))</f>
        <v/>
      </c>
      <c r="B150" s="105"/>
      <c r="C150" s="105"/>
      <c r="D150" s="105"/>
      <c r="E150" s="9"/>
      <c r="F150" s="105"/>
      <c r="G150" s="95"/>
      <c r="H150" s="95"/>
      <c r="I150" s="113" t="str">
        <f ca="1" t="shared" si="10"/>
        <v/>
      </c>
      <c r="J150" s="113" t="str">
        <f ca="1" t="shared" si="11"/>
        <v/>
      </c>
      <c r="K150" s="113" t="str">
        <f ca="1">IF(OR(I150="",J150=""),"",ROUND(VLOOKUP(F150,规格汇总表!B:G,2,FALSE)*VLOOKUP(F150,规格汇总表!B:G,2,FALSE)*I150*J150*0.00617*C150/1000,3))</f>
        <v/>
      </c>
      <c r="L150" s="105"/>
      <c r="M150" s="114"/>
      <c r="N150" s="105"/>
      <c r="O150" s="111" t="str">
        <f ca="1">IFERROR(IF(L150="是",IF(OR(N150="墙",N150="柱"),J150*C150,(CEILING(I150,8)/接头统计表!$L$3-1)*J150*C150),""),"")</f>
        <v/>
      </c>
    </row>
    <row r="151" s="61" customFormat="1" ht="20.45" customHeight="1" spans="1:15">
      <c r="A151" s="105" t="str">
        <f>IF(B151="","",COUNTA($B$4:$B151))</f>
        <v/>
      </c>
      <c r="B151" s="105"/>
      <c r="C151" s="105"/>
      <c r="D151" s="105"/>
      <c r="E151" s="9"/>
      <c r="F151" s="105"/>
      <c r="G151" s="95"/>
      <c r="H151" s="95"/>
      <c r="I151" s="113" t="str">
        <f ca="1" t="shared" si="10"/>
        <v/>
      </c>
      <c r="J151" s="113" t="str">
        <f ca="1" t="shared" si="11"/>
        <v/>
      </c>
      <c r="K151" s="113" t="str">
        <f ca="1">IF(OR(I151="",J151=""),"",ROUND(VLOOKUP(F151,规格汇总表!B:G,2,FALSE)*VLOOKUP(F151,规格汇总表!B:G,2,FALSE)*I151*J151*0.00617*C151/1000,3))</f>
        <v/>
      </c>
      <c r="L151" s="105"/>
      <c r="M151" s="114"/>
      <c r="N151" s="105"/>
      <c r="O151" s="111" t="str">
        <f ca="1">IFERROR(IF(L151="是",IF(OR(N151="墙",N151="柱"),J151*C151,(CEILING(I151,8)/接头统计表!$L$3-1)*J151*C151),""),"")</f>
        <v/>
      </c>
    </row>
    <row r="152" s="61" customFormat="1" ht="20.45" customHeight="1" spans="1:15">
      <c r="A152" s="105" t="str">
        <f>IF(B152="","",COUNTA($B$4:$B152))</f>
        <v/>
      </c>
      <c r="B152" s="105"/>
      <c r="C152" s="105"/>
      <c r="D152" s="105"/>
      <c r="E152" s="9"/>
      <c r="F152" s="105"/>
      <c r="G152" s="95"/>
      <c r="H152" s="95"/>
      <c r="I152" s="113" t="str">
        <f ca="1" t="shared" si="10"/>
        <v/>
      </c>
      <c r="J152" s="113" t="str">
        <f ca="1" t="shared" si="11"/>
        <v/>
      </c>
      <c r="K152" s="113" t="str">
        <f ca="1">IF(OR(I152="",J152=""),"",ROUND(VLOOKUP(F152,规格汇总表!B:G,2,FALSE)*VLOOKUP(F152,规格汇总表!B:G,2,FALSE)*I152*J152*0.00617*C152/1000,3))</f>
        <v/>
      </c>
      <c r="L152" s="105"/>
      <c r="M152" s="114"/>
      <c r="N152" s="105"/>
      <c r="O152" s="111" t="str">
        <f ca="1">IFERROR(IF(L152="是",IF(OR(N152="墙",N152="柱"),J152*C152,(CEILING(I152,8)/接头统计表!$L$3-1)*J152*C152),""),"")</f>
        <v/>
      </c>
    </row>
    <row r="153" s="61" customFormat="1" ht="20.45" customHeight="1" spans="1:15">
      <c r="A153" s="105" t="str">
        <f>IF(B153="","",COUNTA($B$4:$B153))</f>
        <v/>
      </c>
      <c r="B153" s="105"/>
      <c r="C153" s="105"/>
      <c r="D153" s="105"/>
      <c r="E153" s="9"/>
      <c r="F153" s="105"/>
      <c r="G153" s="95"/>
      <c r="H153" s="95"/>
      <c r="I153" s="113" t="str">
        <f ca="1" t="shared" si="10"/>
        <v/>
      </c>
      <c r="J153" s="113" t="str">
        <f ca="1" t="shared" si="11"/>
        <v/>
      </c>
      <c r="K153" s="113" t="str">
        <f ca="1">IF(OR(I153="",J153=""),"",ROUND(VLOOKUP(F153,规格汇总表!B:G,2,FALSE)*VLOOKUP(F153,规格汇总表!B:G,2,FALSE)*I153*J153*0.00617*C153/1000,3))</f>
        <v/>
      </c>
      <c r="L153" s="105"/>
      <c r="M153" s="114"/>
      <c r="N153" s="105"/>
      <c r="O153" s="111" t="str">
        <f ca="1">IFERROR(IF(L153="是",IF(OR(N153="墙",N153="柱"),J153*C153,(CEILING(I153,8)/接头统计表!$L$3-1)*J153*C153),""),"")</f>
        <v/>
      </c>
    </row>
    <row r="154" s="61" customFormat="1" ht="20.45" customHeight="1" spans="1:15">
      <c r="A154" s="105" t="str">
        <f>IF(B154="","",COUNTA($B$4:$B154))</f>
        <v/>
      </c>
      <c r="B154" s="105"/>
      <c r="C154" s="105"/>
      <c r="D154" s="105"/>
      <c r="E154" s="9"/>
      <c r="F154" s="105"/>
      <c r="G154" s="95"/>
      <c r="H154" s="95"/>
      <c r="I154" s="113" t="str">
        <f ca="1" t="shared" si="10"/>
        <v/>
      </c>
      <c r="J154" s="113" t="str">
        <f ca="1" t="shared" si="11"/>
        <v/>
      </c>
      <c r="K154" s="113" t="str">
        <f ca="1">IF(OR(I154="",J154=""),"",ROUND(VLOOKUP(F154,规格汇总表!B:G,2,FALSE)*VLOOKUP(F154,规格汇总表!B:G,2,FALSE)*I154*J154*0.00617*C154/1000,3))</f>
        <v/>
      </c>
      <c r="L154" s="105"/>
      <c r="M154" s="114"/>
      <c r="N154" s="105"/>
      <c r="O154" s="111" t="str">
        <f ca="1">IFERROR(IF(L154="是",IF(OR(N154="墙",N154="柱"),J154*C154,(CEILING(I154,8)/接头统计表!$L$3-1)*J154*C154),""),"")</f>
        <v/>
      </c>
    </row>
    <row r="155" s="61" customFormat="1" ht="20.45" customHeight="1" spans="1:15">
      <c r="A155" s="105" t="str">
        <f>IF(B155="","",COUNTA($B$4:$B155))</f>
        <v/>
      </c>
      <c r="B155" s="105"/>
      <c r="C155" s="105"/>
      <c r="D155" s="105"/>
      <c r="E155" s="9"/>
      <c r="F155" s="105"/>
      <c r="G155" s="95"/>
      <c r="H155" s="95"/>
      <c r="I155" s="113" t="str">
        <f ca="1" t="shared" si="10"/>
        <v/>
      </c>
      <c r="J155" s="113" t="str">
        <f ca="1" t="shared" si="11"/>
        <v/>
      </c>
      <c r="K155" s="113" t="str">
        <f ca="1">IF(OR(I155="",J155=""),"",ROUND(VLOOKUP(F155,规格汇总表!B:G,2,FALSE)*VLOOKUP(F155,规格汇总表!B:G,2,FALSE)*I155*J155*0.00617*C155/1000,3))</f>
        <v/>
      </c>
      <c r="L155" s="105"/>
      <c r="M155" s="114"/>
      <c r="N155" s="105"/>
      <c r="O155" s="111" t="str">
        <f ca="1">IFERROR(IF(L155="是",IF(OR(N155="墙",N155="柱"),J155*C155,(CEILING(I155,8)/接头统计表!$L$3-1)*J155*C155),""),"")</f>
        <v/>
      </c>
    </row>
    <row r="156" s="61" customFormat="1" ht="20.45" customHeight="1" spans="1:15">
      <c r="A156" s="105" t="str">
        <f>IF(B156="","",COUNTA($B$4:$B156))</f>
        <v/>
      </c>
      <c r="B156" s="105"/>
      <c r="C156" s="105"/>
      <c r="D156" s="105"/>
      <c r="E156" s="9"/>
      <c r="F156" s="105"/>
      <c r="G156" s="95"/>
      <c r="H156" s="95"/>
      <c r="I156" s="113" t="str">
        <f ca="1" t="shared" si="10"/>
        <v/>
      </c>
      <c r="J156" s="113" t="str">
        <f ca="1" t="shared" si="11"/>
        <v/>
      </c>
      <c r="K156" s="113" t="str">
        <f ca="1">IF(OR(I156="",J156=""),"",ROUND(VLOOKUP(F156,规格汇总表!B:G,2,FALSE)*VLOOKUP(F156,规格汇总表!B:G,2,FALSE)*I156*J156*0.00617*C156/1000,3))</f>
        <v/>
      </c>
      <c r="L156" s="105"/>
      <c r="M156" s="114"/>
      <c r="N156" s="105"/>
      <c r="O156" s="111" t="str">
        <f ca="1">IFERROR(IF(L156="是",IF(OR(N156="墙",N156="柱"),J156*C156,(CEILING(I156,8)/接头统计表!$L$3-1)*J156*C156),""),"")</f>
        <v/>
      </c>
    </row>
    <row r="157" s="61" customFormat="1" ht="20.45" customHeight="1" spans="1:15">
      <c r="A157" s="105" t="str">
        <f>IF(B157="","",COUNTA($B$4:$B157))</f>
        <v/>
      </c>
      <c r="B157" s="105"/>
      <c r="C157" s="105"/>
      <c r="D157" s="105"/>
      <c r="E157" s="9"/>
      <c r="F157" s="105"/>
      <c r="G157" s="95"/>
      <c r="H157" s="95"/>
      <c r="I157" s="113" t="str">
        <f ca="1" t="shared" si="10"/>
        <v/>
      </c>
      <c r="J157" s="113" t="str">
        <f ca="1" t="shared" si="11"/>
        <v/>
      </c>
      <c r="K157" s="113" t="str">
        <f ca="1">IF(OR(I157="",J157=""),"",ROUND(VLOOKUP(F157,规格汇总表!B:G,2,FALSE)*VLOOKUP(F157,规格汇总表!B:G,2,FALSE)*I157*J157*0.00617*C157/1000,3))</f>
        <v/>
      </c>
      <c r="L157" s="105"/>
      <c r="M157" s="114"/>
      <c r="N157" s="105"/>
      <c r="O157" s="111" t="str">
        <f ca="1">IFERROR(IF(L157="是",IF(OR(N157="墙",N157="柱"),J157*C157,(CEILING(I157,8)/接头统计表!$L$3-1)*J157*C157),""),"")</f>
        <v/>
      </c>
    </row>
    <row r="158" s="61" customFormat="1" ht="20.45" customHeight="1" spans="1:15">
      <c r="A158" s="105" t="str">
        <f>IF(B158="","",COUNTA($B$4:$B158))</f>
        <v/>
      </c>
      <c r="B158" s="105"/>
      <c r="C158" s="105"/>
      <c r="D158" s="105"/>
      <c r="E158" s="9"/>
      <c r="F158" s="105"/>
      <c r="G158" s="95"/>
      <c r="H158" s="95"/>
      <c r="I158" s="113" t="str">
        <f ca="1" t="shared" si="10"/>
        <v/>
      </c>
      <c r="J158" s="113" t="str">
        <f ca="1" t="shared" si="11"/>
        <v/>
      </c>
      <c r="K158" s="113" t="str">
        <f ca="1">IF(OR(I158="",J158=""),"",ROUND(VLOOKUP(F158,规格汇总表!B:G,2,FALSE)*VLOOKUP(F158,规格汇总表!B:G,2,FALSE)*I158*J158*0.00617*C158/1000,3))</f>
        <v/>
      </c>
      <c r="L158" s="105"/>
      <c r="M158" s="114"/>
      <c r="N158" s="105"/>
      <c r="O158" s="111" t="str">
        <f ca="1">IFERROR(IF(L158="是",IF(OR(N158="墙",N158="柱"),J158*C158,(CEILING(I158,8)/接头统计表!$L$3-1)*J158*C158),""),"")</f>
        <v/>
      </c>
    </row>
    <row r="159" s="61" customFormat="1" ht="20.45" customHeight="1" spans="1:15">
      <c r="A159" s="105" t="str">
        <f>IF(B159="","",COUNTA($B$4:$B159))</f>
        <v/>
      </c>
      <c r="B159" s="105"/>
      <c r="C159" s="105"/>
      <c r="D159" s="105"/>
      <c r="E159" s="9"/>
      <c r="F159" s="105"/>
      <c r="G159" s="95"/>
      <c r="H159" s="95"/>
      <c r="I159" s="113" t="str">
        <f ca="1" t="shared" si="10"/>
        <v/>
      </c>
      <c r="J159" s="113" t="str">
        <f ca="1" t="shared" si="11"/>
        <v/>
      </c>
      <c r="K159" s="113" t="str">
        <f ca="1">IF(OR(I159="",J159=""),"",ROUND(VLOOKUP(F159,规格汇总表!B:G,2,FALSE)*VLOOKUP(F159,规格汇总表!B:G,2,FALSE)*I159*J159*0.00617*C159/1000,3))</f>
        <v/>
      </c>
      <c r="L159" s="105"/>
      <c r="M159" s="114"/>
      <c r="N159" s="105"/>
      <c r="O159" s="111" t="str">
        <f ca="1">IFERROR(IF(L159="是",IF(OR(N159="墙",N159="柱"),J159*C159,(CEILING(I159,8)/接头统计表!$L$3-1)*J159*C159),""),"")</f>
        <v/>
      </c>
    </row>
    <row r="160" s="61" customFormat="1" ht="20.45" customHeight="1" spans="1:15">
      <c r="A160" s="105" t="str">
        <f>IF(B160="","",COUNTA($B$4:$B160))</f>
        <v/>
      </c>
      <c r="B160" s="105"/>
      <c r="C160" s="105"/>
      <c r="D160" s="105"/>
      <c r="E160" s="9"/>
      <c r="F160" s="105"/>
      <c r="G160" s="95"/>
      <c r="H160" s="95"/>
      <c r="I160" s="113" t="str">
        <f ca="1" t="shared" si="10"/>
        <v/>
      </c>
      <c r="J160" s="113" t="str">
        <f ca="1" t="shared" si="11"/>
        <v/>
      </c>
      <c r="K160" s="113" t="str">
        <f ca="1">IF(OR(I160="",J160=""),"",ROUND(VLOOKUP(F160,规格汇总表!B:G,2,FALSE)*VLOOKUP(F160,规格汇总表!B:G,2,FALSE)*I160*J160*0.00617*C160/1000,3))</f>
        <v/>
      </c>
      <c r="L160" s="105"/>
      <c r="M160" s="114"/>
      <c r="N160" s="105"/>
      <c r="O160" s="111" t="str">
        <f ca="1">IFERROR(IF(L160="是",IF(OR(N160="墙",N160="柱"),J160*C160,(CEILING(I160,8)/接头统计表!$L$3-1)*J160*C160),""),"")</f>
        <v/>
      </c>
    </row>
  </sheetData>
  <mergeCells count="3">
    <mergeCell ref="A1:O1"/>
    <mergeCell ref="A2:B2"/>
    <mergeCell ref="C2:F2"/>
  </mergeCells>
  <conditionalFormatting sqref="Q1">
    <cfRule type="expression" dxfId="0" priority="1">
      <formula>Q1&lt;=$E$3</formula>
    </cfRule>
  </conditionalFormatting>
  <conditionalFormatting sqref="A5:N5">
    <cfRule type="expression" dxfId="1" priority="28">
      <formula>$A5&lt;&gt;""</formula>
    </cfRule>
  </conditionalFormatting>
  <conditionalFormatting sqref="A6:N6">
    <cfRule type="expression" dxfId="1" priority="27">
      <formula>$A6&lt;&gt;""</formula>
    </cfRule>
  </conditionalFormatting>
  <conditionalFormatting sqref="A7:N7">
    <cfRule type="expression" dxfId="1" priority="26">
      <formula>$A7&lt;&gt;""</formula>
    </cfRule>
  </conditionalFormatting>
  <conditionalFormatting sqref="A8:N8">
    <cfRule type="expression" dxfId="1" priority="25">
      <formula>$A8&lt;&gt;""</formula>
    </cfRule>
  </conditionalFormatting>
  <conditionalFormatting sqref="A9:N9">
    <cfRule type="expression" dxfId="1" priority="12">
      <formula>$A9&lt;&gt;""</formula>
    </cfRule>
  </conditionalFormatting>
  <conditionalFormatting sqref="A10:N10">
    <cfRule type="expression" dxfId="1" priority="11">
      <formula>$A10&lt;&gt;""</formula>
    </cfRule>
  </conditionalFormatting>
  <conditionalFormatting sqref="A11:N11">
    <cfRule type="expression" dxfId="1" priority="7">
      <formula>$A11&lt;&gt;""</formula>
    </cfRule>
  </conditionalFormatting>
  <conditionalFormatting sqref="A12:N12">
    <cfRule type="expression" dxfId="1" priority="6">
      <formula>$A12&lt;&gt;""</formula>
    </cfRule>
  </conditionalFormatting>
  <conditionalFormatting sqref="A4:O4 O5:O160">
    <cfRule type="expression" dxfId="1" priority="29">
      <formula>$A4&lt;&gt;""</formula>
    </cfRule>
  </conditionalFormatting>
  <conditionalFormatting sqref="A13:N13 A16:N16 A19:N19 A22:N22 A25:N25 A28:N28 A31:N31 A34:N34 A37:N37 A40:N40 A43:N43 A46:N46 A49:N49 A52:N52 A55:N55 A58:N58 A61:N61 A64:N64 A67:N67 A70:N70 A73:N73 A76:N76 A79:N79 A82:N82 A85:N85 A88:N88 A91:N91 A94:N94 A97:N97 A100:N100 A103:N103 A106:N106 A109:N109 A112:N112 A115:N115 A118:N118 A121:N121 A124:N124 A127:N127 A130:N130 A133:N133 A136:N136 A139:N139 A142:N142 A145:N145 A148:N148 A151:N151 A154:N154 A157:N157 A160:N160">
    <cfRule type="expression" dxfId="1" priority="5">
      <formula>$A13&lt;&gt;""</formula>
    </cfRule>
  </conditionalFormatting>
  <conditionalFormatting sqref="A14:N14 A17:N17 A20:N20 A23:N23 A26:N26 A29:N29 A32:N32 A35:N35 A38:N38 A41:N41 A44:N44 A47:N47 A50:N50 A53:N53 A56:N56 A59:N59 A62:N62 A65:N65 A68:N68 A71:N71 A74:N74 A77:N77 A80:N80 A83:N83 A86:N86 A89:N89 A92:N92 A95:N95 A98:N98 A101:N101 A104:N104 A107:N107 A110:N110 A113:N113 A116:N116 A119:N119 A122:N122 A125:N125 A128:N128 A131:N131 A134:N134 A137:N137 A140:N140 A143:N143 A146:N146 A149:N149 A152:N152 A155:N155 A158:N158">
    <cfRule type="expression" dxfId="1" priority="4">
      <formula>$A14&lt;&gt;""</formula>
    </cfRule>
  </conditionalFormatting>
  <conditionalFormatting sqref="A15:N15 A18:N18 A21:N21 A24:N24 A27:N27 A30:N30 A33:N33 A36:N36 A39:N39 A42:N42 A45:N45 A48:N48 A51:N51 A54:N54 A57:N57 A60:N60 A63:N63 A66:N66 A69:N69 A72:N72 A75:N75 A78:N78 A81:N81 A84:N84 A87:N87 A90:N90 A93:N93 A96:N96 A99:N99 A102:N102 A105:N105 A108:N108 A111:N111 A114:N114 A117:N117 A120:N120 A123:N123 A126:N126 A129:N129 A132:N132 A135:N135 A138:N138 A141:N141 A144:N144 A147:N147 A150:N150 A153:N153 A156:N156 A159:N159">
    <cfRule type="expression" dxfId="1" priority="3">
      <formula>$A15&lt;&gt;""</formula>
    </cfRule>
  </conditionalFormatting>
  <dataValidations count="8">
    <dataValidation type="list" allowBlank="1" showInputMessage="1" showErrorMessage="1" sqref="F9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4:F8 F10:F12 F161:F1048576">
      <formula1>规格汇总表!$B$5:$B$23</formula1>
    </dataValidation>
    <dataValidation type="list" allowBlank="1" showInputMessage="1" showErrorMessage="1" sqref="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4:D12 D161:D1048576">
      <formula1>图形样式及常用信息!$J$3:$J$11</formula1>
    </dataValidation>
    <dataValidation allowBlank="1" showInputMessage="1" showErrorMessage="1" promptTitle="注意：" prompt="单位为：mm" sqref="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G129 G130 G131 G132 G133 G134 G135 G136 G137 G138 G139 G140 G141 G142 G143 G144 G145 G146 G147 G148 G149 G150 G151 G152 G153 G154 G155 G156 G157 G158 G159 G160 G4:G12"/>
    <dataValidation type="list" allowBlank="1" showInputMessage="1" showErrorMessage="1" sqref="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4:L12 L161:L65536">
      <formula1>"是,否"</formula1>
    </dataValidation>
    <dataValidation type="list" allowBlank="1" showInputMessage="1" showErrorMessage="1" sqref="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4:M12 M161:M1048576">
      <formula1>图形样式及常用信息!$K$3:$K$9</formula1>
    </dataValidation>
    <dataValidation type="list" allowBlank="1" showInputMessage="1" showErrorMessage="1" sqref="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 N88 N89 N90 N91 N92 N93 N94 N95 N96 N97 N98 N99 N100 N101 N102 N103 N104 N105 N106 N107 N108 N109 N110 N111 N112 N113 N114 N115 N116 N117 N118 N119 N120 N121 N122 N123 N124 N125 N126 N127 N128 N129 N130 N131 N132 N133 N134 N135 N136 N137 N138 N139 N140 N141 N142 N143 N144 N145 N146 N147 N148 N149 N150 N151 N152 N153 N154 N155 N156 N157 N158 N159 N160 N4:N12 N161:N1048576">
      <formula1>图形样式及常用信息!$L$3:$L$17</formula1>
    </dataValidation>
    <dataValidation allowBlank="1" showInputMessage="1" showErrorMessage="1" promptTitle="提示：" prompt="数量不对时，可手动输入" sqref="O4:O15 O16:O160 O161:O1048576"/>
    <dataValidation allowBlank="1" showInputMessage="1" showErrorMessage="1" promptTitle="提示：" prompt="公式自动计算" sqref="I4:K1048576"/>
  </dataValidations>
  <hyperlinks>
    <hyperlink ref="Q1" location="计算表!b4" display="至首行"/>
    <hyperlink ref="R1" location="接头统计表!A1" display="接头统计表"/>
    <hyperlink ref="R2" location="规格汇总表!A1" display="规格汇总表"/>
    <hyperlink ref="R3" location="图形样式及常用信息!A1" display="简图及常用信息"/>
  </hyperlinks>
  <pageMargins left="0.75" right="0.75" top="1" bottom="1" header="0.5" footer="0.5"/>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6"/>
  </sheetPr>
  <dimension ref="B1:O31"/>
  <sheetViews>
    <sheetView showGridLines="0" tabSelected="1" workbookViewId="0">
      <selection activeCell="O2" sqref="O2"/>
    </sheetView>
  </sheetViews>
  <sheetFormatPr defaultColWidth="12.5583333333333" defaultRowHeight="18" customHeight="1"/>
  <cols>
    <col min="1" max="1" width="1.33333333333333" style="59" customWidth="1"/>
    <col min="2" max="2" width="8.55833333333333" style="59" customWidth="1"/>
    <col min="3" max="3" width="6" style="59" customWidth="1"/>
    <col min="4" max="4" width="9.89166666666667" style="59" customWidth="1"/>
    <col min="5" max="5" width="8.775" style="59" customWidth="1"/>
    <col min="6" max="6" width="12.4416666666667" style="59" customWidth="1"/>
    <col min="7" max="7" width="8.55833333333333" style="59" customWidth="1"/>
    <col min="8" max="8" width="6" style="59" customWidth="1"/>
    <col min="9" max="9" width="10.4416666666667" style="59" customWidth="1"/>
    <col min="10" max="10" width="8.55833333333333" style="59" customWidth="1"/>
    <col min="11" max="11" width="6" style="59" customWidth="1"/>
    <col min="12" max="12" width="10.1083333333333" style="59" customWidth="1"/>
    <col min="13" max="13" width="1.775" style="59" customWidth="1"/>
    <col min="14" max="14" width="12.5583333333333" style="59" customWidth="1"/>
    <col min="15" max="15" width="18.225" style="59" customWidth="1"/>
    <col min="16" max="16380" width="12.5583333333333" style="59" customWidth="1"/>
    <col min="16381" max="16384" width="12.5583333333333" style="59"/>
  </cols>
  <sheetData>
    <row r="1" ht="7" customHeight="1"/>
    <row r="2" ht="24" customHeight="1" spans="2:15">
      <c r="B2" s="60" t="s">
        <v>56</v>
      </c>
      <c r="C2" s="60"/>
      <c r="D2" s="60"/>
      <c r="E2" s="60"/>
      <c r="F2" s="60"/>
      <c r="G2" s="60"/>
      <c r="H2" s="60"/>
      <c r="I2" s="60"/>
      <c r="J2" s="60"/>
      <c r="K2" s="60"/>
      <c r="L2" s="60"/>
      <c r="O2" s="14" t="s">
        <v>57</v>
      </c>
    </row>
    <row r="3" ht="19" customHeight="1" spans="2:15">
      <c r="B3" s="61" t="s">
        <v>3</v>
      </c>
      <c r="C3" s="61"/>
      <c r="D3" s="62" t="s">
        <v>4</v>
      </c>
      <c r="E3" s="62"/>
      <c r="F3" s="62"/>
      <c r="G3" s="62"/>
      <c r="H3" s="63"/>
      <c r="J3" s="63"/>
      <c r="K3" s="87" t="s">
        <v>58</v>
      </c>
      <c r="L3" s="88">
        <v>8</v>
      </c>
      <c r="O3" s="14" t="s">
        <v>7</v>
      </c>
    </row>
    <row r="4" ht="22" customHeight="1" spans="2:15">
      <c r="B4" s="64" t="str">
        <f>图形样式及常用信息!K3</f>
        <v>绑  扎</v>
      </c>
      <c r="C4" s="64"/>
      <c r="D4" s="64"/>
      <c r="E4" s="64"/>
      <c r="F4" s="64"/>
      <c r="G4" s="64" t="str">
        <f>图形样式及常用信息!K4</f>
        <v>电渣压力焊</v>
      </c>
      <c r="H4" s="64"/>
      <c r="I4" s="64"/>
      <c r="J4" s="64" t="str">
        <f>图形样式及常用信息!K5</f>
        <v>套管挤压</v>
      </c>
      <c r="K4" s="64"/>
      <c r="L4" s="64"/>
      <c r="O4" s="14" t="s">
        <v>23</v>
      </c>
    </row>
    <row r="5" ht="30" customHeight="1" spans="2:12">
      <c r="B5" s="65" t="s">
        <v>13</v>
      </c>
      <c r="C5" s="66" t="s">
        <v>59</v>
      </c>
      <c r="D5" s="67" t="s">
        <v>60</v>
      </c>
      <c r="E5" s="68" t="s">
        <v>61</v>
      </c>
      <c r="F5" s="69" t="s">
        <v>62</v>
      </c>
      <c r="G5" s="65" t="s">
        <v>13</v>
      </c>
      <c r="H5" s="66" t="s">
        <v>59</v>
      </c>
      <c r="I5" s="89" t="s">
        <v>60</v>
      </c>
      <c r="J5" s="65" t="s">
        <v>13</v>
      </c>
      <c r="K5" s="66" t="s">
        <v>59</v>
      </c>
      <c r="L5" s="89" t="s">
        <v>60</v>
      </c>
    </row>
    <row r="6" customHeight="1" spans="2:12">
      <c r="B6" s="70" t="s">
        <v>63</v>
      </c>
      <c r="C6" s="71">
        <v>6</v>
      </c>
      <c r="D6" s="72">
        <f ca="1">SUMIFS(计算表!O:O,计算表!F:F,B6,计算表!M:M,$B$4)</f>
        <v>0</v>
      </c>
      <c r="E6" s="73"/>
      <c r="F6" s="74">
        <f ca="1">ROUND(D6*E6*C6*C6*0.00617/1000/1000,3)</f>
        <v>0</v>
      </c>
      <c r="G6" s="70" t="s">
        <v>63</v>
      </c>
      <c r="H6" s="71">
        <v>6</v>
      </c>
      <c r="I6" s="90">
        <f ca="1">SUMIFS(计算表!O:O,计算表!F:F,G6,计算表!M:M,$G$4)</f>
        <v>0</v>
      </c>
      <c r="J6" s="70" t="s">
        <v>63</v>
      </c>
      <c r="K6" s="71">
        <v>6</v>
      </c>
      <c r="L6" s="90">
        <f ca="1">SUMIFS(计算表!O:O,计算表!F:F,J6,计算表!M:M,$J$4)</f>
        <v>0</v>
      </c>
    </row>
    <row r="7" customHeight="1" spans="2:12">
      <c r="B7" s="70" t="s">
        <v>53</v>
      </c>
      <c r="C7" s="71">
        <v>6.5</v>
      </c>
      <c r="D7" s="72">
        <f ca="1">SUMIFS(计算表!O:O,计算表!F:F,B7,计算表!M:M,$B$4)</f>
        <v>0</v>
      </c>
      <c r="E7" s="75"/>
      <c r="F7" s="74">
        <f ca="1" t="shared" ref="F7:F24" si="0">ROUND(D7*E7*C7*C7*0.00617/1000/1000,3)</f>
        <v>0</v>
      </c>
      <c r="G7" s="70" t="s">
        <v>53</v>
      </c>
      <c r="H7" s="71">
        <v>6.5</v>
      </c>
      <c r="I7" s="90">
        <f ca="1">SUMIFS(计算表!O:O,计算表!F:F,G7,计算表!M:M,$G$4)</f>
        <v>0</v>
      </c>
      <c r="J7" s="70" t="s">
        <v>53</v>
      </c>
      <c r="K7" s="71">
        <v>6.5</v>
      </c>
      <c r="L7" s="90">
        <f ca="1">SUMIFS(计算表!O:O,计算表!F:F,J7,计算表!M:M,$J$4)</f>
        <v>0</v>
      </c>
    </row>
    <row r="8" customHeight="1" spans="2:12">
      <c r="B8" s="70" t="s">
        <v>32</v>
      </c>
      <c r="C8" s="71">
        <v>8</v>
      </c>
      <c r="D8" s="72">
        <f ca="1">SUMIFS(计算表!O:O,计算表!F:F,B8,计算表!M:M,$B$4)</f>
        <v>0</v>
      </c>
      <c r="E8" s="75"/>
      <c r="F8" s="74">
        <f ca="1" t="shared" si="0"/>
        <v>0</v>
      </c>
      <c r="G8" s="70" t="s">
        <v>32</v>
      </c>
      <c r="H8" s="71">
        <v>8</v>
      </c>
      <c r="I8" s="90">
        <f ca="1">SUMIFS(计算表!O:O,计算表!F:F,G8,计算表!M:M,$G$4)</f>
        <v>0</v>
      </c>
      <c r="J8" s="70" t="s">
        <v>32</v>
      </c>
      <c r="K8" s="71">
        <v>8</v>
      </c>
      <c r="L8" s="90">
        <f ca="1">SUMIFS(计算表!O:O,计算表!F:F,J8,计算表!M:M,$J$4)</f>
        <v>0</v>
      </c>
    </row>
    <row r="9" customHeight="1" spans="2:12">
      <c r="B9" s="70" t="s">
        <v>36</v>
      </c>
      <c r="C9" s="71">
        <v>10</v>
      </c>
      <c r="D9" s="72">
        <f ca="1">SUMIFS(计算表!O:O,计算表!F:F,B9,计算表!M:M,$B$4)</f>
        <v>375</v>
      </c>
      <c r="E9" s="73">
        <v>500</v>
      </c>
      <c r="F9" s="74">
        <f ca="1" t="shared" si="0"/>
        <v>0.116</v>
      </c>
      <c r="G9" s="70" t="s">
        <v>36</v>
      </c>
      <c r="H9" s="71">
        <v>10</v>
      </c>
      <c r="I9" s="90">
        <f ca="1">SUMIFS(计算表!O:O,计算表!F:F,G9,计算表!M:M,$G$4)</f>
        <v>0</v>
      </c>
      <c r="J9" s="70" t="s">
        <v>36</v>
      </c>
      <c r="K9" s="71">
        <v>10</v>
      </c>
      <c r="L9" s="90">
        <f ca="1">SUMIFS(计算表!O:O,计算表!F:F,J9,计算表!M:M,$J$4)</f>
        <v>0</v>
      </c>
    </row>
    <row r="10" customHeight="1" spans="2:12">
      <c r="B10" s="70" t="s">
        <v>64</v>
      </c>
      <c r="C10" s="71">
        <v>12</v>
      </c>
      <c r="D10" s="72">
        <f ca="1">SUMIFS(计算表!O:O,计算表!F:F,B10,计算表!M:M,$B$4)</f>
        <v>0</v>
      </c>
      <c r="E10" s="75"/>
      <c r="F10" s="74">
        <f ca="1" t="shared" si="0"/>
        <v>0</v>
      </c>
      <c r="G10" s="70" t="s">
        <v>64</v>
      </c>
      <c r="H10" s="71">
        <v>12</v>
      </c>
      <c r="I10" s="90">
        <f ca="1">SUMIFS(计算表!O:O,计算表!F:F,G10,计算表!M:M,$G$4)</f>
        <v>0</v>
      </c>
      <c r="J10" s="70" t="s">
        <v>64</v>
      </c>
      <c r="K10" s="71">
        <v>12</v>
      </c>
      <c r="L10" s="90">
        <f ca="1">SUMIFS(计算表!O:O,计算表!F:F,J10,计算表!M:M,$J$4)</f>
        <v>0</v>
      </c>
    </row>
    <row r="11" customHeight="1" spans="2:12">
      <c r="B11" s="70" t="s">
        <v>65</v>
      </c>
      <c r="C11" s="71">
        <v>14</v>
      </c>
      <c r="D11" s="72">
        <f ca="1">SUMIFS(计算表!O:O,计算表!F:F,B11,计算表!M:M,$B$4)</f>
        <v>0</v>
      </c>
      <c r="E11" s="75"/>
      <c r="F11" s="74">
        <f ca="1" t="shared" si="0"/>
        <v>0</v>
      </c>
      <c r="G11" s="70" t="s">
        <v>65</v>
      </c>
      <c r="H11" s="71">
        <v>14</v>
      </c>
      <c r="I11" s="90">
        <f ca="1">SUMIFS(计算表!O:O,计算表!F:F,G11,计算表!M:M,$G$4)</f>
        <v>0</v>
      </c>
      <c r="J11" s="70" t="s">
        <v>65</v>
      </c>
      <c r="K11" s="71">
        <v>14</v>
      </c>
      <c r="L11" s="90">
        <f ca="1">SUMIFS(计算表!O:O,计算表!F:F,J11,计算表!M:M,$J$4)</f>
        <v>0</v>
      </c>
    </row>
    <row r="12" customHeight="1" spans="2:12">
      <c r="B12" s="70" t="s">
        <v>66</v>
      </c>
      <c r="C12" s="71">
        <v>6.5</v>
      </c>
      <c r="D12" s="72">
        <f ca="1">SUMIFS(计算表!O:O,计算表!F:F,B12,计算表!M:M,$B$4)</f>
        <v>0</v>
      </c>
      <c r="E12" s="75"/>
      <c r="F12" s="74">
        <f ca="1" t="shared" si="0"/>
        <v>0</v>
      </c>
      <c r="G12" s="70" t="s">
        <v>66</v>
      </c>
      <c r="H12" s="71">
        <v>6.5</v>
      </c>
      <c r="I12" s="90">
        <f ca="1">SUMIFS(计算表!O:O,计算表!F:F,G12,计算表!M:M,$G$4)</f>
        <v>0</v>
      </c>
      <c r="J12" s="70" t="s">
        <v>66</v>
      </c>
      <c r="K12" s="71">
        <v>6.5</v>
      </c>
      <c r="L12" s="90">
        <f ca="1">SUMIFS(计算表!O:O,计算表!F:F,J12,计算表!M:M,$J$4)</f>
        <v>0</v>
      </c>
    </row>
    <row r="13" customHeight="1" spans="2:12">
      <c r="B13" s="70" t="s">
        <v>67</v>
      </c>
      <c r="C13" s="71">
        <v>8</v>
      </c>
      <c r="D13" s="72">
        <f ca="1">SUMIFS(计算表!O:O,计算表!F:F,B13,计算表!M:M,$B$4)</f>
        <v>0</v>
      </c>
      <c r="E13" s="75"/>
      <c r="F13" s="74">
        <f ca="1" t="shared" si="0"/>
        <v>0</v>
      </c>
      <c r="G13" s="70" t="s">
        <v>67</v>
      </c>
      <c r="H13" s="71">
        <v>8</v>
      </c>
      <c r="I13" s="90">
        <f ca="1">SUMIFS(计算表!O:O,计算表!F:F,G13,计算表!M:M,$G$4)</f>
        <v>0</v>
      </c>
      <c r="J13" s="70" t="s">
        <v>67</v>
      </c>
      <c r="K13" s="71">
        <v>8</v>
      </c>
      <c r="L13" s="90">
        <f ca="1">SUMIFS(计算表!O:O,计算表!F:F,J13,计算表!M:M,$J$4)</f>
        <v>0</v>
      </c>
    </row>
    <row r="14" customHeight="1" spans="2:12">
      <c r="B14" s="70" t="s">
        <v>68</v>
      </c>
      <c r="C14" s="71">
        <v>10</v>
      </c>
      <c r="D14" s="72">
        <f ca="1">SUMIFS(计算表!O:O,计算表!F:F,B14,计算表!M:M,$B$4)</f>
        <v>0</v>
      </c>
      <c r="E14" s="76"/>
      <c r="F14" s="74">
        <f ca="1" t="shared" si="0"/>
        <v>0</v>
      </c>
      <c r="G14" s="70" t="s">
        <v>68</v>
      </c>
      <c r="H14" s="71">
        <v>10</v>
      </c>
      <c r="I14" s="90">
        <f ca="1">SUMIFS(计算表!O:O,计算表!F:F,G14,计算表!M:M,$G$4)</f>
        <v>0</v>
      </c>
      <c r="J14" s="70" t="s">
        <v>68</v>
      </c>
      <c r="K14" s="71">
        <v>10</v>
      </c>
      <c r="L14" s="90">
        <f ca="1">SUMIFS(计算表!O:O,计算表!F:F,J14,计算表!M:M,$J$4)</f>
        <v>0</v>
      </c>
    </row>
    <row r="15" customHeight="1" spans="2:12">
      <c r="B15" s="70" t="s">
        <v>69</v>
      </c>
      <c r="C15" s="71">
        <v>12</v>
      </c>
      <c r="D15" s="72">
        <f ca="1">SUMIFS(计算表!O:O,计算表!F:F,B15,计算表!M:M,$B$4)</f>
        <v>0</v>
      </c>
      <c r="E15" s="77"/>
      <c r="F15" s="74">
        <f ca="1" t="shared" si="0"/>
        <v>0</v>
      </c>
      <c r="G15" s="70" t="s">
        <v>69</v>
      </c>
      <c r="H15" s="71">
        <v>12</v>
      </c>
      <c r="I15" s="90">
        <f ca="1">SUMIFS(计算表!O:O,计算表!F:F,G15,计算表!M:M,$G$4)</f>
        <v>0</v>
      </c>
      <c r="J15" s="70" t="s">
        <v>69</v>
      </c>
      <c r="K15" s="71">
        <v>12</v>
      </c>
      <c r="L15" s="90">
        <f ca="1">SUMIFS(计算表!O:O,计算表!F:F,J15,计算表!M:M,$J$4)</f>
        <v>0</v>
      </c>
    </row>
    <row r="16" customHeight="1" spans="2:12">
      <c r="B16" s="70" t="s">
        <v>70</v>
      </c>
      <c r="C16" s="71">
        <v>14</v>
      </c>
      <c r="D16" s="72">
        <f ca="1">SUMIFS(计算表!O:O,计算表!F:F,B16,计算表!M:M,$B$4)</f>
        <v>0</v>
      </c>
      <c r="E16" s="77"/>
      <c r="F16" s="74">
        <f ca="1" t="shared" si="0"/>
        <v>0</v>
      </c>
      <c r="G16" s="70" t="s">
        <v>70</v>
      </c>
      <c r="H16" s="71">
        <v>14</v>
      </c>
      <c r="I16" s="90">
        <f ca="1">SUMIFS(计算表!O:O,计算表!F:F,G16,计算表!M:M,$G$4)</f>
        <v>0</v>
      </c>
      <c r="J16" s="70" t="s">
        <v>70</v>
      </c>
      <c r="K16" s="71">
        <v>14</v>
      </c>
      <c r="L16" s="90">
        <f ca="1">SUMIFS(计算表!O:O,计算表!F:F,J16,计算表!M:M,$J$4)</f>
        <v>0</v>
      </c>
    </row>
    <row r="17" customHeight="1" spans="2:12">
      <c r="B17" s="70" t="s">
        <v>71</v>
      </c>
      <c r="C17" s="71">
        <v>16</v>
      </c>
      <c r="D17" s="72">
        <f ca="1">SUMIFS(计算表!O:O,计算表!F:F,B17,计算表!M:M,$B$4)</f>
        <v>0</v>
      </c>
      <c r="E17" s="77"/>
      <c r="F17" s="74">
        <f ca="1" t="shared" si="0"/>
        <v>0</v>
      </c>
      <c r="G17" s="70" t="s">
        <v>71</v>
      </c>
      <c r="H17" s="71">
        <v>16</v>
      </c>
      <c r="I17" s="90">
        <f ca="1">SUMIFS(计算表!O:O,计算表!F:F,G17,计算表!M:M,$G$4)</f>
        <v>0</v>
      </c>
      <c r="J17" s="70" t="s">
        <v>71</v>
      </c>
      <c r="K17" s="71">
        <v>16</v>
      </c>
      <c r="L17" s="90">
        <f ca="1">SUMIFS(计算表!O:O,计算表!F:F,J17,计算表!M:M,$J$4)</f>
        <v>0</v>
      </c>
    </row>
    <row r="18" customHeight="1" spans="2:12">
      <c r="B18" s="70" t="s">
        <v>26</v>
      </c>
      <c r="C18" s="71">
        <v>18</v>
      </c>
      <c r="D18" s="72">
        <f ca="1">SUMIFS(计算表!O:O,计算表!F:F,B18,计算表!M:M,$B$4)</f>
        <v>0</v>
      </c>
      <c r="E18" s="77"/>
      <c r="F18" s="74">
        <f ca="1" t="shared" si="0"/>
        <v>0</v>
      </c>
      <c r="G18" s="70" t="s">
        <v>26</v>
      </c>
      <c r="H18" s="71">
        <v>18</v>
      </c>
      <c r="I18" s="90">
        <f ca="1">SUMIFS(计算表!O:O,计算表!F:F,G18,计算表!M:M,$G$4)</f>
        <v>8</v>
      </c>
      <c r="J18" s="70" t="s">
        <v>26</v>
      </c>
      <c r="K18" s="71">
        <v>18</v>
      </c>
      <c r="L18" s="90">
        <f ca="1">SUMIFS(计算表!O:O,计算表!F:F,J18,计算表!M:M,$J$4)</f>
        <v>0</v>
      </c>
    </row>
    <row r="19" customHeight="1" spans="2:12">
      <c r="B19" s="70" t="s">
        <v>39</v>
      </c>
      <c r="C19" s="71">
        <v>20</v>
      </c>
      <c r="D19" s="72">
        <f ca="1">SUMIFS(计算表!O:O,计算表!F:F,B19,计算表!M:M,$B$4)</f>
        <v>0</v>
      </c>
      <c r="E19" s="77"/>
      <c r="F19" s="74">
        <f ca="1" t="shared" si="0"/>
        <v>0</v>
      </c>
      <c r="G19" s="70" t="s">
        <v>39</v>
      </c>
      <c r="H19" s="71">
        <v>20</v>
      </c>
      <c r="I19" s="90">
        <f ca="1">SUMIFS(计算表!O:O,计算表!F:F,G19,计算表!M:M,$G$4)</f>
        <v>0</v>
      </c>
      <c r="J19" s="70" t="s">
        <v>39</v>
      </c>
      <c r="K19" s="71">
        <v>20</v>
      </c>
      <c r="L19" s="90">
        <f ca="1">SUMIFS(计算表!O:O,计算表!F:F,J19,计算表!M:M,$J$4)</f>
        <v>42</v>
      </c>
    </row>
    <row r="20" customHeight="1" spans="2:12">
      <c r="B20" s="70" t="s">
        <v>72</v>
      </c>
      <c r="C20" s="71">
        <v>22</v>
      </c>
      <c r="D20" s="72">
        <f ca="1">SUMIFS(计算表!O:O,计算表!F:F,B20,计算表!M:M,$B$4)</f>
        <v>0</v>
      </c>
      <c r="E20" s="77"/>
      <c r="F20" s="74">
        <f ca="1" t="shared" si="0"/>
        <v>0</v>
      </c>
      <c r="G20" s="70" t="s">
        <v>72</v>
      </c>
      <c r="H20" s="71">
        <v>22</v>
      </c>
      <c r="I20" s="90">
        <f ca="1">SUMIFS(计算表!O:O,计算表!F:F,G20,计算表!M:M,$G$4)</f>
        <v>0</v>
      </c>
      <c r="J20" s="70" t="s">
        <v>72</v>
      </c>
      <c r="K20" s="71">
        <v>22</v>
      </c>
      <c r="L20" s="90">
        <f ca="1">SUMIFS(计算表!O:O,计算表!F:F,J20,计算表!M:M,$J$4)</f>
        <v>0</v>
      </c>
    </row>
    <row r="21" customHeight="1" spans="2:12">
      <c r="B21" s="70" t="s">
        <v>73</v>
      </c>
      <c r="C21" s="71">
        <v>25</v>
      </c>
      <c r="D21" s="72">
        <f ca="1">SUMIFS(计算表!O:O,计算表!F:F,B21,计算表!M:M,$B$4)</f>
        <v>0</v>
      </c>
      <c r="E21" s="77"/>
      <c r="F21" s="74">
        <f ca="1" t="shared" si="0"/>
        <v>0</v>
      </c>
      <c r="G21" s="70" t="s">
        <v>73</v>
      </c>
      <c r="H21" s="71">
        <v>25</v>
      </c>
      <c r="I21" s="90">
        <f ca="1">SUMIFS(计算表!O:O,计算表!F:F,G21,计算表!M:M,$G$4)</f>
        <v>0</v>
      </c>
      <c r="J21" s="70" t="s">
        <v>73</v>
      </c>
      <c r="K21" s="71">
        <v>25</v>
      </c>
      <c r="L21" s="90">
        <f ca="1">SUMIFS(计算表!O:O,计算表!F:F,J21,计算表!M:M,$J$4)</f>
        <v>0</v>
      </c>
    </row>
    <row r="22" customHeight="1" spans="2:12">
      <c r="B22" s="70" t="s">
        <v>74</v>
      </c>
      <c r="C22" s="71">
        <v>28</v>
      </c>
      <c r="D22" s="72">
        <f ca="1">SUMIFS(计算表!O:O,计算表!F:F,B22,计算表!M:M,$B$4)</f>
        <v>0</v>
      </c>
      <c r="E22" s="73"/>
      <c r="F22" s="74">
        <f ca="1" t="shared" si="0"/>
        <v>0</v>
      </c>
      <c r="G22" s="70" t="s">
        <v>74</v>
      </c>
      <c r="H22" s="71">
        <v>28</v>
      </c>
      <c r="I22" s="90">
        <f ca="1">SUMIFS(计算表!O:O,计算表!F:F,G22,计算表!M:M,$G$4)</f>
        <v>0</v>
      </c>
      <c r="J22" s="70" t="s">
        <v>74</v>
      </c>
      <c r="K22" s="71">
        <v>28</v>
      </c>
      <c r="L22" s="90">
        <f ca="1">SUMIFS(计算表!O:O,计算表!F:F,J22,计算表!M:M,$J$4)</f>
        <v>0</v>
      </c>
    </row>
    <row r="23" customHeight="1" spans="2:12">
      <c r="B23" s="70" t="s">
        <v>75</v>
      </c>
      <c r="C23" s="71">
        <v>32</v>
      </c>
      <c r="D23" s="72">
        <f ca="1">SUMIFS(计算表!O:O,计算表!F:F,B23,计算表!M:M,$B$4)</f>
        <v>0</v>
      </c>
      <c r="E23" s="75"/>
      <c r="F23" s="74">
        <f ca="1" t="shared" si="0"/>
        <v>0</v>
      </c>
      <c r="G23" s="70" t="s">
        <v>75</v>
      </c>
      <c r="H23" s="71">
        <v>32</v>
      </c>
      <c r="I23" s="90">
        <f ca="1">SUMIFS(计算表!O:O,计算表!F:F,G23,计算表!M:M,$G$4)</f>
        <v>0</v>
      </c>
      <c r="J23" s="70" t="s">
        <v>75</v>
      </c>
      <c r="K23" s="71">
        <v>32</v>
      </c>
      <c r="L23" s="90">
        <f ca="1">SUMIFS(计算表!O:O,计算表!F:F,J23,计算表!M:M,$J$4)</f>
        <v>0</v>
      </c>
    </row>
    <row r="24" customHeight="1" spans="2:12">
      <c r="B24" s="78" t="s">
        <v>76</v>
      </c>
      <c r="C24" s="79">
        <v>38</v>
      </c>
      <c r="D24" s="80">
        <f ca="1">SUMIFS(计算表!O:O,计算表!F:F,B24,计算表!M:M,$B$4)</f>
        <v>0</v>
      </c>
      <c r="E24" s="81"/>
      <c r="F24" s="82">
        <f ca="1" t="shared" si="0"/>
        <v>0</v>
      </c>
      <c r="G24" s="78" t="s">
        <v>76</v>
      </c>
      <c r="H24" s="79">
        <v>38</v>
      </c>
      <c r="I24" s="91">
        <f ca="1">SUMIFS(计算表!O:O,计算表!F:F,G24,计算表!M:M,$G$4)</f>
        <v>0</v>
      </c>
      <c r="J24" s="78" t="s">
        <v>76</v>
      </c>
      <c r="K24" s="79">
        <v>38</v>
      </c>
      <c r="L24" s="91">
        <f ca="1">SUMIFS(计算表!O:O,计算表!F:F,J24,计算表!M:M,$J$4)</f>
        <v>0</v>
      </c>
    </row>
    <row r="25" s="58" customFormat="1" ht="21" customHeight="1" spans="2:12">
      <c r="B25" s="83" t="s">
        <v>77</v>
      </c>
      <c r="C25" s="83"/>
      <c r="D25" s="84">
        <f ca="1" t="shared" ref="D25:I25" si="1">SUM(D6:D24)</f>
        <v>375</v>
      </c>
      <c r="E25" s="83"/>
      <c r="F25" s="85">
        <f ca="1" t="shared" si="1"/>
        <v>0.116</v>
      </c>
      <c r="G25" s="83"/>
      <c r="H25" s="83"/>
      <c r="I25" s="84">
        <f ca="1" t="shared" si="1"/>
        <v>8</v>
      </c>
      <c r="J25" s="83"/>
      <c r="K25" s="83"/>
      <c r="L25" s="84">
        <f ca="1">SUM(L6:L24)</f>
        <v>42</v>
      </c>
    </row>
    <row r="26" customHeight="1" spans="2:11">
      <c r="B26" s="63"/>
      <c r="C26" s="63"/>
      <c r="D26" s="63"/>
      <c r="E26" s="86"/>
      <c r="F26" s="86"/>
      <c r="G26" s="63"/>
      <c r="H26" s="63"/>
      <c r="J26" s="63"/>
      <c r="K26" s="63"/>
    </row>
    <row r="27" customHeight="1" spans="2:11">
      <c r="B27" s="63"/>
      <c r="C27" s="63"/>
      <c r="D27" s="63"/>
      <c r="E27" s="86"/>
      <c r="F27" s="86"/>
      <c r="G27" s="63"/>
      <c r="H27" s="63"/>
      <c r="J27" s="63"/>
      <c r="K27" s="63"/>
    </row>
    <row r="28" customHeight="1" spans="2:11">
      <c r="B28" s="63"/>
      <c r="C28" s="63"/>
      <c r="D28" s="63"/>
      <c r="E28" s="86"/>
      <c r="F28" s="86"/>
      <c r="G28" s="63"/>
      <c r="H28" s="63"/>
      <c r="J28" s="63"/>
      <c r="K28" s="63"/>
    </row>
    <row r="29" customHeight="1" spans="2:11">
      <c r="B29" s="63"/>
      <c r="C29" s="63"/>
      <c r="D29" s="63"/>
      <c r="E29" s="86"/>
      <c r="F29" s="86"/>
      <c r="G29" s="63"/>
      <c r="H29" s="63"/>
      <c r="J29" s="63"/>
      <c r="K29" s="63"/>
    </row>
    <row r="30" customHeight="1" spans="2:11">
      <c r="B30" s="63"/>
      <c r="C30" s="63"/>
      <c r="D30" s="63"/>
      <c r="E30" s="86"/>
      <c r="F30" s="86"/>
      <c r="G30" s="63"/>
      <c r="H30" s="63"/>
      <c r="J30" s="63"/>
      <c r="K30" s="63"/>
    </row>
    <row r="31" customHeight="1" spans="2:11">
      <c r="B31" s="63"/>
      <c r="C31" s="63"/>
      <c r="D31" s="63"/>
      <c r="E31" s="86"/>
      <c r="F31" s="86"/>
      <c r="G31" s="63"/>
      <c r="H31" s="63"/>
      <c r="J31" s="63"/>
      <c r="K31" s="63"/>
    </row>
  </sheetData>
  <mergeCells count="6">
    <mergeCell ref="B2:L2"/>
    <mergeCell ref="B3:C3"/>
    <mergeCell ref="D3:G3"/>
    <mergeCell ref="B4:F4"/>
    <mergeCell ref="G4:I4"/>
    <mergeCell ref="J4:L4"/>
  </mergeCells>
  <dataValidations count="1">
    <dataValidation allowBlank="1" showInputMessage="1" showErrorMessage="1" promptTitle="提示：" prompt="设置钢筋长度后按本长度计算接头" sqref="L3 F4"/>
  </dataValidations>
  <hyperlinks>
    <hyperlink ref="O3" location="规格汇总表!A1" display="规格汇总表"/>
    <hyperlink ref="O4" location="图形样式及常用信息!A1" display="简图及常用信息"/>
    <hyperlink ref="O2" location="计算表!A1" display="计算表"/>
  </hyperlinks>
  <pageMargins left="0.75" right="0.75" top="1" bottom="1" header="0.5" footer="0.5"/>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O24"/>
  <sheetViews>
    <sheetView showGridLines="0" workbookViewId="0">
      <selection activeCell="I3" sqref="I3"/>
    </sheetView>
  </sheetViews>
  <sheetFormatPr defaultColWidth="9.775" defaultRowHeight="21" customHeight="1"/>
  <cols>
    <col min="1" max="1" width="1.89166666666667" style="27" customWidth="1"/>
    <col min="2" max="3" width="10.975" style="25" customWidth="1"/>
    <col min="4" max="4" width="11.8916666666667" style="25" customWidth="1"/>
    <col min="5" max="5" width="10.7166666666667" style="25" customWidth="1"/>
    <col min="6" max="7" width="12.775" style="25" customWidth="1"/>
    <col min="8" max="8" width="10" style="25"/>
    <col min="9" max="9" width="18.5583333333333" style="25" customWidth="1"/>
    <col min="10" max="33" width="10" style="25"/>
    <col min="34" max="16384" width="9.775" style="25"/>
  </cols>
  <sheetData>
    <row r="1" s="25" customFormat="1" ht="8" customHeight="1"/>
    <row r="2" s="25" customFormat="1" ht="32" customHeight="1" spans="2:9">
      <c r="B2" s="28" t="s">
        <v>78</v>
      </c>
      <c r="C2" s="28"/>
      <c r="D2" s="28"/>
      <c r="E2" s="28"/>
      <c r="F2" s="28"/>
      <c r="G2" s="28"/>
      <c r="I2" s="14" t="s">
        <v>57</v>
      </c>
    </row>
    <row r="3" s="25" customFormat="1" customHeight="1" spans="2:15">
      <c r="B3" s="29" t="s">
        <v>3</v>
      </c>
      <c r="C3" s="30" t="s">
        <v>4</v>
      </c>
      <c r="D3" s="30"/>
      <c r="E3" s="30"/>
      <c r="F3" s="25" t="s">
        <v>79</v>
      </c>
      <c r="G3" s="31">
        <v>0.02</v>
      </c>
      <c r="I3" s="14" t="s">
        <v>2</v>
      </c>
      <c r="K3" s="29"/>
      <c r="M3" s="29"/>
      <c r="N3" s="29"/>
      <c r="O3" s="29"/>
    </row>
    <row r="4" s="25" customFormat="1" ht="39" customHeight="1" spans="2:9">
      <c r="B4" s="32" t="s">
        <v>80</v>
      </c>
      <c r="C4" s="32" t="s">
        <v>81</v>
      </c>
      <c r="D4" s="33" t="s">
        <v>82</v>
      </c>
      <c r="E4" s="33" t="s">
        <v>83</v>
      </c>
      <c r="F4" s="34" t="s">
        <v>84</v>
      </c>
      <c r="G4" s="35" t="s">
        <v>85</v>
      </c>
      <c r="I4" s="14" t="s">
        <v>23</v>
      </c>
    </row>
    <row r="5" s="25" customFormat="1" customHeight="1" spans="2:7">
      <c r="B5" s="36" t="s">
        <v>63</v>
      </c>
      <c r="C5" s="37">
        <v>6</v>
      </c>
      <c r="D5" s="38">
        <f ca="1">SUMIF(计算表!F:F,B5,计算表!K:K)</f>
        <v>0</v>
      </c>
      <c r="E5" s="39" t="s">
        <v>86</v>
      </c>
      <c r="F5" s="38">
        <f ca="1">ROUND(SUM(D5:D8),3)</f>
        <v>10.621</v>
      </c>
      <c r="G5" s="40">
        <f ca="1">ROUND(SUM(D5:D8)*(1+G3),3)</f>
        <v>10.833</v>
      </c>
    </row>
    <row r="6" s="25" customFormat="1" customHeight="1" spans="2:7">
      <c r="B6" s="41" t="s">
        <v>53</v>
      </c>
      <c r="C6" s="42">
        <v>6.5</v>
      </c>
      <c r="D6" s="43">
        <f ca="1">SUMIF(计算表!F:F,B6,计算表!K:K)</f>
        <v>7.929</v>
      </c>
      <c r="E6" s="44"/>
      <c r="F6" s="43"/>
      <c r="G6" s="45"/>
    </row>
    <row r="7" s="25" customFormat="1" customHeight="1" spans="2:7">
      <c r="B7" s="41" t="s">
        <v>32</v>
      </c>
      <c r="C7" s="42">
        <v>8</v>
      </c>
      <c r="D7" s="43">
        <f ca="1">SUMIF(计算表!F:F,B7,计算表!K:K)</f>
        <v>0.087</v>
      </c>
      <c r="E7" s="46"/>
      <c r="F7" s="43"/>
      <c r="G7" s="45"/>
    </row>
    <row r="8" s="25" customFormat="1" customHeight="1" spans="2:7">
      <c r="B8" s="47" t="s">
        <v>36</v>
      </c>
      <c r="C8" s="48">
        <v>10</v>
      </c>
      <c r="D8" s="49">
        <f ca="1">SUMIF(计算表!F:F,B8,计算表!K:K)</f>
        <v>2.605</v>
      </c>
      <c r="E8" s="50"/>
      <c r="F8" s="49"/>
      <c r="G8" s="51"/>
    </row>
    <row r="9" s="25" customFormat="1" customHeight="1" spans="2:7">
      <c r="B9" s="36" t="s">
        <v>64</v>
      </c>
      <c r="C9" s="37">
        <v>12</v>
      </c>
      <c r="D9" s="38">
        <f ca="1">SUMIF(计算表!F:F,B9,计算表!K:K)</f>
        <v>0</v>
      </c>
      <c r="E9" s="39" t="s">
        <v>87</v>
      </c>
      <c r="F9" s="38">
        <f ca="1">ROUND(SUM(D9:D10),3)</f>
        <v>0</v>
      </c>
      <c r="G9" s="40">
        <f ca="1">ROUND(SUM(D9:D10)*(1+G3),3)</f>
        <v>0</v>
      </c>
    </row>
    <row r="10" s="25" customFormat="1" customHeight="1" spans="2:7">
      <c r="B10" s="47" t="s">
        <v>65</v>
      </c>
      <c r="C10" s="48">
        <v>14</v>
      </c>
      <c r="D10" s="49">
        <f ca="1">SUMIF(计算表!F:F,B10,计算表!K:K)</f>
        <v>0</v>
      </c>
      <c r="E10" s="50"/>
      <c r="F10" s="49"/>
      <c r="G10" s="51"/>
    </row>
    <row r="11" s="25" customFormat="1" customHeight="1" spans="2:7">
      <c r="B11" s="36" t="s">
        <v>66</v>
      </c>
      <c r="C11" s="37">
        <v>6.5</v>
      </c>
      <c r="D11" s="38">
        <f ca="1">SUMIF(计算表!F:F,B11,计算表!K:K)</f>
        <v>0</v>
      </c>
      <c r="E11" s="52" t="s">
        <v>88</v>
      </c>
      <c r="F11" s="38">
        <f ca="1">ROUND(SUM(D11:D13),3)</f>
        <v>0</v>
      </c>
      <c r="G11" s="40">
        <f ca="1">ROUND(SUM(D11:D13)*(1+$G$3),3)</f>
        <v>0</v>
      </c>
    </row>
    <row r="12" s="25" customFormat="1" customHeight="1" spans="2:7">
      <c r="B12" s="41" t="s">
        <v>67</v>
      </c>
      <c r="C12" s="42">
        <v>8</v>
      </c>
      <c r="D12" s="43">
        <f ca="1">SUMIF(计算表!F:F,B12,计算表!K:K)</f>
        <v>0</v>
      </c>
      <c r="E12" s="53"/>
      <c r="F12" s="43"/>
      <c r="G12" s="45"/>
    </row>
    <row r="13" s="25" customFormat="1" customHeight="1" spans="2:7">
      <c r="B13" s="47" t="s">
        <v>68</v>
      </c>
      <c r="C13" s="48">
        <v>10</v>
      </c>
      <c r="D13" s="49">
        <f ca="1">SUMIF(计算表!F:F,B13,计算表!K:K)</f>
        <v>0</v>
      </c>
      <c r="E13" s="54"/>
      <c r="F13" s="49"/>
      <c r="G13" s="51"/>
    </row>
    <row r="14" s="25" customFormat="1" customHeight="1" spans="2:7">
      <c r="B14" s="36" t="s">
        <v>69</v>
      </c>
      <c r="C14" s="37">
        <v>12</v>
      </c>
      <c r="D14" s="38">
        <f ca="1">SUMIF(计算表!F:F,B14,计算表!K:K)</f>
        <v>0</v>
      </c>
      <c r="E14" s="39" t="s">
        <v>89</v>
      </c>
      <c r="F14" s="38">
        <f ca="1">ROUND(SUM(D14:D18),3)</f>
        <v>2.028</v>
      </c>
      <c r="G14" s="40">
        <f ca="1">ROUND(SUM(D14:D18)*(1+$G$3),3)</f>
        <v>2.069</v>
      </c>
    </row>
    <row r="15" s="25" customFormat="1" customHeight="1" spans="2:7">
      <c r="B15" s="41" t="s">
        <v>70</v>
      </c>
      <c r="C15" s="42">
        <v>14</v>
      </c>
      <c r="D15" s="43">
        <f ca="1">SUMIF(计算表!F:F,B15,计算表!K:K)</f>
        <v>0</v>
      </c>
      <c r="E15" s="44"/>
      <c r="F15" s="43"/>
      <c r="G15" s="45"/>
    </row>
    <row r="16" s="25" customFormat="1" customHeight="1" spans="2:7">
      <c r="B16" s="41" t="s">
        <v>71</v>
      </c>
      <c r="C16" s="42">
        <v>16</v>
      </c>
      <c r="D16" s="43">
        <f ca="1">SUMIF(计算表!F:F,B16,计算表!K:K)</f>
        <v>0</v>
      </c>
      <c r="E16" s="44"/>
      <c r="F16" s="43"/>
      <c r="G16" s="45"/>
    </row>
    <row r="17" s="25" customFormat="1" customHeight="1" spans="2:7">
      <c r="B17" s="41" t="s">
        <v>26</v>
      </c>
      <c r="C17" s="42">
        <v>18</v>
      </c>
      <c r="D17" s="43">
        <f ca="1">SUMIF(计算表!F:F,B17,计算表!K:K)</f>
        <v>1.075</v>
      </c>
      <c r="E17" s="44"/>
      <c r="F17" s="43"/>
      <c r="G17" s="45"/>
    </row>
    <row r="18" s="25" customFormat="1" customHeight="1" spans="2:7">
      <c r="B18" s="47" t="s">
        <v>39</v>
      </c>
      <c r="C18" s="48">
        <v>20</v>
      </c>
      <c r="D18" s="49">
        <f ca="1">SUMIF(计算表!F:F,B18,计算表!K:K)</f>
        <v>0.953</v>
      </c>
      <c r="E18" s="55"/>
      <c r="F18" s="49"/>
      <c r="G18" s="51"/>
    </row>
    <row r="19" s="25" customFormat="1" customHeight="1" spans="2:7">
      <c r="B19" s="36" t="s">
        <v>72</v>
      </c>
      <c r="C19" s="37">
        <v>22</v>
      </c>
      <c r="D19" s="38">
        <f ca="1">SUMIF(计算表!F:F,B19,计算表!K:K)</f>
        <v>0</v>
      </c>
      <c r="E19" s="39" t="s">
        <v>90</v>
      </c>
      <c r="F19" s="38">
        <f ca="1">ROUND(SUM(D19:D20),3)</f>
        <v>0</v>
      </c>
      <c r="G19" s="40">
        <f ca="1">ROUND(SUM(D19:D20)*(1+$G$3),3)</f>
        <v>0</v>
      </c>
    </row>
    <row r="20" s="25" customFormat="1" customHeight="1" spans="2:7">
      <c r="B20" s="47" t="s">
        <v>73</v>
      </c>
      <c r="C20" s="48">
        <v>25</v>
      </c>
      <c r="D20" s="49">
        <f ca="1">SUMIF(计算表!F:F,B20,计算表!K:K)</f>
        <v>0</v>
      </c>
      <c r="E20" s="55"/>
      <c r="F20" s="49"/>
      <c r="G20" s="51"/>
    </row>
    <row r="21" s="25" customFormat="1" customHeight="1" spans="2:7">
      <c r="B21" s="36" t="s">
        <v>74</v>
      </c>
      <c r="C21" s="37">
        <v>28</v>
      </c>
      <c r="D21" s="38">
        <f ca="1">SUMIF(计算表!F:F,B21,计算表!K:K)</f>
        <v>0</v>
      </c>
      <c r="E21" s="39" t="s">
        <v>91</v>
      </c>
      <c r="F21" s="38">
        <f ca="1">ROUND(SUM(D21:D23),3)</f>
        <v>0</v>
      </c>
      <c r="G21" s="40">
        <f ca="1">ROUND(SUM(D21:D23)*(1+$G$3),3)</f>
        <v>0</v>
      </c>
    </row>
    <row r="22" s="25" customFormat="1" customHeight="1" spans="2:7">
      <c r="B22" s="41" t="s">
        <v>75</v>
      </c>
      <c r="C22" s="42">
        <v>32</v>
      </c>
      <c r="D22" s="43">
        <f ca="1">SUMIF(计算表!F:F,B22,计算表!K:K)</f>
        <v>0</v>
      </c>
      <c r="E22" s="44"/>
      <c r="F22" s="43"/>
      <c r="G22" s="45"/>
    </row>
    <row r="23" s="25" customFormat="1" customHeight="1" spans="2:7">
      <c r="B23" s="47" t="s">
        <v>76</v>
      </c>
      <c r="C23" s="48">
        <v>38</v>
      </c>
      <c r="D23" s="49">
        <f ca="1">SUMIF(计算表!F:F,B23,计算表!K:K)</f>
        <v>0</v>
      </c>
      <c r="E23" s="55"/>
      <c r="F23" s="49"/>
      <c r="G23" s="51"/>
    </row>
    <row r="24" s="26" customFormat="1" customHeight="1" spans="1:7">
      <c r="A24" s="56"/>
      <c r="B24" s="26" t="s">
        <v>92</v>
      </c>
      <c r="F24" s="57">
        <f ca="1">SUM(F5:F23)</f>
        <v>12.649</v>
      </c>
      <c r="G24" s="57">
        <f ca="1">SUM(G5:G23)</f>
        <v>12.902</v>
      </c>
    </row>
  </sheetData>
  <mergeCells count="20">
    <mergeCell ref="B2:G2"/>
    <mergeCell ref="C3:E3"/>
    <mergeCell ref="E5:E8"/>
    <mergeCell ref="E9:E10"/>
    <mergeCell ref="E11:E13"/>
    <mergeCell ref="E14:E18"/>
    <mergeCell ref="E19:E20"/>
    <mergeCell ref="E21:E23"/>
    <mergeCell ref="F5:F8"/>
    <mergeCell ref="F9:F10"/>
    <mergeCell ref="F11:F13"/>
    <mergeCell ref="F14:F18"/>
    <mergeCell ref="F19:F20"/>
    <mergeCell ref="F21:F23"/>
    <mergeCell ref="G5:G8"/>
    <mergeCell ref="G9:G10"/>
    <mergeCell ref="G11:G13"/>
    <mergeCell ref="G14:G18"/>
    <mergeCell ref="G19:G20"/>
    <mergeCell ref="G21:G23"/>
  </mergeCells>
  <hyperlinks>
    <hyperlink ref="I3" location="接头统计表!A1" display="接头统计表"/>
    <hyperlink ref="I4" location="图形样式及常用信息!A1" display="简图及常用信息"/>
    <hyperlink ref="I2" location="计算表!A1" display="计算表"/>
  </hyperlink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4"/>
  </sheetPr>
  <dimension ref="A1:M17"/>
  <sheetViews>
    <sheetView workbookViewId="0">
      <pane xSplit="13" ySplit="18" topLeftCell="N19" activePane="bottomRight" state="frozen"/>
      <selection/>
      <selection pane="topRight"/>
      <selection pane="bottomLeft"/>
      <selection pane="bottomRight" activeCell="M1" sqref="M1"/>
    </sheetView>
  </sheetViews>
  <sheetFormatPr defaultColWidth="9.775" defaultRowHeight="14.25"/>
  <cols>
    <col min="1" max="1" width="14.3083333333333" style="2" customWidth="1"/>
    <col min="2" max="2" width="13.6083333333333" style="2" customWidth="1"/>
    <col min="3" max="4" width="14.4416666666667" style="2" customWidth="1"/>
    <col min="5" max="5" width="15.275" style="2" customWidth="1"/>
    <col min="6" max="6" width="15.1416666666667" style="2" customWidth="1"/>
    <col min="7" max="7" width="14.8583333333333" style="2" customWidth="1"/>
    <col min="8" max="8" width="11.525" style="2" customWidth="1"/>
    <col min="9" max="9" width="12.9166666666667" style="2" customWidth="1"/>
    <col min="10" max="10" width="11.5916666666667" style="2" customWidth="1"/>
    <col min="11" max="12" width="10" style="2"/>
    <col min="13" max="13" width="20.8916666666667" style="2" customWidth="1"/>
    <col min="14" max="24" width="10" style="2"/>
    <col min="25" max="16384" width="9.775" style="2"/>
  </cols>
  <sheetData>
    <row r="1" s="2" customFormat="1" ht="23" customHeight="1" spans="1:13">
      <c r="A1" s="3" t="s">
        <v>93</v>
      </c>
      <c r="B1" s="4"/>
      <c r="C1" s="4"/>
      <c r="D1" s="4"/>
      <c r="E1" s="4"/>
      <c r="F1" s="4"/>
      <c r="G1" s="4"/>
      <c r="H1" s="4"/>
      <c r="I1" s="4"/>
      <c r="J1" s="13" t="s">
        <v>94</v>
      </c>
      <c r="K1" s="13"/>
      <c r="L1" s="13"/>
      <c r="M1" s="14" t="s">
        <v>57</v>
      </c>
    </row>
    <row r="2" s="2" customFormat="1" spans="1:13">
      <c r="A2" s="5" t="s">
        <v>95</v>
      </c>
      <c r="B2" s="6" t="s">
        <v>96</v>
      </c>
      <c r="C2" s="6" t="s">
        <v>97</v>
      </c>
      <c r="D2" s="6" t="s">
        <v>98</v>
      </c>
      <c r="E2" s="6" t="s">
        <v>99</v>
      </c>
      <c r="F2" s="6" t="s">
        <v>100</v>
      </c>
      <c r="G2" s="6" t="s">
        <v>101</v>
      </c>
      <c r="H2" s="6" t="s">
        <v>102</v>
      </c>
      <c r="I2" s="15" t="s">
        <v>31</v>
      </c>
      <c r="J2" s="16" t="s">
        <v>11</v>
      </c>
      <c r="K2" s="17" t="s">
        <v>103</v>
      </c>
      <c r="L2" s="18" t="s">
        <v>104</v>
      </c>
      <c r="M2" s="14" t="s">
        <v>2</v>
      </c>
    </row>
    <row r="3" s="2" customFormat="1" ht="20.45" customHeight="1" spans="1:13">
      <c r="A3" s="7"/>
      <c r="B3" s="8"/>
      <c r="C3" s="9"/>
      <c r="D3" s="9"/>
      <c r="E3" s="9"/>
      <c r="F3" s="9"/>
      <c r="G3" s="9"/>
      <c r="H3" s="9"/>
      <c r="I3" s="19"/>
      <c r="J3" s="20" t="s">
        <v>25</v>
      </c>
      <c r="K3" s="21" t="s">
        <v>50</v>
      </c>
      <c r="L3" s="20" t="s">
        <v>105</v>
      </c>
      <c r="M3" s="14" t="s">
        <v>7</v>
      </c>
    </row>
    <row r="4" s="2" customFormat="1" ht="20.45" customHeight="1" spans="1:12">
      <c r="A4" s="7"/>
      <c r="B4" s="8"/>
      <c r="C4" s="9"/>
      <c r="D4" s="9"/>
      <c r="E4" s="9"/>
      <c r="F4" s="9"/>
      <c r="G4" s="9"/>
      <c r="H4" s="9"/>
      <c r="I4" s="19"/>
      <c r="J4" s="20" t="s">
        <v>31</v>
      </c>
      <c r="K4" s="21" t="s">
        <v>29</v>
      </c>
      <c r="L4" s="20" t="s">
        <v>30</v>
      </c>
    </row>
    <row r="5" s="2" customFormat="1" ht="20.45" customHeight="1" spans="1:12">
      <c r="A5" s="7"/>
      <c r="B5" s="8"/>
      <c r="C5" s="9"/>
      <c r="D5" s="9"/>
      <c r="E5" s="9"/>
      <c r="F5" s="9"/>
      <c r="G5" s="9"/>
      <c r="H5" s="9"/>
      <c r="I5" s="19"/>
      <c r="J5" s="20" t="s">
        <v>35</v>
      </c>
      <c r="K5" s="21" t="s">
        <v>42</v>
      </c>
      <c r="L5" s="20" t="s">
        <v>43</v>
      </c>
    </row>
    <row r="6" s="2" customFormat="1" ht="20.45" customHeight="1" spans="1:12">
      <c r="A6" s="7"/>
      <c r="B6" s="8"/>
      <c r="C6" s="9"/>
      <c r="D6" s="9"/>
      <c r="E6" s="9"/>
      <c r="F6" s="9"/>
      <c r="G6" s="9"/>
      <c r="H6" s="9"/>
      <c r="I6" s="19"/>
      <c r="J6" s="20" t="s">
        <v>52</v>
      </c>
      <c r="K6" s="20"/>
      <c r="L6" s="20" t="s">
        <v>51</v>
      </c>
    </row>
    <row r="7" s="2" customFormat="1" ht="20.45" customHeight="1" spans="1:12">
      <c r="A7" s="7"/>
      <c r="B7" s="8"/>
      <c r="C7" s="9"/>
      <c r="D7" s="9"/>
      <c r="E7" s="9"/>
      <c r="F7" s="9"/>
      <c r="G7" s="9"/>
      <c r="H7" s="9"/>
      <c r="I7" s="22"/>
      <c r="J7" s="20"/>
      <c r="K7" s="20"/>
      <c r="L7" s="20"/>
    </row>
    <row r="8" s="2" customFormat="1" ht="20.45" customHeight="1" spans="1:12">
      <c r="A8" s="10"/>
      <c r="B8" s="9"/>
      <c r="C8" s="9"/>
      <c r="D8" s="9"/>
      <c r="E8" s="9"/>
      <c r="F8" s="9"/>
      <c r="G8" s="9"/>
      <c r="H8" s="9"/>
      <c r="I8" s="22"/>
      <c r="J8" s="20"/>
      <c r="K8" s="20"/>
      <c r="L8" s="20"/>
    </row>
    <row r="9" s="2" customFormat="1" ht="20.45" customHeight="1" spans="1:12">
      <c r="A9" s="10"/>
      <c r="B9" s="9"/>
      <c r="C9" s="9"/>
      <c r="D9" s="9"/>
      <c r="E9" s="9"/>
      <c r="F9" s="9"/>
      <c r="G9" s="9"/>
      <c r="H9" s="9"/>
      <c r="I9" s="22"/>
      <c r="J9" s="20"/>
      <c r="K9" s="20"/>
      <c r="L9" s="20"/>
    </row>
    <row r="10" s="2" customFormat="1" ht="20.45" customHeight="1" spans="1:12">
      <c r="A10" s="10"/>
      <c r="B10" s="9"/>
      <c r="C10" s="9"/>
      <c r="D10" s="9"/>
      <c r="E10" s="9"/>
      <c r="F10" s="9"/>
      <c r="G10" s="9"/>
      <c r="H10" s="9"/>
      <c r="I10" s="22"/>
      <c r="J10" s="20"/>
      <c r="K10" s="20"/>
      <c r="L10" s="20"/>
    </row>
    <row r="11" s="2" customFormat="1" ht="20.45" customHeight="1" spans="1:12">
      <c r="A11" s="10"/>
      <c r="B11" s="9"/>
      <c r="C11" s="9"/>
      <c r="D11" s="9"/>
      <c r="E11" s="9"/>
      <c r="F11" s="9"/>
      <c r="G11" s="9"/>
      <c r="H11" s="9"/>
      <c r="I11" s="22"/>
      <c r="J11" s="20"/>
      <c r="K11" s="20"/>
      <c r="L11" s="20"/>
    </row>
    <row r="12" s="2" customFormat="1" ht="20.45" customHeight="1" spans="1:12">
      <c r="A12" s="10"/>
      <c r="B12" s="9"/>
      <c r="C12" s="9"/>
      <c r="D12" s="9"/>
      <c r="E12" s="9"/>
      <c r="F12" s="9"/>
      <c r="G12" s="9"/>
      <c r="H12" s="9"/>
      <c r="I12" s="22"/>
      <c r="J12" s="20"/>
      <c r="K12" s="20"/>
      <c r="L12" s="20"/>
    </row>
    <row r="13" s="2" customFormat="1" ht="20.45" customHeight="1" spans="1:12">
      <c r="A13" s="10"/>
      <c r="B13" s="9"/>
      <c r="C13" s="9"/>
      <c r="D13" s="9"/>
      <c r="E13" s="9"/>
      <c r="F13" s="9"/>
      <c r="G13" s="9"/>
      <c r="H13" s="9"/>
      <c r="I13" s="22"/>
      <c r="J13" s="20"/>
      <c r="K13" s="20"/>
      <c r="L13" s="20"/>
    </row>
    <row r="14" s="2" customFormat="1" ht="20.45" customHeight="1" spans="1:12">
      <c r="A14" s="10"/>
      <c r="B14" s="9"/>
      <c r="C14" s="9"/>
      <c r="D14" s="9"/>
      <c r="E14" s="9"/>
      <c r="F14" s="9"/>
      <c r="G14" s="9"/>
      <c r="H14" s="9"/>
      <c r="I14" s="22"/>
      <c r="J14" s="20"/>
      <c r="K14" s="20"/>
      <c r="L14" s="20"/>
    </row>
    <row r="15" s="2" customFormat="1" ht="20.45" customHeight="1" spans="1:12">
      <c r="A15" s="10"/>
      <c r="B15" s="9"/>
      <c r="C15" s="9"/>
      <c r="D15" s="9"/>
      <c r="E15" s="9"/>
      <c r="F15" s="9"/>
      <c r="G15" s="9"/>
      <c r="H15" s="9"/>
      <c r="I15" s="22"/>
      <c r="J15" s="20"/>
      <c r="K15" s="20"/>
      <c r="L15" s="20"/>
    </row>
    <row r="16" s="2" customFormat="1" ht="20.45" customHeight="1" spans="1:12">
      <c r="A16" s="10"/>
      <c r="B16" s="9"/>
      <c r="C16" s="9"/>
      <c r="D16" s="9"/>
      <c r="E16" s="9"/>
      <c r="F16" s="9"/>
      <c r="G16" s="9"/>
      <c r="H16" s="9"/>
      <c r="I16" s="22"/>
      <c r="J16" s="20"/>
      <c r="K16" s="20"/>
      <c r="L16" s="20"/>
    </row>
    <row r="17" s="2" customFormat="1" ht="20.45" customHeight="1" spans="1:12">
      <c r="A17" s="11"/>
      <c r="B17" s="12"/>
      <c r="C17" s="12"/>
      <c r="D17" s="12"/>
      <c r="E17" s="12"/>
      <c r="F17" s="12"/>
      <c r="G17" s="12"/>
      <c r="H17" s="12"/>
      <c r="I17" s="23"/>
      <c r="J17" s="24"/>
      <c r="K17" s="24"/>
      <c r="L17" s="24"/>
    </row>
  </sheetData>
  <mergeCells count="2">
    <mergeCell ref="A1:I1"/>
    <mergeCell ref="J1:L1"/>
  </mergeCells>
  <conditionalFormatting sqref="J6">
    <cfRule type="expression" dxfId="1" priority="1">
      <formula>$A6&lt;&gt;""</formula>
    </cfRule>
  </conditionalFormatting>
  <conditionalFormatting sqref="C9">
    <cfRule type="expression" dxfId="2" priority="2" stopIfTrue="1">
      <formula>IM9&lt;&gt;""</formula>
    </cfRule>
  </conditionalFormatting>
  <hyperlinks>
    <hyperlink ref="M2" location="接头统计表!A1" display="接头统计表"/>
    <hyperlink ref="M3" location="规格汇总表!A1" display="规格汇总表"/>
    <hyperlink ref="M1" location="计算表!A1" display="计算表"/>
  </hyperlink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N42"/>
  <sheetViews>
    <sheetView workbookViewId="0">
      <selection activeCell="Q40" sqref="Q40"/>
    </sheetView>
  </sheetViews>
  <sheetFormatPr defaultColWidth="8.89166666666667" defaultRowHeight="13.5"/>
  <sheetData>
    <row r="1" spans="1:9">
      <c r="A1" s="1"/>
      <c r="B1" s="1"/>
      <c r="C1" s="1"/>
      <c r="D1" s="1"/>
      <c r="E1" s="1"/>
      <c r="F1" s="1"/>
      <c r="G1" s="1"/>
      <c r="H1" s="1"/>
      <c r="I1" s="1"/>
    </row>
    <row r="2" spans="1:9">
      <c r="A2" s="1"/>
      <c r="B2" s="1"/>
      <c r="C2" s="1"/>
      <c r="D2" s="1"/>
      <c r="E2" s="1"/>
      <c r="F2" s="1"/>
      <c r="G2" s="1"/>
      <c r="H2" s="1"/>
      <c r="I2" s="1"/>
    </row>
    <row r="3" spans="1:21">
      <c r="A3" s="1"/>
      <c r="B3" s="1"/>
      <c r="C3" s="1"/>
      <c r="D3" s="1"/>
      <c r="E3" s="1"/>
      <c r="F3" s="1"/>
      <c r="G3" s="1"/>
      <c r="H3" s="1"/>
      <c r="I3" s="1"/>
      <c r="M3" s="1"/>
      <c r="N3" s="1"/>
      <c r="O3" s="1"/>
      <c r="P3" s="1"/>
      <c r="Q3" s="1"/>
      <c r="R3" s="1"/>
      <c r="S3" s="1"/>
      <c r="T3" s="1"/>
      <c r="U3" s="1"/>
    </row>
    <row r="4" spans="1:21">
      <c r="A4" s="1"/>
      <c r="B4" s="1"/>
      <c r="C4" s="1"/>
      <c r="D4" s="1"/>
      <c r="E4" s="1"/>
      <c r="F4" s="1"/>
      <c r="G4" s="1"/>
      <c r="H4" s="1"/>
      <c r="I4" s="1"/>
      <c r="M4" s="1"/>
      <c r="N4" s="1"/>
      <c r="O4" s="1"/>
      <c r="P4" s="1"/>
      <c r="Q4" s="1"/>
      <c r="R4" s="1"/>
      <c r="S4" s="1"/>
      <c r="T4" s="1"/>
      <c r="U4" s="1"/>
    </row>
    <row r="5" spans="1:21">
      <c r="A5" s="1"/>
      <c r="B5" s="1"/>
      <c r="C5" s="1"/>
      <c r="D5" s="1"/>
      <c r="E5" s="1"/>
      <c r="F5" s="1"/>
      <c r="G5" s="1"/>
      <c r="H5" s="1"/>
      <c r="I5" s="1"/>
      <c r="M5" s="1"/>
      <c r="N5" s="1"/>
      <c r="O5" s="1"/>
      <c r="P5" s="1"/>
      <c r="Q5" s="1"/>
      <c r="R5" s="1"/>
      <c r="S5" s="1"/>
      <c r="T5" s="1"/>
      <c r="U5" s="1"/>
    </row>
    <row r="6" spans="1:21">
      <c r="A6" s="1"/>
      <c r="B6" s="1"/>
      <c r="C6" s="1"/>
      <c r="D6" s="1"/>
      <c r="E6" s="1"/>
      <c r="F6" s="1"/>
      <c r="G6" s="1"/>
      <c r="H6" s="1"/>
      <c r="I6" s="1"/>
      <c r="M6" s="1"/>
      <c r="N6" s="1"/>
      <c r="O6" s="1"/>
      <c r="P6" s="1"/>
      <c r="Q6" s="1"/>
      <c r="R6" s="1"/>
      <c r="S6" s="1"/>
      <c r="T6" s="1"/>
      <c r="U6" s="1"/>
    </row>
    <row r="7" spans="1:21">
      <c r="A7" s="1"/>
      <c r="B7" s="1"/>
      <c r="C7" s="1"/>
      <c r="D7" s="1"/>
      <c r="E7" s="1"/>
      <c r="F7" s="1"/>
      <c r="G7" s="1"/>
      <c r="H7" s="1"/>
      <c r="I7" s="1"/>
      <c r="M7" s="1"/>
      <c r="N7" s="1"/>
      <c r="O7" s="1"/>
      <c r="P7" s="1"/>
      <c r="Q7" s="1"/>
      <c r="R7" s="1"/>
      <c r="S7" s="1"/>
      <c r="T7" s="1"/>
      <c r="U7" s="1"/>
    </row>
    <row r="8" spans="1:21">
      <c r="A8" s="1"/>
      <c r="B8" s="1"/>
      <c r="C8" s="1"/>
      <c r="D8" s="1"/>
      <c r="E8" s="1"/>
      <c r="F8" s="1"/>
      <c r="G8" s="1"/>
      <c r="H8" s="1"/>
      <c r="I8" s="1"/>
      <c r="M8" s="1"/>
      <c r="N8" s="1"/>
      <c r="O8" s="1"/>
      <c r="P8" s="1"/>
      <c r="Q8" s="1"/>
      <c r="R8" s="1"/>
      <c r="S8" s="1"/>
      <c r="T8" s="1"/>
      <c r="U8" s="1"/>
    </row>
    <row r="9" spans="1:21">
      <c r="A9" s="1"/>
      <c r="B9" s="1"/>
      <c r="C9" s="1"/>
      <c r="D9" s="1"/>
      <c r="E9" s="1"/>
      <c r="F9" s="1"/>
      <c r="G9" s="1"/>
      <c r="H9" s="1"/>
      <c r="I9" s="1"/>
      <c r="M9" s="1"/>
      <c r="N9" s="1"/>
      <c r="O9" s="1"/>
      <c r="P9" s="1"/>
      <c r="Q9" s="1"/>
      <c r="R9" s="1"/>
      <c r="S9" s="1"/>
      <c r="T9" s="1"/>
      <c r="U9" s="1"/>
    </row>
    <row r="10" spans="1:21">
      <c r="A10" s="1"/>
      <c r="B10" s="1"/>
      <c r="C10" s="1"/>
      <c r="D10" s="1"/>
      <c r="E10" s="1"/>
      <c r="F10" s="1"/>
      <c r="G10" s="1"/>
      <c r="H10" s="1"/>
      <c r="I10" s="1"/>
      <c r="M10" s="1"/>
      <c r="N10" s="1"/>
      <c r="O10" s="1"/>
      <c r="P10" s="1"/>
      <c r="Q10" s="1"/>
      <c r="R10" s="1"/>
      <c r="S10" s="1"/>
      <c r="T10" s="1"/>
      <c r="U10" s="1"/>
    </row>
    <row r="11" spans="1:21">
      <c r="A11" s="1"/>
      <c r="B11" s="1"/>
      <c r="C11" s="1"/>
      <c r="D11" s="1"/>
      <c r="E11" s="1"/>
      <c r="F11" s="1"/>
      <c r="G11" s="1"/>
      <c r="H11" s="1"/>
      <c r="I11" s="1"/>
      <c r="M11" s="1"/>
      <c r="N11" s="1"/>
      <c r="O11" s="1"/>
      <c r="P11" s="1"/>
      <c r="Q11" s="1"/>
      <c r="R11" s="1"/>
      <c r="S11" s="1"/>
      <c r="T11" s="1"/>
      <c r="U11" s="1"/>
    </row>
    <row r="12" spans="1:21">
      <c r="A12" s="1"/>
      <c r="B12" s="1"/>
      <c r="C12" s="1"/>
      <c r="D12" s="1"/>
      <c r="E12" s="1"/>
      <c r="F12" s="1"/>
      <c r="G12" s="1"/>
      <c r="H12" s="1"/>
      <c r="I12" s="1"/>
      <c r="M12" s="1"/>
      <c r="N12" s="1"/>
      <c r="O12" s="1"/>
      <c r="P12" s="1"/>
      <c r="Q12" s="1"/>
      <c r="R12" s="1"/>
      <c r="S12" s="1"/>
      <c r="T12" s="1"/>
      <c r="U12" s="1"/>
    </row>
    <row r="13" spans="1:21">
      <c r="A13" s="1"/>
      <c r="B13" s="1"/>
      <c r="C13" s="1"/>
      <c r="D13" s="1"/>
      <c r="E13" s="1"/>
      <c r="F13" s="1"/>
      <c r="G13" s="1"/>
      <c r="H13" s="1"/>
      <c r="I13" s="1"/>
      <c r="M13" s="1"/>
      <c r="N13" s="1"/>
      <c r="O13" s="1"/>
      <c r="P13" s="1"/>
      <c r="Q13" s="1"/>
      <c r="R13" s="1"/>
      <c r="S13" s="1"/>
      <c r="T13" s="1"/>
      <c r="U13" s="1"/>
    </row>
    <row r="14" spans="1:21">
      <c r="A14" s="1"/>
      <c r="B14" s="1"/>
      <c r="C14" s="1"/>
      <c r="D14" s="1"/>
      <c r="E14" s="1"/>
      <c r="F14" s="1"/>
      <c r="G14" s="1"/>
      <c r="H14" s="1"/>
      <c r="I14" s="1"/>
      <c r="M14" s="1"/>
      <c r="N14" s="1"/>
      <c r="O14" s="1"/>
      <c r="P14" s="1"/>
      <c r="Q14" s="1"/>
      <c r="R14" s="1"/>
      <c r="S14" s="1"/>
      <c r="T14" s="1"/>
      <c r="U14" s="1"/>
    </row>
    <row r="15" spans="1:40">
      <c r="A15" s="1"/>
      <c r="B15" s="1"/>
      <c r="C15" s="1"/>
      <c r="D15" s="1"/>
      <c r="E15" s="1"/>
      <c r="F15" s="1"/>
      <c r="G15" s="1"/>
      <c r="H15" s="1"/>
      <c r="I15" s="1"/>
      <c r="M15" s="1"/>
      <c r="N15" s="1"/>
      <c r="O15" s="1"/>
      <c r="P15" s="1"/>
      <c r="Q15" s="1"/>
      <c r="R15" s="1"/>
      <c r="S15" s="1"/>
      <c r="T15" s="1"/>
      <c r="U15" s="1"/>
      <c r="AF15" s="1"/>
      <c r="AG15" s="1"/>
      <c r="AH15" s="1"/>
      <c r="AI15" s="1"/>
      <c r="AJ15" s="1"/>
      <c r="AK15" s="1"/>
      <c r="AL15" s="1"/>
      <c r="AM15" s="1"/>
      <c r="AN15" s="1"/>
    </row>
    <row r="16" spans="1:40">
      <c r="A16" s="1"/>
      <c r="B16" s="1"/>
      <c r="C16" s="1"/>
      <c r="D16" s="1"/>
      <c r="E16" s="1"/>
      <c r="F16" s="1"/>
      <c r="G16" s="1"/>
      <c r="H16" s="1"/>
      <c r="I16" s="1"/>
      <c r="M16" s="1"/>
      <c r="N16" s="1"/>
      <c r="O16" s="1"/>
      <c r="P16" s="1"/>
      <c r="Q16" s="1"/>
      <c r="R16" s="1"/>
      <c r="S16" s="1"/>
      <c r="T16" s="1"/>
      <c r="U16" s="1"/>
      <c r="AF16" s="1"/>
      <c r="AG16" s="1"/>
      <c r="AH16" s="1"/>
      <c r="AI16" s="1"/>
      <c r="AJ16" s="1"/>
      <c r="AK16" s="1"/>
      <c r="AL16" s="1"/>
      <c r="AM16" s="1"/>
      <c r="AN16" s="1"/>
    </row>
    <row r="17" spans="1:40">
      <c r="A17" s="1"/>
      <c r="B17" s="1"/>
      <c r="C17" s="1"/>
      <c r="D17" s="1"/>
      <c r="E17" s="1"/>
      <c r="F17" s="1"/>
      <c r="G17" s="1"/>
      <c r="H17" s="1"/>
      <c r="I17" s="1"/>
      <c r="M17" s="1"/>
      <c r="N17" s="1"/>
      <c r="O17" s="1"/>
      <c r="P17" s="1"/>
      <c r="Q17" s="1"/>
      <c r="R17" s="1"/>
      <c r="S17" s="1"/>
      <c r="T17" s="1"/>
      <c r="U17" s="1"/>
      <c r="AF17" s="1"/>
      <c r="AG17" s="1"/>
      <c r="AH17" s="1"/>
      <c r="AI17" s="1"/>
      <c r="AJ17" s="1"/>
      <c r="AK17" s="1"/>
      <c r="AL17" s="1"/>
      <c r="AM17" s="1"/>
      <c r="AN17" s="1"/>
    </row>
    <row r="18" spans="1:40">
      <c r="A18" s="1"/>
      <c r="B18" s="1"/>
      <c r="C18" s="1"/>
      <c r="D18" s="1"/>
      <c r="E18" s="1"/>
      <c r="F18" s="1"/>
      <c r="G18" s="1"/>
      <c r="H18" s="1"/>
      <c r="I18" s="1"/>
      <c r="M18" s="1"/>
      <c r="N18" s="1"/>
      <c r="O18" s="1"/>
      <c r="P18" s="1"/>
      <c r="Q18" s="1"/>
      <c r="R18" s="1"/>
      <c r="S18" s="1"/>
      <c r="T18" s="1"/>
      <c r="U18" s="1"/>
      <c r="AF18" s="1"/>
      <c r="AG18" s="1"/>
      <c r="AH18" s="1"/>
      <c r="AI18" s="1"/>
      <c r="AJ18" s="1"/>
      <c r="AK18" s="1"/>
      <c r="AL18" s="1"/>
      <c r="AM18" s="1"/>
      <c r="AN18" s="1"/>
    </row>
    <row r="19" spans="1:40">
      <c r="A19" s="1"/>
      <c r="B19" s="1"/>
      <c r="C19" s="1"/>
      <c r="D19" s="1"/>
      <c r="E19" s="1"/>
      <c r="F19" s="1"/>
      <c r="G19" s="1"/>
      <c r="H19" s="1"/>
      <c r="I19" s="1"/>
      <c r="M19" s="1"/>
      <c r="N19" s="1"/>
      <c r="O19" s="1"/>
      <c r="P19" s="1"/>
      <c r="Q19" s="1"/>
      <c r="R19" s="1"/>
      <c r="S19" s="1"/>
      <c r="T19" s="1"/>
      <c r="U19" s="1"/>
      <c r="V19" s="1"/>
      <c r="W19" s="1"/>
      <c r="X19" s="1"/>
      <c r="AF19" s="1"/>
      <c r="AG19" s="1"/>
      <c r="AH19" s="1"/>
      <c r="AI19" s="1"/>
      <c r="AJ19" s="1"/>
      <c r="AK19" s="1"/>
      <c r="AL19" s="1"/>
      <c r="AM19" s="1"/>
      <c r="AN19" s="1"/>
    </row>
    <row r="20" spans="1:40">
      <c r="A20" s="1"/>
      <c r="B20" s="1"/>
      <c r="C20" s="1"/>
      <c r="D20" s="1"/>
      <c r="E20" s="1"/>
      <c r="F20" s="1"/>
      <c r="G20" s="1"/>
      <c r="H20" s="1"/>
      <c r="I20" s="1"/>
      <c r="M20" s="1"/>
      <c r="N20" s="1"/>
      <c r="O20" s="1"/>
      <c r="P20" s="1"/>
      <c r="Q20" s="1"/>
      <c r="R20" s="1"/>
      <c r="S20" s="1"/>
      <c r="T20" s="1"/>
      <c r="U20" s="1"/>
      <c r="V20" s="1"/>
      <c r="W20" s="1"/>
      <c r="X20" s="1"/>
      <c r="AF20" s="1"/>
      <c r="AG20" s="1"/>
      <c r="AH20" s="1"/>
      <c r="AI20" s="1"/>
      <c r="AJ20" s="1"/>
      <c r="AK20" s="1"/>
      <c r="AL20" s="1"/>
      <c r="AM20" s="1"/>
      <c r="AN20" s="1"/>
    </row>
    <row r="21" spans="1:40">
      <c r="A21" s="1"/>
      <c r="B21" s="1"/>
      <c r="C21" s="1"/>
      <c r="D21" s="1"/>
      <c r="E21" s="1"/>
      <c r="F21" s="1"/>
      <c r="G21" s="1"/>
      <c r="H21" s="1"/>
      <c r="I21" s="1"/>
      <c r="M21" s="1"/>
      <c r="N21" s="1"/>
      <c r="O21" s="1"/>
      <c r="P21" s="1"/>
      <c r="Q21" s="1"/>
      <c r="R21" s="1"/>
      <c r="S21" s="1"/>
      <c r="T21" s="1"/>
      <c r="U21" s="1"/>
      <c r="V21" s="1"/>
      <c r="W21" s="1"/>
      <c r="X21" s="1"/>
      <c r="AF21" s="1"/>
      <c r="AG21" s="1"/>
      <c r="AH21" s="1"/>
      <c r="AI21" s="1"/>
      <c r="AJ21" s="1"/>
      <c r="AK21" s="1"/>
      <c r="AL21" s="1"/>
      <c r="AM21" s="1"/>
      <c r="AN21" s="1"/>
    </row>
    <row r="22" spans="1:40">
      <c r="A22" s="1"/>
      <c r="B22" s="1"/>
      <c r="C22" s="1"/>
      <c r="D22" s="1"/>
      <c r="E22" s="1"/>
      <c r="F22" s="1"/>
      <c r="G22" s="1"/>
      <c r="H22" s="1"/>
      <c r="I22" s="1"/>
      <c r="M22" s="1"/>
      <c r="N22" s="1"/>
      <c r="O22" s="1"/>
      <c r="P22" s="1"/>
      <c r="Q22" s="1"/>
      <c r="R22" s="1"/>
      <c r="S22" s="1"/>
      <c r="T22" s="1"/>
      <c r="U22" s="1"/>
      <c r="V22" s="1"/>
      <c r="W22" s="1"/>
      <c r="X22" s="1"/>
      <c r="AF22" s="1"/>
      <c r="AG22" s="1"/>
      <c r="AH22" s="1"/>
      <c r="AI22" s="1"/>
      <c r="AJ22" s="1"/>
      <c r="AK22" s="1"/>
      <c r="AL22" s="1"/>
      <c r="AM22" s="1"/>
      <c r="AN22" s="1"/>
    </row>
    <row r="23" spans="1:40">
      <c r="A23" s="1"/>
      <c r="B23" s="1"/>
      <c r="C23" s="1"/>
      <c r="D23" s="1"/>
      <c r="E23" s="1"/>
      <c r="F23" s="1"/>
      <c r="G23" s="1"/>
      <c r="H23" s="1"/>
      <c r="I23" s="1"/>
      <c r="M23" s="1"/>
      <c r="N23" s="1"/>
      <c r="O23" s="1"/>
      <c r="P23" s="1"/>
      <c r="Q23" s="1"/>
      <c r="R23" s="1"/>
      <c r="S23" s="1"/>
      <c r="T23" s="1"/>
      <c r="U23" s="1"/>
      <c r="V23" s="1"/>
      <c r="W23" s="1"/>
      <c r="X23" s="1"/>
      <c r="AF23" s="1"/>
      <c r="AG23" s="1"/>
      <c r="AH23" s="1"/>
      <c r="AI23" s="1"/>
      <c r="AJ23" s="1"/>
      <c r="AK23" s="1"/>
      <c r="AL23" s="1"/>
      <c r="AM23" s="1"/>
      <c r="AN23" s="1"/>
    </row>
    <row r="24" spans="1:40">
      <c r="A24" s="1"/>
      <c r="B24" s="1"/>
      <c r="C24" s="1"/>
      <c r="D24" s="1"/>
      <c r="E24" s="1"/>
      <c r="F24" s="1"/>
      <c r="G24" s="1"/>
      <c r="H24" s="1"/>
      <c r="I24" s="1"/>
      <c r="M24" s="1"/>
      <c r="N24" s="1"/>
      <c r="O24" s="1"/>
      <c r="P24" s="1"/>
      <c r="Q24" s="1"/>
      <c r="R24" s="1"/>
      <c r="S24" s="1"/>
      <c r="T24" s="1"/>
      <c r="U24" s="1"/>
      <c r="V24" s="1"/>
      <c r="W24" s="1"/>
      <c r="X24" s="1"/>
      <c r="AF24" s="1"/>
      <c r="AG24" s="1"/>
      <c r="AH24" s="1"/>
      <c r="AI24" s="1"/>
      <c r="AJ24" s="1"/>
      <c r="AK24" s="1"/>
      <c r="AL24" s="1"/>
      <c r="AM24" s="1"/>
      <c r="AN24" s="1"/>
    </row>
    <row r="25" spans="1:40">
      <c r="A25" s="1"/>
      <c r="B25" s="1"/>
      <c r="C25" s="1"/>
      <c r="D25" s="1"/>
      <c r="E25" s="1"/>
      <c r="F25" s="1"/>
      <c r="G25" s="1"/>
      <c r="H25" s="1"/>
      <c r="I25" s="1"/>
      <c r="M25" s="1"/>
      <c r="N25" s="1"/>
      <c r="O25" s="1"/>
      <c r="P25" s="1"/>
      <c r="Q25" s="1"/>
      <c r="R25" s="1"/>
      <c r="S25" s="1"/>
      <c r="T25" s="1"/>
      <c r="U25" s="1"/>
      <c r="V25" s="1"/>
      <c r="W25" s="1"/>
      <c r="X25" s="1"/>
      <c r="AF25" s="1"/>
      <c r="AG25" s="1"/>
      <c r="AH25" s="1"/>
      <c r="AI25" s="1"/>
      <c r="AJ25" s="1"/>
      <c r="AK25" s="1"/>
      <c r="AL25" s="1"/>
      <c r="AM25" s="1"/>
      <c r="AN25" s="1"/>
    </row>
    <row r="26" spans="1:40">
      <c r="A26" s="1"/>
      <c r="B26" s="1"/>
      <c r="C26" s="1"/>
      <c r="D26" s="1"/>
      <c r="E26" s="1"/>
      <c r="F26" s="1"/>
      <c r="G26" s="1"/>
      <c r="H26" s="1"/>
      <c r="I26" s="1"/>
      <c r="M26" s="1"/>
      <c r="N26" s="1"/>
      <c r="O26" s="1"/>
      <c r="P26" s="1"/>
      <c r="Q26" s="1"/>
      <c r="R26" s="1"/>
      <c r="S26" s="1"/>
      <c r="T26" s="1"/>
      <c r="U26" s="1"/>
      <c r="AF26" s="1"/>
      <c r="AG26" s="1"/>
      <c r="AH26" s="1"/>
      <c r="AI26" s="1"/>
      <c r="AJ26" s="1"/>
      <c r="AK26" s="1"/>
      <c r="AL26" s="1"/>
      <c r="AM26" s="1"/>
      <c r="AN26" s="1"/>
    </row>
    <row r="27" spans="1:40">
      <c r="A27" s="1"/>
      <c r="B27" s="1"/>
      <c r="C27" s="1"/>
      <c r="D27" s="1"/>
      <c r="E27" s="1"/>
      <c r="F27" s="1"/>
      <c r="G27" s="1"/>
      <c r="H27" s="1"/>
      <c r="I27" s="1"/>
      <c r="M27" s="1"/>
      <c r="N27" s="1"/>
      <c r="O27" s="1"/>
      <c r="P27" s="1"/>
      <c r="Q27" s="1"/>
      <c r="R27" s="1"/>
      <c r="S27" s="1"/>
      <c r="T27" s="1"/>
      <c r="U27" s="1"/>
      <c r="AF27" s="1"/>
      <c r="AG27" s="1"/>
      <c r="AH27" s="1"/>
      <c r="AI27" s="1"/>
      <c r="AJ27" s="1"/>
      <c r="AK27" s="1"/>
      <c r="AL27" s="1"/>
      <c r="AM27" s="1"/>
      <c r="AN27" s="1"/>
    </row>
    <row r="28" spans="1:40">
      <c r="A28" s="1"/>
      <c r="B28" s="1"/>
      <c r="C28" s="1"/>
      <c r="D28" s="1"/>
      <c r="E28" s="1"/>
      <c r="F28" s="1"/>
      <c r="G28" s="1"/>
      <c r="H28" s="1"/>
      <c r="I28" s="1"/>
      <c r="M28" s="1"/>
      <c r="N28" s="1"/>
      <c r="O28" s="1"/>
      <c r="P28" s="1"/>
      <c r="Q28" s="1"/>
      <c r="R28" s="1"/>
      <c r="S28" s="1"/>
      <c r="T28" s="1"/>
      <c r="U28" s="1"/>
      <c r="AF28" s="1"/>
      <c r="AG28" s="1"/>
      <c r="AH28" s="1"/>
      <c r="AI28" s="1"/>
      <c r="AJ28" s="1"/>
      <c r="AK28" s="1"/>
      <c r="AL28" s="1"/>
      <c r="AM28" s="1"/>
      <c r="AN28" s="1"/>
    </row>
    <row r="29" spans="1:40">
      <c r="A29" s="1"/>
      <c r="B29" s="1"/>
      <c r="C29" s="1"/>
      <c r="D29" s="1"/>
      <c r="E29" s="1"/>
      <c r="F29" s="1"/>
      <c r="G29" s="1"/>
      <c r="H29" s="1"/>
      <c r="I29" s="1"/>
      <c r="M29" s="1"/>
      <c r="N29" s="1"/>
      <c r="O29" s="1"/>
      <c r="P29" s="1"/>
      <c r="Q29" s="1"/>
      <c r="R29" s="1"/>
      <c r="S29" s="1"/>
      <c r="T29" s="1"/>
      <c r="U29" s="1"/>
      <c r="AF29" s="1"/>
      <c r="AG29" s="1"/>
      <c r="AH29" s="1"/>
      <c r="AI29" s="1"/>
      <c r="AJ29" s="1"/>
      <c r="AK29" s="1"/>
      <c r="AL29" s="1"/>
      <c r="AM29" s="1"/>
      <c r="AN29" s="1"/>
    </row>
    <row r="30" spans="1:40">
      <c r="A30" s="1"/>
      <c r="B30" s="1"/>
      <c r="C30" s="1"/>
      <c r="D30" s="1"/>
      <c r="E30" s="1"/>
      <c r="F30" s="1"/>
      <c r="G30" s="1"/>
      <c r="H30" s="1"/>
      <c r="I30" s="1"/>
      <c r="M30" s="1"/>
      <c r="N30" s="1"/>
      <c r="O30" s="1"/>
      <c r="P30" s="1"/>
      <c r="Q30" s="1"/>
      <c r="R30" s="1"/>
      <c r="S30" s="1"/>
      <c r="T30" s="1"/>
      <c r="U30" s="1"/>
      <c r="AF30" s="1"/>
      <c r="AG30" s="1"/>
      <c r="AH30" s="1"/>
      <c r="AI30" s="1"/>
      <c r="AJ30" s="1"/>
      <c r="AK30" s="1"/>
      <c r="AL30" s="1"/>
      <c r="AM30" s="1"/>
      <c r="AN30" s="1"/>
    </row>
    <row r="31" spans="1:40">
      <c r="A31" s="1"/>
      <c r="B31" s="1"/>
      <c r="C31" s="1"/>
      <c r="D31" s="1"/>
      <c r="E31" s="1"/>
      <c r="F31" s="1"/>
      <c r="G31" s="1"/>
      <c r="H31" s="1"/>
      <c r="I31" s="1"/>
      <c r="M31" s="1"/>
      <c r="N31" s="1"/>
      <c r="O31" s="1"/>
      <c r="P31" s="1"/>
      <c r="Q31" s="1"/>
      <c r="R31" s="1"/>
      <c r="S31" s="1"/>
      <c r="T31" s="1"/>
      <c r="U31" s="1"/>
      <c r="AF31" s="1"/>
      <c r="AG31" s="1"/>
      <c r="AH31" s="1"/>
      <c r="AI31" s="1"/>
      <c r="AJ31" s="1"/>
      <c r="AK31" s="1"/>
      <c r="AL31" s="1"/>
      <c r="AM31" s="1"/>
      <c r="AN31" s="1"/>
    </row>
    <row r="32" spans="1:40">
      <c r="A32" s="1"/>
      <c r="B32" s="1"/>
      <c r="C32" s="1"/>
      <c r="D32" s="1"/>
      <c r="E32" s="1"/>
      <c r="F32" s="1"/>
      <c r="G32" s="1"/>
      <c r="H32" s="1"/>
      <c r="I32" s="1"/>
      <c r="M32" s="1"/>
      <c r="N32" s="1"/>
      <c r="O32" s="1"/>
      <c r="P32" s="1"/>
      <c r="Q32" s="1"/>
      <c r="R32" s="1"/>
      <c r="S32" s="1"/>
      <c r="T32" s="1"/>
      <c r="U32" s="1"/>
      <c r="AF32" s="1"/>
      <c r="AG32" s="1"/>
      <c r="AH32" s="1"/>
      <c r="AI32" s="1"/>
      <c r="AJ32" s="1"/>
      <c r="AK32" s="1"/>
      <c r="AL32" s="1"/>
      <c r="AM32" s="1"/>
      <c r="AN32" s="1"/>
    </row>
    <row r="33" spans="1:40">
      <c r="A33" s="1"/>
      <c r="B33" s="1"/>
      <c r="C33" s="1"/>
      <c r="D33" s="1"/>
      <c r="E33" s="1"/>
      <c r="F33" s="1"/>
      <c r="G33" s="1"/>
      <c r="H33" s="1"/>
      <c r="I33" s="1"/>
      <c r="M33" s="1"/>
      <c r="N33" s="1"/>
      <c r="O33" s="1"/>
      <c r="P33" s="1"/>
      <c r="Q33" s="1"/>
      <c r="R33" s="1"/>
      <c r="S33" s="1"/>
      <c r="T33" s="1"/>
      <c r="U33" s="1"/>
      <c r="AF33" s="1"/>
      <c r="AG33" s="1"/>
      <c r="AH33" s="1"/>
      <c r="AI33" s="1"/>
      <c r="AJ33" s="1"/>
      <c r="AK33" s="1"/>
      <c r="AL33" s="1"/>
      <c r="AM33" s="1"/>
      <c r="AN33" s="1"/>
    </row>
    <row r="34" spans="1:40">
      <c r="A34" s="1"/>
      <c r="B34" s="1"/>
      <c r="C34" s="1"/>
      <c r="D34" s="1"/>
      <c r="E34" s="1"/>
      <c r="F34" s="1"/>
      <c r="G34" s="1"/>
      <c r="H34" s="1"/>
      <c r="I34" s="1"/>
      <c r="M34" s="1"/>
      <c r="N34" s="1"/>
      <c r="O34" s="1"/>
      <c r="P34" s="1"/>
      <c r="Q34" s="1"/>
      <c r="R34" s="1"/>
      <c r="S34" s="1"/>
      <c r="T34" s="1"/>
      <c r="U34" s="1"/>
      <c r="AF34" s="1"/>
      <c r="AG34" s="1"/>
      <c r="AH34" s="1"/>
      <c r="AI34" s="1"/>
      <c r="AJ34" s="1"/>
      <c r="AK34" s="1"/>
      <c r="AL34" s="1"/>
      <c r="AM34" s="1"/>
      <c r="AN34" s="1"/>
    </row>
    <row r="35" spans="1:40">
      <c r="A35" s="1"/>
      <c r="B35" s="1"/>
      <c r="C35" s="1"/>
      <c r="D35" s="1"/>
      <c r="E35" s="1"/>
      <c r="F35" s="1"/>
      <c r="G35" s="1"/>
      <c r="H35" s="1"/>
      <c r="I35" s="1"/>
      <c r="M35" s="1"/>
      <c r="N35" s="1"/>
      <c r="O35" s="1"/>
      <c r="P35" s="1"/>
      <c r="Q35" s="1"/>
      <c r="R35" s="1"/>
      <c r="S35" s="1"/>
      <c r="T35" s="1"/>
      <c r="U35" s="1"/>
      <c r="AF35" s="1"/>
      <c r="AG35" s="1"/>
      <c r="AH35" s="1"/>
      <c r="AI35" s="1"/>
      <c r="AJ35" s="1"/>
      <c r="AK35" s="1"/>
      <c r="AL35" s="1"/>
      <c r="AM35" s="1"/>
      <c r="AN35" s="1"/>
    </row>
    <row r="36" spans="1:40">
      <c r="A36" s="1"/>
      <c r="B36" s="1"/>
      <c r="C36" s="1"/>
      <c r="D36" s="1"/>
      <c r="E36" s="1"/>
      <c r="F36" s="1"/>
      <c r="G36" s="1"/>
      <c r="H36" s="1"/>
      <c r="I36" s="1"/>
      <c r="M36" s="1"/>
      <c r="N36" s="1"/>
      <c r="O36" s="1"/>
      <c r="P36" s="1"/>
      <c r="Q36" s="1"/>
      <c r="R36" s="1"/>
      <c r="S36" s="1"/>
      <c r="T36" s="1"/>
      <c r="U36" s="1"/>
      <c r="AF36" s="1"/>
      <c r="AG36" s="1"/>
      <c r="AH36" s="1"/>
      <c r="AI36" s="1"/>
      <c r="AJ36" s="1"/>
      <c r="AK36" s="1"/>
      <c r="AL36" s="1"/>
      <c r="AM36" s="1"/>
      <c r="AN36" s="1"/>
    </row>
    <row r="37" spans="1:40">
      <c r="A37" s="1"/>
      <c r="B37" s="1"/>
      <c r="C37" s="1"/>
      <c r="D37" s="1"/>
      <c r="E37" s="1"/>
      <c r="F37" s="1"/>
      <c r="G37" s="1"/>
      <c r="H37" s="1"/>
      <c r="I37" s="1"/>
      <c r="M37" s="1"/>
      <c r="N37" s="1"/>
      <c r="O37" s="1"/>
      <c r="P37" s="1"/>
      <c r="Q37" s="1"/>
      <c r="R37" s="1"/>
      <c r="S37" s="1"/>
      <c r="T37" s="1"/>
      <c r="U37" s="1"/>
      <c r="AF37" s="1"/>
      <c r="AG37" s="1"/>
      <c r="AH37" s="1"/>
      <c r="AI37" s="1"/>
      <c r="AJ37" s="1"/>
      <c r="AK37" s="1"/>
      <c r="AL37" s="1"/>
      <c r="AM37" s="1"/>
      <c r="AN37" s="1"/>
    </row>
    <row r="38" spans="1:40">
      <c r="A38" s="1"/>
      <c r="B38" s="1"/>
      <c r="C38" s="1"/>
      <c r="D38" s="1"/>
      <c r="E38" s="1"/>
      <c r="F38" s="1"/>
      <c r="G38" s="1"/>
      <c r="H38" s="1"/>
      <c r="I38" s="1"/>
      <c r="M38" s="1"/>
      <c r="N38" s="1"/>
      <c r="O38" s="1"/>
      <c r="P38" s="1"/>
      <c r="Q38" s="1"/>
      <c r="R38" s="1"/>
      <c r="S38" s="1"/>
      <c r="T38" s="1"/>
      <c r="U38" s="1"/>
      <c r="AF38" s="1"/>
      <c r="AG38" s="1"/>
      <c r="AH38" s="1"/>
      <c r="AI38" s="1"/>
      <c r="AJ38" s="1"/>
      <c r="AK38" s="1"/>
      <c r="AL38" s="1"/>
      <c r="AM38" s="1"/>
      <c r="AN38" s="1"/>
    </row>
    <row r="39" spans="1:40">
      <c r="A39" s="1"/>
      <c r="B39" s="1"/>
      <c r="C39" s="1"/>
      <c r="D39" s="1"/>
      <c r="E39" s="1"/>
      <c r="F39" s="1"/>
      <c r="G39" s="1"/>
      <c r="H39" s="1"/>
      <c r="I39" s="1"/>
      <c r="M39" s="1"/>
      <c r="N39" s="1"/>
      <c r="O39" s="1"/>
      <c r="P39" s="1"/>
      <c r="Q39" s="1"/>
      <c r="R39" s="1"/>
      <c r="S39" s="1"/>
      <c r="T39" s="1"/>
      <c r="U39" s="1"/>
      <c r="AF39" s="1"/>
      <c r="AG39" s="1"/>
      <c r="AH39" s="1"/>
      <c r="AI39" s="1"/>
      <c r="AJ39" s="1"/>
      <c r="AK39" s="1"/>
      <c r="AL39" s="1"/>
      <c r="AM39" s="1"/>
      <c r="AN39" s="1"/>
    </row>
    <row r="40" spans="1:40">
      <c r="A40" s="1"/>
      <c r="B40" s="1"/>
      <c r="C40" s="1"/>
      <c r="D40" s="1"/>
      <c r="E40" s="1"/>
      <c r="F40" s="1"/>
      <c r="G40" s="1"/>
      <c r="H40" s="1"/>
      <c r="I40" s="1"/>
      <c r="M40" s="1"/>
      <c r="N40" s="1"/>
      <c r="O40" s="1"/>
      <c r="P40" s="1"/>
      <c r="Q40" s="1"/>
      <c r="R40" s="1"/>
      <c r="S40" s="1"/>
      <c r="T40" s="1"/>
      <c r="U40" s="1"/>
      <c r="AF40" s="1"/>
      <c r="AG40" s="1"/>
      <c r="AH40" s="1"/>
      <c r="AI40" s="1"/>
      <c r="AJ40" s="1"/>
      <c r="AK40" s="1"/>
      <c r="AL40" s="1"/>
      <c r="AM40" s="1"/>
      <c r="AN40" s="1"/>
    </row>
    <row r="41" spans="1:1">
      <c r="A41" s="1"/>
    </row>
    <row r="42" spans="1:1">
      <c r="A42" s="1"/>
    </row>
  </sheetData>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����K{ꁨR���{h�
</file>

<file path=customXml/itemProps1.xml><?xml version="1.0" encoding="utf-8"?>
<ds:datastoreItem xmlns:ds="http://schemas.openxmlformats.org/officeDocument/2006/customXml" ds:itemID="{8CA11897-456E-43AF-AC28-93E1BBEC0A59}">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计算表</vt:lpstr>
      <vt:lpstr>接头统计表</vt:lpstr>
      <vt:lpstr>规格汇总表</vt:lpstr>
      <vt:lpstr>图形样式及常用信息</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ningmeng990929</dc:creator>
  <cp:lastModifiedBy>柳羲</cp:lastModifiedBy>
  <dcterms:created xsi:type="dcterms:W3CDTF">2021-11-23T09:19:00Z</dcterms:created>
  <dcterms:modified xsi:type="dcterms:W3CDTF">2022-08-09T07:25:54Z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8267BE36F3324B26817E82EFDD08B0AB</vt:lpwstr>
  </property>
  <property fmtid="{D5CDD505-2E9C-101B-9397-08002B2CF9AE}" pid="3" name="KSOProductBuildVer">
    <vt:lpwstr>2052-10.1.0.7698</vt:lpwstr>
  </property>
  <property fmtid="{D5CDD505-2E9C-101B-9397-08002B2CF9AE}" pid="4" name="KSOReadingLayout">
    <vt:bool>false</vt:bool>
  </property>
  <property fmtid="{D5CDD505-2E9C-101B-9397-08002B2CF9AE}" pid="5" name="KSOTemplateUUID">
    <vt:lpwstr>v1.0_mb_XRSMRvg9OMuqgqe2mtz+tg==</vt:lpwstr>
  </property>
</Properties>
</file>