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5885" yWindow="6045" windowWidth="9210" windowHeight="6555"/>
  </bookViews>
  <sheets>
    <sheet name="土管沟土方计算表" sheetId="1" r:id="rId1"/>
    <sheet name="说明" sheetId="2" r:id="rId2"/>
  </sheets>
  <calcPr calcId="144525" iterate="1" iterateCount="100" iterateDelta="0.001"/>
</workbook>
</file>

<file path=xl/sharedStrings.xml><?xml version="1.0" encoding="utf-8"?>
<sst xmlns="http://schemas.openxmlformats.org/spreadsheetml/2006/main" count="45">
  <si>
    <t>室内外给排水管道土方量计算</t>
  </si>
  <si>
    <t>土方类别</t>
  </si>
  <si>
    <t>四类土</t>
  </si>
  <si>
    <r>
      <rPr>
        <sz val="10"/>
        <rFont val="宋体"/>
        <charset val="134"/>
      </rPr>
      <t>管径</t>
    </r>
    <r>
      <rPr>
        <sz val="10"/>
        <rFont val="宋体"/>
        <charset val="0"/>
      </rPr>
      <t>DN
(mm)</t>
    </r>
  </si>
  <si>
    <t>铸铁管、钢管、石棉水泥管</t>
  </si>
  <si>
    <t>砼、钢筋砼管</t>
  </si>
  <si>
    <t>说明</t>
  </si>
  <si>
    <t>土方属性设置</t>
  </si>
  <si>
    <t>沟底宽b 
(m)</t>
  </si>
  <si>
    <t>沟深h
 (m)</t>
  </si>
  <si>
    <t>沟长l 
(m)</t>
  </si>
  <si>
    <t>挖方量
 (m3)</t>
  </si>
  <si>
    <t>挖方量 
(m3)</t>
  </si>
  <si>
    <t>放坡起始深度</t>
  </si>
  <si>
    <t>放坡系数</t>
  </si>
  <si>
    <t>50～75</t>
  </si>
  <si>
    <t>管沟挖方量计算式：V=h*(b+对应类别放坡系数*h)*L
式中：
h：沟深，按设计管底标高计算，m；
b：沟底宽，m；
L：沟长，m；
i：对应土方类别放坡系数。
计算时，各种检查井和排水管道接口处的加宽多挖土方工程量不增加；但铸铁管给水管道，接口处操作坑工程量应增加，按全部给水管沟土方量的2.5%计算增加量。</t>
  </si>
  <si>
    <t>一二类土</t>
  </si>
  <si>
    <t>100～200</t>
  </si>
  <si>
    <t>三类土</t>
  </si>
  <si>
    <t>250～350</t>
  </si>
  <si>
    <t>400～450</t>
  </si>
  <si>
    <t>500～600</t>
  </si>
  <si>
    <t>700～800</t>
  </si>
  <si>
    <t>900～1000</t>
  </si>
  <si>
    <r>
      <rPr>
        <b/>
        <sz val="10"/>
        <rFont val="宋体"/>
        <charset val="134"/>
      </rPr>
      <t xml:space="preserve">小 </t>
    </r>
    <r>
      <rPr>
        <b/>
        <sz val="10"/>
        <rFont val="宋体"/>
        <charset val="0"/>
      </rPr>
      <t xml:space="preserve"> </t>
    </r>
    <r>
      <rPr>
        <b/>
        <sz val="10"/>
        <rFont val="宋体"/>
        <charset val="134"/>
      </rPr>
      <t>计</t>
    </r>
  </si>
  <si>
    <t>挖方合计：</t>
  </si>
  <si>
    <t>管 道 回 填 土 方 量 计 算</t>
  </si>
  <si>
    <t>管道选择</t>
  </si>
  <si>
    <t>钢管</t>
  </si>
  <si>
    <r>
      <rPr>
        <sz val="10"/>
        <rFont val="宋体"/>
        <charset val="134"/>
      </rPr>
      <t>管径</t>
    </r>
    <r>
      <rPr>
        <sz val="10"/>
        <rFont val="宋体"/>
        <charset val="0"/>
      </rPr>
      <t>DN</t>
    </r>
  </si>
  <si>
    <r>
      <rPr>
        <sz val="10"/>
        <rFont val="宋体"/>
        <charset val="134"/>
      </rPr>
      <t>钢管</t>
    </r>
    <r>
      <rPr>
        <sz val="10"/>
        <rFont val="宋体"/>
        <charset val="0"/>
      </rPr>
      <t>(m3/m)</t>
    </r>
  </si>
  <si>
    <r>
      <rPr>
        <sz val="10"/>
        <rFont val="宋体"/>
        <charset val="134"/>
      </rPr>
      <t>铸铁管</t>
    </r>
    <r>
      <rPr>
        <sz val="10"/>
        <rFont val="宋体"/>
        <charset val="0"/>
      </rPr>
      <t>(m3/m)</t>
    </r>
  </si>
  <si>
    <r>
      <rPr>
        <sz val="10"/>
        <rFont val="宋体"/>
        <charset val="134"/>
      </rPr>
      <t>砼管</t>
    </r>
    <r>
      <rPr>
        <sz val="10"/>
        <rFont val="宋体"/>
        <charset val="0"/>
      </rPr>
      <t>(m3/m)</t>
    </r>
  </si>
  <si>
    <t>钢管(m3)</t>
  </si>
  <si>
    <t>铸铁管(m3)</t>
  </si>
  <si>
    <t>砼管(m3)</t>
  </si>
  <si>
    <t>挖方合计</t>
  </si>
  <si>
    <t>m3</t>
  </si>
  <si>
    <t>(1) DN500以下的管沟回填土方量不扣除管道所占体积；
(2) DN500以上的管沟回填土方量按左表扣除。</t>
  </si>
  <si>
    <t>填方合计</t>
  </si>
  <si>
    <t>601～800</t>
  </si>
  <si>
    <t>801～1000</t>
  </si>
  <si>
    <r>
      <rPr>
        <b/>
        <sz val="11"/>
        <rFont val="宋体"/>
        <charset val="134"/>
      </rPr>
      <t>小</t>
    </r>
    <r>
      <rPr>
        <b/>
        <sz val="11"/>
        <rFont val="宋体"/>
        <charset val="0"/>
      </rPr>
      <t xml:space="preserve">  </t>
    </r>
    <r>
      <rPr>
        <b/>
        <sz val="11"/>
        <rFont val="宋体"/>
        <charset val="134"/>
      </rPr>
      <t>计</t>
    </r>
  </si>
  <si>
    <t>回填合计：</t>
  </si>
</sst>
</file>

<file path=xl/styles.xml><?xml version="1.0" encoding="utf-8"?>
<styleSheet xmlns="http://schemas.openxmlformats.org/spreadsheetml/2006/main">
  <numFmts count="10">
    <numFmt numFmtId="176" formatCode="#,##0.00_ "/>
    <numFmt numFmtId="177" formatCode="0.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0.00&quot;m&quot;"/>
    <numFmt numFmtId="179" formatCode="0.000_ "/>
    <numFmt numFmtId="180" formatCode="0.000&quot;m3&quot;"/>
    <numFmt numFmtId="181" formatCode="0.000_ ;[Red]\-0.000\ 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b/>
      <sz val="10"/>
      <name val="宋体"/>
      <charset val="134"/>
    </font>
    <font>
      <b/>
      <sz val="11"/>
      <name val="宋体"/>
      <charset val="134"/>
    </font>
    <font>
      <b/>
      <sz val="13"/>
      <color theme="1" tint="0.05"/>
      <name val="宋体"/>
      <charset val="134"/>
    </font>
    <font>
      <sz val="11"/>
      <name val="宋体"/>
      <charset val="134"/>
    </font>
    <font>
      <b/>
      <sz val="11"/>
      <name val="宋体"/>
      <charset val="0"/>
    </font>
    <font>
      <b/>
      <sz val="12"/>
      <color rgb="FFFF0000"/>
      <name val="宋体"/>
      <charset val="134"/>
    </font>
    <font>
      <b/>
      <sz val="11"/>
      <color rgb="FF7030A0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宋体"/>
      <charset val="0"/>
    </font>
    <font>
      <b/>
      <sz val="10"/>
      <name val="宋体"/>
      <charset val="0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7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33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9" fillId="27" borderId="40" applyNumberFormat="0" applyAlignment="0" applyProtection="0">
      <alignment vertical="center"/>
    </xf>
    <xf numFmtId="0" fontId="30" fillId="27" borderId="34" applyNumberFormat="0" applyAlignment="0" applyProtection="0">
      <alignment vertical="center"/>
    </xf>
    <xf numFmtId="0" fontId="22" fillId="24" borderId="3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26" fillId="0" borderId="38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  <xf numFmtId="0" fontId="3" fillId="2" borderId="6" xfId="0" applyFont="1" applyFill="1" applyBorder="1" applyAlignment="1" applyProtection="1">
      <alignment horizontal="center" vertical="center" wrapText="1"/>
    </xf>
    <xf numFmtId="0" fontId="3" fillId="2" borderId="7" xfId="0" applyFont="1" applyFill="1" applyBorder="1" applyAlignment="1" applyProtection="1">
      <alignment horizontal="center" vertical="center" wrapText="1"/>
    </xf>
    <xf numFmtId="0" fontId="3" fillId="2" borderId="8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177" fontId="3" fillId="2" borderId="6" xfId="0" applyNumberFormat="1" applyFont="1" applyFill="1" applyBorder="1" applyAlignment="1" applyProtection="1">
      <alignment horizontal="center" vertical="center"/>
    </xf>
    <xf numFmtId="2" fontId="4" fillId="0" borderId="7" xfId="0" applyNumberFormat="1" applyFont="1" applyFill="1" applyBorder="1" applyAlignment="1" applyProtection="1">
      <alignment horizontal="center" vertical="center"/>
      <protection locked="0"/>
    </xf>
    <xf numFmtId="2" fontId="3" fillId="2" borderId="8" xfId="0" applyNumberFormat="1" applyFont="1" applyFill="1" applyBorder="1" applyAlignment="1" applyProtection="1">
      <alignment horizontal="center" vertical="center"/>
    </xf>
    <xf numFmtId="176" fontId="4" fillId="0" borderId="7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 wrapText="1"/>
    </xf>
    <xf numFmtId="177" fontId="3" fillId="2" borderId="10" xfId="0" applyNumberFormat="1" applyFont="1" applyFill="1" applyBorder="1" applyAlignment="1" applyProtection="1">
      <alignment horizontal="center" vertical="center"/>
    </xf>
    <xf numFmtId="2" fontId="4" fillId="0" borderId="11" xfId="0" applyNumberFormat="1" applyFont="1" applyFill="1" applyBorder="1" applyAlignment="1" applyProtection="1">
      <alignment horizontal="center" vertical="center"/>
      <protection locked="0"/>
    </xf>
    <xf numFmtId="2" fontId="3" fillId="2" borderId="12" xfId="0" applyNumberFormat="1" applyFont="1" applyFill="1" applyBorder="1" applyAlignment="1" applyProtection="1">
      <alignment horizontal="center" vertical="center"/>
    </xf>
    <xf numFmtId="176" fontId="4" fillId="0" borderId="11" xfId="0" applyNumberFormat="1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/>
    </xf>
    <xf numFmtId="0" fontId="5" fillId="2" borderId="14" xfId="0" applyFont="1" applyFill="1" applyBorder="1" applyAlignment="1" applyProtection="1">
      <alignment horizontal="center" vertical="center"/>
    </xf>
    <xf numFmtId="2" fontId="5" fillId="2" borderId="15" xfId="0" applyNumberFormat="1" applyFont="1" applyFill="1" applyBorder="1" applyAlignment="1" applyProtection="1">
      <alignment horizontal="center" vertical="center"/>
    </xf>
    <xf numFmtId="178" fontId="5" fillId="2" borderId="15" xfId="0" applyNumberFormat="1" applyFont="1" applyFill="1" applyBorder="1" applyAlignment="1" applyProtection="1">
      <alignment horizontal="center" vertical="center"/>
    </xf>
    <xf numFmtId="180" fontId="5" fillId="2" borderId="16" xfId="0" applyNumberFormat="1" applyFont="1" applyFill="1" applyBorder="1" applyAlignment="1" applyProtection="1">
      <alignment horizontal="center" vertical="center"/>
    </xf>
    <xf numFmtId="1" fontId="5" fillId="2" borderId="14" xfId="0" applyNumberFormat="1" applyFont="1" applyFill="1" applyBorder="1" applyAlignment="1" applyProtection="1">
      <alignment horizontal="center" vertical="center"/>
    </xf>
    <xf numFmtId="1" fontId="5" fillId="2" borderId="15" xfId="0" applyNumberFormat="1" applyFont="1" applyFill="1" applyBorder="1" applyAlignment="1" applyProtection="1">
      <alignment horizontal="center" vertical="center"/>
    </xf>
    <xf numFmtId="0" fontId="6" fillId="2" borderId="17" xfId="0" applyFont="1" applyFill="1" applyBorder="1" applyAlignment="1" applyProtection="1">
      <alignment horizontal="center" vertical="center"/>
    </xf>
    <xf numFmtId="180" fontId="7" fillId="2" borderId="18" xfId="0" applyNumberFormat="1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180" fontId="1" fillId="2" borderId="0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2" fillId="2" borderId="0" xfId="0" applyFont="1" applyFill="1" applyBorder="1" applyAlignment="1" applyProtection="1">
      <alignment vertical="center"/>
    </xf>
    <xf numFmtId="0" fontId="3" fillId="2" borderId="19" xfId="0" applyFont="1" applyFill="1" applyBorder="1" applyAlignment="1" applyProtection="1">
      <alignment horizontal="center" vertical="center"/>
    </xf>
    <xf numFmtId="0" fontId="8" fillId="2" borderId="20" xfId="0" applyFont="1" applyFill="1" applyBorder="1" applyAlignment="1" applyProtection="1">
      <alignment horizontal="center" vertical="center" wrapText="1"/>
    </xf>
    <xf numFmtId="0" fontId="3" fillId="2" borderId="6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181" fontId="3" fillId="2" borderId="6" xfId="0" applyNumberFormat="1" applyFont="1" applyFill="1" applyBorder="1" applyAlignment="1" applyProtection="1">
      <alignment horizontal="center" vertical="center"/>
    </xf>
    <xf numFmtId="181" fontId="3" fillId="2" borderId="8" xfId="0" applyNumberFormat="1" applyFont="1" applyFill="1" applyBorder="1" applyAlignment="1" applyProtection="1">
      <alignment horizontal="center" vertical="center"/>
    </xf>
    <xf numFmtId="181" fontId="3" fillId="2" borderId="21" xfId="0" applyNumberFormat="1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left" vertical="top" wrapText="1"/>
    </xf>
    <xf numFmtId="0" fontId="6" fillId="2" borderId="14" xfId="0" applyFont="1" applyFill="1" applyBorder="1" applyAlignment="1" applyProtection="1">
      <alignment vertical="center"/>
    </xf>
    <xf numFmtId="0" fontId="6" fillId="2" borderId="15" xfId="0" applyFont="1" applyFill="1" applyBorder="1" applyAlignment="1" applyProtection="1">
      <alignment vertical="center"/>
    </xf>
    <xf numFmtId="0" fontId="6" fillId="2" borderId="16" xfId="0" applyFont="1" applyFill="1" applyBorder="1" applyAlignment="1" applyProtection="1">
      <alignment vertical="center"/>
    </xf>
    <xf numFmtId="180" fontId="5" fillId="2" borderId="13" xfId="0" applyNumberFormat="1" applyFont="1" applyFill="1" applyBorder="1" applyAlignment="1" applyProtection="1">
      <alignment horizontal="center" vertical="center"/>
    </xf>
    <xf numFmtId="180" fontId="5" fillId="2" borderId="23" xfId="0" applyNumberFormat="1" applyFont="1" applyFill="1" applyBorder="1" applyAlignment="1" applyProtection="1">
      <alignment horizontal="center" vertical="center"/>
    </xf>
    <xf numFmtId="180" fontId="5" fillId="2" borderId="24" xfId="0" applyNumberFormat="1" applyFont="1" applyFill="1" applyBorder="1" applyAlignment="1" applyProtection="1">
      <alignment horizontal="center" vertical="center"/>
    </xf>
    <xf numFmtId="0" fontId="9" fillId="2" borderId="25" xfId="0" applyFont="1" applyFill="1" applyBorder="1" applyAlignment="1" applyProtection="1">
      <alignment vertical="center"/>
    </xf>
    <xf numFmtId="180" fontId="7" fillId="2" borderId="26" xfId="0" applyNumberFormat="1" applyFont="1" applyFill="1" applyBorder="1" applyAlignment="1" applyProtection="1">
      <alignment horizontal="center" vertical="center"/>
    </xf>
    <xf numFmtId="180" fontId="7" fillId="2" borderId="27" xfId="0" applyNumberFormat="1" applyFont="1" applyFill="1" applyBorder="1" applyAlignment="1" applyProtection="1">
      <alignment horizontal="center" vertical="center"/>
    </xf>
    <xf numFmtId="0" fontId="3" fillId="2" borderId="28" xfId="0" applyFont="1" applyFill="1" applyBorder="1" applyAlignment="1" applyProtection="1">
      <alignment horizontal="left" vertical="top" wrapText="1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 applyProtection="1">
      <alignment horizontal="center" vertical="center" wrapText="1"/>
    </xf>
    <xf numFmtId="0" fontId="8" fillId="2" borderId="7" xfId="0" applyFont="1" applyFill="1" applyBorder="1" applyAlignment="1" applyProtection="1">
      <alignment horizontal="center" vertical="center" wrapText="1"/>
    </xf>
    <xf numFmtId="0" fontId="8" fillId="2" borderId="8" xfId="0" applyFont="1" applyFill="1" applyBorder="1" applyAlignment="1" applyProtection="1">
      <alignment horizontal="center" vertical="center" wrapText="1"/>
    </xf>
    <xf numFmtId="176" fontId="3" fillId="2" borderId="8" xfId="0" applyNumberFormat="1" applyFont="1" applyFill="1" applyBorder="1" applyAlignment="1" applyProtection="1">
      <alignment horizontal="center" vertical="center"/>
    </xf>
    <xf numFmtId="0" fontId="3" fillId="2" borderId="29" xfId="0" applyFont="1" applyFill="1" applyBorder="1" applyAlignment="1" applyProtection="1">
      <alignment horizontal="left" vertical="center" wrapText="1"/>
    </xf>
    <xf numFmtId="0" fontId="3" fillId="2" borderId="30" xfId="0" applyFont="1" applyFill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left" vertical="center" wrapText="1"/>
    </xf>
    <xf numFmtId="0" fontId="3" fillId="2" borderId="31" xfId="0" applyFont="1" applyFill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176" fontId="3" fillId="2" borderId="12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vertical="center"/>
    </xf>
    <xf numFmtId="0" fontId="3" fillId="2" borderId="18" xfId="0" applyFont="1" applyFill="1" applyBorder="1" applyAlignment="1" applyProtection="1">
      <alignment horizontal="left" vertical="center" wrapText="1"/>
    </xf>
    <xf numFmtId="0" fontId="3" fillId="2" borderId="27" xfId="0" applyFont="1" applyFill="1" applyBorder="1" applyAlignment="1" applyProtection="1">
      <alignment horizontal="left" vertical="center" wrapText="1"/>
    </xf>
    <xf numFmtId="0" fontId="3" fillId="2" borderId="0" xfId="0" applyFont="1" applyFill="1" applyAlignment="1" applyProtection="1">
      <alignment horizontal="left" vertical="center" wrapText="1"/>
    </xf>
    <xf numFmtId="0" fontId="10" fillId="0" borderId="0" xfId="0" applyFont="1" applyFill="1" applyBorder="1" applyAlignment="1" applyProtection="1">
      <alignment vertical="center"/>
      <protection locked="0"/>
    </xf>
    <xf numFmtId="0" fontId="8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32" xfId="0" applyFont="1" applyFill="1" applyBorder="1" applyAlignment="1" applyProtection="1">
      <alignment horizontal="center" vertical="center"/>
    </xf>
    <xf numFmtId="179" fontId="11" fillId="3" borderId="32" xfId="0" applyNumberFormat="1" applyFont="1" applyFill="1" applyBorder="1" applyAlignment="1" applyProtection="1">
      <alignment horizontal="right" vertical="center"/>
    </xf>
    <xf numFmtId="0" fontId="3" fillId="2" borderId="32" xfId="0" applyFont="1" applyFill="1" applyBorder="1" applyAlignment="1" applyProtection="1">
      <alignment horizontal="left" vertical="center" wrapText="1"/>
    </xf>
    <xf numFmtId="0" fontId="3" fillId="2" borderId="7" xfId="0" applyFont="1" applyFill="1" applyBorder="1" applyAlignment="1" applyProtection="1">
      <alignment horizontal="left" vertical="top" wrapText="1"/>
    </xf>
    <xf numFmtId="0" fontId="3" fillId="2" borderId="8" xfId="0" applyFont="1" applyFill="1" applyBorder="1" applyAlignment="1" applyProtection="1">
      <alignment horizontal="left" vertical="top" wrapText="1"/>
    </xf>
    <xf numFmtId="0" fontId="3" fillId="2" borderId="15" xfId="0" applyFont="1" applyFill="1" applyBorder="1" applyAlignment="1" applyProtection="1">
      <alignment horizontal="left" vertical="top" wrapText="1"/>
    </xf>
    <xf numFmtId="0" fontId="3" fillId="2" borderId="16" xfId="0" applyFont="1" applyFill="1" applyBorder="1" applyAlignment="1" applyProtection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8255</xdr:colOff>
      <xdr:row>0</xdr:row>
      <xdr:rowOff>635</xdr:rowOff>
    </xdr:from>
    <xdr:to>
      <xdr:col>14</xdr:col>
      <xdr:colOff>427990</xdr:colOff>
      <xdr:row>69</xdr:row>
      <xdr:rowOff>128270</xdr:rowOff>
    </xdr:to>
    <xdr:sp>
      <xdr:nvSpPr>
        <xdr:cNvPr id="2" name="矩形 1"/>
        <xdr:cNvSpPr/>
      </xdr:nvSpPr>
      <xdr:spPr>
        <a:xfrm>
          <a:off x="8255" y="635"/>
          <a:ext cx="9905365" cy="1195768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0</xdr:col>
      <xdr:colOff>360680</xdr:colOff>
      <xdr:row>25</xdr:row>
      <xdr:rowOff>141605</xdr:rowOff>
    </xdr:from>
    <xdr:to>
      <xdr:col>5</xdr:col>
      <xdr:colOff>376555</xdr:colOff>
      <xdr:row>32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0680" y="4427855"/>
          <a:ext cx="34036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</xdr:row>
      <xdr:rowOff>22860</xdr:rowOff>
    </xdr:from>
    <xdr:to>
      <xdr:col>7</xdr:col>
      <xdr:colOff>80645</xdr:colOff>
      <xdr:row>7</xdr:row>
      <xdr:rowOff>73025</xdr:rowOff>
    </xdr:to>
    <xdr:grpSp>
      <xdr:nvGrpSpPr>
        <xdr:cNvPr id="4" name="组合 102"/>
        <xdr:cNvGrpSpPr/>
      </xdr:nvGrpSpPr>
      <xdr:grpSpPr>
        <a:xfrm rot="0">
          <a:off x="635" y="537210"/>
          <a:ext cx="4822825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0</xdr:col>
      <xdr:colOff>267335</xdr:colOff>
      <xdr:row>8</xdr:row>
      <xdr:rowOff>100330</xdr:rowOff>
    </xdr:from>
    <xdr:to>
      <xdr:col>5</xdr:col>
      <xdr:colOff>291465</xdr:colOff>
      <xdr:row>12</xdr:row>
      <xdr:rowOff>106680</xdr:rowOff>
    </xdr:to>
    <xdr:grpSp>
      <xdr:nvGrpSpPr>
        <xdr:cNvPr id="8" name="组合 7"/>
        <xdr:cNvGrpSpPr/>
      </xdr:nvGrpSpPr>
      <xdr:grpSpPr>
        <a:xfrm rot="0">
          <a:off x="267335" y="1471930"/>
          <a:ext cx="3411855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8</xdr:col>
      <xdr:colOff>150495</xdr:colOff>
      <xdr:row>11</xdr:row>
      <xdr:rowOff>168910</xdr:rowOff>
    </xdr:from>
    <xdr:to>
      <xdr:col>8</xdr:col>
      <xdr:colOff>150495</xdr:colOff>
      <xdr:row>65</xdr:row>
      <xdr:rowOff>97155</xdr:rowOff>
    </xdr:to>
    <xdr:cxnSp>
      <xdr:nvCxnSpPr>
        <xdr:cNvPr id="11" name="直接连接符 10"/>
        <xdr:cNvCxnSpPr/>
      </xdr:nvCxnSpPr>
      <xdr:spPr>
        <a:xfrm>
          <a:off x="5570855" y="205486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551180</xdr:colOff>
      <xdr:row>8</xdr:row>
      <xdr:rowOff>110490</xdr:rowOff>
    </xdr:from>
    <xdr:to>
      <xdr:col>13</xdr:col>
      <xdr:colOff>422275</xdr:colOff>
      <xdr:row>26</xdr:row>
      <xdr:rowOff>73025</xdr:rowOff>
    </xdr:to>
    <xdr:grpSp>
      <xdr:nvGrpSpPr>
        <xdr:cNvPr id="12" name="组合 11"/>
        <xdr:cNvGrpSpPr/>
      </xdr:nvGrpSpPr>
      <xdr:grpSpPr>
        <a:xfrm>
          <a:off x="5971540" y="1482090"/>
          <a:ext cx="3258820" cy="3048635"/>
          <a:chOff x="8438" y="3702"/>
          <a:chExt cx="4611" cy="5059"/>
        </a:xfrm>
      </xdr:grpSpPr>
      <xdr:grpSp>
        <xdr:nvGrpSpPr>
          <xdr:cNvPr id="13" name="组合 32"/>
          <xdr:cNvGrpSpPr/>
        </xdr:nvGrpSpPr>
        <xdr:grpSpPr>
          <a:xfrm rot="0"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14" name="直接连接符 1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6" name="直接连接符 15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7" name="组合 34"/>
          <xdr:cNvGrpSpPr/>
        </xdr:nvGrpSpPr>
        <xdr:grpSpPr>
          <a:xfrm rot="0">
            <a:off x="8438" y="3702"/>
            <a:ext cx="3264" cy="2462"/>
            <a:chOff x="10730" y="2878"/>
            <a:chExt cx="3249" cy="2493"/>
          </a:xfrm>
        </xdr:grpSpPr>
        <xdr:sp>
          <xdr:nvSpPr>
            <xdr:cNvPr id="18" name="文本框 17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宋体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9" name="文本框 18"/>
            <xdr:cNvSpPr txBox="1"/>
          </xdr:nvSpPr>
          <xdr:spPr>
            <a:xfrm>
              <a:off x="10848" y="4703"/>
              <a:ext cx="3030" cy="6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宋体</a:t>
              </a:r>
              <a:endParaRPr lang="zh-CN" altLang="en-US" sz="20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20" name="组合 19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1" name="文本框 20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2" name="文本框 21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8</xdr:col>
      <xdr:colOff>548640</xdr:colOff>
      <xdr:row>34</xdr:row>
      <xdr:rowOff>17780</xdr:rowOff>
    </xdr:from>
    <xdr:to>
      <xdr:col>13</xdr:col>
      <xdr:colOff>420370</xdr:colOff>
      <xdr:row>47</xdr:row>
      <xdr:rowOff>164465</xdr:rowOff>
    </xdr:to>
    <xdr:grpSp>
      <xdr:nvGrpSpPr>
        <xdr:cNvPr id="23" name="组合 22"/>
        <xdr:cNvGrpSpPr/>
      </xdr:nvGrpSpPr>
      <xdr:grpSpPr>
        <a:xfrm>
          <a:off x="5969000" y="5847080"/>
          <a:ext cx="3259455" cy="2375535"/>
          <a:chOff x="8434" y="9476"/>
          <a:chExt cx="4632" cy="3917"/>
        </a:xfrm>
      </xdr:grpSpPr>
      <xdr:grpSp>
        <xdr:nvGrpSpPr>
          <xdr:cNvPr id="24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5" name="文本框 24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6" name="文本框 25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27" name="组合 69"/>
          <xdr:cNvGrpSpPr/>
        </xdr:nvGrpSpPr>
        <xdr:grpSpPr>
          <a:xfrm rot="0">
            <a:off x="8443" y="10825"/>
            <a:ext cx="4623" cy="851"/>
            <a:chOff x="7157" y="3565"/>
            <a:chExt cx="4607" cy="860"/>
          </a:xfrm>
        </xdr:grpSpPr>
        <xdr:sp>
          <xdr:nvSpPr>
            <xdr:cNvPr id="28" name="文本框 27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9" name="文本框 28"/>
            <xdr:cNvSpPr txBox="1"/>
          </xdr:nvSpPr>
          <xdr:spPr>
            <a:xfrm>
              <a:off x="7157" y="4047"/>
              <a:ext cx="4607" cy="37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0" name="组合 77"/>
          <xdr:cNvGrpSpPr/>
        </xdr:nvGrpSpPr>
        <xdr:grpSpPr>
          <a:xfrm rot="0">
            <a:off x="8434" y="12608"/>
            <a:ext cx="4625" cy="785"/>
            <a:chOff x="7148" y="5903"/>
            <a:chExt cx="4609" cy="796"/>
          </a:xfrm>
        </xdr:grpSpPr>
        <xdr:sp>
          <xdr:nvSpPr>
            <xdr:cNvPr id="31" name="文本框 30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2" name="文本框 31"/>
            <xdr:cNvSpPr txBox="1"/>
          </xdr:nvSpPr>
          <xdr:spPr>
            <a:xfrm>
              <a:off x="7148" y="6320"/>
              <a:ext cx="4609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0</xdr:col>
      <xdr:colOff>337185</xdr:colOff>
      <xdr:row>13</xdr:row>
      <xdr:rowOff>66675</xdr:rowOff>
    </xdr:from>
    <xdr:to>
      <xdr:col>5</xdr:col>
      <xdr:colOff>241935</xdr:colOff>
      <xdr:row>16</xdr:row>
      <xdr:rowOff>161290</xdr:rowOff>
    </xdr:to>
    <xdr:grpSp>
      <xdr:nvGrpSpPr>
        <xdr:cNvPr id="33" name="组合 69"/>
        <xdr:cNvGrpSpPr/>
      </xdr:nvGrpSpPr>
      <xdr:grpSpPr>
        <a:xfrm rot="0">
          <a:off x="337185" y="2295525"/>
          <a:ext cx="3292475" cy="608965"/>
          <a:chOff x="7139" y="3569"/>
          <a:chExt cx="4652" cy="1008"/>
        </a:xfrm>
      </xdr:grpSpPr>
      <xdr:sp>
        <xdr:nvSpPr>
          <xdr:cNvPr id="34" name="文本框 33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5" name="文本框 34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0</xdr:col>
      <xdr:colOff>325755</xdr:colOff>
      <xdr:row>22</xdr:row>
      <xdr:rowOff>144780</xdr:rowOff>
    </xdr:from>
    <xdr:to>
      <xdr:col>6</xdr:col>
      <xdr:colOff>149225</xdr:colOff>
      <xdr:row>26</xdr:row>
      <xdr:rowOff>49530</xdr:rowOff>
    </xdr:to>
    <xdr:grpSp>
      <xdr:nvGrpSpPr>
        <xdr:cNvPr id="36" name="组合 77"/>
        <xdr:cNvGrpSpPr/>
      </xdr:nvGrpSpPr>
      <xdr:grpSpPr>
        <a:xfrm rot="0">
          <a:off x="325755" y="3916680"/>
          <a:ext cx="3888740" cy="590550"/>
          <a:chOff x="7127" y="5903"/>
          <a:chExt cx="5482" cy="1014"/>
        </a:xfrm>
      </xdr:grpSpPr>
      <xdr:sp>
        <xdr:nvSpPr>
          <xdr:cNvPr id="37" name="文本框 36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8" name="文本框 37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0</xdr:col>
      <xdr:colOff>448310</xdr:colOff>
      <xdr:row>17</xdr:row>
      <xdr:rowOff>36195</xdr:rowOff>
    </xdr:from>
    <xdr:to>
      <xdr:col>7</xdr:col>
      <xdr:colOff>209550</xdr:colOff>
      <xdr:row>21</xdr:row>
      <xdr:rowOff>12700</xdr:rowOff>
    </xdr:to>
    <xdr:pic>
      <xdr:nvPicPr>
        <xdr:cNvPr id="39" name="图片 38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48310" y="2950845"/>
          <a:ext cx="4504055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0</xdr:col>
      <xdr:colOff>309245</xdr:colOff>
      <xdr:row>32</xdr:row>
      <xdr:rowOff>5080</xdr:rowOff>
    </xdr:from>
    <xdr:to>
      <xdr:col>5</xdr:col>
      <xdr:colOff>218440</xdr:colOff>
      <xdr:row>35</xdr:row>
      <xdr:rowOff>86995</xdr:rowOff>
    </xdr:to>
    <xdr:grpSp>
      <xdr:nvGrpSpPr>
        <xdr:cNvPr id="44" name="组合 77"/>
        <xdr:cNvGrpSpPr/>
      </xdr:nvGrpSpPr>
      <xdr:grpSpPr>
        <a:xfrm rot="0">
          <a:off x="309245" y="5491480"/>
          <a:ext cx="3296920" cy="596265"/>
          <a:chOff x="7133" y="5903"/>
          <a:chExt cx="4657" cy="998"/>
        </a:xfrm>
      </xdr:grpSpPr>
      <xdr:sp>
        <xdr:nvSpPr>
          <xdr:cNvPr id="45" name="文本框 44"/>
          <xdr:cNvSpPr txBox="1"/>
        </xdr:nvSpPr>
        <xdr:spPr>
          <a:xfrm>
            <a:off x="7133" y="5903"/>
            <a:ext cx="4230" cy="43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土方属性设置。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6" name="文本框 45"/>
          <xdr:cNvSpPr txBox="1"/>
        </xdr:nvSpPr>
        <xdr:spPr>
          <a:xfrm>
            <a:off x="7197" y="6284"/>
            <a:ext cx="4593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、在单元格内将放坡起始深度、放坡系数按需求填入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、表内土方各项数值自动按要求计算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8</xdr:col>
      <xdr:colOff>597535</xdr:colOff>
      <xdr:row>17</xdr:row>
      <xdr:rowOff>24130</xdr:rowOff>
    </xdr:from>
    <xdr:to>
      <xdr:col>13</xdr:col>
      <xdr:colOff>548640</xdr:colOff>
      <xdr:row>21</xdr:row>
      <xdr:rowOff>69215</xdr:rowOff>
    </xdr:to>
    <xdr:sp>
      <xdr:nvSpPr>
        <xdr:cNvPr id="48" name="文本框 47"/>
        <xdr:cNvSpPr txBox="1"/>
      </xdr:nvSpPr>
      <xdr:spPr>
        <a:xfrm>
          <a:off x="6017895" y="2938780"/>
          <a:ext cx="3338830" cy="73088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0</xdr:col>
      <xdr:colOff>579120</xdr:colOff>
      <xdr:row>35</xdr:row>
      <xdr:rowOff>160020</xdr:rowOff>
    </xdr:from>
    <xdr:to>
      <xdr:col>4</xdr:col>
      <xdr:colOff>259080</xdr:colOff>
      <xdr:row>43</xdr:row>
      <xdr:rowOff>114300</xdr:rowOff>
    </xdr:to>
    <xdr:pic>
      <xdr:nvPicPr>
        <xdr:cNvPr id="53" name="图片 52"/>
        <xdr:cNvPicPr>
          <a:picLocks noChangeAspect="1"/>
        </xdr:cNvPicPr>
      </xdr:nvPicPr>
      <xdr:blipFill>
        <a:blip r:embed="rId3"/>
        <a:srcRect r="11465" b="15068"/>
        <a:stretch>
          <a:fillRect/>
        </a:stretch>
      </xdr:blipFill>
      <xdr:spPr>
        <a:xfrm>
          <a:off x="579120" y="6160770"/>
          <a:ext cx="2390140" cy="1325880"/>
        </a:xfrm>
        <a:prstGeom prst="rect">
          <a:avLst/>
        </a:prstGeom>
        <a:noFill/>
        <a:ln w="9525"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556260</xdr:colOff>
      <xdr:row>47</xdr:row>
      <xdr:rowOff>91440</xdr:rowOff>
    </xdr:from>
    <xdr:to>
      <xdr:col>4</xdr:col>
      <xdr:colOff>342900</xdr:colOff>
      <xdr:row>49</xdr:row>
      <xdr:rowOff>129540</xdr:rowOff>
    </xdr:to>
    <xdr:pic>
      <xdr:nvPicPr>
        <xdr:cNvPr id="54" name="图片 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56260" y="8149590"/>
          <a:ext cx="2496820" cy="381000"/>
        </a:xfrm>
        <a:prstGeom prst="rect">
          <a:avLst/>
        </a:prstGeom>
        <a:noFill/>
        <a:ln w="9525"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579120</xdr:colOff>
      <xdr:row>50</xdr:row>
      <xdr:rowOff>38100</xdr:rowOff>
    </xdr:from>
    <xdr:to>
      <xdr:col>4</xdr:col>
      <xdr:colOff>388620</xdr:colOff>
      <xdr:row>54</xdr:row>
      <xdr:rowOff>129540</xdr:rowOff>
    </xdr:to>
    <xdr:pic>
      <xdr:nvPicPr>
        <xdr:cNvPr id="55" name="图片 5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79120" y="8610600"/>
          <a:ext cx="2519680" cy="777240"/>
        </a:xfrm>
        <a:prstGeom prst="rect">
          <a:avLst/>
        </a:prstGeom>
        <a:noFill/>
        <a:ln w="9525">
          <a:solidFill>
            <a:schemeClr val="accent1"/>
          </a:solidFill>
        </a:ln>
      </xdr:spPr>
    </xdr:pic>
    <xdr:clientData/>
  </xdr:twoCellAnchor>
  <xdr:twoCellAnchor>
    <xdr:from>
      <xdr:col>0</xdr:col>
      <xdr:colOff>324485</xdr:colOff>
      <xdr:row>44</xdr:row>
      <xdr:rowOff>81280</xdr:rowOff>
    </xdr:from>
    <xdr:to>
      <xdr:col>5</xdr:col>
      <xdr:colOff>233680</xdr:colOff>
      <xdr:row>47</xdr:row>
      <xdr:rowOff>13970</xdr:rowOff>
    </xdr:to>
    <xdr:grpSp>
      <xdr:nvGrpSpPr>
        <xdr:cNvPr id="56" name="组合 77"/>
        <xdr:cNvGrpSpPr/>
      </xdr:nvGrpSpPr>
      <xdr:grpSpPr>
        <a:xfrm rot="0">
          <a:off x="324485" y="7625080"/>
          <a:ext cx="3296920" cy="447040"/>
          <a:chOff x="7133" y="5903"/>
          <a:chExt cx="4657" cy="762"/>
        </a:xfrm>
      </xdr:grpSpPr>
      <xdr:sp>
        <xdr:nvSpPr>
          <xdr:cNvPr id="57" name="文本框 56"/>
          <xdr:cNvSpPr txBox="1"/>
        </xdr:nvSpPr>
        <xdr:spPr>
          <a:xfrm>
            <a:off x="7133" y="5903"/>
            <a:ext cx="4230" cy="43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土方属性设置。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58" name="文本框 57"/>
          <xdr:cNvSpPr txBox="1"/>
        </xdr:nvSpPr>
        <xdr:spPr>
          <a:xfrm>
            <a:off x="7197" y="6284"/>
            <a:ext cx="4593" cy="38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、白色区域可下拉选择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1"/>
  <sheetViews>
    <sheetView tabSelected="1" workbookViewId="0">
      <selection activeCell="H10" sqref="H10"/>
    </sheetView>
  </sheetViews>
  <sheetFormatPr defaultColWidth="9.775" defaultRowHeight="14.25"/>
  <cols>
    <col min="1" max="1" width="11.9416666666667" style="4" customWidth="1"/>
    <col min="2" max="2" width="14.025" style="4" customWidth="1"/>
    <col min="3" max="3" width="12.8916666666667" style="4" customWidth="1"/>
    <col min="4" max="4" width="12.5" style="4" customWidth="1"/>
    <col min="5" max="5" width="15.4166666666667" style="4" customWidth="1"/>
    <col min="6" max="6" width="14.8583333333333" style="4" customWidth="1"/>
    <col min="7" max="7" width="15" style="4" customWidth="1"/>
    <col min="8" max="8" width="14.3083333333333" style="4" customWidth="1"/>
    <col min="9" max="9" width="14.025" style="4" customWidth="1"/>
    <col min="10" max="12" width="10.5583333333333" style="3" customWidth="1"/>
    <col min="13" max="13" width="2.775" style="3" customWidth="1"/>
    <col min="14" max="14" width="10.225" style="3" customWidth="1"/>
    <col min="15" max="15" width="10" style="3" customWidth="1"/>
    <col min="16" max="16384" width="9.775" style="3"/>
  </cols>
  <sheetData>
    <row r="1" s="3" customFormat="1" ht="22.5" customHeight="1" spans="1:11">
      <c r="A1" s="5" t="s">
        <v>0</v>
      </c>
      <c r="B1" s="5"/>
      <c r="C1" s="5"/>
      <c r="D1" s="5"/>
      <c r="E1" s="5"/>
      <c r="F1" s="5"/>
      <c r="G1" s="5"/>
      <c r="H1" s="5" t="s">
        <v>1</v>
      </c>
      <c r="I1" s="56" t="s">
        <v>2</v>
      </c>
      <c r="K1" s="4"/>
    </row>
    <row r="2" s="3" customFormat="1" ht="7.5" customHeight="1" spans="1:9">
      <c r="A2" s="5"/>
      <c r="B2" s="5"/>
      <c r="C2" s="5"/>
      <c r="D2" s="5"/>
      <c r="E2" s="5"/>
      <c r="F2" s="5"/>
      <c r="G2" s="5"/>
      <c r="H2" s="5"/>
      <c r="I2" s="5"/>
    </row>
    <row r="3" s="4" customFormat="1" ht="15" customHeight="1" spans="1:16">
      <c r="A3" s="6" t="s">
        <v>3</v>
      </c>
      <c r="B3" s="7" t="s">
        <v>4</v>
      </c>
      <c r="C3" s="8"/>
      <c r="D3" s="8"/>
      <c r="E3" s="9"/>
      <c r="F3" s="7" t="s">
        <v>5</v>
      </c>
      <c r="G3" s="8"/>
      <c r="H3" s="8"/>
      <c r="I3" s="9"/>
      <c r="J3" s="38" t="s">
        <v>6</v>
      </c>
      <c r="K3" s="57"/>
      <c r="L3" s="58"/>
      <c r="M3" s="59"/>
      <c r="N3" s="60" t="s">
        <v>7</v>
      </c>
      <c r="O3" s="60"/>
      <c r="P3" s="60"/>
    </row>
    <row r="4" s="4" customFormat="1" ht="30" customHeight="1" spans="1:16">
      <c r="A4" s="10"/>
      <c r="B4" s="11" t="s">
        <v>8</v>
      </c>
      <c r="C4" s="12" t="s">
        <v>9</v>
      </c>
      <c r="D4" s="12" t="s">
        <v>10</v>
      </c>
      <c r="E4" s="13" t="s">
        <v>11</v>
      </c>
      <c r="F4" s="11" t="s">
        <v>8</v>
      </c>
      <c r="G4" s="12" t="s">
        <v>9</v>
      </c>
      <c r="H4" s="12" t="s">
        <v>10</v>
      </c>
      <c r="I4" s="13" t="s">
        <v>12</v>
      </c>
      <c r="J4" s="61"/>
      <c r="K4" s="62"/>
      <c r="L4" s="63"/>
      <c r="M4" s="59"/>
      <c r="N4" s="60" t="s">
        <v>1</v>
      </c>
      <c r="O4" s="12" t="s">
        <v>13</v>
      </c>
      <c r="P4" s="60" t="s">
        <v>14</v>
      </c>
    </row>
    <row r="5" s="3" customFormat="1" ht="19" customHeight="1" spans="1:19">
      <c r="A5" s="14" t="s">
        <v>15</v>
      </c>
      <c r="B5" s="15">
        <v>0.6</v>
      </c>
      <c r="C5" s="16">
        <v>1.5</v>
      </c>
      <c r="D5" s="16">
        <v>30</v>
      </c>
      <c r="E5" s="17">
        <f>IF(AND(C5&lt;&gt;"",D5&lt;&gt;""),IF(AND($I$1="一二类土",C5&gt;$O$5),C5*(B5+$P$5*C5)*D5,IF(AND($I$1="三类土",C5&gt;$O$6),C5*(B5+$P$6*C5)*D5,IF(AND($I$1="四类土",C5&gt;$O$7),C5*(B5+$P$7*C5)*D5,B5*C5*D5))),"")</f>
        <v>27</v>
      </c>
      <c r="F5" s="15">
        <v>0.8</v>
      </c>
      <c r="G5" s="18">
        <v>1.2</v>
      </c>
      <c r="H5" s="18">
        <v>1.3</v>
      </c>
      <c r="I5" s="64">
        <f>IF(AND(G5&lt;&gt;"",H5&lt;&gt;""),IF(AND($I$1="一二类土",G5&gt;$O$5),G5*(F5+$P$5*G5)*H5,IF(AND($I$1="三类土",G5&gt;$O$6),G5*(F5+$P$6*G5)*H5,IF(AND($I$1="四类土",G5&gt;$O$7),G5*(F5+$P$7*G5)*H5,F5*G5*H5))),"")</f>
        <v>1.248</v>
      </c>
      <c r="J5" s="65" t="s">
        <v>16</v>
      </c>
      <c r="K5" s="65"/>
      <c r="L5" s="66"/>
      <c r="M5" s="59"/>
      <c r="N5" s="40" t="s">
        <v>17</v>
      </c>
      <c r="O5" s="67">
        <v>1.2</v>
      </c>
      <c r="P5" s="67">
        <v>0.5</v>
      </c>
      <c r="Q5" s="78"/>
      <c r="R5" s="78"/>
      <c r="S5" s="78"/>
    </row>
    <row r="6" s="3" customFormat="1" ht="19" customHeight="1" spans="1:19">
      <c r="A6" s="14" t="s">
        <v>18</v>
      </c>
      <c r="B6" s="15">
        <v>0.7</v>
      </c>
      <c r="C6" s="16">
        <v>1.6</v>
      </c>
      <c r="D6" s="16">
        <v>15</v>
      </c>
      <c r="E6" s="17">
        <f>IF(AND(C6&lt;&gt;"",D6&lt;&gt;""),IF(AND($I$1="一二类土",C6&gt;$O$5),C6*(B6+$P$5*C6)*D6,IF(AND($I$1="三类土",C6&gt;$O$6),C6*(B6+$P$6*C6)*D6,IF(AND($I$1="四类土",C6&gt;$O$7),C6*(B6+$P$7*C6)*D6,B6*C6*D6))),"")</f>
        <v>16.8</v>
      </c>
      <c r="F6" s="15">
        <v>0.9</v>
      </c>
      <c r="G6" s="18"/>
      <c r="H6" s="18"/>
      <c r="I6" s="64" t="str">
        <f>IF(AND(G6&lt;&gt;"",H6&lt;&gt;""),IF(AND($I$1="一二类土",G6&gt;$O$5),G6*(F6+$P$5*G6)*H6,IF(AND($I$1="三类土",G6&gt;$O$6),G6*(F6+$P$6*G6)*H6,IF(AND($I$1="四类土",G6&gt;$O$7),G6*(F6+$P$7*G6)*H6,F6*G6*H6))),"")</f>
        <v/>
      </c>
      <c r="J6" s="68"/>
      <c r="K6" s="68"/>
      <c r="L6" s="69"/>
      <c r="M6" s="59"/>
      <c r="N6" s="12" t="s">
        <v>19</v>
      </c>
      <c r="O6" s="70">
        <v>1.5</v>
      </c>
      <c r="P6" s="70">
        <v>0.33</v>
      </c>
      <c r="Q6" s="78"/>
      <c r="R6" s="78"/>
      <c r="S6" s="78"/>
    </row>
    <row r="7" s="3" customFormat="1" ht="19" customHeight="1" spans="1:19">
      <c r="A7" s="14" t="s">
        <v>20</v>
      </c>
      <c r="B7" s="15">
        <v>0.8</v>
      </c>
      <c r="C7" s="16"/>
      <c r="D7" s="16"/>
      <c r="E7" s="17" t="str">
        <f>IF(AND(C7&lt;&gt;"",D7&lt;&gt;""),IF(AND($I$1="一二类土",C7&gt;$O$5),C7*(B7+$P$5*C7)*D7,IF(AND($I$1="三类土",C7&gt;$O$6),C7*(B7+$P$6*C7)*D7,IF(AND($I$1="四类土",C7&gt;$O$7),C7*(B7+$P$7*C7)*D7,B7*C7*D7))),"")</f>
        <v/>
      </c>
      <c r="F7" s="15">
        <v>1</v>
      </c>
      <c r="G7" s="18">
        <v>1.6</v>
      </c>
      <c r="H7" s="18">
        <v>3</v>
      </c>
      <c r="I7" s="64">
        <f>IF(AND(G7&lt;&gt;"",H7&lt;&gt;""),IF(AND($I$1="一二类土",G7&gt;$O$5),G7*(F7+$P$5*G7)*H7,IF(AND($I$1="三类土",G7&gt;$O$6),G7*(F7+$P$6*G7)*H7,IF(AND($I$1="四类土",G7&gt;$O$7),G7*(F7+$P$7*G7)*H7,F7*G7*H7))),"")</f>
        <v>4.8</v>
      </c>
      <c r="J7" s="68"/>
      <c r="K7" s="68"/>
      <c r="L7" s="69"/>
      <c r="M7" s="59"/>
      <c r="N7" s="12" t="s">
        <v>2</v>
      </c>
      <c r="O7" s="70">
        <v>2</v>
      </c>
      <c r="P7" s="70">
        <v>0.25</v>
      </c>
      <c r="Q7" s="78"/>
      <c r="R7" s="78"/>
      <c r="S7" s="78"/>
    </row>
    <row r="8" s="3" customFormat="1" ht="19" customHeight="1" spans="1:19">
      <c r="A8" s="14" t="s">
        <v>21</v>
      </c>
      <c r="B8" s="15">
        <v>1</v>
      </c>
      <c r="C8" s="16"/>
      <c r="D8" s="16"/>
      <c r="E8" s="17" t="str">
        <f>IF(AND(C8&lt;&gt;"",D8&lt;&gt;""),IF(AND($I$1="一二类土",C8&gt;$O$5),C8*(B8+$P$5*C8)*D8,IF(AND($I$1="三类土",C8&gt;$O$6),C8*(B8+$P$6*C8)*D8,IF(AND($I$1="四类土",C8&gt;$O$7),C8*(B8+$P$7*C8)*D8,B8*C8*D8))),"")</f>
        <v/>
      </c>
      <c r="F8" s="15">
        <v>1.3</v>
      </c>
      <c r="G8" s="18"/>
      <c r="H8" s="18"/>
      <c r="I8" s="64" t="str">
        <f>IF(AND(G8&lt;&gt;"",H8&lt;&gt;""),IF(AND($I$1="一二类土",G8&gt;$O$5),G8*(F8+$P$5*G8)*H8,IF(AND($I$1="三类土",G8&gt;$O$6),G8*(F8+$P$6*G8)*H8,IF(AND($I$1="四类土",G8&gt;$O$7),G8*(F8+$P$7*G8)*H8,F8*G8*H8))),"")</f>
        <v/>
      </c>
      <c r="J8" s="68"/>
      <c r="K8" s="68"/>
      <c r="L8" s="69"/>
      <c r="M8" s="59"/>
      <c r="N8" s="12"/>
      <c r="O8" s="70"/>
      <c r="P8" s="70"/>
      <c r="Q8" s="78"/>
      <c r="R8" s="78"/>
      <c r="S8" s="78"/>
    </row>
    <row r="9" s="3" customFormat="1" ht="19" customHeight="1" spans="1:19">
      <c r="A9" s="14" t="s">
        <v>22</v>
      </c>
      <c r="B9" s="15">
        <v>1.3</v>
      </c>
      <c r="C9" s="16">
        <v>2</v>
      </c>
      <c r="D9" s="16">
        <v>15</v>
      </c>
      <c r="E9" s="17">
        <f>IF(AND(C9&lt;&gt;"",D9&lt;&gt;""),IF(AND($I$1="一二类土",C9&gt;$O$5),C9*(B9+$P$5*C9)*D9,IF(AND($I$1="三类土",C9&gt;$O$6),C9*(B9+$P$6*C9)*D9,IF(AND($I$1="四类土",C9&gt;$O$7),C9*(B9+$P$7*C9)*D9,B9*C9*D9))),"")</f>
        <v>39</v>
      </c>
      <c r="F9" s="15">
        <v>1.5</v>
      </c>
      <c r="G9" s="18"/>
      <c r="H9" s="18"/>
      <c r="I9" s="64" t="str">
        <f>IF(AND(G9&lt;&gt;"",H9&lt;&gt;""),IF(AND($I$1="一二类土",G9&gt;$O$5),G9*(F9+$P$5*G9)*H9,IF(AND($I$1="三类土",G9&gt;$O$6),G9*(F9+$P$6*G9)*H9,IF(AND($I$1="四类土",G9&gt;$O$7),G9*(F9+$P$7*G9)*H9,F9*G9*H9))),"")</f>
        <v/>
      </c>
      <c r="J9" s="68"/>
      <c r="K9" s="68"/>
      <c r="L9" s="69"/>
      <c r="M9" s="59"/>
      <c r="N9" s="12"/>
      <c r="O9" s="70"/>
      <c r="P9" s="70"/>
      <c r="Q9" s="78"/>
      <c r="R9" s="78"/>
      <c r="S9" s="78"/>
    </row>
    <row r="10" s="3" customFormat="1" ht="19" customHeight="1" spans="1:19">
      <c r="A10" s="14" t="s">
        <v>23</v>
      </c>
      <c r="B10" s="15">
        <v>1.6</v>
      </c>
      <c r="C10" s="16">
        <v>3</v>
      </c>
      <c r="D10" s="16">
        <v>45.5</v>
      </c>
      <c r="E10" s="17">
        <f>IF(AND(C10&lt;&gt;"",D10&lt;&gt;""),IF(AND($I$1="一二类土",C10&gt;$O$5),C10*(B10+$P$5*C10)*D10,IF(AND($I$1="三类土",C10&gt;$O$6),C10*(B10+$P$6*C10)*D10,IF(AND($I$1="四类土",C10&gt;$O$7),C10*(B10+$P$7*C10)*D10,B10*C10*D10))),"")</f>
        <v>320.775</v>
      </c>
      <c r="F10" s="15">
        <v>1.8</v>
      </c>
      <c r="G10" s="18"/>
      <c r="H10" s="18"/>
      <c r="I10" s="64" t="str">
        <f>IF(AND(G10&lt;&gt;"",H10&lt;&gt;""),IF(AND($I$1="一二类土",G10&gt;$O$5),G10*(F10+$P$5*G10)*H10,IF(AND($I$1="三类土",G10&gt;$O$6),G10*(F10+$P$6*G10)*H10,IF(AND($I$1="四类土",G10&gt;$O$7),G10*(F10+$P$7*G10)*H10,F10*G10*H10))),"")</f>
        <v/>
      </c>
      <c r="J10" s="68"/>
      <c r="K10" s="68"/>
      <c r="L10" s="69"/>
      <c r="M10" s="59"/>
      <c r="Q10" s="78"/>
      <c r="R10" s="78"/>
      <c r="S10" s="78"/>
    </row>
    <row r="11" s="3" customFormat="1" ht="19" customHeight="1" spans="1:14">
      <c r="A11" s="19" t="s">
        <v>24</v>
      </c>
      <c r="B11" s="20">
        <v>1.8</v>
      </c>
      <c r="C11" s="21">
        <v>2</v>
      </c>
      <c r="D11" s="21">
        <v>51.2</v>
      </c>
      <c r="E11" s="22">
        <f>IF(AND(C11&lt;&gt;"",D11&lt;&gt;""),IF(AND($I$1="一二类土",C11&gt;$O$5),C11*(B11+$P$5*C11)*D11,IF(AND($I$1="三类土",C11&gt;$O$6),C11*(B11+$P$6*C11)*D11,IF(AND($I$1="四类土",C11&gt;$O$7),C11*(B11+$P$7*C11)*D11,B11*C11*D11))),"")</f>
        <v>184.32</v>
      </c>
      <c r="F11" s="20">
        <v>2</v>
      </c>
      <c r="G11" s="23">
        <v>1.2</v>
      </c>
      <c r="H11" s="23">
        <v>1.3</v>
      </c>
      <c r="I11" s="71">
        <f>IF(AND(G11&lt;&gt;"",H11&lt;&gt;""),IF(AND($I$1="一二类土",G11&gt;$O$5),G11*(F11+$P$5*G11)*H11,IF(AND($I$1="三类土",G11&gt;$O$6),G11*(F11+$P$6*G11)*H11,IF(AND($I$1="四类土",G11&gt;$O$7),G11*(F11+$P$7*G11)*H11,F11*G11*H11))),"")</f>
        <v>3.12</v>
      </c>
      <c r="J11" s="68"/>
      <c r="K11" s="68"/>
      <c r="L11" s="69"/>
      <c r="M11" s="59"/>
      <c r="N11" s="72"/>
    </row>
    <row r="12" s="3" customFormat="1" ht="19" customHeight="1" spans="1:13">
      <c r="A12" s="24" t="s">
        <v>25</v>
      </c>
      <c r="B12" s="25"/>
      <c r="C12" s="26"/>
      <c r="D12" s="27">
        <f t="shared" ref="D12:I12" si="0">SUM(D5:D11)</f>
        <v>156.7</v>
      </c>
      <c r="E12" s="28">
        <f t="shared" si="0"/>
        <v>587.895</v>
      </c>
      <c r="F12" s="29"/>
      <c r="G12" s="30"/>
      <c r="H12" s="27">
        <f t="shared" si="0"/>
        <v>5.6</v>
      </c>
      <c r="I12" s="28">
        <f t="shared" si="0"/>
        <v>9.168</v>
      </c>
      <c r="J12" s="68"/>
      <c r="K12" s="68"/>
      <c r="L12" s="69"/>
      <c r="M12" s="59"/>
    </row>
    <row r="13" s="3" customFormat="1" ht="32" customHeight="1" spans="1:13">
      <c r="A13" s="31" t="s">
        <v>26</v>
      </c>
      <c r="B13" s="32">
        <f>E12+I12</f>
        <v>597.063</v>
      </c>
      <c r="C13" s="32"/>
      <c r="D13" s="32"/>
      <c r="E13" s="32"/>
      <c r="F13" s="32"/>
      <c r="G13" s="32"/>
      <c r="H13" s="32"/>
      <c r="I13" s="54"/>
      <c r="J13" s="73"/>
      <c r="K13" s="73"/>
      <c r="L13" s="74"/>
      <c r="M13" s="59"/>
    </row>
    <row r="14" s="3" customFormat="1" ht="11" customHeight="1" spans="1:13">
      <c r="A14" s="33"/>
      <c r="B14" s="34"/>
      <c r="C14" s="34"/>
      <c r="D14" s="34"/>
      <c r="E14" s="34"/>
      <c r="F14" s="34"/>
      <c r="G14" s="34"/>
      <c r="H14" s="34"/>
      <c r="I14" s="34"/>
      <c r="J14" s="75"/>
      <c r="K14" s="75"/>
      <c r="L14" s="75"/>
      <c r="M14" s="75"/>
    </row>
    <row r="15" s="3" customFormat="1" ht="19" customHeight="1" spans="1:16">
      <c r="A15" s="35" t="s">
        <v>27</v>
      </c>
      <c r="B15" s="35"/>
      <c r="C15" s="35"/>
      <c r="D15" s="35"/>
      <c r="E15" s="35"/>
      <c r="F15" s="35"/>
      <c r="G15" s="35"/>
      <c r="H15" s="36" t="s">
        <v>28</v>
      </c>
      <c r="I15" s="76" t="s">
        <v>29</v>
      </c>
      <c r="K15" s="77"/>
      <c r="L15" s="77"/>
      <c r="M15" s="77"/>
      <c r="N15" s="78"/>
      <c r="O15" s="78"/>
      <c r="P15" s="78"/>
    </row>
    <row r="16" s="3" customFormat="1" ht="22" customHeight="1" spans="1:16">
      <c r="A16" s="7" t="s">
        <v>30</v>
      </c>
      <c r="B16" s="8" t="s">
        <v>31</v>
      </c>
      <c r="C16" s="8" t="s">
        <v>32</v>
      </c>
      <c r="D16" s="9" t="s">
        <v>33</v>
      </c>
      <c r="E16" s="7" t="s">
        <v>34</v>
      </c>
      <c r="F16" s="9" t="s">
        <v>35</v>
      </c>
      <c r="G16" s="37" t="s">
        <v>36</v>
      </c>
      <c r="H16" s="38" t="s">
        <v>6</v>
      </c>
      <c r="I16" s="57"/>
      <c r="J16" s="58"/>
      <c r="K16" s="79" t="s">
        <v>37</v>
      </c>
      <c r="L16" s="80">
        <f>B13</f>
        <v>597.063</v>
      </c>
      <c r="M16" s="81" t="s">
        <v>38</v>
      </c>
      <c r="O16" s="78"/>
      <c r="P16" s="78"/>
    </row>
    <row r="17" s="3" customFormat="1" ht="22" customHeight="1" spans="1:13">
      <c r="A17" s="39" t="s">
        <v>22</v>
      </c>
      <c r="B17" s="40">
        <v>0.21</v>
      </c>
      <c r="C17" s="40">
        <v>0.24</v>
      </c>
      <c r="D17" s="41">
        <v>0.33</v>
      </c>
      <c r="E17" s="42">
        <f>IFERROR(IF($I$15="钢管",E9-D9*B17,E9-D9*C17),"")</f>
        <v>35.85</v>
      </c>
      <c r="F17" s="43"/>
      <c r="G17" s="44" t="str">
        <f>IFERROR(I9-H9*D17,"")</f>
        <v/>
      </c>
      <c r="H17" s="45" t="s">
        <v>39</v>
      </c>
      <c r="I17" s="82"/>
      <c r="J17" s="83"/>
      <c r="K17" s="79" t="s">
        <v>40</v>
      </c>
      <c r="L17" s="80">
        <f>B21</f>
        <v>536.345</v>
      </c>
      <c r="M17" s="81" t="s">
        <v>38</v>
      </c>
    </row>
    <row r="18" s="3" customFormat="1" ht="22" customHeight="1" spans="1:18">
      <c r="A18" s="39" t="s">
        <v>41</v>
      </c>
      <c r="B18" s="40">
        <v>0.44</v>
      </c>
      <c r="C18" s="40">
        <v>0.49</v>
      </c>
      <c r="D18" s="41">
        <v>0.6</v>
      </c>
      <c r="E18" s="42">
        <f>IFERROR(IF($I$15="钢管",E10-D10*B18,E10-D10*C18),"")</f>
        <v>300.755</v>
      </c>
      <c r="F18" s="43"/>
      <c r="G18" s="44" t="str">
        <f>IFERROR(I10-H10*D18,"")</f>
        <v/>
      </c>
      <c r="H18" s="45"/>
      <c r="I18" s="82"/>
      <c r="J18" s="83"/>
      <c r="L18" s="78"/>
      <c r="M18" s="78"/>
      <c r="Q18" s="78"/>
      <c r="R18" s="78"/>
    </row>
    <row r="19" s="3" customFormat="1" ht="22" customHeight="1" spans="1:18">
      <c r="A19" s="39" t="s">
        <v>42</v>
      </c>
      <c r="B19" s="40">
        <v>0.71</v>
      </c>
      <c r="C19" s="40">
        <v>0.77</v>
      </c>
      <c r="D19" s="41">
        <v>0.92</v>
      </c>
      <c r="E19" s="42">
        <f>IFERROR(IF($I$15="钢管",E11-D11*B19,E11-D11*C19),"")</f>
        <v>147.968</v>
      </c>
      <c r="F19" s="43"/>
      <c r="G19" s="44">
        <f>IFERROR(I11-H11*D19,"")</f>
        <v>1.924</v>
      </c>
      <c r="H19" s="45"/>
      <c r="I19" s="82"/>
      <c r="J19" s="83"/>
      <c r="L19" s="78"/>
      <c r="M19" s="78"/>
      <c r="Q19" s="78"/>
      <c r="R19" s="78"/>
    </row>
    <row r="20" s="3" customFormat="1" ht="22" customHeight="1" spans="1:10">
      <c r="A20" s="46" t="s">
        <v>43</v>
      </c>
      <c r="B20" s="47"/>
      <c r="C20" s="47"/>
      <c r="D20" s="48"/>
      <c r="E20" s="49">
        <f>SUM(E17:F19)</f>
        <v>484.573</v>
      </c>
      <c r="F20" s="50"/>
      <c r="G20" s="51">
        <f>SUM(G17:G19)</f>
        <v>1.924</v>
      </c>
      <c r="H20" s="45"/>
      <c r="I20" s="82"/>
      <c r="J20" s="83"/>
    </row>
    <row r="21" s="3" customFormat="1" ht="22" customHeight="1" spans="1:10">
      <c r="A21" s="52" t="s">
        <v>44</v>
      </c>
      <c r="B21" s="53">
        <f>SUM(E5:E8,I5:I8,E20+G20)</f>
        <v>536.345</v>
      </c>
      <c r="C21" s="32"/>
      <c r="D21" s="32"/>
      <c r="E21" s="32"/>
      <c r="F21" s="32"/>
      <c r="G21" s="54"/>
      <c r="H21" s="55"/>
      <c r="I21" s="84"/>
      <c r="J21" s="85"/>
    </row>
    <row r="22" s="3" customFormat="1" ht="19" customHeight="1" spans="1:9">
      <c r="A22" s="4"/>
      <c r="B22" s="4"/>
      <c r="C22" s="4"/>
      <c r="D22" s="4"/>
      <c r="E22" s="4"/>
      <c r="F22" s="4"/>
      <c r="G22" s="4"/>
      <c r="H22" s="4"/>
      <c r="I22" s="4"/>
    </row>
    <row r="23" s="3" customFormat="1" ht="19" customHeight="1" spans="1:6">
      <c r="A23" s="4"/>
      <c r="B23" s="4"/>
      <c r="C23" s="4"/>
      <c r="D23" s="4"/>
      <c r="E23" s="4"/>
      <c r="F23" s="4"/>
    </row>
    <row r="24" s="3" customFormat="1" ht="15" customHeight="1" spans="1:6">
      <c r="A24" s="4"/>
      <c r="B24" s="4"/>
      <c r="C24" s="4"/>
      <c r="D24" s="4"/>
      <c r="E24" s="4"/>
      <c r="F24" s="4"/>
    </row>
    <row r="25" s="3" customFormat="1" ht="15" customHeight="1" spans="1:6">
      <c r="A25" s="4"/>
      <c r="B25" s="4"/>
      <c r="C25" s="4"/>
      <c r="D25" s="4"/>
      <c r="E25" s="4"/>
      <c r="F25" s="4"/>
    </row>
    <row r="26" s="3" customFormat="1" ht="15" customHeight="1" spans="1:6">
      <c r="A26" s="4"/>
      <c r="B26" s="4"/>
      <c r="C26" s="4"/>
      <c r="D26" s="4"/>
      <c r="E26" s="4"/>
      <c r="F26" s="4"/>
    </row>
    <row r="27" s="3" customFormat="1" ht="15" customHeight="1" spans="1:6">
      <c r="A27" s="4"/>
      <c r="B27" s="4"/>
      <c r="C27" s="4"/>
      <c r="D27" s="4"/>
      <c r="E27" s="4"/>
      <c r="F27" s="4"/>
    </row>
    <row r="28" s="3" customFormat="1" ht="15" customHeight="1" spans="1:6">
      <c r="A28" s="4"/>
      <c r="B28" s="4"/>
      <c r="C28" s="4"/>
      <c r="D28" s="4"/>
      <c r="E28" s="4"/>
      <c r="F28" s="4"/>
    </row>
    <row r="29" s="3" customFormat="1" ht="15" customHeight="1" spans="1:9">
      <c r="A29" s="4"/>
      <c r="B29" s="4"/>
      <c r="C29" s="4"/>
      <c r="D29" s="4"/>
      <c r="E29" s="4"/>
      <c r="F29" s="4"/>
      <c r="G29" s="4"/>
      <c r="H29" s="4"/>
      <c r="I29" s="4"/>
    </row>
    <row r="30" s="3" customFormat="1" ht="15" customHeight="1" spans="1:9">
      <c r="A30" s="4"/>
      <c r="B30" s="4"/>
      <c r="C30" s="4"/>
      <c r="D30" s="4"/>
      <c r="E30" s="4"/>
      <c r="F30" s="4"/>
      <c r="G30" s="4"/>
      <c r="H30" s="4"/>
      <c r="I30" s="4"/>
    </row>
    <row r="31" s="3" customFormat="1" ht="15" customHeight="1" spans="1:9">
      <c r="A31" s="4"/>
      <c r="B31" s="4"/>
      <c r="C31" s="4"/>
      <c r="D31" s="4"/>
      <c r="E31" s="4"/>
      <c r="F31" s="4"/>
      <c r="G31" s="4"/>
      <c r="H31" s="4"/>
      <c r="I31" s="4"/>
    </row>
    <row r="32" s="3" customFormat="1" ht="15" customHeight="1" spans="1:9">
      <c r="A32" s="4"/>
      <c r="B32" s="4"/>
      <c r="C32" s="4"/>
      <c r="D32" s="4"/>
      <c r="E32" s="4"/>
      <c r="F32" s="4"/>
      <c r="G32" s="4"/>
      <c r="H32" s="4"/>
      <c r="I32" s="4"/>
    </row>
    <row r="33" s="3" customFormat="1" ht="15" customHeight="1" spans="1:9">
      <c r="A33" s="4"/>
      <c r="B33" s="4"/>
      <c r="C33" s="4"/>
      <c r="D33" s="4"/>
      <c r="E33" s="4"/>
      <c r="F33" s="4"/>
      <c r="G33" s="4"/>
      <c r="H33" s="4"/>
      <c r="I33" s="4"/>
    </row>
    <row r="34" s="3" customFormat="1" ht="15" customHeight="1" spans="1:9">
      <c r="A34" s="4"/>
      <c r="B34" s="4"/>
      <c r="C34" s="4"/>
      <c r="D34" s="4"/>
      <c r="E34" s="4"/>
      <c r="F34" s="4"/>
      <c r="G34" s="4"/>
      <c r="H34" s="4"/>
      <c r="I34" s="4"/>
    </row>
    <row r="35" s="3" customFormat="1" ht="15" customHeight="1" spans="1:9">
      <c r="A35" s="4"/>
      <c r="B35" s="4"/>
      <c r="C35" s="4"/>
      <c r="D35" s="4"/>
      <c r="E35" s="4"/>
      <c r="F35" s="4"/>
      <c r="G35" s="4"/>
      <c r="H35" s="4"/>
      <c r="I35" s="4"/>
    </row>
    <row r="36" s="3" customFormat="1" ht="15" customHeight="1" spans="1:9">
      <c r="A36" s="4"/>
      <c r="B36" s="4"/>
      <c r="C36" s="4"/>
      <c r="D36" s="4"/>
      <c r="E36" s="4"/>
      <c r="F36" s="4"/>
      <c r="G36" s="4"/>
      <c r="H36" s="4"/>
      <c r="I36" s="4"/>
    </row>
    <row r="37" s="3" customFormat="1" ht="15" customHeight="1" spans="1:9">
      <c r="A37" s="4"/>
      <c r="B37" s="4"/>
      <c r="C37" s="4"/>
      <c r="D37" s="4"/>
      <c r="E37" s="4"/>
      <c r="F37" s="4"/>
      <c r="G37" s="4"/>
      <c r="H37" s="4"/>
      <c r="I37" s="4"/>
    </row>
    <row r="38" s="3" customFormat="1" ht="15" customHeight="1" spans="1:9">
      <c r="A38" s="4"/>
      <c r="B38" s="4"/>
      <c r="C38" s="4"/>
      <c r="D38" s="4"/>
      <c r="E38" s="4"/>
      <c r="F38" s="4"/>
      <c r="G38" s="4"/>
      <c r="H38" s="4"/>
      <c r="I38" s="4"/>
    </row>
    <row r="39" s="3" customFormat="1" ht="15" customHeight="1" spans="1:9">
      <c r="A39" s="4"/>
      <c r="B39" s="4"/>
      <c r="C39" s="4"/>
      <c r="D39" s="4"/>
      <c r="E39" s="4"/>
      <c r="F39" s="4"/>
      <c r="G39" s="4"/>
      <c r="H39" s="4"/>
      <c r="I39" s="4"/>
    </row>
    <row r="40" s="3" customFormat="1" ht="15" customHeight="1" spans="1:9">
      <c r="A40" s="4"/>
      <c r="B40" s="4"/>
      <c r="C40" s="4"/>
      <c r="D40" s="4"/>
      <c r="E40" s="4"/>
      <c r="F40" s="4"/>
      <c r="G40" s="4"/>
      <c r="H40" s="4"/>
      <c r="I40" s="4"/>
    </row>
    <row r="41" s="3" customFormat="1" ht="15" customHeight="1" spans="1:9">
      <c r="A41" s="4"/>
      <c r="B41" s="4"/>
      <c r="C41" s="4"/>
      <c r="D41" s="4"/>
      <c r="E41" s="4"/>
      <c r="F41" s="4"/>
      <c r="G41" s="4"/>
      <c r="H41" s="4"/>
      <c r="I41" s="4"/>
    </row>
    <row r="42" s="3" customFormat="1" ht="15" customHeight="1" spans="1:9">
      <c r="A42" s="4"/>
      <c r="B42" s="4"/>
      <c r="C42" s="4"/>
      <c r="D42" s="4"/>
      <c r="E42" s="4"/>
      <c r="F42" s="4"/>
      <c r="G42" s="4"/>
      <c r="H42" s="4"/>
      <c r="I42" s="4"/>
    </row>
    <row r="43" s="3" customFormat="1" ht="15" customHeight="1" spans="1:9">
      <c r="A43" s="4"/>
      <c r="B43" s="4"/>
      <c r="C43" s="4"/>
      <c r="D43" s="4"/>
      <c r="E43" s="4"/>
      <c r="F43" s="4"/>
      <c r="G43" s="4"/>
      <c r="H43" s="4"/>
      <c r="I43" s="4"/>
    </row>
    <row r="44" s="3" customFormat="1" ht="15" customHeight="1" spans="1:9">
      <c r="A44" s="4"/>
      <c r="B44" s="4"/>
      <c r="C44" s="4"/>
      <c r="D44" s="4"/>
      <c r="E44" s="4"/>
      <c r="F44" s="4"/>
      <c r="G44" s="4"/>
      <c r="H44" s="4"/>
      <c r="I44" s="4"/>
    </row>
    <row r="45" s="3" customFormat="1" ht="15" customHeight="1" spans="1:9">
      <c r="A45" s="4"/>
      <c r="B45" s="4"/>
      <c r="C45" s="4"/>
      <c r="D45" s="4"/>
      <c r="E45" s="4"/>
      <c r="F45" s="4"/>
      <c r="G45" s="4"/>
      <c r="H45" s="4"/>
      <c r="I45" s="4"/>
    </row>
    <row r="46" s="3" customFormat="1" ht="15" customHeight="1" spans="1:9">
      <c r="A46" s="4"/>
      <c r="B46" s="4"/>
      <c r="C46" s="4"/>
      <c r="D46" s="4"/>
      <c r="E46" s="4"/>
      <c r="F46" s="4"/>
      <c r="G46" s="4"/>
      <c r="H46" s="4"/>
      <c r="I46" s="4"/>
    </row>
    <row r="47" s="3" customFormat="1" ht="15" customHeight="1" spans="1:9">
      <c r="A47" s="4"/>
      <c r="B47" s="4"/>
      <c r="C47" s="4"/>
      <c r="D47" s="4"/>
      <c r="E47" s="4"/>
      <c r="F47" s="4"/>
      <c r="G47" s="4"/>
      <c r="H47" s="4"/>
      <c r="I47" s="4"/>
    </row>
    <row r="48" s="3" customFormat="1" ht="15" customHeight="1" spans="1:9">
      <c r="A48" s="4"/>
      <c r="B48" s="4"/>
      <c r="C48" s="4"/>
      <c r="D48" s="4"/>
      <c r="E48" s="4"/>
      <c r="F48" s="4"/>
      <c r="G48" s="4"/>
      <c r="H48" s="4"/>
      <c r="I48" s="4"/>
    </row>
    <row r="49" s="3" customFormat="1" ht="15" customHeight="1" spans="1:9">
      <c r="A49" s="4"/>
      <c r="B49" s="4"/>
      <c r="C49" s="4"/>
      <c r="D49" s="4"/>
      <c r="E49" s="4"/>
      <c r="F49" s="4"/>
      <c r="G49" s="4"/>
      <c r="H49" s="4"/>
      <c r="I49" s="4"/>
    </row>
    <row r="50" s="3" customFormat="1" ht="15" customHeight="1" spans="1:9">
      <c r="A50" s="4"/>
      <c r="B50" s="4"/>
      <c r="C50" s="4"/>
      <c r="D50" s="4"/>
      <c r="E50" s="4"/>
      <c r="F50" s="4"/>
      <c r="G50" s="4"/>
      <c r="H50" s="4"/>
      <c r="I50" s="4"/>
    </row>
    <row r="51" s="3" customFormat="1" ht="15" customHeight="1" spans="1:9">
      <c r="A51" s="4"/>
      <c r="B51" s="4"/>
      <c r="C51" s="4"/>
      <c r="D51" s="4"/>
      <c r="E51" s="4"/>
      <c r="F51" s="4"/>
      <c r="G51" s="4"/>
      <c r="H51" s="4"/>
      <c r="I51" s="4"/>
    </row>
  </sheetData>
  <sheetProtection sheet="1" objects="1"/>
  <protectedRanges>
    <protectedRange sqref="G5:H11" name="区域2" securityDescriptor=""/>
    <protectedRange sqref="C5:D11" name="区域1" securityDescriptor=""/>
  </protectedRanges>
  <mergeCells count="17">
    <mergeCell ref="A1:G1"/>
    <mergeCell ref="B3:E3"/>
    <mergeCell ref="F3:I3"/>
    <mergeCell ref="N3:P3"/>
    <mergeCell ref="B13:I13"/>
    <mergeCell ref="A15:G15"/>
    <mergeCell ref="H16:J16"/>
    <mergeCell ref="E17:F17"/>
    <mergeCell ref="E18:F18"/>
    <mergeCell ref="E19:F19"/>
    <mergeCell ref="E20:F20"/>
    <mergeCell ref="B21:G21"/>
    <mergeCell ref="A3:A4"/>
    <mergeCell ref="M3:M13"/>
    <mergeCell ref="J3:L4"/>
    <mergeCell ref="J5:L13"/>
    <mergeCell ref="H17:J21"/>
  </mergeCells>
  <dataValidations count="3">
    <dataValidation type="list" allowBlank="1" showInputMessage="1" showErrorMessage="1" sqref="F1">
      <formula1>"一二类土,三类土,四类土"</formula1>
    </dataValidation>
    <dataValidation type="list" allowBlank="1" showInputMessage="1" showErrorMessage="1" promptTitle="提示：" prompt="土壤类别属性在右侧M-O列内设置" sqref="I1">
      <formula1>$N$5:$N$9</formula1>
    </dataValidation>
    <dataValidation type="list" allowBlank="1" showInputMessage="1" showErrorMessage="1" sqref="I15">
      <formula1>"钢管,铸铁管"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workbookViewId="0">
      <selection activeCell="P47" sqref="P47"/>
    </sheetView>
  </sheetViews>
  <sheetFormatPr defaultColWidth="8.89166666666667" defaultRowHeight="13.5"/>
  <cols>
    <col min="1" max="16384" width="8.89166666666667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> < a r r U s e r I d   t i t l e = " :S�W2 "   r a n g e C r e a t o r = " "   o t h e r s A c c e s s P e r m i s s i o n = " e d i t " / > < a r r U s e r I d   t i t l e = " :S�W1 "   r a n g e C r e a t o r = " "   o t h e r s A c c e s s P e r m i s s i o n = " e d i t " / > < / r a n g e L i s t > < r a n g e L i s t   s h e e t S t i d = " 2 "   m a s t e r = " " / > < / a l l o w E d i t U s e r > 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土管沟土方计算表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ningmeng990929</dc:creator>
  <cp:lastModifiedBy>柳羲</cp:lastModifiedBy>
  <dcterms:created xsi:type="dcterms:W3CDTF">2021-12-31T05:44:00Z</dcterms:created>
  <dcterms:modified xsi:type="dcterms:W3CDTF">2022-08-09T07:29:05Z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F2FDF6BBC516450993FC9659571D980A</vt:lpwstr>
  </property>
  <property fmtid="{D5CDD505-2E9C-101B-9397-08002B2CF9AE}" pid="3" name="KSOProductBuildVer">
    <vt:lpwstr>2052-10.1.0.7698</vt:lpwstr>
  </property>
  <property fmtid="{D5CDD505-2E9C-101B-9397-08002B2CF9AE}" pid="4" name="KSOTemplateUUID">
    <vt:lpwstr>v1.0_mb_m0Jf4QFVzlbxrCkUAanVuQ==</vt:lpwstr>
  </property>
</Properties>
</file>